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03.xml" ContentType="application/vnd.openxmlformats-officedocument.drawingml.chart+xml"/>
  <Override PartName="/xl/charts/colors102.xml" ContentType="application/vnd.ms-office.chartcolorstyle+xml"/>
  <Override PartName="/xl/charts/style102.xml" ContentType="application/vnd.ms-office.chartstyle+xml"/>
  <Override PartName="/xl/charts/chart102.xml" ContentType="application/vnd.openxmlformats-officedocument.drawingml.chart+xml"/>
  <Override PartName="/xl/charts/colors101.xml" ContentType="application/vnd.ms-office.chartcolorstyle+xml"/>
  <Override PartName="/xl/charts/style101.xml" ContentType="application/vnd.ms-office.chartstyle+xml"/>
  <Override PartName="/xl/charts/chart101.xml" ContentType="application/vnd.openxmlformats-officedocument.drawingml.chart+xml"/>
  <Override PartName="/xl/charts/style103.xml" ContentType="application/vnd.ms-office.chartstyle+xml"/>
  <Override PartName="/xl/charts/colors103.xml" ContentType="application/vnd.ms-office.chartcolorstyle+xml"/>
  <Override PartName="/xl/charts/chart104.xml" ContentType="application/vnd.openxmlformats-officedocument.drawingml.chart+xml"/>
  <Override PartName="/xl/charts/style106.xml" ContentType="application/vnd.ms-office.chartstyle+xml"/>
  <Override PartName="/xl/charts/chart106.xml" ContentType="application/vnd.openxmlformats-officedocument.drawingml.chart+xml"/>
  <Override PartName="/xl/charts/colors105.xml" ContentType="application/vnd.ms-office.chartcolorstyle+xml"/>
  <Override PartName="/xl/charts/style105.xml" ContentType="application/vnd.ms-office.chartstyle+xml"/>
  <Override PartName="/xl/charts/chart105.xml" ContentType="application/vnd.openxmlformats-officedocument.drawingml.chart+xml"/>
  <Override PartName="/xl/charts/colors104.xml" ContentType="application/vnd.ms-office.chartcolorstyle+xml"/>
  <Override PartName="/xl/charts/style104.xml" ContentType="application/vnd.ms-office.chartstyle+xml"/>
  <Override PartName="/xl/charts/colors100.xml" ContentType="application/vnd.ms-office.chartcolorstyle+xml"/>
  <Override PartName="/xl/charts/style100.xml" ContentType="application/vnd.ms-office.chartstyle+xml"/>
  <Override PartName="/xl/charts/chart100.xml" ContentType="application/vnd.openxmlformats-officedocument.drawingml.chart+xml"/>
  <Override PartName="/xl/charts/style96.xml" ContentType="application/vnd.ms-office.chartstyle+xml"/>
  <Override PartName="/xl/charts/chart96.xml" ContentType="application/vnd.openxmlformats-officedocument.drawingml.chart+xml"/>
  <Override PartName="/xl/drawings/drawing14.xml" ContentType="application/vnd.openxmlformats-officedocument.drawing+xml"/>
  <Override PartName="/xl/charts/colors95.xml" ContentType="application/vnd.ms-office.chartcolorstyle+xml"/>
  <Override PartName="/xl/charts/style95.xml" ContentType="application/vnd.ms-office.chartstyle+xml"/>
  <Override PartName="/xl/charts/chart95.xml" ContentType="application/vnd.openxmlformats-officedocument.drawingml.chart+xml"/>
  <Override PartName="/xl/charts/colors94.xml" ContentType="application/vnd.ms-office.chartcolorstyle+xml"/>
  <Override PartName="/xl/charts/colors96.xml" ContentType="application/vnd.ms-office.chartcolorstyle+xml"/>
  <Override PartName="/xl/charts/chart97.xml" ContentType="application/vnd.openxmlformats-officedocument.drawingml.chart+xml"/>
  <Override PartName="/xl/charts/style97.xml" ContentType="application/vnd.ms-office.chartstyle+xml"/>
  <Override PartName="/xl/charts/colors99.xml" ContentType="application/vnd.ms-office.chartcolorstyle+xml"/>
  <Override PartName="/xl/charts/style99.xml" ContentType="application/vnd.ms-office.chartstyle+xml"/>
  <Override PartName="/xl/charts/chart99.xml" ContentType="application/vnd.openxmlformats-officedocument.drawingml.chart+xml"/>
  <Override PartName="/xl/charts/colors98.xml" ContentType="application/vnd.ms-office.chartcolorstyle+xml"/>
  <Override PartName="/xl/charts/style98.xml" ContentType="application/vnd.ms-office.chartstyle+xml"/>
  <Override PartName="/xl/charts/chart98.xml" ContentType="application/vnd.openxmlformats-officedocument.drawingml.chart+xml"/>
  <Override PartName="/xl/charts/colors97.xml" ContentType="application/vnd.ms-office.chartcolorstyle+xml"/>
  <Override PartName="/xl/charts/colors106.xml" ContentType="application/vnd.ms-office.chartcolorstyle+xml"/>
  <Override PartName="/xl/charts/chart107.xml" ContentType="application/vnd.openxmlformats-officedocument.drawingml.chart+xml"/>
  <Override PartName="/xl/charts/style107.xml" ContentType="application/vnd.ms-office.chartstyle+xml"/>
  <Override PartName="/xl/charts/style115.xml" ContentType="application/vnd.ms-office.chartstyle+xml"/>
  <Override PartName="/xl/charts/chart115.xml" ContentType="application/vnd.openxmlformats-officedocument.drawingml.chart+xml"/>
  <Override PartName="/xl/charts/colors114.xml" ContentType="application/vnd.ms-office.chartcolorstyle+xml"/>
  <Override PartName="/xl/charts/style114.xml" ContentType="application/vnd.ms-office.chartstyle+xml"/>
  <Override PartName="/xl/charts/chart114.xml" ContentType="application/vnd.openxmlformats-officedocument.drawingml.chart+xml"/>
  <Override PartName="/xl/charts/colors113.xml" ContentType="application/vnd.ms-office.chartcolorstyle+xml"/>
  <Override PartName="/xl/charts/style113.xml" ContentType="application/vnd.ms-office.chartstyle+xml"/>
  <Override PartName="/xl/charts/colors115.xml" ContentType="application/vnd.ms-office.chartcolorstyle+xml"/>
  <Override PartName="/xl/drawings/drawing17.xml" ContentType="application/vnd.openxmlformats-officedocument.drawing+xml"/>
  <Override PartName="/xl/charts/chart116.xml" ContentType="application/vnd.openxmlformats-officedocument.drawingml.chart+xml"/>
  <Override PartName="/xl/worksheets/sheet3.xml" ContentType="application/vnd.openxmlformats-officedocument.spreadsheetml.worksheet+xml"/>
  <Override PartName="/xl/charts/colors117.xml" ContentType="application/vnd.ms-office.chartcolorstyle+xml"/>
  <Override PartName="/xl/charts/style117.xml" ContentType="application/vnd.ms-office.chartstyle+xml"/>
  <Override PartName="/xl/charts/chart117.xml" ContentType="application/vnd.openxmlformats-officedocument.drawingml.chart+xml"/>
  <Override PartName="/xl/drawings/drawing18.xml" ContentType="application/vnd.openxmlformats-officedocument.drawing+xml"/>
  <Override PartName="/xl/charts/colors116.xml" ContentType="application/vnd.ms-office.chartcolorstyle+xml"/>
  <Override PartName="/xl/charts/style116.xml" ContentType="application/vnd.ms-office.chartstyle+xml"/>
  <Override PartName="/xl/charts/chart113.xml" ContentType="application/vnd.openxmlformats-officedocument.drawingml.chart+xml"/>
  <Override PartName="/xl/drawings/drawing16.xml" ContentType="application/vnd.openxmlformats-officedocument.drawing+xml"/>
  <Override PartName="/xl/charts/colors112.xml" ContentType="application/vnd.ms-office.chartcolorstyle+xml"/>
  <Override PartName="/xl/charts/style109.xml" ContentType="application/vnd.ms-office.chartstyle+xml"/>
  <Override PartName="/xl/charts/chart109.xml" ContentType="application/vnd.openxmlformats-officedocument.drawingml.chart+xml"/>
  <Override PartName="/xl/charts/colors108.xml" ContentType="application/vnd.ms-office.chartcolorstyle+xml"/>
  <Override PartName="/xl/charts/style108.xml" ContentType="application/vnd.ms-office.chartstyle+xml"/>
  <Override PartName="/xl/charts/chart108.xml" ContentType="application/vnd.openxmlformats-officedocument.drawingml.chart+xml"/>
  <Override PartName="/xl/drawings/drawing15.xml" ContentType="application/vnd.openxmlformats-officedocument.drawing+xml"/>
  <Override PartName="/xl/charts/colors107.xml" ContentType="application/vnd.ms-office.chartcolorstyle+xml"/>
  <Override PartName="/xl/charts/colors109.xml" ContentType="application/vnd.ms-office.chartcolorstyle+xml"/>
  <Override PartName="/xl/charts/chart110.xml" ContentType="application/vnd.openxmlformats-officedocument.drawingml.chart+xml"/>
  <Override PartName="/xl/charts/style110.xml" ContentType="application/vnd.ms-office.chartstyle+xml"/>
  <Override PartName="/xl/charts/style112.xml" ContentType="application/vnd.ms-office.chartstyle+xml"/>
  <Override PartName="/xl/charts/chart112.xml" ContentType="application/vnd.openxmlformats-officedocument.drawingml.chart+xml"/>
  <Override PartName="/xl/charts/colors111.xml" ContentType="application/vnd.ms-office.chartcolorstyle+xml"/>
  <Override PartName="/xl/charts/style111.xml" ContentType="application/vnd.ms-office.chartstyle+xml"/>
  <Override PartName="/xl/charts/chart111.xml" ContentType="application/vnd.openxmlformats-officedocument.drawingml.chart+xml"/>
  <Override PartName="/xl/charts/colors110.xml" ContentType="application/vnd.ms-office.chartcolorstyle+xml"/>
  <Override PartName="/xl/charts/style94.xml" ContentType="application/vnd.ms-office.chartstyle+xml"/>
  <Override PartName="/xl/charts/chart94.xml" ContentType="application/vnd.openxmlformats-officedocument.drawingml.chart+xml"/>
  <Override PartName="/xl/charts/colors93.xml" ContentType="application/vnd.ms-office.chartcolorstyle+xml"/>
  <Override PartName="/xl/charts/colors77.xml" ContentType="application/vnd.ms-office.chartcolorstyle+xml"/>
  <Override PartName="/xl/charts/style77.xml" ContentType="application/vnd.ms-office.chartstyle+xml"/>
  <Override PartName="/xl/charts/chart77.xml" ContentType="application/vnd.openxmlformats-officedocument.drawingml.chart+xml"/>
  <Override PartName="/xl/charts/colors76.xml" ContentType="application/vnd.ms-office.chartcolorstyle+xml"/>
  <Override PartName="/xl/charts/style76.xml" ContentType="application/vnd.ms-office.chartstyle+xml"/>
  <Override PartName="/xl/charts/chart76.xml" ContentType="application/vnd.openxmlformats-officedocument.drawingml.chart+xml"/>
  <Override PartName="/xl/charts/colors75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81.xml" ContentType="application/vnd.openxmlformats-officedocument.drawingml.chart+xml"/>
  <Override PartName="/xl/charts/colors80.xml" ContentType="application/vnd.ms-office.chartcolorstyle+xml"/>
  <Override PartName="/xl/charts/style80.xml" ContentType="application/vnd.ms-office.chartstyle+xml"/>
  <Override PartName="/xl/charts/chart80.xml" ContentType="application/vnd.openxmlformats-officedocument.drawingml.chart+xml"/>
  <Override PartName="/xl/charts/colors79.xml" ContentType="application/vnd.ms-office.chartcolorstyle+xml"/>
  <Override PartName="/xl/charts/style79.xml" ContentType="application/vnd.ms-office.chartstyle+xml"/>
  <Override PartName="/xl/charts/chart79.xml" ContentType="application/vnd.openxmlformats-officedocument.drawingml.chart+xml"/>
  <Override PartName="/xl/charts/style75.xml" ContentType="application/vnd.ms-office.chartstyle+xml"/>
  <Override PartName="/xl/charts/chart75.xml" ContentType="application/vnd.openxmlformats-officedocument.drawingml.chart+xml"/>
  <Override PartName="/xl/drawings/drawing11.xml" ContentType="application/vnd.openxmlformats-officedocument.drawing+xml"/>
  <Override PartName="/xl/charts/chart72.xml" ContentType="application/vnd.openxmlformats-officedocument.drawingml.chart+xml"/>
  <Override PartName="/xl/charts/colors71.xml" ContentType="application/vnd.ms-office.chartcolorstyle+xml"/>
  <Override PartName="/xl/charts/style71.xml" ContentType="application/vnd.ms-office.chartstyle+xml"/>
  <Override PartName="/xl/charts/chart71.xml" ContentType="application/vnd.openxmlformats-officedocument.drawingml.chart+xml"/>
  <Override PartName="/xl/charts/colors70.xml" ContentType="application/vnd.ms-office.chartcolorstyle+xml"/>
  <Override PartName="/xl/charts/style70.xml" ContentType="application/vnd.ms-office.chartstyle+xml"/>
  <Override PartName="/xl/charts/chart70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10.xml" ContentType="application/vnd.openxmlformats-officedocument.drawing+xml"/>
  <Override PartName="/xl/charts/colors74.xml" ContentType="application/vnd.ms-office.chartcolorstyle+xml"/>
  <Override PartName="/xl/charts/style74.xml" ContentType="application/vnd.ms-office.chartstyle+xml"/>
  <Override PartName="/xl/charts/chart74.xml" ContentType="application/vnd.openxmlformats-officedocument.drawingml.chart+xml"/>
  <Override PartName="/xl/charts/colors73.xml" ContentType="application/vnd.ms-office.chartcolorstyle+xml"/>
  <Override PartName="/xl/charts/style73.xml" ContentType="application/vnd.ms-office.chartstyle+xml"/>
  <Override PartName="/xl/charts/chart73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charts/chart82.xml" ContentType="application/vnd.openxmlformats-officedocument.drawingml.chart+xml"/>
  <Override PartName="/xl/charts/chart90.xml" ContentType="application/vnd.openxmlformats-officedocument.drawingml.chart+xml"/>
  <Override PartName="/xl/drawings/drawing13.xml" ContentType="application/vnd.openxmlformats-officedocument.drawing+xml"/>
  <Override PartName="/xl/charts/colors89.xml" ContentType="application/vnd.ms-office.chartcolorstyle+xml"/>
  <Override PartName="/xl/charts/style89.xml" ContentType="application/vnd.ms-office.chartstyle+xml"/>
  <Override PartName="/xl/charts/chart89.xml" ContentType="application/vnd.openxmlformats-officedocument.drawingml.chart+xml"/>
  <Override PartName="/xl/charts/colors88.xml" ContentType="application/vnd.ms-office.chartcolorstyle+xml"/>
  <Override PartName="/xl/charts/style88.xml" ContentType="application/vnd.ms-office.chartstyle+xml"/>
  <Override PartName="/xl/charts/style90.xml" ContentType="application/vnd.ms-office.chartstyle+xml"/>
  <Override PartName="/xl/charts/colors90.xml" ContentType="application/vnd.ms-office.chartcolorstyle+xml"/>
  <Override PartName="/xl/charts/chart91.xml" ContentType="application/vnd.openxmlformats-officedocument.drawingml.chart+xml"/>
  <Override PartName="/xl/charts/style93.xml" ContentType="application/vnd.ms-office.chartstyle+xml"/>
  <Override PartName="/xl/charts/chart93.xml" ContentType="application/vnd.openxmlformats-officedocument.drawingml.chart+xml"/>
  <Override PartName="/xl/charts/colors92.xml" ContentType="application/vnd.ms-office.chartcolorstyle+xml"/>
  <Override PartName="/xl/charts/style92.xml" ContentType="application/vnd.ms-office.chartstyle+xml"/>
  <Override PartName="/xl/charts/chart92.xml" ContentType="application/vnd.openxmlformats-officedocument.drawingml.chart+xml"/>
  <Override PartName="/xl/charts/colors91.xml" ContentType="application/vnd.ms-office.chartcolorstyle+xml"/>
  <Override PartName="/xl/charts/style91.xml" ContentType="application/vnd.ms-office.chartstyle+xml"/>
  <Override PartName="/xl/charts/chart88.xml" ContentType="application/vnd.openxmlformats-officedocument.drawingml.chart+xml"/>
  <Override PartName="/xl/charts/colors87.xml" ContentType="application/vnd.ms-office.chartcolorstyle+xml"/>
  <Override PartName="/xl/charts/style87.xml" ContentType="application/vnd.ms-office.chartstyle+xml"/>
  <Override PartName="/xl/charts/style84.xml" ContentType="application/vnd.ms-office.chartstyle+xml"/>
  <Override PartName="/xl/charts/chart84.xml" ContentType="application/vnd.openxmlformats-officedocument.drawingml.chart+xml"/>
  <Override PartName="/xl/charts/colors83.xml" ContentType="application/vnd.ms-office.chartcolorstyle+xml"/>
  <Override PartName="/xl/charts/style83.xml" ContentType="application/vnd.ms-office.chartstyle+xml"/>
  <Override PartName="/xl/charts/chart83.xml" ContentType="application/vnd.openxmlformats-officedocument.drawingml.chart+xml"/>
  <Override PartName="/xl/charts/colors82.xml" ContentType="application/vnd.ms-office.chartcolorstyle+xml"/>
  <Override PartName="/xl/charts/style82.xml" ContentType="application/vnd.ms-office.chartstyle+xml"/>
  <Override PartName="/xl/charts/colors84.xml" ContentType="application/vnd.ms-office.chartcolorstyle+xml"/>
  <Override PartName="/xl/charts/chart85.xml" ContentType="application/vnd.openxmlformats-officedocument.drawingml.chart+xml"/>
  <Override PartName="/xl/charts/style85.xml" ContentType="application/vnd.ms-office.chartstyle+xml"/>
  <Override PartName="/xl/charts/chart87.xml" ContentType="application/vnd.openxmlformats-officedocument.drawingml.chart+xml"/>
  <Override PartName="/xl/drawings/drawing12.xml" ContentType="application/vnd.openxmlformats-officedocument.drawing+xml"/>
  <Override PartName="/xl/charts/colors86.xml" ContentType="application/vnd.ms-office.chartcolorstyle+xml"/>
  <Override PartName="/xl/charts/style86.xml" ContentType="application/vnd.ms-office.chartstyle+xml"/>
  <Override PartName="/xl/charts/chart86.xml" ContentType="application/vnd.openxmlformats-officedocument.drawingml.chart+xml"/>
  <Override PartName="/xl/charts/colors85.xml" ContentType="application/vnd.ms-office.chartcolorstyle+xml"/>
  <Override PartName="/xl/worksheets/sheet2.xml" ContentType="application/vnd.openxmlformats-officedocument.spreadsheetml.worksheet+xml"/>
  <Override PartName="/xl/charts/colors69.xml" ContentType="application/vnd.ms-office.chartcolorstyle+xml"/>
  <Override PartName="/xl/worksheets/sheet1.xml" ContentType="application/vnd.openxmlformats-officedocument.spreadsheetml.worksheet+xml"/>
  <Override PartName="/xl/charts/chart69.xml" ContentType="application/vnd.openxmlformats-officedocument.drawingml.chart+xml"/>
  <Override PartName="/xl/drawings/drawing6.xml" ContentType="application/vnd.openxmlformats-officedocument.drawing+xml"/>
  <Override PartName="/xl/charts/colors24.xml" ContentType="application/vnd.ms-office.chartcolorstyle+xml"/>
  <Override PartName="/xl/charts/style24.xml" ContentType="application/vnd.ms-office.chartstyle+xml"/>
  <Override PartName="/xl/charts/chart24.xml" ContentType="application/vnd.openxmlformats-officedocument.drawingml.chart+xml"/>
  <Override PartName="/xl/charts/colors23.xml" ContentType="application/vnd.ms-office.chartcolorstyle+xml"/>
  <Override PartName="/xl/charts/style23.xml" ContentType="application/vnd.ms-office.chartstyle+xml"/>
  <Override PartName="/xl/charts/chart23.xml" ContentType="application/vnd.openxmlformats-officedocument.drawingml.chart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olors27.xml" ContentType="application/vnd.ms-office.chartcolorstyle+xml"/>
  <Override PartName="/xl/charts/style27.xml" ContentType="application/vnd.ms-office.chartstyle+xml"/>
  <Override PartName="/xl/charts/chart27.xml" ContentType="application/vnd.openxmlformats-officedocument.drawingml.chart+xml"/>
  <Override PartName="/xl/charts/colors26.xml" ContentType="application/vnd.ms-office.chartcolorstyle+xml"/>
  <Override PartName="/xl/charts/style26.xml" ContentType="application/vnd.ms-office.chartstyle+xml"/>
  <Override PartName="/xl/charts/chart26.xml" ContentType="application/vnd.openxmlformats-officedocument.drawingml.chart+xml"/>
  <Override PartName="/xl/charts/colors22.xml" ContentType="application/vnd.ms-office.chartcolorstyle+xml"/>
  <Override PartName="/xl/charts/style22.xml" ContentType="application/vnd.ms-office.chartstyle+xml"/>
  <Override PartName="/xl/charts/chart22.xml" ContentType="application/vnd.openxmlformats-officedocument.drawingml.chart+xml"/>
  <Override PartName="/xl/charts/colors18.xml" ContentType="application/vnd.ms-office.chartcolorstyle+xml"/>
  <Override PartName="/xl/charts/style18.xml" ContentType="application/vnd.ms-office.chartstyle+xml"/>
  <Override PartName="/xl/charts/chart18.xml" ContentType="application/vnd.openxmlformats-officedocument.drawingml.chart+xml"/>
  <Override PartName="/xl/charts/colors17.xml" ContentType="application/vnd.ms-office.chartcolorstyle+xml"/>
  <Override PartName="/xl/charts/style17.xml" ContentType="application/vnd.ms-office.chartstyle+xml"/>
  <Override PartName="/xl/charts/chart17.xml" ContentType="application/vnd.openxmlformats-officedocument.drawingml.chart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olors21.xml" ContentType="application/vnd.ms-office.chartcolorstyle+xml"/>
  <Override PartName="/xl/charts/style21.xml" ContentType="application/vnd.ms-office.chartstyle+xml"/>
  <Override PartName="/xl/charts/chart21.xml" ContentType="application/vnd.openxmlformats-officedocument.drawingml.chart+xml"/>
  <Override PartName="/xl/charts/colors20.xml" ContentType="application/vnd.ms-office.chartcolorstyle+xml"/>
  <Override PartName="/xl/charts/style20.xml" ContentType="application/vnd.ms-office.chartstyle+xml"/>
  <Override PartName="/xl/charts/chart20.xml" ContentType="application/vnd.openxmlformats-officedocument.drawingml.chart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37.xml" ContentType="application/vnd.openxmlformats-officedocument.drawingml.chart+xml"/>
  <Override PartName="/xl/charts/colors36.xml" ContentType="application/vnd.ms-office.chartcolorstyle+xml"/>
  <Override PartName="/xl/charts/style36.xml" ContentType="application/vnd.ms-office.chartstyle+xml"/>
  <Override PartName="/xl/charts/chart36.xml" ContentType="application/vnd.openxmlformats-officedocument.drawingml.chart+xml"/>
  <Override PartName="/xl/charts/style69.xml" ContentType="application/vnd.ms-office.chartstyle+xml"/>
  <Override PartName="/xl/charts/style35.xml" ContentType="application/vnd.ms-office.chartstyle+xml"/>
  <Override PartName="/xl/charts/chart35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drawings/drawing7.xml" ContentType="application/vnd.openxmlformats-officedocument.drawing+xml"/>
  <Override PartName="/xl/charts/colors39.xml" ContentType="application/vnd.ms-office.chartcolorstyle+xml"/>
  <Override PartName="/xl/charts/style39.xml" ContentType="application/vnd.ms-office.chartstyle+xml"/>
  <Override PartName="/xl/charts/chart39.xml" ContentType="application/vnd.openxmlformats-officedocument.drawingml.chart+xml"/>
  <Override PartName="/xl/charts/colors38.xml" ContentType="application/vnd.ms-office.chartcolorstyle+xml"/>
  <Override PartName="/xl/charts/style38.xml" ContentType="application/vnd.ms-office.chartstyle+xml"/>
  <Override PartName="/xl/charts/colors34.xml" ContentType="application/vnd.ms-office.chartcolorstyle+xml"/>
  <Override PartName="/xl/charts/style34.xml" ContentType="application/vnd.ms-office.chartstyle+xml"/>
  <Override PartName="/xl/charts/chart34.xml" ContentType="application/vnd.openxmlformats-officedocument.drawingml.chart+xml"/>
  <Override PartName="/xl/charts/colors30.xml" ContentType="application/vnd.ms-office.chartcolorstyle+xml"/>
  <Override PartName="/xl/charts/style30.xml" ContentType="application/vnd.ms-office.chartstyle+xml"/>
  <Override PartName="/xl/charts/chart30.xml" ContentType="application/vnd.openxmlformats-officedocument.drawingml.chart+xml"/>
  <Override PartName="/xl/charts/colors29.xml" ContentType="application/vnd.ms-office.chartcolorstyle+xml"/>
  <Override PartName="/xl/charts/style29.xml" ContentType="application/vnd.ms-office.chartstyle+xml"/>
  <Override PartName="/xl/charts/chart29.xml" ContentType="application/vnd.openxmlformats-officedocument.drawingml.chart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olors33.xml" ContentType="application/vnd.ms-office.chartcolorstyle+xml"/>
  <Override PartName="/xl/charts/style33.xml" ContentType="application/vnd.ms-office.chartstyle+xml"/>
  <Override PartName="/xl/charts/chart33.xml" ContentType="application/vnd.openxmlformats-officedocument.drawingml.chart+xml"/>
  <Override PartName="/xl/charts/colors32.xml" ContentType="application/vnd.ms-office.chartcolorstyle+xml"/>
  <Override PartName="/xl/charts/style32.xml" ContentType="application/vnd.ms-office.chartstyle+xml"/>
  <Override PartName="/xl/charts/chart32.xml" ContentType="application/vnd.openxmlformats-officedocument.drawingml.chart+xml"/>
  <Override PartName="/xl/charts/colors16.xml" ContentType="application/vnd.ms-office.chartcolorstyle+xml"/>
  <Override PartName="/xl/charts/style16.xml" ContentType="application/vnd.ms-office.chartstyle+xml"/>
  <Override PartName="/xl/charts/chart16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5.xml" ContentType="application/vnd.openxmlformats-officedocument.drawingml.chart+xml"/>
  <Override PartName="/xl/charts/colors4.xml" ContentType="application/vnd.ms-office.chartcolorstyle+xml"/>
  <Override PartName="/xl/charts/style4.xml" ContentType="application/vnd.ms-office.chartstyle+xml"/>
  <Override PartName="/xl/charts/chart4.xml" ContentType="application/vnd.openxmlformats-officedocument.drawingml.chart+xml"/>
  <Override PartName="/xl/charts/colors3.xml" ContentType="application/vnd.ms-office.chartcolorstyle+xml"/>
  <Override PartName="/xl/charts/style3.xml" ContentType="application/vnd.ms-office.chartstyle+xml"/>
  <Override PartName="/xl/theme/theme1.xml" ContentType="application/vnd.openxmlformats-officedocument.theme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colors12.xml" ContentType="application/vnd.ms-office.chartcolorstyle+xml"/>
  <Override PartName="/xl/charts/style12.xml" ContentType="application/vnd.ms-office.chartstyle+xml"/>
  <Override PartName="/xl/charts/chart12.xml" ContentType="application/vnd.openxmlformats-officedocument.drawingml.chart+xml"/>
  <Override PartName="/xl/charts/colors11.xml" ContentType="application/vnd.ms-office.chartcolorstyle+xml"/>
  <Override PartName="/xl/charts/style11.xml" ContentType="application/vnd.ms-office.chartstyle+xml"/>
  <Override PartName="/xl/charts/chart11.xml" ContentType="application/vnd.openxmlformats-officedocument.drawingml.chart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olors15.xml" ContentType="application/vnd.ms-office.chartcolorstyle+xml"/>
  <Override PartName="/xl/charts/style15.xml" ContentType="application/vnd.ms-office.chartstyle+xml"/>
  <Override PartName="/xl/charts/chart15.xml" ContentType="application/vnd.openxmlformats-officedocument.drawingml.chart+xml"/>
  <Override PartName="/xl/charts/colors14.xml" ContentType="application/vnd.ms-office.chartcolorstyle+xml"/>
  <Override PartName="/xl/charts/style14.xml" ContentType="application/vnd.ms-office.chartstyle+xml"/>
  <Override PartName="/xl/charts/chart14.xml" ContentType="application/vnd.openxmlformats-officedocument.drawingml.chart+xml"/>
  <Override PartName="/xl/charts/colors10.xml" ContentType="application/vnd.ms-office.chartcolorstyle+xml"/>
  <Override PartName="/xl/charts/style10.xml" ContentType="application/vnd.ms-office.chartstyle+xml"/>
  <Override PartName="/xl/charts/chart10.xml" ContentType="application/vnd.openxmlformats-officedocument.drawingml.chart+xml"/>
  <Override PartName="/xl/charts/colors7.xml" ContentType="application/vnd.ms-office.chartcolorstyle+xml"/>
  <Override PartName="/xl/charts/style7.xml" ContentType="application/vnd.ms-office.chartstyle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olors6.xml" ContentType="application/vnd.ms-office.chartcolorstyle+xml"/>
  <Override PartName="/xl/charts/style6.xml" ContentType="application/vnd.ms-office.chart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drawings/drawing5.xml" ContentType="application/vnd.openxmlformats-officedocument.drawing+xml"/>
  <Override PartName="/xl/charts/colors9.xml" ContentType="application/vnd.ms-office.chartcolorstyle+xml"/>
  <Override PartName="/xl/charts/style9.xml" ContentType="application/vnd.ms-office.chartstyle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olors8.xml" ContentType="application/vnd.ms-office.chartcolorstyle+xml"/>
  <Override PartName="/xl/charts/chart40.xml" ContentType="application/vnd.openxmlformats-officedocument.drawingml.chart+xml"/>
  <Override PartName="/xl/charts/colors35.xml" ContentType="application/vnd.ms-office.chartcolorstyle+xml"/>
  <Override PartName="/xl/charts/colors40.xml" ContentType="application/vnd.ms-office.chartcolorstyle+xml"/>
  <Override PartName="/xl/charts/style56.xml" ContentType="application/vnd.ms-office.chartstyle+xml"/>
  <Override PartName="/xl/charts/chart56.xml" ContentType="application/vnd.openxmlformats-officedocument.drawingml.chart+xml"/>
  <Override PartName="/xl/charts/colors55.xml" ContentType="application/vnd.ms-office.chartcolorstyle+xml"/>
  <Override PartName="/xl/charts/style55.xml" ContentType="application/vnd.ms-office.chartstyle+xml"/>
  <Override PartName="/xl/charts/chart55.xml" ContentType="application/vnd.openxmlformats-officedocument.drawingml.chart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hart59.xml" ContentType="application/vnd.openxmlformats-officedocument.drawingml.chart+xml"/>
  <Override PartName="/xl/charts/colors58.xml" ContentType="application/vnd.ms-office.chartcolorstyle+xml"/>
  <Override PartName="/xl/charts/style58.xml" ContentType="application/vnd.ms-office.chartstyle+xml"/>
  <Override PartName="/xl/charts/chart58.xml" ContentType="application/vnd.openxmlformats-officedocument.drawingml.chart+xml"/>
  <Override PartName="/xl/charts/colors57.xml" ContentType="application/vnd.ms-office.chartcolorstyle+xml"/>
  <Override PartName="/xl/charts/colors54.xml" ContentType="application/vnd.ms-office.chartcolorstyle+xml"/>
  <Override PartName="/xl/charts/style54.xml" ContentType="application/vnd.ms-office.chartstyle+xml"/>
  <Override PartName="/xl/charts/chart54.xml" ContentType="application/vnd.openxmlformats-officedocument.drawingml.chart+xml"/>
  <Override PartName="/xl/charts/style51.xml" ContentType="application/vnd.ms-office.chartstyle+xml"/>
  <Override PartName="/xl/charts/chart51.xml" ContentType="application/vnd.openxmlformats-officedocument.drawingml.chart+xml"/>
  <Override PartName="/xl/charts/colors50.xml" ContentType="application/vnd.ms-office.chartcolorstyle+xml"/>
  <Override PartName="/xl/charts/style50.xml" ContentType="application/vnd.ms-office.chartstyle+xml"/>
  <Override PartName="/xl/charts/chart50.xml" ContentType="application/vnd.openxmlformats-officedocument.drawingml.chart+xml"/>
  <Override PartName="/xl/charts/colors51.xml" ContentType="application/vnd.ms-office.chartcolorstyle+xml"/>
  <Override PartName="/xl/charts/style40.xml" ContentType="application/vnd.ms-office.chartstyle+xml"/>
  <Override PartName="/xl/charts/style52.xml" ContentType="application/vnd.ms-office.chartstyle+xml"/>
  <Override PartName="/xl/charts/colors53.xml" ContentType="application/vnd.ms-office.chartcolorstyle+xml"/>
  <Override PartName="/xl/charts/style53.xml" ContentType="application/vnd.ms-office.chartstyle+xml"/>
  <Override PartName="/xl/charts/chart53.xml" ContentType="application/vnd.openxmlformats-officedocument.drawingml.chart+xml"/>
  <Override PartName="/xl/charts/colors52.xml" ContentType="application/vnd.ms-office.chartcolorstyle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6.xml" ContentType="application/vnd.ms-office.chartstyle+xml"/>
  <Override PartName="/xl/charts/chart66.xml" ContentType="application/vnd.openxmlformats-officedocument.drawingml.chart+xml"/>
  <Override PartName="/xl/charts/colors65.xml" ContentType="application/vnd.ms-office.chartcolorstyle+xml"/>
  <Override PartName="/xl/charts/style65.xml" ContentType="application/vnd.ms-office.chartstyle+xml"/>
  <Override PartName="/xl/charts/chart65.xml" ContentType="application/vnd.openxmlformats-officedocument.drawingml.chart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8.xml" ContentType="application/vnd.ms-office.chartcolorstyle+xml"/>
  <Override PartName="/xl/charts/style68.xml" ContentType="application/vnd.ms-office.chartstyle+xml"/>
  <Override PartName="/xl/charts/chart68.xml" ContentType="application/vnd.openxmlformats-officedocument.drawingml.chart+xml"/>
  <Override PartName="/xl/charts/colors67.xml" ContentType="application/vnd.ms-office.chartcolorstyle+xml"/>
  <Override PartName="/xl/drawings/drawing9.xml" ContentType="application/vnd.openxmlformats-officedocument.drawing+xml"/>
  <Override PartName="/xl/charts/colors64.xml" ContentType="application/vnd.ms-office.chartcolorstyle+xml"/>
  <Override PartName="/xl/charts/style64.xml" ContentType="application/vnd.ms-office.chartstyle+xml"/>
  <Override PartName="/xl/charts/colors61.xml" ContentType="application/vnd.ms-office.chartcolorstyle+xml"/>
  <Override PartName="/xl/charts/style61.xml" ContentType="application/vnd.ms-office.chartstyle+xml"/>
  <Override PartName="/xl/charts/chart61.xml" ContentType="application/vnd.openxmlformats-officedocument.drawingml.chart+xml"/>
  <Override PartName="/xl/charts/colors60.xml" ContentType="application/vnd.ms-office.chartcolorstyle+xml"/>
  <Override PartName="/xl/charts/style60.xml" ContentType="application/vnd.ms-office.chart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4.xml" ContentType="application/vnd.openxmlformats-officedocument.drawingml.chart+xml"/>
  <Override PartName="/xl/charts/colors63.xml" ContentType="application/vnd.ms-office.chartcolorstyle+xml"/>
  <Override PartName="/xl/charts/style63.xml" ContentType="application/vnd.ms-office.chartstyle+xml"/>
  <Override PartName="/xl/charts/chart63.xml" ContentType="application/vnd.openxmlformats-officedocument.drawingml.chart+xml"/>
  <Override PartName="/xl/drawings/drawing8.xml" ContentType="application/vnd.openxmlformats-officedocument.drawing+xml"/>
  <Override PartName="/xl/charts/chart52.xml" ContentType="application/vnd.openxmlformats-officedocument.drawingml.chart+xml"/>
  <Override PartName="/xl/charts/chart49.xml" ContentType="application/vnd.openxmlformats-officedocument.drawingml.chart+xml"/>
  <Override PartName="/xl/charts/colors46.xml" ContentType="application/vnd.ms-office.chartcolorstyle+xml"/>
  <Override PartName="/xl/charts/style46.xml" ContentType="application/vnd.ms-office.chartstyle+xml"/>
  <Override PartName="/xl/charts/chart46.xml" ContentType="application/vnd.openxmlformats-officedocument.drawingml.chart+xml"/>
  <Override PartName="/xl/charts/colors45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olors48.xml" ContentType="application/vnd.ms-office.chartcolorstyle+xml"/>
  <Override PartName="/xl/charts/chart42.xml" ContentType="application/vnd.openxmlformats-officedocument.drawingml.chart+xml"/>
  <Override PartName="/xl/charts/style48.xml" ContentType="application/vnd.ms-office.chartstyle+xml"/>
  <Override PartName="/xl/charts/chart48.xml" ContentType="application/vnd.openxmlformats-officedocument.drawingml.chart+xml"/>
  <Override PartName="/xl/charts/style45.xml" ContentType="application/vnd.ms-office.chartstyle+xml"/>
  <Override PartName="/xl/charts/style42.xml" ContentType="application/vnd.ms-office.chartstyle+xml"/>
  <Override PartName="/xl/charts/colors42.xml" ContentType="application/vnd.ms-office.chartcolor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colors49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style44.xml" ContentType="application/vnd.ms-office.chartstyle+xml"/>
  <Override PartName="/xl/charts/chart44.xml" ContentType="application/vnd.openxmlformats-officedocument.drawingml.chart+xml"/>
  <Override PartName="/xl/charts/chart43.xml" ContentType="application/vnd.openxmlformats-officedocument.drawingml.chart+xml"/>
  <Override PartName="/xl/charts/style49.xml" ContentType="application/vnd.ms-office.chartstyle+xml"/>
  <Override PartName="/xl/charts/colors41.xml" ContentType="application/vnd.ms-office.chartcolorstyle+xml"/>
  <Override PartName="/xl/charts/colors43.xml" ContentType="application/vnd.ms-office.chartcolorstyle+xml"/>
  <Override PartName="/xl/charts/style43.xml" ContentType="application/vnd.ms-office.chartstyle+xml"/>
  <Override PartName="/xl/tables/table99.xml" ContentType="application/vnd.openxmlformats-officedocument.spreadsheetml.table+xml"/>
  <Override PartName="/xl/tables/table43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44.xml" ContentType="application/vnd.openxmlformats-officedocument.spreadsheetml.table+xml"/>
  <Override PartName="/xl/tables/table88.xml" ContentType="application/vnd.openxmlformats-officedocument.spreadsheetml.table+xml"/>
  <Override PartName="/xl/tables/table10.xml" ContentType="application/vnd.openxmlformats-officedocument.spreadsheetml.table+xml"/>
  <Override PartName="/xl/tables/table116.xml" ContentType="application/vnd.openxmlformats-officedocument.spreadsheetml.table+xml"/>
  <Override PartName="/xl/tables/table115.xml" ContentType="application/vnd.openxmlformats-officedocument.spreadsheetml.table+xml"/>
  <Override PartName="/xl/tables/table12.xml" ContentType="application/vnd.openxmlformats-officedocument.spreadsheetml.table+xml"/>
  <Override PartName="/xl/tables/table11.xml" ContentType="application/vnd.openxmlformats-officedocument.spreadsheetml.table+xml"/>
  <Override PartName="/xl/tables/table42.xml" ContentType="application/vnd.openxmlformats-officedocument.spreadsheetml.table+xml"/>
  <Override PartName="/xl/tables/table87.xml" ContentType="application/vnd.openxmlformats-officedocument.spreadsheetml.table+xml"/>
  <Override PartName="/xl/tables/table86.xml" ContentType="application/vnd.openxmlformats-officedocument.spreadsheetml.table+xml"/>
  <Override PartName="/xl/tables/table76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74.xml" ContentType="application/vnd.openxmlformats-officedocument.spreadsheetml.table+xml"/>
  <Override PartName="/xl/tables/table73.xml" ContentType="application/vnd.openxmlformats-officedocument.spreadsheetml.table+xml"/>
  <Override PartName="/xl/tables/table72.xml" ContentType="application/vnd.openxmlformats-officedocument.spreadsheetml.table+xml"/>
  <Override PartName="/xl/tables/table71.xml" ContentType="application/vnd.openxmlformats-officedocument.spreadsheetml.table+xml"/>
  <Override PartName="/xl/tables/table75.xml" ContentType="application/vnd.openxmlformats-officedocument.spreadsheetml.table+xml"/>
  <Override PartName="/xl/tables/table111.xml" ContentType="application/vnd.openxmlformats-officedocument.spreadsheetml.table+xml"/>
  <Override PartName="/xl/tables/table110.xml" ContentType="application/vnd.openxmlformats-officedocument.spreadsheetml.table+xml"/>
  <Override PartName="/xl/tables/table51.xml" ContentType="application/vnd.openxmlformats-officedocument.spreadsheetml.table+xml"/>
  <Override PartName="/xl/tables/table50.xml" ContentType="application/vnd.openxmlformats-officedocument.spreadsheetml.table+xml"/>
  <Override PartName="/xl/tables/table49.xml" ContentType="application/vnd.openxmlformats-officedocument.spreadsheetml.table+xml"/>
  <Override PartName="/xl/tables/table48.xml" ContentType="application/vnd.openxmlformats-officedocument.spreadsheetml.table+xml"/>
  <Override PartName="/xl/tables/table47.xml" ContentType="application/vnd.openxmlformats-officedocument.spreadsheetml.table+xml"/>
  <Override PartName="/xl/tables/table46.xml" ContentType="application/vnd.openxmlformats-officedocument.spreadsheetml.table+xml"/>
  <Override PartName="/xl/tables/table45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7.xml" ContentType="application/vnd.openxmlformats-officedocument.spreadsheetml.tabl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79.xml" ContentType="application/vnd.openxmlformats-officedocument.spreadsheetml.table+xml"/>
  <Override PartName="/xl/tables/table4.xml" ContentType="application/vnd.openxmlformats-officedocument.spreadsheetml.table+xml"/>
  <Override PartName="/xl/tables/table13.xml" ContentType="application/vnd.openxmlformats-officedocument.spreadsheetml.table+xml"/>
  <Override PartName="/xl/tables/table21.xml" ContentType="application/vnd.openxmlformats-officedocument.spreadsheetml.table+xml"/>
  <Override PartName="/xl/tables/table15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6.xml" ContentType="application/vnd.openxmlformats-officedocument.spreadsheetml.table+xml"/>
  <Override PartName="/xl/tables/table65.xml" ContentType="application/vnd.openxmlformats-officedocument.spreadsheetml.table+xml"/>
  <Override PartName="/xl/tables/table64.xml" ContentType="application/vnd.openxmlformats-officedocument.spreadsheetml.table+xml"/>
  <Override PartName="/xl/tables/table63.xml" ContentType="application/vnd.openxmlformats-officedocument.spreadsheetml.table+xml"/>
  <Override PartName="/xl/tables/table62.xml" ContentType="application/vnd.openxmlformats-officedocument.spreadsheetml.table+xml"/>
  <Override PartName="/xl/tables/table61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55.xml" ContentType="application/vnd.openxmlformats-officedocument.spreadsheetml.table+xml"/>
  <Override PartName="/xl/tables/table54.xml" ContentType="application/vnd.openxmlformats-officedocument.spreadsheetml.table+xml"/>
  <Override PartName="/xl/tables/table53.xml" ContentType="application/vnd.openxmlformats-officedocument.spreadsheetml.table+xml"/>
  <Override PartName="/xl/tables/table52.xml" ContentType="application/vnd.openxmlformats-officedocument.spreadsheetml.table+xml"/>
  <Override PartName="/xl/tables/table101.xml" ContentType="application/vnd.openxmlformats-officedocument.spreadsheetml.table+xml"/>
  <Override PartName="/xl/tables/table98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41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89.xml" ContentType="application/vnd.openxmlformats-officedocument.spreadsheetml.table+xml"/>
  <Override PartName="/xl/tables/table23.xml" ContentType="application/vnd.openxmlformats-officedocument.spreadsheetml.table+xml"/>
  <Override PartName="/xl/tables/table22.xml" ContentType="application/vnd.openxmlformats-officedocument.spreadsheetml.table+xml"/>
  <Override PartName="/xl/tables/table100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119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docProps/app.xml" ContentType="application/vnd.openxmlformats-officedocument.extended-properties+xml"/>
  <Override PartName="/xl/tables/table109.xml" ContentType="application/vnd.openxmlformats-officedocument.spreadsheetml.table+xml"/>
  <Override PartName="/xl/tables/table108.xml" ContentType="application/vnd.openxmlformats-officedocument.spreadsheetml.table+xml"/>
  <Override PartName="/xl/tables/table10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tables/table1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3130" windowHeight="6110" tabRatio="727"/>
  </bookViews>
  <sheets>
    <sheet name="Velkommen" sheetId="42" r:id="rId1"/>
    <sheet name="Hovedrapport" sheetId="43" r:id="rId2"/>
    <sheet name="Indikatorer" sheetId="40" r:id="rId3"/>
    <sheet name="2" sheetId="22" r:id="rId4"/>
    <sheet name="6" sheetId="41" r:id="rId5"/>
    <sheet name="8" sheetId="23" r:id="rId6"/>
    <sheet name="10" sheetId="24" r:id="rId7"/>
    <sheet name="3A" sheetId="25" r:id="rId8"/>
    <sheet name="4A" sheetId="26" r:id="rId9"/>
    <sheet name="5A" sheetId="27" r:id="rId10"/>
    <sheet name="6A" sheetId="28" r:id="rId11"/>
    <sheet name="7A" sheetId="29" r:id="rId12"/>
    <sheet name="7B" sheetId="30" r:id="rId13"/>
    <sheet name="8A" sheetId="31" r:id="rId14"/>
    <sheet name="9A" sheetId="32" r:id="rId15"/>
    <sheet name="10A" sheetId="33" r:id="rId16"/>
    <sheet name="10B" sheetId="34" r:id="rId17"/>
    <sheet name="10C" sheetId="35" r:id="rId18"/>
    <sheet name="11A" sheetId="36" r:id="rId19"/>
    <sheet name="11B" sheetId="37" r:id="rId20"/>
    <sheet name="Appendix" sheetId="38" r:id="rId21"/>
  </sheets>
  <definedNames>
    <definedName name="_xlnm._FilterDatabase" localSheetId="2" hidden="1">Indikatorer!$A$5:$E$36</definedName>
  </definedNames>
  <calcPr calcId="162913"/>
</workbook>
</file>

<file path=xl/calcChain.xml><?xml version="1.0" encoding="utf-8"?>
<calcChain xmlns="http://schemas.openxmlformats.org/spreadsheetml/2006/main">
  <c r="A35" i="43" l="1"/>
  <c r="A34" i="43"/>
  <c r="A33" i="43"/>
  <c r="A32" i="43"/>
  <c r="A31" i="43"/>
  <c r="A30" i="43"/>
  <c r="A29" i="43"/>
  <c r="A28" i="43"/>
  <c r="A27" i="43"/>
  <c r="A26" i="43"/>
  <c r="A25" i="43"/>
  <c r="A24" i="43"/>
  <c r="A23" i="43"/>
  <c r="A22" i="43"/>
  <c r="A21" i="43"/>
  <c r="A20" i="43"/>
  <c r="A19" i="43"/>
  <c r="A18" i="43"/>
  <c r="A17" i="43"/>
  <c r="A16" i="43"/>
  <c r="A15" i="43"/>
  <c r="A14" i="43"/>
  <c r="A13" i="43"/>
  <c r="A12" i="43"/>
  <c r="A11" i="43"/>
  <c r="A10" i="43"/>
  <c r="A9" i="43"/>
  <c r="A8" i="43"/>
  <c r="A7" i="43"/>
  <c r="A6" i="43"/>
  <c r="O9" i="24" l="1"/>
  <c r="P9" i="24"/>
  <c r="Q9" i="24"/>
  <c r="R9" i="24"/>
  <c r="S9" i="24"/>
  <c r="T9" i="24"/>
  <c r="U9" i="24"/>
  <c r="V9" i="24"/>
  <c r="W9" i="24"/>
  <c r="X9" i="24"/>
  <c r="Y9" i="24"/>
  <c r="Z9" i="24"/>
  <c r="AA9" i="24"/>
  <c r="AB9" i="24"/>
  <c r="AC9" i="24"/>
  <c r="AD9" i="24"/>
  <c r="AE9" i="24"/>
  <c r="AF9" i="24"/>
  <c r="AG9" i="24"/>
  <c r="AH9" i="24"/>
  <c r="AI9" i="24"/>
  <c r="AJ9" i="24"/>
  <c r="AK9" i="24"/>
  <c r="AL9" i="24"/>
  <c r="AM9" i="24"/>
  <c r="AN9" i="24"/>
  <c r="AO9" i="24"/>
  <c r="AP9" i="24"/>
  <c r="AQ9" i="24"/>
  <c r="AR9" i="24"/>
  <c r="AS9" i="24"/>
  <c r="AT9" i="24"/>
  <c r="AU9" i="24"/>
  <c r="AV9" i="24"/>
  <c r="AW9" i="24"/>
  <c r="AX9" i="24"/>
  <c r="AY9" i="24"/>
  <c r="AZ9" i="24"/>
  <c r="BA9" i="24"/>
  <c r="BB9" i="24"/>
  <c r="N9" i="24"/>
  <c r="S32" i="22" l="1"/>
  <c r="S33" i="22"/>
  <c r="S37" i="22"/>
  <c r="S30" i="22"/>
  <c r="S31" i="22"/>
  <c r="S34" i="22"/>
  <c r="S35" i="22"/>
  <c r="S36" i="22"/>
  <c r="S29" i="22"/>
  <c r="Q37" i="22"/>
  <c r="Q36" i="22"/>
  <c r="P37" i="22"/>
  <c r="P30" i="22"/>
  <c r="P31" i="22"/>
  <c r="P32" i="22"/>
  <c r="P33" i="22"/>
  <c r="P34" i="22"/>
  <c r="P35" i="22"/>
  <c r="P36" i="22"/>
  <c r="P29" i="22"/>
</calcChain>
</file>

<file path=xl/sharedStrings.xml><?xml version="1.0" encoding="utf-8"?>
<sst xmlns="http://schemas.openxmlformats.org/spreadsheetml/2006/main" count="4441" uniqueCount="600">
  <si>
    <t>Figur 2.1: De samlede netto-udledninger og 70 pct. målet [mio. ton CO2e] #Samlede netto-udledninger og 70 pct. målet</t>
  </si>
  <si>
    <t>Figur 2.2: Sektorernes andel af de samlede netto-udledninger i 2030 [mio. ton CO2e] #Sektorernes andel af udledningerne i 2030</t>
  </si>
  <si>
    <t xml:space="preserve">Figur 2.3: De samlede udledninger fordelt på sektorer og CCS [mio. ton CO2e] #Samlede udledninger </t>
  </si>
  <si>
    <t>Figur 2.4: Indeks for sektorernes udledninger, 2019-2030 [Indeks (2019 = 100)] #Indeks for sektorernes udledninger</t>
  </si>
  <si>
    <t xml:space="preserve">Figur 2.5: De samlede udledninger fordelt på CRF-kategorier og CCS [mio. ton CO2e] #Samlede udledninger </t>
  </si>
  <si>
    <t>Figur 2.6: Det samlede faktiske energiforbrug fordelt på energivarer [PJ] #Samlet faktisk energiforbrug</t>
  </si>
  <si>
    <t>Figur 10.1: Udledninger fra landbrug, gartneri, fiskeri, skove og øvrige arealer fordelt på energirelaterede udledninger, udledninger fra landbrugsproduktionen og LULUCF-udledninger. [mio. ton CO2e] #Udledninger fra landbrug, gartneri, fiskeri, skove og øvrige arealer</t>
  </si>
  <si>
    <t>Figur 3A.1: Udledninger fra husholdninger  [mio. ton CO2e] #Udledninger fra husholdninger</t>
  </si>
  <si>
    <t>Figur 3A.2: Udledninger fra husholdninger fordelt på afbrændingsteknologier for årene 1990, 2019, 2025 og 2030 [mio. ton CO2e] #Udledninger fra husholdninger</t>
  </si>
  <si>
    <t xml:space="preserve">Figur 3A.3: Energiforbrug i husholdninger fordelt på energitjenester  [PJ] #Energiforbrug i husholdninger </t>
  </si>
  <si>
    <t>Figur 3A.4: Energiforbrug til opvarmning i husholdninger fordelt på energivarer   [PJ] #Energiforbrug til opvarmning i husholdninger</t>
  </si>
  <si>
    <t>Figur 3A.5: Energivarernes andel af energiforbruget til opvarmning i husholdninger, for årene 2019 og 2030 [pct.] #Energivarernes andel af energiforbruget til opvarmning i husholdninger</t>
  </si>
  <si>
    <t>Figur 3A.6: Indeks for boligareal, energiforbrug og udledninger forbundet med individuel opvarmning af enfamiliehuse og etageboliger, 2010-2030 [Indeks (2019 = 100)] #Enfamiliehuse           Etageboliger</t>
  </si>
  <si>
    <t>Figur 3A.7: Elforbrug i husholdninger fordelt på energitjenester [PJ] #Elforbrug i husholdninger</t>
  </si>
  <si>
    <t>Figur 3A.8: Indeks for anskaffelse og brug af elforbrugende apparater, 2020-2030 [Indeks (2019 = 100)] #Anskaffelse og brug af elforbrugende apparater</t>
  </si>
  <si>
    <t>Figur 3A.9: Indeks for de elforbrugende apparaters effektivitet, 2020-2030 [Indeks (2019 = 100)] #Elforbrugende apparaters effektivitet</t>
  </si>
  <si>
    <t>Figur 3A.10: Installation af varmepumper, 2014-2020  [1000 stk.] #Installation af varmepumper </t>
  </si>
  <si>
    <t>Figur 3A.11: Installation og afmelding af gas- og oliefyr i 2020 [1000 stk.] #Installation og afmelding af gas- og oliefyr i 2020</t>
  </si>
  <si>
    <t>Figur 3A.12: Energiforbrug pr. kvadratmeter i enfamiliehuse og etageboliger, 2010-2030 [kWh pr. m2] #Energiforbrug pr. kvadratmeter</t>
  </si>
  <si>
    <t>Figur 3A.13: Bygningers primære opvarmningsformer, 2011-2030 [1000 stk.] #Bygningers primære opvarmningsformer</t>
  </si>
  <si>
    <t>Figur 3A.14: Udledninger fra husholdninger samt sektorens biogene energirelaterede CO2-udledninger  [mio. ton CO2e] #Udledninger fra husholdninger samt biogene CO2-udledninger</t>
  </si>
  <si>
    <t>Figur 4A.1: Udledninger fra transportsektoren fordelt på transportkategorier , 1990-2030 [mio. ton CO2e] #Udledninger fra transportsektoren</t>
  </si>
  <si>
    <t>Figur 4A.2: Udledninger fra vejtransporten fordelt på køretøjer, 1990-2030 [mio. ton CO2e] #Udledninger fra vejtransporten</t>
  </si>
  <si>
    <t>Figur 4A.3: Energiforbrug i vejtransporten fordelt på energivarer, 1990-2030 (illustreret ved en stablet arealkurve) [PJ] #Energiforbrug i vejtransporten</t>
  </si>
  <si>
    <t>Figur 4A.4: Energiforbrug i vejtransporten fordelt på energivarer, 1990-2030 (illustreret ved et kurvediagram) [PJ] #Energiforbrug i vejtransporten</t>
  </si>
  <si>
    <t>Figur 4A.5: Indeks for trafikarbejde, energiintensitet og energiforbrug for personbiler, 2019-2030 [Indeks (2019 = 100)] #Indekseret udvikling for personbiler</t>
  </si>
  <si>
    <t>Figur 4A.7: Udledninger fra banetransporten, 1990-2030 (for perioden 2019-2030 også opdelt på togtyper) [mio. ton CO2e] #Udledninger fra banetransporten</t>
  </si>
  <si>
    <t>Figur 4A.8: Banetransportens energiforbrug fordelt på energivarer, 1990-2030 [PJ] #Energiforbrug i banetransporten</t>
  </si>
  <si>
    <t>Figur 4A.9: Udledninger fra indenrigssøfart og -luftfart, 1990-2030 [mio. ton CO2e] #Udledninger fra indenrigssøfart og -luftfart</t>
  </si>
  <si>
    <t>Figur 4A.10: Reel energiintensitet for benzin- og dieselkøretøjer, 1990-2019. [MJ/km] #Reel energiintensitet</t>
  </si>
  <si>
    <t>Figur 4A.11: Salg af personbiler fordelt på teknologier, 2000-2020 [1000 stk.] #Salg af personbiler</t>
  </si>
  <si>
    <t>Figur 4A.12: Bestand af personbiler fordelt på teknologier, 2012-2020 [1000 stk.] #Bestand af personbiler</t>
  </si>
  <si>
    <t>Figur 4A.13: Salg af personbiler fordelt på teknologier, 2019-2030 [1000 stk.] #Salg af personbiler</t>
  </si>
  <si>
    <t>Figur 4A.14: Bestand af personbiler fordelt på teknologier, 2019-2030 [1000 stk.] #Bestand af personbiler</t>
  </si>
  <si>
    <t>Figur 4A.15: Følsomhedsanalyse for andelen af nul- og lavemissionsbiler af det samlede personbilssalg, 2019-2030 [pct.] #Følsomhedsanalyse for salgsandel af nul- og lavemissionsbiler</t>
  </si>
  <si>
    <t>Figur 5A.1: Udledninger fra serviceerhvervene fordelt på erhverv [mio. ton CO2e] #Udledninger fra serviceerhvervene</t>
  </si>
  <si>
    <t>Figur 5A.2: Energiforbrug i serviceerhvervene fordelt på erhverv [PJ] #Energiforbrug i serviceerhvervene</t>
  </si>
  <si>
    <t>Figur 5A.3: Energiforbrug i serviceerhvervene fordelt på energitjenester, 2020-2030 [PJ] #Energiforbrug i serviceerhvervene</t>
  </si>
  <si>
    <t>Figur 5A.4: Energiforbrug i serviceerhvervene fordelt på energivarer [PJ] #Energiforbrug i serviceerhvervene</t>
  </si>
  <si>
    <t xml:space="preserve">Figur 5A.5: Elandel af serviceerhvervenes energiforbrug opgjort ekskl. og inkl. datacentre [pct.] #Elandel af serviceerhvervenes energiforbrug </t>
  </si>
  <si>
    <t>Figur 5A.6: Energi- og CO2-intensitet i handel og privat service, 2010-2030 [Indeks (2010 = 100)] #Energi- og CO2-intensitet i handel og privat service</t>
  </si>
  <si>
    <t>Figur 5A.7: Indeks for udledninger, energiforbrug og produktion for handel og privat service, 2010-2030 [Indeks (2010 = 100)] #Udledninger, energiforbrug og produktion for handel og privat service</t>
  </si>
  <si>
    <t>Figur 5A.8: Elforbruget i datacentre i KF21 og BF20 , 2018-2030 [PJ] #Elforbrug i datacentre</t>
  </si>
  <si>
    <t>Figur 5A.9: Følsomhedsanalyse på elforbrug på datacentre [PJ] #Følsomhedsanalyse på elforbrug på datacentre</t>
  </si>
  <si>
    <t>Figur 5A.10: Udledninger fra serviceerhvervene samt sektorens biogene energirelaterede CO2-udledninger [mio. ton CO2e] #Udledninger fra serviceerhvervene samt biogene CO2-udledninger</t>
  </si>
  <si>
    <t xml:space="preserve">Figur 6A.1: Udledninger fra fremstillingserhverv og bygge-anlæg fordelt på energirelaterede udledninger og procesudledninger [mio. ton CO2e] #Udledninger fra fremstillingserhverv og bygge-anlæg </t>
  </si>
  <si>
    <t xml:space="preserve">Figur 6A.2: Udledninger fra fremstillingserhverv og bygge-anlæg fordelt på energirelaterede udledninger og procesudledninger, 2020-2030 [mio. ton CO2e] #Udledninger fra fremstillingserhverv og bygge-anlægserhverv </t>
  </si>
  <si>
    <t>Figur 6A.3: Indeks for industrierhvervenes produktion fordelt på erhverv 2010-2030   [Indeks (2010 = 100)] #Indeks for industrierhvervenes produktion</t>
  </si>
  <si>
    <t>Figur 6A.4: Energiforbrug i industrierhvervene fordelt på erhverv [PJ] #Energiforbrug i industrierhvervene</t>
  </si>
  <si>
    <t>Figur 6A.5: Energiforbrug i bygge- og anlægserhverv fordelt på energitjenester, for årene 2020, 2025 og 2030 [PJ] #Energiforbrug i bygge-anlægserhverv</t>
  </si>
  <si>
    <t>Figur 6A.6: Energiforbrug i fremstillingserhverv fordelt på energitjenester, for årene 2020, 2025 og 2030 [PJ] #Energiforbrug i fremstillingserhverv</t>
  </si>
  <si>
    <t>Figur 6A.7: Energiforbrug i industrierhvervene fordelt på energivarer [PJ] #Energiforbrug i industrierhvervene</t>
  </si>
  <si>
    <t>Figur 6A.8: Energiforbrug i fremstillingserhverv fordelt på fossile og øvrige energivarer [PJ] #Energiforbrug i fremstillingserhverv</t>
  </si>
  <si>
    <t>Figur 6A.9: Energiforbrug i bygge- og anlægserhverv fordelt på fossile og øvrige energivarer [PJ] #Energiforbrug i bygge- og anlægserhverv</t>
  </si>
  <si>
    <t>Figur 6A.10: Energi- og CO2-intensitet i fremstillingserhverv, 2010-2030 [Indeks (2010 = 100)] #Energi- og CO2-intensitet i fremstillingserhverv</t>
  </si>
  <si>
    <t>Figur 6A.11: Energi- og CO2-intensitet i bygge- og anlægserhverv, 2010-2030 [Indeks (2010 = 100)] #Energi- og CO2-intensitet i bygge- og anlægserhverv</t>
  </si>
  <si>
    <t>Figur 6A.12: Energiforbrug i bygge- og anlægssektoren fordelt på energivarer, samt energiforbrug for intern transport, 2020-2030 [PJ] #Energiforbrug i bygge- og anlægserhverv samt for intern transport</t>
  </si>
  <si>
    <t>Figur 6A.13: Energiforbrug ved udnyttelse af overskudsvarme, 2020-2030. [PJ] #Udnyttelse af overskudsvarme</t>
  </si>
  <si>
    <t>Figur 6A.14: Følsomhedsanalyse på cementproduktion (variation i centrale parametre beskrevet i forudsætningsnotat 7D. Cementproduktion) for årene 2025 og 2030 [mio. ton CO2e] #Følsomhedsanalyse på cementproduktion</t>
  </si>
  <si>
    <t>Figur 6A.15: Udledninger fra industrierhvervene samt sektorens biogene energirelaterede CO2-udledninger [mio. ton CO2e] #Udledninger fra industrierhvervene samt biogene CO2-udledninger</t>
  </si>
  <si>
    <t>Figur 7A.1: Udledninger fra brændstofproduktion fordelt på egetforbrug og flygtige udledninger [mio. ton CO2e] #Udledninger fra brændstofproduktion</t>
  </si>
  <si>
    <t xml:space="preserve">Figur 7A.2: Udledninger fra indvinding af olie og gas i Nordsøen fordelt på egetforbrug og flaring [mio. ton CO2e] #Udledninger fra indvinding af olie og gas </t>
  </si>
  <si>
    <t>Figur 7A.3: Indvinding af olie og gas i Nordsøen fordelt på energivarer [PJ] #Indvinding af olie og gas i Nordsøen</t>
  </si>
  <si>
    <t>Figur 7A.4: Udledninger fra raffinaderivirksomhed [mio. ton CO2e] #Udledninger fra raffinaderivirksomhed</t>
  </si>
  <si>
    <t>Figur 7A.5: Modelleret brintproduktion fra elektrolyseanlæg og elforbrug forbundet hermed [PJ] #Modelleret brintproduktion fra elektrolyseanlæg og elforbrug forbundet hermed</t>
  </si>
  <si>
    <t>Figur 7A.6: Produktion af biogas fordelt på anvendelse [PJ] #Produktion af biogas</t>
  </si>
  <si>
    <t>Figur 7A.7: Anslået elforbrug til opgradering af biogas [PJ] #Anslået elforbrug til opgradering af biogas</t>
  </si>
  <si>
    <t>Figur 7A.8: Modelleret brintproduktion fra elektrolyseanlæg og dermed forbundet elforbrug i hhv. grundforløb og i følsomhedsanalyse, hvor PtX-udbud giver anledning til 300 MW elektrolyse (2021-2030) [PJ] #Modelleret brintproduktion fra elektrolyseanlæg samt elforbrug forbundet hermed i grundforløb og følsomhed</t>
  </si>
  <si>
    <t>Figur 7B.1: Forbrug af flydende brændstoffer fordelt på fossile og VE-baserede brændstoffer [PJ] #Forbrug af flydende brændstoffer</t>
  </si>
  <si>
    <t>Figur 7B.2: Forbrug af ledningsgas fordelt på naturgas og bionaturgas [PJ] #Forbrug af ledningsgas</t>
  </si>
  <si>
    <t>Figur 8A.1: Udledninger fra el og fjernvarmesektoren ekskl. affaldsforbrænding [mio. ton CO2e] #Udledninger fra el og fjernvarme ekskl. affaldsforbrænding</t>
  </si>
  <si>
    <t xml:space="preserve">Figur 8A.2: Fjernvarmeforbrug ekskl. distributionstab og elforbrug ekskl. nettab [PJ] #Fjernvarmeforbrug og elforbrug ekskl. tab </t>
  </si>
  <si>
    <t>Figur 8A.3: Elforbrug ekskl. nettab fordelt på sektorer [TWh] #Elforbrug ekskl. nettab fordelt på sektorer</t>
  </si>
  <si>
    <t>Figur 8A.4: El- og fjernvarmesektorens energiforbrug fordelt på energiformer (inkl. affaldsforbrænding) [PJ] #Energiforbrug i el og fjernvarme (inkl. affaldsforbrænding)</t>
  </si>
  <si>
    <t>Figur 8A.5: Indenlandsk elproduktion fordelt på produktionstyper samt elforbrug inkl. nettab [TWh] #Elproduktion fordelt på typer samt elforbrug inkl. nettab</t>
  </si>
  <si>
    <t>Figur 8A.6: Elproduktion fordelt på typer samt nettoimport af el, 2010-2030 [TWh] #Elproduktion fordelt på typer samt nettoimport af el</t>
  </si>
  <si>
    <t>Figur 8A.7: Spotmarkedspriser for el i Danmark og Danmarks nabolande [2020-kr./MWh] #Spotmarkedspriser for el i Danmark og Danmarks nabolande</t>
  </si>
  <si>
    <t>Figur 8A.8: Fjernvarmeproduktion fordelt på typer, 2010-2030 [PJ] #Fjernvarmeproduktion fordelt på typer</t>
  </si>
  <si>
    <t>Figur 8A.9: Følsomhedsanalyse på energiøer: Elproduktion fordelt på typer inkl. energiøer samt  dansk elforbrug inkl. nettab [TWh] #Følsomhedsanalyse på energiøer: Effekten i elforsyningen</t>
  </si>
  <si>
    <t>Figur 8A.10: Udledninger fra el- og fjernvarmesektoren (ekskl. affaldsforbrænding) fordelt på brændsler  [mio. ton CO2e] #Udledninger fra el- og fjernvarme (ekskl. affaldsforbrænding)</t>
  </si>
  <si>
    <t>Figur 8A.11: Udledninger fra el- og fjernvarmesektoren (ekskl. affaldsforbrænding) samt sektorens biogene energirelaterede CO2-udledninger [mio. ton CO2e] #Udledninger fra el- og fjernvarme (ekskl. affaldsforbrænding) samt biogene CO2-udledninger</t>
  </si>
  <si>
    <t>Figur 8A.12: Udledninger i el-og fjernvarmesektoren samt udledninger fra affaldsforbrænding og sekundære producenter [mio. ton CO2e] #Udledninger fra el- og fjernvarme inkl. affaldsforbrænding og sekundære producenter</t>
  </si>
  <si>
    <t xml:space="preserve">Figur 9A.1: Udledninger fra affaldsforbrænding, øvrige affaldsrelaterede udledninger og F-gasser [mio. ton CO2e] #Udledninger fra affald, spildevand og F-gasser </t>
  </si>
  <si>
    <t xml:space="preserve">Figur 9A.2: Energimængde i forbrændt affald fordelt på affaldstype, 2020-2030 [PJ] #Energimængde i forbrændt affald </t>
  </si>
  <si>
    <t>Figur 9A.3: Udledninger fra affaldsforbrænding, øvrige affaldsrelaterede udledninger og F-gasser samt sektorens biogene energirelaterede CO2-udledninger  [mio. ton CO2e] #Udledninger fra affald, spildevand og F-gasser samt biogene udledninger</t>
  </si>
  <si>
    <t>Figur 10A.1: Udledninger fra energiforbrug i landbrug, gartneri og skovbrug, og i fiskeri [mio. ton CO2e] #Energirelaterede udledninger fra landbrug, gartneri skovbrug og fiskeri</t>
  </si>
  <si>
    <t>Figur 10A.2: Udledninger fra energiforbrug i landbrug, gartneri og skovbrug fordelt på slutanvendelser, for årene 2020, 2025 og 2030 [mio. ton CO2e] #Udledninger fra energiforbrug i landbrug, gartneri og skovbrug</t>
  </si>
  <si>
    <t>Figur 10A.3: Energiforbrug i landbrug, gartneri og skovbrug fordelt på energivarer [PJ] #Energiforbrug i landbrug, gartneri og skovbrug</t>
  </si>
  <si>
    <t>Figur 10A.4: Energiforbrug i fiskeri fordelt på energivarer [PJ] #Energiforbrug i fiskeri</t>
  </si>
  <si>
    <t>Figur 10A.5: Energiintensitet og indeks for energiforbrug og økonomisk aktivitet i landbrug, gartneri, skovbrug og fiskeri, 2010-2030 [Indeks (2010 = 100)] #Energiintensitet og indeks for energiforbrug og økonomisk aktivitet i landbrug, gartneri, skovbrug og fiskeri</t>
  </si>
  <si>
    <t>Figur 10A.6: Udledninger fra energiforbrug i landbrug, gartneri, skovbrug og fiskeri samt sektorens biogene energirelaterede CO2-udledninger [mio. ton CO2e] #Udledninger fra energiforbrug i landbrug, gartneri og skovbrug samt fiskeri samt biogene CO2-udledninger</t>
  </si>
  <si>
    <t>Figur 10B.1: Samlede udledninger fra landbruget mv. [mio. ton CO2e] #Samlede udledninger fra landbruget mv.</t>
  </si>
  <si>
    <t>Figur 10B.2: Udledninger fra landbrugsproduktionen ekskl. arealanvendelse og energiforbrug [mio. ton CO2e] #Udledninger fra landbrugsproduktionen</t>
  </si>
  <si>
    <t>Figur 10B.3: Udledninger fra husdyr fordelt på kilder  [mio. ton CO2e] #Udledninger fra husdyr</t>
  </si>
  <si>
    <t xml:space="preserve">Figur 10B.4: Gylle afsat til biogas fordelt på kilder, 2018-2030  [mio. ton] #Gylle afsat til biogas </t>
  </si>
  <si>
    <t>Figur 10B.5: Procentvis andel af husdyr i husdyrgruppen med forsuring af gylle i stald, for årene 2019, 2025 og 2030 [pct.] #Andel af husdyr i husdyrgruppen med forsuring af gylle i stald</t>
  </si>
  <si>
    <t>Figur 10B.6: Udledninger og optag fra landbrugsarealer opdelt på hhv. udledninger fra organisk jord og optag i mineraljord, hegn samt en- og flerårige afgrøder. [mio. ton CO2e] #Udledninger og optag fra landbrugsarealer</t>
  </si>
  <si>
    <t xml:space="preserve">Figur 10B.7: Forventet yderligere udtagning af kulstofrig organisk landbrugsareal i 2018 til 2030 som følge af statslige støtteordninger fra 2015 og frem. [1000 ha] #Forventet yderligere udtagning af kulstofrige jorder </t>
  </si>
  <si>
    <t xml:space="preserve">Figur 10B.8: Udledninger fra landbrugsproduktionen fordelt på drivhusgasser og GWP-faktorer [mio. ton CO2e] #Udledninger fra landbrugsproduktionen fordelt på GWP-faktorer </t>
  </si>
  <si>
    <t xml:space="preserve">Figur 10B.9: Udledninger af metan og lattergas fra landbrugsproduktionen i hhv. KF21 og BF20  [mio. ton CO2e] #Udledninger af metan og lattergas fra landbrugsproduktionen </t>
  </si>
  <si>
    <t>Figur 10B.10: Biogasproduktion fra landbrugsanlæg i hhv. KF21 og BF20, 2020-2030 [PJ ] #Biogasproduktion fra landbrugsanlæg</t>
  </si>
  <si>
    <t xml:space="preserve">Figur 10B.11: Udledninger og optag fra landbrugsarealer i hhv. KF21 og BF20 [mio. ton CO2e] #Udledninger og optag fra landbrugsarealer </t>
  </si>
  <si>
    <t>Figur 10B.12: Udledninger og optag fra dyrket mark på mineraljord i hhv. KF21 og BF20, 2010-2030 [mio. ton CO2e] #Udledninger og optag fra dyrket mark på mineraljord</t>
  </si>
  <si>
    <t>Figur 10C.1: Udledninger og optag fra skov og høstede træprodukter (HWP) [mio. ton CO2e] #Udledninger og optag fra skov og høstede træprodukter</t>
  </si>
  <si>
    <t>Figur 10C.2: Udviklingen i skovareal  [1000 ha] #Skovareal</t>
  </si>
  <si>
    <t>Figur 10C.3: Fordelingen af Danmarks areal på anvendelser [1000 ha] #Danmarks areal fordelt på anvendelser</t>
  </si>
  <si>
    <t>Figur 10C.4: Kulstofpuljen i danske skove (eksklusive kulstof lagret i træprodukter)  [mio. ton CO2] #Kulstofpuljen i danske skove</t>
  </si>
  <si>
    <t>Figur 10C.5: CO2-optag i skovrejsning siden 1990 [mio. ton CO2-optag + 1000 ha skovrejsning] #CO2-optag i skovrejsning</t>
  </si>
  <si>
    <t>Figur 11A.1: Status for opfyldelse af non-ETS-reduktionsmål, 2021-30 [mio. ton CO2e] #Status for opfyldelse af non-ETS-reduktionsmål</t>
  </si>
  <si>
    <t>Figur 11A.2: Non-ETS-udledninger fordelt på sektorer, 2021-30 [mio. ton CO2e] #Non-ETS-udledninger</t>
  </si>
  <si>
    <t>Figur 11A.3: Udledninger og optag i LULUCF sektorerne, 2021-2030 [mio. ton CO2e] #Udledninger og optag i LULUCF sektorerne</t>
  </si>
  <si>
    <t>Figur 11B.1: VE-andele i samlet energiforbrug, elforbrug, opvarmning og procesenergi, samt transport [pct.] #VE-andele</t>
  </si>
  <si>
    <t>xlColumnStacked</t>
  </si>
  <si>
    <t xml:space="preserve"> </t>
  </si>
  <si>
    <t>1990</t>
  </si>
  <si>
    <t>2019</t>
  </si>
  <si>
    <t>2025</t>
  </si>
  <si>
    <t>2030</t>
  </si>
  <si>
    <t>Energiforbrug - Landbrug, gartneri, skovbrug og fiskeri</t>
  </si>
  <si>
    <t>Landbrugets produktion (fordøjelse og gødning)</t>
  </si>
  <si>
    <t>Landbrugets arealanvendelse (LULUCF)</t>
  </si>
  <si>
    <t>Skov (LULUCF)</t>
  </si>
  <si>
    <t>By- og vådområder (LULUCF)</t>
  </si>
  <si>
    <t>xlColumnStacked,xlColumnStacked,xlColumnStacked,xlColumnStacked,xlColumnStacked</t>
  </si>
  <si>
    <t>xlAreaStacked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</si>
  <si>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</si>
  <si>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</si>
  <si>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</si>
  <si>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</si>
  <si>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</si>
  <si>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</si>
  <si>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</si>
  <si>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</si>
  <si>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</si>
  <si>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</si>
  <si>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</si>
  <si>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</si>
  <si>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</si>
  <si>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</si>
  <si>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</si>
  <si>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</si>
  <si>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</si>
  <si>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</si>
  <si>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</si>
  <si>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</si>
  <si>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</si>
  <si>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</si>
  <si>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</si>
  <si>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</si>
  <si>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</si>
  <si>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</si>
  <si>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</si>
  <si>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</si>
  <si>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2020</t>
  </si>
  <si>
    <t>2021</t>
  </si>
  <si>
    <t>2022</t>
  </si>
  <si>
    <t>2023</t>
  </si>
  <si>
    <t>2024</t>
  </si>
  <si>
    <t>2026</t>
  </si>
  <si>
    <t>2027</t>
  </si>
  <si>
    <t>2028</t>
  </si>
  <si>
    <t>2029</t>
  </si>
  <si>
    <t>Landbrug, gartneri og skovbrug (CO2)</t>
  </si>
  <si>
    <t>Fiskeri (CO2)</t>
  </si>
  <si>
    <t>Metan og lattergas</t>
  </si>
  <si>
    <t>xlAreaStacked,xlAreaStacked,xlAreaStacked</t>
  </si>
  <si>
    <t>Intern transport</t>
  </si>
  <si>
    <t>Procesvarme - højtemperatur</t>
  </si>
  <si>
    <t>Procesvarme - mellemtemperatur</t>
  </si>
  <si>
    <t>Rumvarme</t>
  </si>
  <si>
    <t>xlColumnStacked,xlColumnStacked,xlColumnStacked,xlColumnStacked</t>
  </si>
  <si>
    <t>Kul &amp; Koks</t>
  </si>
  <si>
    <t>Olie</t>
  </si>
  <si>
    <t>Naturgas</t>
  </si>
  <si>
    <t>Bionaturgas</t>
  </si>
  <si>
    <t>Biomasse</t>
  </si>
  <si>
    <t>Øvrig VE</t>
  </si>
  <si>
    <t>Fjernvarme</t>
  </si>
  <si>
    <t>Elektricititet</t>
  </si>
  <si>
    <t>xlAreaStacked,xlAreaStacked,xlAreaStacked,xlAreaStacked,xlAreaStacked,xlAreaStacked,xlAreaStacked,xlAreaStacked</t>
  </si>
  <si>
    <t>xlLine</t>
  </si>
  <si>
    <t>Energiintensitet</t>
  </si>
  <si>
    <t>Energiforbrug</t>
  </si>
  <si>
    <t>Produktionsværdi</t>
  </si>
  <si>
    <t>xlLine,xlLine,xlLine</t>
  </si>
  <si>
    <t>Sektorens samlede udledninger (FN-opgørelsesmetode)</t>
  </si>
  <si>
    <t>Sektorens biogene energi-relaterede CO2-udledninger</t>
  </si>
  <si>
    <t>xlAreaStacked,xlAreaStacked</t>
  </si>
  <si>
    <t>Husdyrenes fordøjelse</t>
  </si>
  <si>
    <t>Gødningshåndtering</t>
  </si>
  <si>
    <t>Gødning på marker</t>
  </si>
  <si>
    <t>Landbrugets arealanvendelse</t>
  </si>
  <si>
    <t>By- og vådområder</t>
  </si>
  <si>
    <t>xlAreaStacked,xlAreaStacked,xlAreaStacked,xlAreaStacked,xlAreaStacked</t>
  </si>
  <si>
    <t>Gødskning</t>
  </si>
  <si>
    <t>Andre dyr</t>
  </si>
  <si>
    <t>Kvæg</t>
  </si>
  <si>
    <t>Svin</t>
  </si>
  <si>
    <t>xlAreaStacked,xlAreaStacked,xlAreaStacked,xlAreaStacked</t>
  </si>
  <si>
    <t>Fordøjelse</t>
  </si>
  <si>
    <t>Kvæggylle</t>
  </si>
  <si>
    <t>Svinegylle</t>
  </si>
  <si>
    <t>xlColumnClustered</t>
  </si>
  <si>
    <t>Malkekvæg</t>
  </si>
  <si>
    <t>Kvier</t>
  </si>
  <si>
    <t>Søer</t>
  </si>
  <si>
    <t>Smågrise</t>
  </si>
  <si>
    <t>Slagtesvin</t>
  </si>
  <si>
    <t>xlColumnClustered,xlColumnClustered,xlColumnClustered,xlColumnClustered,xlColumnClustered</t>
  </si>
  <si>
    <t>Mineraljord, hegn og en- og flerårige afgrøder</t>
  </si>
  <si>
    <t xml:space="preserve">Organisk jord </t>
  </si>
  <si>
    <t>Netto-udledning</t>
  </si>
  <si>
    <t>xlColumnStacked,xlColumnStacked,xlLine</t>
  </si>
  <si>
    <t>Udtaget kulstofholdig organisk jord</t>
  </si>
  <si>
    <t>Metan (AR5)</t>
  </si>
  <si>
    <t>Lattergas (AR5)</t>
  </si>
  <si>
    <t>Samlet udledning (AR5)</t>
  </si>
  <si>
    <t>Metan (AR4)</t>
  </si>
  <si>
    <t>Lattergas (AR4)</t>
  </si>
  <si>
    <t>Samlet udledning (AR4)</t>
  </si>
  <si>
    <t>xlLine,xlLine,xlLine,xlLine,xlLine,xlLine</t>
  </si>
  <si>
    <t>KF21 - Metan</t>
  </si>
  <si>
    <t>KF21 - Lattergas</t>
  </si>
  <si>
    <t>BF20 - Metan</t>
  </si>
  <si>
    <t>BF20 - Lattergas</t>
  </si>
  <si>
    <t>xlLine,xlLine,xlLine,xlLine</t>
  </si>
  <si>
    <t>KF21</t>
  </si>
  <si>
    <t>BF20</t>
  </si>
  <si>
    <t>xlLine,xlLine</t>
  </si>
  <si>
    <t>HWP</t>
  </si>
  <si>
    <t>Skov</t>
  </si>
  <si>
    <t>Samlet udledning</t>
  </si>
  <si>
    <t>Skovareal</t>
  </si>
  <si>
    <t>Dyrket mark</t>
  </si>
  <si>
    <t>Græsarealer</t>
  </si>
  <si>
    <t>Vådområder</t>
  </si>
  <si>
    <t>Bebyggelse</t>
  </si>
  <si>
    <t>xlAreaStacked100,xlAreaStacked100,xlAreaStacked100,xlAreaStacked100,xlAreaStacked100</t>
  </si>
  <si>
    <t>Skovens samlede kulstofpulje (omregnet til CO2)</t>
  </si>
  <si>
    <t>Non-ETS udledning</t>
  </si>
  <si>
    <t>Emissionstildeling</t>
  </si>
  <si>
    <t>Akkumuleret manko</t>
  </si>
  <si>
    <t>xlLine,xlLine,xlAreaStacked</t>
  </si>
  <si>
    <t>Transport</t>
  </si>
  <si>
    <t>Landbrug, skove, gartneri og fiskeri</t>
  </si>
  <si>
    <t>Erhverv</t>
  </si>
  <si>
    <t>Husholdninger</t>
  </si>
  <si>
    <t>El og fjernvarme</t>
  </si>
  <si>
    <t>Øvrige</t>
  </si>
  <si>
    <t>xlAreaStacked,xlAreaStacked,xlAreaStacked,xlAreaStacked,xlAreaStacked,xlAreaStacked</t>
  </si>
  <si>
    <t>Landbrugsarealer</t>
  </si>
  <si>
    <t>Elforbrug (RES-E)</t>
  </si>
  <si>
    <t>Opvarmning og procesenergi (RES-H&amp;C)</t>
  </si>
  <si>
    <t>Samlet (RES)</t>
  </si>
  <si>
    <t>Transport (RES-T)</t>
  </si>
  <si>
    <t>70 pct. målsætning</t>
  </si>
  <si>
    <t>Manko</t>
  </si>
  <si>
    <t>Nettoudledning</t>
  </si>
  <si>
    <t>xlDoughnut</t>
  </si>
  <si>
    <t>Serviceerhverv</t>
  </si>
  <si>
    <t>Fremstillingserhverv og bygge-anlæg</t>
  </si>
  <si>
    <t>Affald og F-gasser</t>
  </si>
  <si>
    <t>CCS</t>
  </si>
  <si>
    <t>xlDoughnut,xlDoughnut,xlDoughnut,xlDoughnut,xlDoughnut,xlDoughnut,xlDoughnut,xlDoughnut,xlDoughnut</t>
  </si>
  <si>
    <t>xlColumnStacked,xlAreaStacked,xlAreaStacked,xlAreaStacked,xlAreaStacked,xlAreaStacked,xlAreaStacked,xlAreaStacked,xlAreaStacked</t>
  </si>
  <si>
    <t>xlLine,xlLine,xlLine,xlLine,xlLine,xlLine,xlLine,xlLine</t>
  </si>
  <si>
    <t>Affaldsrelaterede udledninger (CRF 5)</t>
  </si>
  <si>
    <t>xlColumnStacked,xlAreaStacked,xlAreaStacked,xlAreaStacked,xlAreaStacked,xlAreaStacked</t>
  </si>
  <si>
    <t>Affald, ikke bionedbrydeligt</t>
  </si>
  <si>
    <t>Biogas</t>
  </si>
  <si>
    <t>Biobrændstoffer</t>
  </si>
  <si>
    <t>Vind og sol</t>
  </si>
  <si>
    <t>Biomasse og øvrig VE</t>
  </si>
  <si>
    <t>Individuel opvarmning</t>
  </si>
  <si>
    <t>Store varmepumper</t>
  </si>
  <si>
    <t>Luft til luft-varmepumper mv.</t>
  </si>
  <si>
    <t>xlColumnClustered,xlColumnClustered,xlColumnClustered,xlColumnClustered</t>
  </si>
  <si>
    <t>Enfamiliehuse</t>
  </si>
  <si>
    <t>Etageboliger</t>
  </si>
  <si>
    <t>Oliefyr</t>
  </si>
  <si>
    <t>Gasfyr</t>
  </si>
  <si>
    <t>Biomassefyr mv.</t>
  </si>
  <si>
    <t>Elpaneler</t>
  </si>
  <si>
    <t>Varmepumpe</t>
  </si>
  <si>
    <t>Koksfyr</t>
  </si>
  <si>
    <t>Ikke fordelt</t>
  </si>
  <si>
    <t>Belysning og apparater</t>
  </si>
  <si>
    <t>xlColumnStacked,xlColumnStacked,xlColumnStacked,xlColumnStacked,xlColumnStacked,xlColumnStacked,xlColumnStacked</t>
  </si>
  <si>
    <t>Enfamilie - Areal</t>
  </si>
  <si>
    <t>Enfamilie - Udledninger</t>
  </si>
  <si>
    <t>Enfamilie - Energiforbrug</t>
  </si>
  <si>
    <t>Etageboliger - Areal</t>
  </si>
  <si>
    <t>Etageboliger - Udledninger</t>
  </si>
  <si>
    <t>Etageboliger - Energiforbrug</t>
  </si>
  <si>
    <t>Varmepumper</t>
  </si>
  <si>
    <t>Vejtransport</t>
  </si>
  <si>
    <t>Banetransport</t>
  </si>
  <si>
    <t>Indenrigssøfart</t>
  </si>
  <si>
    <t>Indenrigsluftfart</t>
  </si>
  <si>
    <t>Øvrig transport</t>
  </si>
  <si>
    <t>Trafikarbejde</t>
  </si>
  <si>
    <t>Bestand nyere end 2019</t>
  </si>
  <si>
    <t>xlColumnStacked,xlColumnStacked</t>
  </si>
  <si>
    <t>Personbiler</t>
  </si>
  <si>
    <t>Varebiler</t>
  </si>
  <si>
    <t>Lastbiler</t>
  </si>
  <si>
    <t>Grænsehandel</t>
  </si>
  <si>
    <t>Busser</t>
  </si>
  <si>
    <t>Motorcykler</t>
  </si>
  <si>
    <t>El</t>
  </si>
  <si>
    <t>Plug-in hybrid</t>
  </si>
  <si>
    <t>Benzin</t>
  </si>
  <si>
    <t>Diesel</t>
  </si>
  <si>
    <t>xlColumnStacked,xlColumnStacked,xlColumnStacked</t>
  </si>
  <si>
    <t>Biodiesel</t>
  </si>
  <si>
    <t>Bioethanol</t>
  </si>
  <si>
    <t>Elektricitet</t>
  </si>
  <si>
    <t>Busser, diesel</t>
  </si>
  <si>
    <t>Lastbiler, diesel</t>
  </si>
  <si>
    <t>Varebiler, diesel</t>
  </si>
  <si>
    <t>Varebiler, benzin</t>
  </si>
  <si>
    <t>Personbiler, diesel</t>
  </si>
  <si>
    <t>Personbiler, benzin</t>
  </si>
  <si>
    <t>Samlede udledninger</t>
  </si>
  <si>
    <t>Fjern- og regionaltog</t>
  </si>
  <si>
    <t>Andre tog (lokalbaner mv.)</t>
  </si>
  <si>
    <t>Øvre skøn</t>
  </si>
  <si>
    <t>Centralt skøn</t>
  </si>
  <si>
    <t>Nedre skøn</t>
  </si>
  <si>
    <t>Detail- og engroshandel</t>
  </si>
  <si>
    <t>Offentlig service</t>
  </si>
  <si>
    <t>Privat service</t>
  </si>
  <si>
    <t>Privat kraftvarmeproduktion</t>
  </si>
  <si>
    <t>Elektriske motorer og ventilation/køling</t>
  </si>
  <si>
    <t>Belysning og elektronik</t>
  </si>
  <si>
    <t>Øvrig fossil</t>
  </si>
  <si>
    <t>Elandel</t>
  </si>
  <si>
    <t>Elandel - uden datacentre</t>
  </si>
  <si>
    <t>CO2-intensitet</t>
  </si>
  <si>
    <t>Udledning</t>
  </si>
  <si>
    <t>Produktion</t>
  </si>
  <si>
    <t>xlColumnClustered,xlColumnClustered,xlColumnClustered,xlColumnClustered,xlColumnClustered,xlColumnClustered</t>
  </si>
  <si>
    <t>Energirelateret CO2 - Fremstillingserhverv</t>
  </si>
  <si>
    <t>Energirelateret CO2 - Bygge- og anlægssektoren</t>
  </si>
  <si>
    <t>Energirelateret - Metan og lattergas</t>
  </si>
  <si>
    <t>Procesudledninger - Cementproduktion</t>
  </si>
  <si>
    <t>Procesudledninger - Øvrige erhverv</t>
  </si>
  <si>
    <t>xlAreaStacked,xlAreaStacked,xlAreaStacked,xlAreaStacked,xlAreaStacked,xlLine</t>
  </si>
  <si>
    <t>Overskudsvarme</t>
  </si>
  <si>
    <t>Omgivelsesvarme</t>
  </si>
  <si>
    <t>Produktionsniveau +/- 10pct</t>
  </si>
  <si>
    <t>Produktionsniveau +/- 10pct (b)</t>
  </si>
  <si>
    <t>Klinkerandel</t>
  </si>
  <si>
    <t>Klinkerandel (b)</t>
  </si>
  <si>
    <t>Andel af alternative brændsler i grå cementproduktion</t>
  </si>
  <si>
    <t>Andel af alternative brændsler i grå cementproduktion (b)</t>
  </si>
  <si>
    <t>xlColumnStacked,xlColumnStacked,xlColumnStacked,xlColumnStacked,xlColumnStacked,xlColumnStacked</t>
  </si>
  <si>
    <t>Energirelateret CO2 - Cement-, glas- og teglfremstillingserhverv</t>
  </si>
  <si>
    <t>Energirelateret CO2 - Øvrige fremstillingserhverv</t>
  </si>
  <si>
    <t>Procesudledninger - Glas- og teglfremstillingserhverv</t>
  </si>
  <si>
    <t>xlAreaStacked,xlAreaStacked,xlAreaStacked,xlAreaStacked,xlAreaStacked,xlAreaStacked,xlAreaStacked</t>
  </si>
  <si>
    <t>Bygge- og anlægssektoren</t>
  </si>
  <si>
    <t>Fremstillingserhverv</t>
  </si>
  <si>
    <t>El- og fjernvarmeproduktion</t>
  </si>
  <si>
    <t>xlAreaStacked,xlAreaStacked,xlAreaStacked,xlAreaStacked,xlAreaStacked,xlAreaStacked,xlAreaStacked,xlAreaStacked,xlAreaStacked</t>
  </si>
  <si>
    <t>Bionaturgas i ledningsgassen</t>
  </si>
  <si>
    <t>Fossil</t>
  </si>
  <si>
    <t>xlAreaStacked,xlAreaStacked,xlAreaStacked,xlLine</t>
  </si>
  <si>
    <t>Egetforbrug raffinaderier</t>
  </si>
  <si>
    <t>Egetforbrug olie- og gasindvinding</t>
  </si>
  <si>
    <t>Flygtige udledninger fra olie og gas</t>
  </si>
  <si>
    <t>Flygtige udledninger fra flaring</t>
  </si>
  <si>
    <t>Egetforbrug af brændsler</t>
  </si>
  <si>
    <t>Flaring</t>
  </si>
  <si>
    <t>Råolie</t>
  </si>
  <si>
    <t>Elforbrug til brintproduktion</t>
  </si>
  <si>
    <t>Brintproduktion</t>
  </si>
  <si>
    <t>Øvrig anvendelse af biogas</t>
  </si>
  <si>
    <t>Opgradering til bionaturgas</t>
  </si>
  <si>
    <t>Elforbrug, grundforløb</t>
  </si>
  <si>
    <t>Brintproduktion, grundforløb</t>
  </si>
  <si>
    <t>Elforbrug, følsomhedsanalyse</t>
  </si>
  <si>
    <t>Brintproduktion, følsomhedsanalyse</t>
  </si>
  <si>
    <t>Benzin &amp; Diesel - Transport</t>
  </si>
  <si>
    <t>Benzin &amp; Diesel - Øvrig</t>
  </si>
  <si>
    <t>VE-brændstof - Transport</t>
  </si>
  <si>
    <t>VE-brændstof - Øvrig</t>
  </si>
  <si>
    <t>VE-andel (højre akse)</t>
  </si>
  <si>
    <t>xlAreaStacked,xlAreaStacked,xlLine</t>
  </si>
  <si>
    <t>Elproduktion</t>
  </si>
  <si>
    <t>Elforbrug inkl. nettab</t>
  </si>
  <si>
    <t>Elimport</t>
  </si>
  <si>
    <t>Kul</t>
  </si>
  <si>
    <t>Ikke brændselsfordelt</t>
  </si>
  <si>
    <t>El- og fjernvarme</t>
  </si>
  <si>
    <t>Affaldsforbrænding</t>
  </si>
  <si>
    <t>Sekundære producenter</t>
  </si>
  <si>
    <t>Elforbrug ekskl. nettab</t>
  </si>
  <si>
    <t>Fjernvarme ekskl. distributionstab</t>
  </si>
  <si>
    <t>Olie &amp; gas inkl. PtX</t>
  </si>
  <si>
    <t>Affald, ikke-bionedbrydeligt</t>
  </si>
  <si>
    <t>Biogas inkl. bionaturgas</t>
  </si>
  <si>
    <t>Affald, bionedbrydeligt</t>
  </si>
  <si>
    <t>Biomasse m.m.</t>
  </si>
  <si>
    <t>Vindenergi</t>
  </si>
  <si>
    <t>Solenergi</t>
  </si>
  <si>
    <t>xlAreaStacked,xlAreaStacked,xlAreaStacked,xlAreaStacked,xlAreaStacked,xlAreaStacked,xlAreaStacked,xlAreaStacked,xlAreaStacked,xlAreaStacked</t>
  </si>
  <si>
    <t>Termiske anlæg</t>
  </si>
  <si>
    <t>Sol- og vindkraft</t>
  </si>
  <si>
    <t>Vindkraft</t>
  </si>
  <si>
    <t>Netto elimport</t>
  </si>
  <si>
    <t>xlColumnStacked,xlColumnStacked,xlColumnStacked,xlColumnStacked,xlColumnStacked,xlColumnStacked,xlColumnStacked,xlColumnStacked,xlColumnStacked,xlColumnStacked,xlLine</t>
  </si>
  <si>
    <t>DELU</t>
  </si>
  <si>
    <t>DK</t>
  </si>
  <si>
    <t>SE</t>
  </si>
  <si>
    <t>GBNIIE</t>
  </si>
  <si>
    <t>NL</t>
  </si>
  <si>
    <t>NO</t>
  </si>
  <si>
    <t>FI</t>
  </si>
  <si>
    <t>xlLine,xlLine,xlLine,xlLine,xlLine,xlLine,xlLine</t>
  </si>
  <si>
    <t>Biogas inkl. Bionaturgas</t>
  </si>
  <si>
    <t>Solvarme</t>
  </si>
  <si>
    <t>Elkedler</t>
  </si>
  <si>
    <t>xlColumnStacked,xlColumnStacked,xlColumnStacked,xlColumnStacked,xlColumnStacked,xlColumnStacked,xlColumnStacked,xlColumnStacked,xlColumnStacked,xlColumnStacked,xlColumnStacked,xlColumnStacked</t>
  </si>
  <si>
    <t>Vindkraft energiøer</t>
  </si>
  <si>
    <t>xlColumnStacked,xlColumnStacked,xlColumnStacked,xlColumnStacked,xlColumnStacked,xlColumnStacked,xlColumnStacked,xlColumnStacked,xlColumnStacked,xlColumnStacked,xlColumnStacked,xlLine</t>
  </si>
  <si>
    <t>Biogaslækage og kompostering</t>
  </si>
  <si>
    <t>Deponi</t>
  </si>
  <si>
    <t>F-gasser</t>
  </si>
  <si>
    <t>Spildevand og andre affaldsudledninger</t>
  </si>
  <si>
    <t>Danmarks samlede udledninger (FN-opgørelsesmetode)</t>
  </si>
  <si>
    <t>Danmarks biogene energi-relaterede CO2-udledninger</t>
  </si>
  <si>
    <t>Lav</t>
  </si>
  <si>
    <t>Høj</t>
  </si>
  <si>
    <t>Elforbrug til datacentre</t>
  </si>
  <si>
    <t>Netto import</t>
  </si>
  <si>
    <t>pct.</t>
  </si>
  <si>
    <t>Figur input</t>
  </si>
  <si>
    <t>Figur 8.3: Elforbrug inkl. transmissions- og distributionstab, elproduktion og elimport  [TWh] #Elforbrug, elproduktion og elimport</t>
  </si>
  <si>
    <t>Afmelding</t>
  </si>
  <si>
    <t>Installation</t>
  </si>
  <si>
    <t>Bestand 2019 eller ældre</t>
  </si>
  <si>
    <t xml:space="preserve">Figur 4A.6: Bestand af personbiler indregistreret i 2019 eller før sammenholdt med nyregistrerede personbiler i perioden 2020-2030 [1000 stk.] #Bestanden af personbiler fordelt på årgang
</t>
  </si>
  <si>
    <t>Fremstillingerhverv og Bygge- og anlægssektoren</t>
  </si>
  <si>
    <t>:</t>
  </si>
  <si>
    <t>Indikator</t>
  </si>
  <si>
    <t xml:space="preserve">CO2-fangst og lagring eller anvendelse (estimat ton/år) </t>
  </si>
  <si>
    <t>Opvarmning af bygninger</t>
  </si>
  <si>
    <t xml:space="preserve">Bestand af forskellige opvarmningsformer </t>
  </si>
  <si>
    <t xml:space="preserve">Installation af varmepumper </t>
  </si>
  <si>
    <t xml:space="preserve">Installation og afmelding af olie- og gasfyr </t>
  </si>
  <si>
    <t>Faktiske nettovarmeforbrug pr. m2 i boliger</t>
  </si>
  <si>
    <t>Beregnet varmetab pr. m2</t>
  </si>
  <si>
    <t>Andel af VE i energien til bygningsopvarmning</t>
  </si>
  <si>
    <t>Nye personbilers, varebilers og lastbilers energieffektivitet</t>
  </si>
  <si>
    <t xml:space="preserve">Antal offentligt tilgængelige ladestandere på statsvejnettet </t>
  </si>
  <si>
    <t xml:space="preserve">Erhvervets energiforbrug fordelt på forskellige typer brændsler </t>
  </si>
  <si>
    <t>Energieffektivitet (samlet energiforbrug ift. produktionsværdi)</t>
  </si>
  <si>
    <t>CO2-udledning ift. produktionsværdi</t>
  </si>
  <si>
    <t>Brint og andre PtX-brændsler produceret (estimat TWh/år)</t>
  </si>
  <si>
    <t>Andelen af VE-brændstoffer i forhold til det samlede forbrug af brændstoffer.</t>
  </si>
  <si>
    <t>El- og fjernvarme produceret på forskellig typer brændsler (fossile, affald, biomasse, vind, sol) (TWh/år)</t>
  </si>
  <si>
    <t>Genanvendelse af husholdningslignende affald</t>
  </si>
  <si>
    <t>Udvikling i skovareal</t>
  </si>
  <si>
    <t>Udvikling i kulstoflager i danske skove</t>
  </si>
  <si>
    <t>Antal hektar aktiv udtaget lavbundsjord</t>
  </si>
  <si>
    <t xml:space="preserve">Antal hektar ekstensiveret kulstofsrig landbrugsjord </t>
  </si>
  <si>
    <t xml:space="preserve">Drivhusgasudledningen fra husdyr </t>
  </si>
  <si>
    <t>Sektornotat</t>
  </si>
  <si>
    <t>7A</t>
  </si>
  <si>
    <t>8A</t>
  </si>
  <si>
    <t>3A</t>
  </si>
  <si>
    <t>10C</t>
  </si>
  <si>
    <t>10B</t>
  </si>
  <si>
    <t>7B</t>
  </si>
  <si>
    <t>4A</t>
  </si>
  <si>
    <t>9A</t>
  </si>
  <si>
    <t>Energisektoren og industrien</t>
  </si>
  <si>
    <t>Affaldssektoren</t>
  </si>
  <si>
    <t>Transportsektoren</t>
  </si>
  <si>
    <t>Landbrugssektoren og optag fra skove</t>
  </si>
  <si>
    <t>Link</t>
  </si>
  <si>
    <t>7A.5</t>
  </si>
  <si>
    <t>8A.5</t>
  </si>
  <si>
    <t>10C.4</t>
  </si>
  <si>
    <t>7B.1</t>
  </si>
  <si>
    <t>3A.13</t>
  </si>
  <si>
    <t>3A.10</t>
  </si>
  <si>
    <t>3A.11</t>
  </si>
  <si>
    <t>4A.10</t>
  </si>
  <si>
    <r>
      <t xml:space="preserve">Andel af grønne </t>
    </r>
    <r>
      <rPr>
        <u/>
        <sz val="11"/>
        <color theme="1"/>
        <rFont val="Calibri"/>
        <family val="2"/>
        <scheme val="minor"/>
      </rPr>
      <t>personbiler,</t>
    </r>
    <r>
      <rPr>
        <sz val="11"/>
        <color theme="1"/>
        <rFont val="Calibri"/>
        <family val="2"/>
        <scheme val="minor"/>
      </rPr>
      <t xml:space="preserve"> varebiler og lastbiler i den samlede bilpark og nye biler </t>
    </r>
  </si>
  <si>
    <r>
      <t xml:space="preserve">Andel af grønne personbiler, </t>
    </r>
    <r>
      <rPr>
        <u/>
        <sz val="11"/>
        <color theme="1"/>
        <rFont val="Calibri"/>
        <family val="2"/>
        <scheme val="minor"/>
      </rPr>
      <t>varebiler</t>
    </r>
    <r>
      <rPr>
        <sz val="11"/>
        <color theme="1"/>
        <rFont val="Calibri"/>
        <family val="2"/>
        <scheme val="minor"/>
      </rPr>
      <t xml:space="preserve"> og lastbiler i den samlede bilpark og nye biler </t>
    </r>
  </si>
  <si>
    <r>
      <t xml:space="preserve">Andel af grønne personbiler, varebiler og </t>
    </r>
    <r>
      <rPr>
        <u/>
        <sz val="11"/>
        <color theme="1"/>
        <rFont val="Calibri"/>
        <family val="2"/>
        <scheme val="minor"/>
      </rPr>
      <t>lastbiler</t>
    </r>
    <r>
      <rPr>
        <sz val="11"/>
        <color theme="1"/>
        <rFont val="Calibri"/>
        <family val="2"/>
        <scheme val="minor"/>
      </rPr>
      <t xml:space="preserve"> i den samlede bilpark og nye biler </t>
    </r>
  </si>
  <si>
    <t>4A.12</t>
  </si>
  <si>
    <t>5A</t>
  </si>
  <si>
    <t>6A</t>
  </si>
  <si>
    <t>10A</t>
  </si>
  <si>
    <t>5A.2</t>
  </si>
  <si>
    <t>10C.2</t>
  </si>
  <si>
    <t>6A.7</t>
  </si>
  <si>
    <t>10A.3</t>
  </si>
  <si>
    <t>10B.3</t>
  </si>
  <si>
    <t>5A.6</t>
  </si>
  <si>
    <t>6A.3</t>
  </si>
  <si>
    <t>10A.5</t>
  </si>
  <si>
    <t>6A.10</t>
  </si>
  <si>
    <t>6A.11</t>
  </si>
  <si>
    <t>KF21 sektor</t>
  </si>
  <si>
    <t>Det samlede billede</t>
  </si>
  <si>
    <t>Produktion af olie-, gas- og VE-brændstoffer</t>
  </si>
  <si>
    <t>CO2-intensitet - Fremstillingserhverv</t>
  </si>
  <si>
    <t>Energiintensitet - Fremstillingserhverv</t>
  </si>
  <si>
    <t>CO2-intensitet - Bygge- og anlæg</t>
  </si>
  <si>
    <t>Energiintensitet - Bygge- og anlæg</t>
  </si>
  <si>
    <t>Figur 6.3: Energi- og CO2-intensitet i industrierhvervene, 2010-2030 [Indeks (2010 = 100)] #Energi- og CO2-intensitet</t>
  </si>
  <si>
    <t>Se tekst og tabel i notat</t>
  </si>
  <si>
    <t>Se tekst i notat</t>
  </si>
  <si>
    <t>3A.5</t>
  </si>
  <si>
    <t>Energiforbrug i landbrug, gartneri, skovbrug og fiskeri</t>
  </si>
  <si>
    <t>Skovarealer og træprodukter</t>
  </si>
  <si>
    <t>Landbrugsprocesser og arealer</t>
  </si>
  <si>
    <t>Andel af VE-brændstoffer i brændstofforbruget</t>
  </si>
  <si>
    <t>Produktion af olie, gas og VE-brændstoffer</t>
  </si>
  <si>
    <t>LULUCF udledninger                       (CRF 4)</t>
  </si>
  <si>
    <t>Landbrugsudledninger                  (CRF 3)</t>
  </si>
  <si>
    <t>Procesudledninger                         (CRF 2)</t>
  </si>
  <si>
    <t>Energirelaterede udledninger   (CRF 1)</t>
  </si>
  <si>
    <t>Område i 'Klimahandlingsplan 2020'</t>
  </si>
  <si>
    <t>Mængden af husholdningslignende affald pr. indbygger</t>
  </si>
  <si>
    <t>Samlet indikator oversigt</t>
  </si>
  <si>
    <t>Værdier er matematisk afrundede, hvilket betyder, at sum ikke altid vil svare til sum af de afrundede værdier</t>
  </si>
  <si>
    <t>Indikatorer</t>
  </si>
  <si>
    <t>11A</t>
  </si>
  <si>
    <t>11B</t>
  </si>
  <si>
    <t>Fane</t>
  </si>
  <si>
    <t>Sektornotat 'Husholdninger'</t>
  </si>
  <si>
    <t>Sektornotat 'Transport'</t>
  </si>
  <si>
    <t>Sektornotat 'Serviceerhverv'</t>
  </si>
  <si>
    <t>Sektornotat 'Fremstillingserhverv og bygge-anlæg'</t>
  </si>
  <si>
    <t>Sektornotat 'Produktion af olie, gas og VE-brændstoffer'</t>
  </si>
  <si>
    <t>Sektornotat 'Andel af VE-brændstoffer i brændstofforbruget'</t>
  </si>
  <si>
    <t>Sektornotat 'El og fjernvarme (ekskl. affaldsforbrænding)'</t>
  </si>
  <si>
    <t>Sektornotat 'Affald og F-gasser'</t>
  </si>
  <si>
    <t>Sektornotat 'Energiforbrug i landbrug, gartneri, skovbrug og fiskeri'</t>
  </si>
  <si>
    <t>Sektornotat 'Udledninger fra landbrugsprocesser og arealer'</t>
  </si>
  <si>
    <t>Sektornotat 'Udledninger fra skov'</t>
  </si>
  <si>
    <t>Sektornotat 'Danmarks drivhusgasreduktionsforpligtelser i EU'</t>
  </si>
  <si>
    <t>Sektornotat 'Danmarks EU forpligtelser ift VE samt udvalgte nationale aftaler'</t>
  </si>
  <si>
    <t>Kapitel 2 i hovedrapporten 'Det samlede billede'</t>
  </si>
  <si>
    <t>Kapitel 6 i hovedrapporten 'Fremstillingserhverv og bygge-anlæg'</t>
  </si>
  <si>
    <t>Kapitel 8 i hovedrapporten 'El og fjernvarme (ekskl. affaldsforbrænding)'</t>
  </si>
  <si>
    <t>Kapitel 10 i hovedrapporten 'Landbrug, landbrugsarealer, skove, gartneri og fiskeri'</t>
  </si>
  <si>
    <t>Appendix</t>
  </si>
  <si>
    <t>Figurer i appendix</t>
  </si>
  <si>
    <t>Beskrivelse</t>
  </si>
  <si>
    <t>Figur A5.1: De samlede netto-udledninger samt biogene energirelaterede CO2-udledninger (ekskl. bioethanol og biodiesel) [mio. ton CO2e] #Samlede netto-udledninger samt biogene CO2-udledninger</t>
  </si>
  <si>
    <t>Alle figurer er opdelt efter Sektornotat/Kapitel. Hvert Sektornotat/Kapitel har fået sin egen fane.</t>
  </si>
  <si>
    <t>2.3 og tabel 2.2 i hovedrapport</t>
  </si>
  <si>
    <t>Hovedrapport</t>
  </si>
  <si>
    <r>
      <t xml:space="preserve">Samlet overblik over alle figurer i </t>
    </r>
    <r>
      <rPr>
        <i/>
        <sz val="11"/>
        <color theme="1"/>
        <rFont val="Calibri"/>
        <family val="2"/>
        <scheme val="minor"/>
      </rPr>
      <t>'Klimafremskrivning og -status 2021'</t>
    </r>
  </si>
  <si>
    <t>Figurnummer</t>
  </si>
  <si>
    <t>Akkumuleret CO2-optag (højre akse)</t>
  </si>
  <si>
    <t>Akkumuleret skovrejsningareal</t>
  </si>
  <si>
    <t>Figur 2.1: De samlede netto-udledninger og 70 pct. målet.</t>
  </si>
  <si>
    <t xml:space="preserve">Figur 2.2: Sektorernes andel af de samlede netto-udledninger i 2030. </t>
  </si>
  <si>
    <t>Figur 2.3: De samlede udledninger fordelt på sektorer samt CCS</t>
  </si>
  <si>
    <t xml:space="preserve">Figur 2.4: Udviklingen i sektorernes udledninger 2019-2030 (2019 = indeks 100) </t>
  </si>
  <si>
    <t xml:space="preserve">Figur 2.5: De samlede udledninger for 1990-2030 fordelt på CRF-kategorier samt CCS </t>
  </si>
  <si>
    <t xml:space="preserve">Figur 2.6: Det samlede faktiske energiforbrug 1990-2030 </t>
  </si>
  <si>
    <t xml:space="preserve">Figur 3.1: Udledninger fra husholdninger, 1990-2030 (mio. ton CO2e) </t>
  </si>
  <si>
    <t xml:space="preserve">Figur 3.2: Endeligt energiforbrug til opvarmning i husholdninger fordelt på energivarer, 1990-2030 (PJ) </t>
  </si>
  <si>
    <t>Figur 3.3: Elforbrug i husholdninger fordelt på anvendelser, 1990-2030 (PJ)</t>
  </si>
  <si>
    <t xml:space="preserve">Figur 4.1. Udledninger fra transportsektoren fordelt på transportkategorier </t>
  </si>
  <si>
    <t xml:space="preserve">Figur 4.2. Udledninger fra vejtransporten fordelt på køretøjer </t>
  </si>
  <si>
    <t>Figur 4.3. Bestand af personbiler fordelt på teknologier, 2019-2030</t>
  </si>
  <si>
    <t xml:space="preserve">Figur 4.4. Energiforbrug i vejtransporten fordelt på energivarer </t>
  </si>
  <si>
    <t>Figur 4.5. Følsomhedsanalyse for andelen af nul- og lavemissionsbiler af det samlede personbilssalg, 2019-2030</t>
  </si>
  <si>
    <t xml:space="preserve">Figur 5.1: Servicesektorens udledninger fordelt på brancher, 1990-2030  </t>
  </si>
  <si>
    <t>Figur 5.2: Servicesektorens energiforbrug fordelt på brancher, 1990-2030</t>
  </si>
  <si>
    <t xml:space="preserve">Figur 6.1: Samlede udledninger i industrierhvervene, 1990-2030 </t>
  </si>
  <si>
    <t>Figur 6.2: Endeligt energiforbrug i industrierhvervene, 1990-2030</t>
  </si>
  <si>
    <t xml:space="preserve">Figur 6.3:Energiintensitet og CO2-intensitet for industrierhvervene </t>
  </si>
  <si>
    <t xml:space="preserve">Figur 7.1: Udledninger fra brændstofproduktion fordelt på egetforbrug og flygtige udledninger </t>
  </si>
  <si>
    <t xml:space="preserve">Figur 7.2. Indvinding af olie og gas i Nordsøen fordelt på energivarer </t>
  </si>
  <si>
    <t>Figur 7.3. Produktion af biogas fordelt på anvendelse</t>
  </si>
  <si>
    <t>Figur 8.1: Udvikling i drivhusgasudledning fra el- og fjernvarmesektoren ekskl. affaldsforbrænding i perioden 1990 – 2030 (mio. ton CO2e).</t>
  </si>
  <si>
    <t xml:space="preserve">Figur 8.2: El- og fjernvarmesektorens energiforbrug fordelt på energiformer[1] (PJ). </t>
  </si>
  <si>
    <t>Figur 8.3: Elforbrug inkl. transmissions- og distributionstab, elproduktion og elimport.</t>
  </si>
  <si>
    <t>Figur 9.1: Samlede udledninger fra affald og F-gasser</t>
  </si>
  <si>
    <t xml:space="preserve">Figur 10.1: Udledninger fra landbrug, gartneri, fiskeri, skove og øvrige arealer fordelt på energirelaterede udledninger, udledninger fra landbrugsproduktionen og LULUCF-udledninger. </t>
  </si>
  <si>
    <t>Figur 11.1: Forventet non-ETS målopfyldelse 2021-30 [mio. ton CO2e].</t>
  </si>
  <si>
    <t>Figur 11.2: VE-andele</t>
  </si>
  <si>
    <t>Figur App.1: De samlede netto-udledninger samt biogene energirelaterede CO2-udledninger (ekskl. bioethanol og biodiesel)</t>
  </si>
  <si>
    <t>Se figur 4A.25 i KF21 dataark for transport</t>
  </si>
  <si>
    <t>Se figur 4A.26 i KF21 dataark for transport</t>
  </si>
  <si>
    <t>Samlet overblik over hvilke figurer, der beskriver de forskellige 'Indikatorer' fra Klimaprogrammet.</t>
  </si>
  <si>
    <t>Ikke kulstofholdig jord</t>
  </si>
  <si>
    <t>Tal bag figurer i 'Klimastatus og -fremskrivning 2021'</t>
  </si>
  <si>
    <t>Klimastatus og -fremskrivning 2021 - Tal bag figurer</t>
  </si>
  <si>
    <t>Opdateret juni 2021 (jf. notat KF21: Oversigt over rettelser, opdateringer og supplerende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</si>
</sst>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theme="0" tint="-0.14999847407452621"/>
        <bgColor theme="0" tint="-0.14999847407452621"/>
      </patternFill>
    </fill>
  </fills>
  <borders count="1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1" fillId="2" borderId="0" xfId="0" applyFont="1" applyFill="1"/>
    <xf numFmtId="0" fontId="2" fillId="0" borderId="0" xfId="0" applyFont="1"/>
    <xf numFmtId="9" fontId="0" fillId="0" borderId="0" xfId="1" applyFont="1"/>
    <xf numFmtId="0" fontId="2" fillId="0" borderId="1" xfId="0" applyFont="1" applyBorder="1"/>
    <xf numFmtId="0" fontId="0" fillId="0" borderId="0" xfId="0" applyFont="1"/>
    <xf numFmtId="0" fontId="0" fillId="0" borderId="2" xfId="0" applyFont="1" applyBorder="1"/>
    <xf numFmtId="9" fontId="0" fillId="0" borderId="2" xfId="1" applyFont="1" applyBorder="1"/>
    <xf numFmtId="9" fontId="0" fillId="0" borderId="0" xfId="1" applyFont="1"/>
    <xf numFmtId="0" fontId="2" fillId="0" borderId="0" xfId="0" applyFont="1" applyAlignment="1"/>
    <xf numFmtId="0" fontId="4" fillId="0" borderId="0" xfId="0" applyFont="1" applyFill="1"/>
    <xf numFmtId="0" fontId="7" fillId="0" borderId="0" xfId="0" applyFont="1" applyFill="1"/>
    <xf numFmtId="0" fontId="0" fillId="0" borderId="0" xfId="0" applyFill="1"/>
    <xf numFmtId="0" fontId="9" fillId="2" borderId="0" xfId="0" applyFont="1" applyFill="1"/>
    <xf numFmtId="0" fontId="0" fillId="0" borderId="3" xfId="0" applyBorder="1"/>
    <xf numFmtId="0" fontId="5" fillId="0" borderId="4" xfId="2" applyBorder="1" applyAlignment="1">
      <alignment horizontal="center" vertical="center"/>
    </xf>
    <xf numFmtId="0" fontId="0" fillId="0" borderId="5" xfId="0" applyBorder="1"/>
    <xf numFmtId="0" fontId="5" fillId="0" borderId="8" xfId="2" applyBorder="1" applyAlignment="1">
      <alignment horizontal="center" vertical="center"/>
    </xf>
    <xf numFmtId="0" fontId="0" fillId="0" borderId="9" xfId="0" applyBorder="1"/>
    <xf numFmtId="0" fontId="0" fillId="0" borderId="7" xfId="0" applyBorder="1"/>
    <xf numFmtId="0" fontId="5" fillId="0" borderId="6" xfId="2" applyBorder="1" applyAlignment="1">
      <alignment horizontal="center" vertical="center"/>
    </xf>
    <xf numFmtId="0" fontId="8" fillId="0" borderId="10" xfId="0" applyFont="1" applyBorder="1"/>
    <xf numFmtId="0" fontId="8" fillId="0" borderId="11" xfId="0" applyFont="1" applyBorder="1"/>
    <xf numFmtId="0" fontId="0" fillId="0" borderId="5" xfId="0" applyFont="1" applyBorder="1"/>
    <xf numFmtId="0" fontId="0" fillId="3" borderId="5" xfId="0" applyFont="1" applyFill="1" applyBorder="1"/>
    <xf numFmtId="0" fontId="0" fillId="0" borderId="12" xfId="0" applyBorder="1"/>
    <xf numFmtId="0" fontId="5" fillId="0" borderId="3" xfId="2" applyBorder="1" applyAlignment="1">
      <alignment horizontal="center"/>
    </xf>
    <xf numFmtId="0" fontId="2" fillId="2" borderId="0" xfId="0" applyFont="1" applyFill="1"/>
    <xf numFmtId="0" fontId="11" fillId="2" borderId="0" xfId="0" applyFont="1" applyFill="1"/>
    <xf numFmtId="49" fontId="0" fillId="0" borderId="3" xfId="0" applyNumberFormat="1" applyBorder="1" applyAlignment="1">
      <alignment horizontal="center" vertical="center"/>
    </xf>
    <xf numFmtId="0" fontId="5" fillId="0" borderId="3" xfId="2" applyBorder="1" applyAlignment="1">
      <alignment horizontal="center" vertical="center"/>
    </xf>
    <xf numFmtId="0" fontId="0" fillId="0" borderId="3" xfId="0" applyFont="1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12" fillId="0" borderId="0" xfId="0" applyFont="1"/>
  </cellXfs>
  <cellStyles count="3">
    <cellStyle name="Link" xfId="2" builtinId="8"/>
    <cellStyle name="Normal" xfId="0" builtinId="0"/>
    <cellStyle name="Procent" xfId="1" builtinId="5"/>
  </cellStyles>
  <dxfs count="25">
    <dxf>
      <border>
        <bottom style="thin">
          <color auto="1"/>
        </bottom>
        <vertical/>
        <horizontal/>
      </border>
    </dxf>
    <dxf>
      <font>
        <color theme="0" tint="-0.24994659260841701"/>
      </font>
    </dxf>
    <dxf>
      <border>
        <bottom style="thin">
          <color auto="1"/>
        </bottom>
        <vertical/>
        <horizontal/>
      </border>
    </dxf>
    <dxf>
      <font>
        <color theme="0" tint="-0.24994659260841701"/>
      </font>
    </dxf>
    <dxf>
      <border>
        <bottom style="thin">
          <color auto="1"/>
        </bottom>
        <vertical/>
        <horizontal/>
      </border>
    </dxf>
    <dxf>
      <font>
        <color theme="0" tint="-0.24994659260841701"/>
      </font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border outline="0">
        <left style="thin">
          <color theme="0"/>
        </left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</dxfs>
  <tableStyles count="0" defaultTableStyle="TableStyleMedium2" defaultPivotStyle="PivotStyleLight16"/>
  <colors>
    <mruColors>
      <color rgb="FF4DC7BA"/>
      <color rgb="FF5BEADB"/>
      <color rgb="FF0097A7"/>
      <color rgb="FF1D4C57"/>
      <color rgb="FFFF5252"/>
      <color rgb="FF3C95CC"/>
      <color rgb="FF6D6D6D"/>
      <color rgb="FF43588C"/>
      <color rgb="FF5E9AA1"/>
      <color rgb="FF5831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00.xml.rels><?xml version="1.0" encoding="UTF-8" standalone="yes"?>
<Relationships xmlns="http://schemas.openxmlformats.org/package/2006/relationships"><Relationship Id="rId2" Type="http://schemas.microsoft.com/office/2011/relationships/chartColorStyle" Target="colors100.xml"/><Relationship Id="rId1" Type="http://schemas.microsoft.com/office/2011/relationships/chartStyle" Target="style100.xml"/></Relationships>
</file>

<file path=xl/charts/_rels/chart101.xml.rels><?xml version="1.0" encoding="UTF-8" standalone="yes"?>
<Relationships xmlns="http://schemas.openxmlformats.org/package/2006/relationships"><Relationship Id="rId2" Type="http://schemas.microsoft.com/office/2011/relationships/chartColorStyle" Target="colors101.xml"/><Relationship Id="rId1" Type="http://schemas.microsoft.com/office/2011/relationships/chartStyle" Target="style101.xml"/></Relationships>
</file>

<file path=xl/charts/_rels/chart102.xml.rels><?xml version="1.0" encoding="UTF-8" standalone="yes"?>
<Relationships xmlns="http://schemas.openxmlformats.org/package/2006/relationships"><Relationship Id="rId2" Type="http://schemas.microsoft.com/office/2011/relationships/chartColorStyle" Target="colors102.xml"/><Relationship Id="rId1" Type="http://schemas.microsoft.com/office/2011/relationships/chartStyle" Target="style102.xml"/></Relationships>
</file>

<file path=xl/charts/_rels/chart103.xml.rels><?xml version="1.0" encoding="UTF-8" standalone="yes"?>
<Relationships xmlns="http://schemas.openxmlformats.org/package/2006/relationships"><Relationship Id="rId2" Type="http://schemas.microsoft.com/office/2011/relationships/chartColorStyle" Target="colors103.xml"/><Relationship Id="rId1" Type="http://schemas.microsoft.com/office/2011/relationships/chartStyle" Target="style103.xml"/></Relationships>
</file>

<file path=xl/charts/_rels/chart104.xml.rels><?xml version="1.0" encoding="UTF-8" standalone="yes"?>
<Relationships xmlns="http://schemas.openxmlformats.org/package/2006/relationships"><Relationship Id="rId2" Type="http://schemas.microsoft.com/office/2011/relationships/chartColorStyle" Target="colors104.xml"/><Relationship Id="rId1" Type="http://schemas.microsoft.com/office/2011/relationships/chartStyle" Target="style104.xml"/></Relationships>
</file>

<file path=xl/charts/_rels/chart105.xml.rels><?xml version="1.0" encoding="UTF-8" standalone="yes"?>
<Relationships xmlns="http://schemas.openxmlformats.org/package/2006/relationships"><Relationship Id="rId2" Type="http://schemas.microsoft.com/office/2011/relationships/chartColorStyle" Target="colors105.xml"/><Relationship Id="rId1" Type="http://schemas.microsoft.com/office/2011/relationships/chartStyle" Target="style105.xml"/></Relationships>
</file>

<file path=xl/charts/_rels/chart106.xml.rels><?xml version="1.0" encoding="UTF-8" standalone="yes"?>
<Relationships xmlns="http://schemas.openxmlformats.org/package/2006/relationships"><Relationship Id="rId2" Type="http://schemas.microsoft.com/office/2011/relationships/chartColorStyle" Target="colors106.xml"/><Relationship Id="rId1" Type="http://schemas.microsoft.com/office/2011/relationships/chartStyle" Target="style106.xml"/></Relationships>
</file>

<file path=xl/charts/_rels/chart107.xml.rels><?xml version="1.0" encoding="UTF-8" standalone="yes"?>
<Relationships xmlns="http://schemas.openxmlformats.org/package/2006/relationships"><Relationship Id="rId2" Type="http://schemas.microsoft.com/office/2011/relationships/chartColorStyle" Target="colors107.xml"/><Relationship Id="rId1" Type="http://schemas.microsoft.com/office/2011/relationships/chartStyle" Target="style107.xml"/></Relationships>
</file>

<file path=xl/charts/_rels/chart108.xml.rels><?xml version="1.0" encoding="UTF-8" standalone="yes"?>
<Relationships xmlns="http://schemas.openxmlformats.org/package/2006/relationships"><Relationship Id="rId2" Type="http://schemas.microsoft.com/office/2011/relationships/chartColorStyle" Target="colors108.xml"/><Relationship Id="rId1" Type="http://schemas.microsoft.com/office/2011/relationships/chartStyle" Target="style108.xml"/></Relationships>
</file>

<file path=xl/charts/_rels/chart109.xml.rels><?xml version="1.0" encoding="UTF-8" standalone="yes"?>
<Relationships xmlns="http://schemas.openxmlformats.org/package/2006/relationships"><Relationship Id="rId2" Type="http://schemas.microsoft.com/office/2011/relationships/chartColorStyle" Target="colors109.xml"/><Relationship Id="rId1" Type="http://schemas.microsoft.com/office/2011/relationships/chartStyle" Target="style10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0.xml.rels><?xml version="1.0" encoding="UTF-8" standalone="yes"?>
<Relationships xmlns="http://schemas.openxmlformats.org/package/2006/relationships"><Relationship Id="rId2" Type="http://schemas.microsoft.com/office/2011/relationships/chartColorStyle" Target="colors110.xml"/><Relationship Id="rId1" Type="http://schemas.microsoft.com/office/2011/relationships/chartStyle" Target="style110.xml"/></Relationships>
</file>

<file path=xl/charts/_rels/chart111.xml.rels><?xml version="1.0" encoding="UTF-8" standalone="yes"?>
<Relationships xmlns="http://schemas.openxmlformats.org/package/2006/relationships"><Relationship Id="rId2" Type="http://schemas.microsoft.com/office/2011/relationships/chartColorStyle" Target="colors111.xml"/><Relationship Id="rId1" Type="http://schemas.microsoft.com/office/2011/relationships/chartStyle" Target="style111.xml"/></Relationships>
</file>

<file path=xl/charts/_rels/chart112.xml.rels><?xml version="1.0" encoding="UTF-8" standalone="yes"?>
<Relationships xmlns="http://schemas.openxmlformats.org/package/2006/relationships"><Relationship Id="rId2" Type="http://schemas.microsoft.com/office/2011/relationships/chartColorStyle" Target="colors112.xml"/><Relationship Id="rId1" Type="http://schemas.microsoft.com/office/2011/relationships/chartStyle" Target="style112.xml"/></Relationships>
</file>

<file path=xl/charts/_rels/chart113.xml.rels><?xml version="1.0" encoding="UTF-8" standalone="yes"?>
<Relationships xmlns="http://schemas.openxmlformats.org/package/2006/relationships"><Relationship Id="rId2" Type="http://schemas.microsoft.com/office/2011/relationships/chartColorStyle" Target="colors113.xml"/><Relationship Id="rId1" Type="http://schemas.microsoft.com/office/2011/relationships/chartStyle" Target="style113.xml"/></Relationships>
</file>

<file path=xl/charts/_rels/chart114.xml.rels><?xml version="1.0" encoding="UTF-8" standalone="yes"?>
<Relationships xmlns="http://schemas.openxmlformats.org/package/2006/relationships"><Relationship Id="rId2" Type="http://schemas.microsoft.com/office/2011/relationships/chartColorStyle" Target="colors114.xml"/><Relationship Id="rId1" Type="http://schemas.microsoft.com/office/2011/relationships/chartStyle" Target="style114.xml"/></Relationships>
</file>

<file path=xl/charts/_rels/chart115.xml.rels><?xml version="1.0" encoding="UTF-8" standalone="yes"?>
<Relationships xmlns="http://schemas.openxmlformats.org/package/2006/relationships"><Relationship Id="rId2" Type="http://schemas.microsoft.com/office/2011/relationships/chartColorStyle" Target="colors115.xml"/><Relationship Id="rId1" Type="http://schemas.microsoft.com/office/2011/relationships/chartStyle" Target="style115.xml"/></Relationships>
</file>

<file path=xl/charts/_rels/chart116.xml.rels><?xml version="1.0" encoding="UTF-8" standalone="yes"?>
<Relationships xmlns="http://schemas.openxmlformats.org/package/2006/relationships"><Relationship Id="rId2" Type="http://schemas.microsoft.com/office/2011/relationships/chartColorStyle" Target="colors116.xml"/><Relationship Id="rId1" Type="http://schemas.microsoft.com/office/2011/relationships/chartStyle" Target="style116.xml"/></Relationships>
</file>

<file path=xl/charts/_rels/chart117.xml.rels><?xml version="1.0" encoding="UTF-8" standalone="yes"?>
<Relationships xmlns="http://schemas.openxmlformats.org/package/2006/relationships"><Relationship Id="rId2" Type="http://schemas.microsoft.com/office/2011/relationships/chartColorStyle" Target="colors117.xml"/><Relationship Id="rId1" Type="http://schemas.microsoft.com/office/2011/relationships/chartStyle" Target="style11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_rels/chart92.xml.rels><?xml version="1.0" encoding="UTF-8" standalone="yes"?>
<Relationships xmlns="http://schemas.openxmlformats.org/package/2006/relationships"><Relationship Id="rId2" Type="http://schemas.microsoft.com/office/2011/relationships/chartColorStyle" Target="colors92.xml"/><Relationship Id="rId1" Type="http://schemas.microsoft.com/office/2011/relationships/chartStyle" Target="style92.xml"/></Relationships>
</file>

<file path=xl/charts/_rels/chart93.xml.rels><?xml version="1.0" encoding="UTF-8" standalone="yes"?>
<Relationships xmlns="http://schemas.openxmlformats.org/package/2006/relationships"><Relationship Id="rId2" Type="http://schemas.microsoft.com/office/2011/relationships/chartColorStyle" Target="colors93.xml"/><Relationship Id="rId1" Type="http://schemas.microsoft.com/office/2011/relationships/chartStyle" Target="style93.xml"/></Relationships>
</file>

<file path=xl/charts/_rels/chart94.xml.rels><?xml version="1.0" encoding="UTF-8" standalone="yes"?>
<Relationships xmlns="http://schemas.openxmlformats.org/package/2006/relationships"><Relationship Id="rId2" Type="http://schemas.microsoft.com/office/2011/relationships/chartColorStyle" Target="colors94.xml"/><Relationship Id="rId1" Type="http://schemas.microsoft.com/office/2011/relationships/chartStyle" Target="style94.xml"/></Relationships>
</file>

<file path=xl/charts/_rels/chart95.xml.rels><?xml version="1.0" encoding="UTF-8" standalone="yes"?>
<Relationships xmlns="http://schemas.openxmlformats.org/package/2006/relationships"><Relationship Id="rId2" Type="http://schemas.microsoft.com/office/2011/relationships/chartColorStyle" Target="colors95.xml"/><Relationship Id="rId1" Type="http://schemas.microsoft.com/office/2011/relationships/chartStyle" Target="style95.xml"/></Relationships>
</file>

<file path=xl/charts/_rels/chart96.xml.rels><?xml version="1.0" encoding="UTF-8" standalone="yes"?>
<Relationships xmlns="http://schemas.openxmlformats.org/package/2006/relationships"><Relationship Id="rId2" Type="http://schemas.microsoft.com/office/2011/relationships/chartColorStyle" Target="colors96.xml"/><Relationship Id="rId1" Type="http://schemas.microsoft.com/office/2011/relationships/chartStyle" Target="style96.xml"/></Relationships>
</file>

<file path=xl/charts/_rels/chart97.xml.rels><?xml version="1.0" encoding="UTF-8" standalone="yes"?>
<Relationships xmlns="http://schemas.openxmlformats.org/package/2006/relationships"><Relationship Id="rId2" Type="http://schemas.microsoft.com/office/2011/relationships/chartColorStyle" Target="colors97.xml"/><Relationship Id="rId1" Type="http://schemas.microsoft.com/office/2011/relationships/chartStyle" Target="style97.xml"/></Relationships>
</file>

<file path=xl/charts/_rels/chart98.xml.rels><?xml version="1.0" encoding="UTF-8" standalone="yes"?>
<Relationships xmlns="http://schemas.openxmlformats.org/package/2006/relationships"><Relationship Id="rId2" Type="http://schemas.microsoft.com/office/2011/relationships/chartColorStyle" Target="colors98.xml"/><Relationship Id="rId1" Type="http://schemas.microsoft.com/office/2011/relationships/chartStyle" Target="style98.xml"/></Relationships>
</file>

<file path=xl/charts/_rels/chart99.xml.rels><?xml version="1.0" encoding="UTF-8" standalone="yes"?>
<Relationships xmlns="http://schemas.openxmlformats.org/package/2006/relationships"><Relationship Id="rId2" Type="http://schemas.microsoft.com/office/2011/relationships/chartColorStyle" Target="colors99.xml"/><Relationship Id="rId1" Type="http://schemas.microsoft.com/office/2011/relationships/chartStyle" Target="style9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Samlede netto-udledninger og 70 pct. målet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1319830578049781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'2'!$M$4</c:f>
              <c:strCache>
                <c:ptCount val="1"/>
                <c:pt idx="0">
                  <c:v>70 pct. målsætning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'2'!$N$3:$BB$3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'2'!$N$4:$BB$4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23.23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2F-4A6F-B319-07D04B5E9016}"/>
            </c:ext>
          </c:extLst>
        </c:ser>
        <c:ser>
          <c:idx val="1"/>
          <c:order val="1"/>
          <c:tx>
            <c:strRef>
              <c:f>'2'!$M$5</c:f>
              <c:strCache>
                <c:ptCount val="1"/>
                <c:pt idx="0">
                  <c:v>Manko</c:v>
                </c:pt>
              </c:strCache>
            </c:strRef>
          </c:tx>
          <c:spPr>
            <a:solidFill>
              <a:srgbClr val="4DC7BA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'2'!$N$3:$BB$3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'2'!$N$5:$BB$5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11.79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2F-4A6F-B319-07D04B5E9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73352464"/>
        <c:axId val="373347216"/>
      </c:barChart>
      <c:lineChart>
        <c:grouping val="standard"/>
        <c:varyColors val="0"/>
        <c:ser>
          <c:idx val="2"/>
          <c:order val="2"/>
          <c:tx>
            <c:strRef>
              <c:f>'2'!$M$6</c:f>
              <c:strCache>
                <c:ptCount val="1"/>
                <c:pt idx="0">
                  <c:v>Nettoudledning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'2'!$N$3:$BB$3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'2'!$N$6:$BB$6</c:f>
              <c:numCache>
                <c:formatCode>General</c:formatCode>
                <c:ptCount val="41"/>
                <c:pt idx="0">
                  <c:v>77.430000000000007</c:v>
                </c:pt>
                <c:pt idx="1">
                  <c:v>87.11</c:v>
                </c:pt>
                <c:pt idx="2">
                  <c:v>82.14</c:v>
                </c:pt>
                <c:pt idx="3">
                  <c:v>83.31</c:v>
                </c:pt>
                <c:pt idx="4">
                  <c:v>86.56</c:v>
                </c:pt>
                <c:pt idx="5">
                  <c:v>83.54</c:v>
                </c:pt>
                <c:pt idx="6">
                  <c:v>96.12</c:v>
                </c:pt>
                <c:pt idx="7">
                  <c:v>86.92</c:v>
                </c:pt>
                <c:pt idx="8">
                  <c:v>82.63</c:v>
                </c:pt>
                <c:pt idx="9">
                  <c:v>80.17</c:v>
                </c:pt>
                <c:pt idx="10">
                  <c:v>75.94</c:v>
                </c:pt>
                <c:pt idx="11">
                  <c:v>76.650000000000006</c:v>
                </c:pt>
                <c:pt idx="12">
                  <c:v>77.11</c:v>
                </c:pt>
                <c:pt idx="13">
                  <c:v>81.99</c:v>
                </c:pt>
                <c:pt idx="14">
                  <c:v>75.760000000000005</c:v>
                </c:pt>
                <c:pt idx="15">
                  <c:v>71.41</c:v>
                </c:pt>
                <c:pt idx="16">
                  <c:v>79.540000000000006</c:v>
                </c:pt>
                <c:pt idx="17">
                  <c:v>75.260000000000005</c:v>
                </c:pt>
                <c:pt idx="18">
                  <c:v>70.239999999999995</c:v>
                </c:pt>
                <c:pt idx="19">
                  <c:v>66.52</c:v>
                </c:pt>
                <c:pt idx="20">
                  <c:v>65.75</c:v>
                </c:pt>
                <c:pt idx="21">
                  <c:v>60.31</c:v>
                </c:pt>
                <c:pt idx="22">
                  <c:v>55.02</c:v>
                </c:pt>
                <c:pt idx="23">
                  <c:v>56.42</c:v>
                </c:pt>
                <c:pt idx="24">
                  <c:v>52.93</c:v>
                </c:pt>
                <c:pt idx="25">
                  <c:v>49.32</c:v>
                </c:pt>
                <c:pt idx="26">
                  <c:v>52.36</c:v>
                </c:pt>
                <c:pt idx="27">
                  <c:v>50.05</c:v>
                </c:pt>
                <c:pt idx="28">
                  <c:v>51.63</c:v>
                </c:pt>
                <c:pt idx="29">
                  <c:v>46.74</c:v>
                </c:pt>
                <c:pt idx="30">
                  <c:v>43.83</c:v>
                </c:pt>
                <c:pt idx="31">
                  <c:v>43.23</c:v>
                </c:pt>
                <c:pt idx="32">
                  <c:v>43.26</c:v>
                </c:pt>
                <c:pt idx="33">
                  <c:v>42.33</c:v>
                </c:pt>
                <c:pt idx="34">
                  <c:v>42.54</c:v>
                </c:pt>
                <c:pt idx="35">
                  <c:v>40.82</c:v>
                </c:pt>
                <c:pt idx="36">
                  <c:v>39.880000000000003</c:v>
                </c:pt>
                <c:pt idx="37">
                  <c:v>38.32</c:v>
                </c:pt>
                <c:pt idx="38">
                  <c:v>37.43</c:v>
                </c:pt>
                <c:pt idx="39">
                  <c:v>36</c:v>
                </c:pt>
                <c:pt idx="40">
                  <c:v>35.020000000000003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2F-4A6F-B319-07D04B5E9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352464"/>
        <c:axId val="373347216"/>
      </c:lineChart>
      <c:catAx>
        <c:axId val="37335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373347216"/>
        <c:crosses val="autoZero"/>
        <c:auto val="1"/>
        <c:lblAlgn val="ctr"/>
        <c:lblOffset val="100"/>
        <c:tickLblSkip val="5"/>
        <c:noMultiLvlLbl val="0"/>
      </c:catAx>
      <c:valAx>
        <c:axId val="3733472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3733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husholdninger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2134940478411769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'3A'!$M$4</c:f>
              <c:strCache>
                <c:ptCount val="1"/>
                <c:pt idx="0">
                  <c:v>Øvrige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'3A'!$N$3:$BB$3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'3A'!$N$4:$BB$4</c:f>
              <c:numCache>
                <c:formatCode>General</c:formatCode>
                <c:ptCount val="41"/>
                <c:pt idx="0">
                  <c:v>0.11</c:v>
                </c:pt>
                <c:pt idx="1">
                  <c:v>0.11</c:v>
                </c:pt>
                <c:pt idx="2">
                  <c:v>0.11</c:v>
                </c:pt>
                <c:pt idx="3">
                  <c:v>0.11</c:v>
                </c:pt>
                <c:pt idx="4">
                  <c:v>0.11</c:v>
                </c:pt>
                <c:pt idx="5">
                  <c:v>0.12</c:v>
                </c:pt>
                <c:pt idx="6">
                  <c:v>0.12</c:v>
                </c:pt>
                <c:pt idx="7">
                  <c:v>0.12</c:v>
                </c:pt>
                <c:pt idx="8">
                  <c:v>0.12</c:v>
                </c:pt>
                <c:pt idx="9">
                  <c:v>0.12</c:v>
                </c:pt>
                <c:pt idx="10">
                  <c:v>0.13</c:v>
                </c:pt>
                <c:pt idx="11">
                  <c:v>0.12</c:v>
                </c:pt>
                <c:pt idx="12">
                  <c:v>0.12</c:v>
                </c:pt>
                <c:pt idx="13">
                  <c:v>0.12</c:v>
                </c:pt>
                <c:pt idx="14">
                  <c:v>0.12</c:v>
                </c:pt>
                <c:pt idx="15">
                  <c:v>0.12</c:v>
                </c:pt>
                <c:pt idx="16">
                  <c:v>0.12</c:v>
                </c:pt>
                <c:pt idx="17">
                  <c:v>0.12</c:v>
                </c:pt>
                <c:pt idx="18">
                  <c:v>0.12</c:v>
                </c:pt>
                <c:pt idx="19">
                  <c:v>0.11</c:v>
                </c:pt>
                <c:pt idx="20">
                  <c:v>0.11</c:v>
                </c:pt>
                <c:pt idx="21">
                  <c:v>0.1</c:v>
                </c:pt>
                <c:pt idx="22">
                  <c:v>0.1</c:v>
                </c:pt>
                <c:pt idx="23">
                  <c:v>0.09</c:v>
                </c:pt>
                <c:pt idx="24">
                  <c:v>0.09</c:v>
                </c:pt>
                <c:pt idx="25">
                  <c:v>0.09</c:v>
                </c:pt>
                <c:pt idx="26">
                  <c:v>0.09</c:v>
                </c:pt>
                <c:pt idx="27">
                  <c:v>0.09</c:v>
                </c:pt>
                <c:pt idx="28">
                  <c:v>0.09</c:v>
                </c:pt>
                <c:pt idx="29">
                  <c:v>0.08</c:v>
                </c:pt>
                <c:pt idx="30">
                  <c:v>0.08</c:v>
                </c:pt>
                <c:pt idx="31">
                  <c:v>0.08</c:v>
                </c:pt>
                <c:pt idx="32">
                  <c:v>0.08</c:v>
                </c:pt>
                <c:pt idx="33">
                  <c:v>0.08</c:v>
                </c:pt>
                <c:pt idx="34">
                  <c:v>0.08</c:v>
                </c:pt>
                <c:pt idx="35">
                  <c:v>0.08</c:v>
                </c:pt>
                <c:pt idx="36">
                  <c:v>0.08</c:v>
                </c:pt>
                <c:pt idx="37">
                  <c:v>0.08</c:v>
                </c:pt>
                <c:pt idx="38">
                  <c:v>0.08</c:v>
                </c:pt>
                <c:pt idx="39">
                  <c:v>0.08</c:v>
                </c:pt>
                <c:pt idx="40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A-4BB4-8923-387EA4534B27}"/>
            </c:ext>
          </c:extLst>
        </c:ser>
        <c:ser>
          <c:idx val="1"/>
          <c:order val="1"/>
          <c:tx>
            <c:strRef>
              <c:f>'3A'!$M$5</c:f>
              <c:strCache>
                <c:ptCount val="1"/>
                <c:pt idx="0">
                  <c:v>Individuel opvarmning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'3A'!$N$3:$BB$3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'3A'!$N$5:$BB$5</c:f>
              <c:numCache>
                <c:formatCode>General</c:formatCode>
                <c:ptCount val="41"/>
                <c:pt idx="0">
                  <c:v>5</c:v>
                </c:pt>
                <c:pt idx="1">
                  <c:v>5.31</c:v>
                </c:pt>
                <c:pt idx="2">
                  <c:v>4.7300000000000004</c:v>
                </c:pt>
                <c:pt idx="3">
                  <c:v>5.47</c:v>
                </c:pt>
                <c:pt idx="4">
                  <c:v>4.97</c:v>
                </c:pt>
                <c:pt idx="5">
                  <c:v>5.0199999999999996</c:v>
                </c:pt>
                <c:pt idx="6">
                  <c:v>5.37</c:v>
                </c:pt>
                <c:pt idx="7">
                  <c:v>4.8099999999999996</c:v>
                </c:pt>
                <c:pt idx="8">
                  <c:v>4.71</c:v>
                </c:pt>
                <c:pt idx="9">
                  <c:v>4.5199999999999996</c:v>
                </c:pt>
                <c:pt idx="10">
                  <c:v>4.03</c:v>
                </c:pt>
                <c:pt idx="11">
                  <c:v>4.2300000000000004</c:v>
                </c:pt>
                <c:pt idx="12">
                  <c:v>3.98</c:v>
                </c:pt>
                <c:pt idx="13">
                  <c:v>3.96</c:v>
                </c:pt>
                <c:pt idx="14">
                  <c:v>3.82</c:v>
                </c:pt>
                <c:pt idx="15">
                  <c:v>3.71</c:v>
                </c:pt>
                <c:pt idx="16">
                  <c:v>3.48</c:v>
                </c:pt>
                <c:pt idx="17">
                  <c:v>3.25</c:v>
                </c:pt>
                <c:pt idx="18">
                  <c:v>3.14</c:v>
                </c:pt>
                <c:pt idx="19">
                  <c:v>3.05</c:v>
                </c:pt>
                <c:pt idx="20">
                  <c:v>3.39</c:v>
                </c:pt>
                <c:pt idx="21">
                  <c:v>2.89</c:v>
                </c:pt>
                <c:pt idx="22">
                  <c:v>2.71</c:v>
                </c:pt>
                <c:pt idx="23">
                  <c:v>2.63</c:v>
                </c:pt>
                <c:pt idx="24">
                  <c:v>2.14</c:v>
                </c:pt>
                <c:pt idx="25">
                  <c:v>2.2400000000000002</c:v>
                </c:pt>
                <c:pt idx="26">
                  <c:v>2.2799999999999998</c:v>
                </c:pt>
                <c:pt idx="27">
                  <c:v>2.14</c:v>
                </c:pt>
                <c:pt idx="28">
                  <c:v>2.09</c:v>
                </c:pt>
                <c:pt idx="29">
                  <c:v>1.97</c:v>
                </c:pt>
                <c:pt idx="30">
                  <c:v>1.79</c:v>
                </c:pt>
                <c:pt idx="31">
                  <c:v>1.62</c:v>
                </c:pt>
                <c:pt idx="32">
                  <c:v>1.41</c:v>
                </c:pt>
                <c:pt idx="33">
                  <c:v>1.26</c:v>
                </c:pt>
                <c:pt idx="34">
                  <c:v>1.1100000000000001</c:v>
                </c:pt>
                <c:pt idx="35">
                  <c:v>0.97</c:v>
                </c:pt>
                <c:pt idx="36">
                  <c:v>0.85</c:v>
                </c:pt>
                <c:pt idx="37">
                  <c:v>0.74</c:v>
                </c:pt>
                <c:pt idx="38">
                  <c:v>0.64</c:v>
                </c:pt>
                <c:pt idx="39">
                  <c:v>0.54</c:v>
                </c:pt>
                <c:pt idx="40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4A-4BB4-8923-387EA4534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9639856"/>
        <c:axId val="549634936"/>
      </c:areaChart>
      <c:catAx>
        <c:axId val="54963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9634936"/>
        <c:crosses val="autoZero"/>
        <c:auto val="1"/>
        <c:lblAlgn val="ctr"/>
        <c:lblOffset val="100"/>
        <c:tickLblSkip val="5"/>
        <c:noMultiLvlLbl val="0"/>
      </c:catAx>
      <c:valAx>
        <c:axId val="549634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9639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Andel af husdyr i husdyrgruppen med forsuring af gylle i stald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8136209277157895"/>
          <c:h val="0.866013547782953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'10B'!$N$103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128FDC"/>
              </a:solidFill>
            </a:ln>
            <a:effectLst/>
          </c:spPr>
          <c:invertIfNegative val="0"/>
          <c:cat>
            <c:strRef>
              <c:f>'10B'!$M$104:$M$108</c:f>
              <c:strCache>
                <c:ptCount val="5"/>
                <c:pt idx="0">
                  <c:v>Malkekvæg</c:v>
                </c:pt>
                <c:pt idx="1">
                  <c:v>Kvier</c:v>
                </c:pt>
                <c:pt idx="2">
                  <c:v>Søer</c:v>
                </c:pt>
                <c:pt idx="3">
                  <c:v>Smågrise</c:v>
                </c:pt>
                <c:pt idx="4">
                  <c:v>Slagtesvin</c:v>
                </c:pt>
              </c:strCache>
            </c:strRef>
          </c:cat>
          <c:val>
            <c:numRef>
              <c:f>'10B'!$N$104:$N$108</c:f>
              <c:numCache>
                <c:formatCode>0%</c:formatCode>
                <c:ptCount val="5"/>
                <c:pt idx="0">
                  <c:v>0.03</c:v>
                </c:pt>
                <c:pt idx="1">
                  <c:v>0.01</c:v>
                </c:pt>
                <c:pt idx="2">
                  <c:v>0.03</c:v>
                </c:pt>
                <c:pt idx="3">
                  <c:v>0.01</c:v>
                </c:pt>
                <c:pt idx="4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48-4256-AD98-AD9619C6D865}"/>
            </c:ext>
          </c:extLst>
        </c:ser>
        <c:ser>
          <c:idx val="1"/>
          <c:order val="1"/>
          <c:tx>
            <c:strRef>
              <c:f>'10B'!$O$103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'10B'!$M$104:$M$108</c:f>
              <c:strCache>
                <c:ptCount val="5"/>
                <c:pt idx="0">
                  <c:v>Malkekvæg</c:v>
                </c:pt>
                <c:pt idx="1">
                  <c:v>Kvier</c:v>
                </c:pt>
                <c:pt idx="2">
                  <c:v>Søer</c:v>
                </c:pt>
                <c:pt idx="3">
                  <c:v>Smågrise</c:v>
                </c:pt>
                <c:pt idx="4">
                  <c:v>Slagtesvin</c:v>
                </c:pt>
              </c:strCache>
            </c:strRef>
          </c:cat>
          <c:val>
            <c:numRef>
              <c:f>'10B'!$O$104:$O$108</c:f>
              <c:numCache>
                <c:formatCode>0%</c:formatCode>
                <c:ptCount val="5"/>
                <c:pt idx="0">
                  <c:v>0.06</c:v>
                </c:pt>
                <c:pt idx="1">
                  <c:v>0.02</c:v>
                </c:pt>
                <c:pt idx="2">
                  <c:v>0.04</c:v>
                </c:pt>
                <c:pt idx="3">
                  <c:v>0.02</c:v>
                </c:pt>
                <c:pt idx="4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48-4256-AD98-AD9619C6D865}"/>
            </c:ext>
          </c:extLst>
        </c:ser>
        <c:ser>
          <c:idx val="2"/>
          <c:order val="2"/>
          <c:tx>
            <c:strRef>
              <c:f>'10B'!$P$103</c:f>
              <c:strCache>
                <c:ptCount val="1"/>
                <c:pt idx="0">
                  <c:v>2030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'10B'!$M$104:$M$108</c:f>
              <c:strCache>
                <c:ptCount val="5"/>
                <c:pt idx="0">
                  <c:v>Malkekvæg</c:v>
                </c:pt>
                <c:pt idx="1">
                  <c:v>Kvier</c:v>
                </c:pt>
                <c:pt idx="2">
                  <c:v>Søer</c:v>
                </c:pt>
                <c:pt idx="3">
                  <c:v>Smågrise</c:v>
                </c:pt>
                <c:pt idx="4">
                  <c:v>Slagtesvin</c:v>
                </c:pt>
              </c:strCache>
            </c:strRef>
          </c:cat>
          <c:val>
            <c:numRef>
              <c:f>'10B'!$P$104:$P$108</c:f>
              <c:numCache>
                <c:formatCode>0%</c:formatCode>
                <c:ptCount val="5"/>
                <c:pt idx="0">
                  <c:v>0.08</c:v>
                </c:pt>
                <c:pt idx="1">
                  <c:v>0.02</c:v>
                </c:pt>
                <c:pt idx="2">
                  <c:v>0.06</c:v>
                </c:pt>
                <c:pt idx="3">
                  <c:v>0.03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48-4256-AD98-AD9619C6D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12247592"/>
        <c:axId val="612243000"/>
      </c:barChart>
      <c:catAx>
        <c:axId val="612247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43000"/>
        <c:crosses val="autoZero"/>
        <c:auto val="1"/>
        <c:lblAlgn val="ctr"/>
        <c:lblOffset val="100"/>
        <c:noMultiLvlLbl val="0"/>
      </c:catAx>
      <c:valAx>
        <c:axId val="61224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47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og optag fra landbrugsarealer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4444154196365266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'10B'!$M$129</c:f>
              <c:strCache>
                <c:ptCount val="1"/>
                <c:pt idx="0">
                  <c:v>Mineraljord, hegn og en- og flerårige afgrøder</c:v>
                </c:pt>
              </c:strCache>
            </c:strRef>
          </c:tx>
          <c:spPr>
            <a:solidFill>
              <a:srgbClr val="0097A7"/>
            </a:solidFill>
            <a:ln w="9525">
              <a:solidFill>
                <a:srgbClr val="00808E"/>
              </a:solidFill>
            </a:ln>
            <a:effectLst/>
          </c:spPr>
          <c:invertIfNegative val="0"/>
          <c:cat>
            <c:strRef>
              <c:f>'10B'!$N$128:$AJ$128</c:f>
              <c:strCache>
                <c:ptCount val="23"/>
                <c:pt idx="0">
                  <c:v>1990</c:v>
                </c:pt>
                <c:pt idx="1">
                  <c:v>: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</c:strCache>
            </c:strRef>
          </c:cat>
          <c:val>
            <c:numRef>
              <c:f>'10B'!$N$129:$AJ$129</c:f>
              <c:numCache>
                <c:formatCode>General</c:formatCode>
                <c:ptCount val="23"/>
                <c:pt idx="0">
                  <c:v>0.81</c:v>
                </c:pt>
                <c:pt idx="2">
                  <c:v>-1.1499999999999999</c:v>
                </c:pt>
                <c:pt idx="3">
                  <c:v>-0.59</c:v>
                </c:pt>
                <c:pt idx="4">
                  <c:v>-0.59</c:v>
                </c:pt>
                <c:pt idx="5">
                  <c:v>-0.98</c:v>
                </c:pt>
                <c:pt idx="6">
                  <c:v>0.36</c:v>
                </c:pt>
                <c:pt idx="7">
                  <c:v>-0.49</c:v>
                </c:pt>
                <c:pt idx="8">
                  <c:v>-0.28000000000000003</c:v>
                </c:pt>
                <c:pt idx="9">
                  <c:v>-0.82</c:v>
                </c:pt>
                <c:pt idx="10">
                  <c:v>0.66</c:v>
                </c:pt>
                <c:pt idx="11">
                  <c:v>0.2</c:v>
                </c:pt>
                <c:pt idx="12">
                  <c:v>-0.31</c:v>
                </c:pt>
                <c:pt idx="13">
                  <c:v>-0.94</c:v>
                </c:pt>
                <c:pt idx="14">
                  <c:v>-0.98</c:v>
                </c:pt>
                <c:pt idx="15">
                  <c:v>-0.84</c:v>
                </c:pt>
                <c:pt idx="16">
                  <c:v>-0.8</c:v>
                </c:pt>
                <c:pt idx="17">
                  <c:v>-0.78</c:v>
                </c:pt>
                <c:pt idx="18">
                  <c:v>-0.59</c:v>
                </c:pt>
                <c:pt idx="19">
                  <c:v>-0.57999999999999996</c:v>
                </c:pt>
                <c:pt idx="20">
                  <c:v>-0.51</c:v>
                </c:pt>
                <c:pt idx="21">
                  <c:v>-0.56999999999999995</c:v>
                </c:pt>
                <c:pt idx="22">
                  <c:v>-0.64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B9-4260-9E13-26C1A68A12D3}"/>
            </c:ext>
          </c:extLst>
        </c:ser>
        <c:ser>
          <c:idx val="1"/>
          <c:order val="1"/>
          <c:tx>
            <c:strRef>
              <c:f>'10B'!$M$130</c:f>
              <c:strCache>
                <c:ptCount val="1"/>
                <c:pt idx="0">
                  <c:v>Organisk jord </c:v>
                </c:pt>
              </c:strCache>
            </c:strRef>
          </c:tx>
          <c:spPr>
            <a:solidFill>
              <a:srgbClr val="673AB7"/>
            </a:solidFill>
            <a:ln w="9525">
              <a:solidFill>
                <a:srgbClr val="58319C"/>
              </a:solidFill>
            </a:ln>
            <a:effectLst/>
          </c:spPr>
          <c:invertIfNegative val="0"/>
          <c:cat>
            <c:strRef>
              <c:f>'10B'!$N$128:$AJ$128</c:f>
              <c:strCache>
                <c:ptCount val="23"/>
                <c:pt idx="0">
                  <c:v>1990</c:v>
                </c:pt>
                <c:pt idx="1">
                  <c:v>: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</c:strCache>
            </c:strRef>
          </c:cat>
          <c:val>
            <c:numRef>
              <c:f>'10B'!$N$130:$AJ$130</c:f>
              <c:numCache>
                <c:formatCode>General</c:formatCode>
                <c:ptCount val="23"/>
                <c:pt idx="0">
                  <c:v>6.4</c:v>
                </c:pt>
                <c:pt idx="2">
                  <c:v>5.23</c:v>
                </c:pt>
                <c:pt idx="3">
                  <c:v>5.28</c:v>
                </c:pt>
                <c:pt idx="4">
                  <c:v>5.07</c:v>
                </c:pt>
                <c:pt idx="5">
                  <c:v>5.01</c:v>
                </c:pt>
                <c:pt idx="6">
                  <c:v>4.95</c:v>
                </c:pt>
                <c:pt idx="7">
                  <c:v>4.9000000000000004</c:v>
                </c:pt>
                <c:pt idx="8">
                  <c:v>4.88</c:v>
                </c:pt>
                <c:pt idx="9">
                  <c:v>4.87</c:v>
                </c:pt>
                <c:pt idx="10">
                  <c:v>4.84</c:v>
                </c:pt>
                <c:pt idx="11">
                  <c:v>4.84</c:v>
                </c:pt>
                <c:pt idx="12">
                  <c:v>4.83</c:v>
                </c:pt>
                <c:pt idx="13">
                  <c:v>4.82</c:v>
                </c:pt>
                <c:pt idx="14">
                  <c:v>4.7699999999999996</c:v>
                </c:pt>
                <c:pt idx="15">
                  <c:v>4.7300000000000004</c:v>
                </c:pt>
                <c:pt idx="16">
                  <c:v>4.63</c:v>
                </c:pt>
                <c:pt idx="17">
                  <c:v>4.58</c:v>
                </c:pt>
                <c:pt idx="18">
                  <c:v>4.5199999999999996</c:v>
                </c:pt>
                <c:pt idx="19">
                  <c:v>4.47</c:v>
                </c:pt>
                <c:pt idx="20">
                  <c:v>4.4400000000000004</c:v>
                </c:pt>
                <c:pt idx="21">
                  <c:v>4.42</c:v>
                </c:pt>
                <c:pt idx="22">
                  <c:v>4.3899999999999997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B9-4260-9E13-26C1A68A1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12252840"/>
        <c:axId val="612221024"/>
      </c:barChart>
      <c:lineChart>
        <c:grouping val="standard"/>
        <c:varyColors val="0"/>
        <c:ser>
          <c:idx val="2"/>
          <c:order val="2"/>
          <c:tx>
            <c:strRef>
              <c:f>'10B'!$M$131</c:f>
              <c:strCache>
                <c:ptCount val="1"/>
                <c:pt idx="0">
                  <c:v>Netto-udledning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19050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A535-4A86-BA34-D0570D1B0811}"/>
              </c:ext>
            </c:extLst>
          </c:dPt>
          <c:cat>
            <c:strRef>
              <c:f>'10B'!$N$128:$AJ$128</c:f>
              <c:strCache>
                <c:ptCount val="23"/>
                <c:pt idx="0">
                  <c:v>1990</c:v>
                </c:pt>
                <c:pt idx="1">
                  <c:v>: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</c:strCache>
            </c:strRef>
          </c:cat>
          <c:val>
            <c:numRef>
              <c:f>'10B'!$N$131:$AJ$131</c:f>
              <c:numCache>
                <c:formatCode>General</c:formatCode>
                <c:ptCount val="23"/>
                <c:pt idx="0">
                  <c:v>7.21</c:v>
                </c:pt>
                <c:pt idx="2">
                  <c:v>4.07</c:v>
                </c:pt>
                <c:pt idx="3">
                  <c:v>4.68</c:v>
                </c:pt>
                <c:pt idx="4">
                  <c:v>4.4800000000000004</c:v>
                </c:pt>
                <c:pt idx="5">
                  <c:v>4.03</c:v>
                </c:pt>
                <c:pt idx="6">
                  <c:v>5.31</c:v>
                </c:pt>
                <c:pt idx="7">
                  <c:v>4.41</c:v>
                </c:pt>
                <c:pt idx="8">
                  <c:v>4.59</c:v>
                </c:pt>
                <c:pt idx="9">
                  <c:v>4.05</c:v>
                </c:pt>
                <c:pt idx="10">
                  <c:v>5.5</c:v>
                </c:pt>
                <c:pt idx="11">
                  <c:v>5.03</c:v>
                </c:pt>
                <c:pt idx="12">
                  <c:v>4.5199999999999996</c:v>
                </c:pt>
                <c:pt idx="13">
                  <c:v>3.87</c:v>
                </c:pt>
                <c:pt idx="14">
                  <c:v>3.79</c:v>
                </c:pt>
                <c:pt idx="15">
                  <c:v>3.88</c:v>
                </c:pt>
                <c:pt idx="16">
                  <c:v>3.83</c:v>
                </c:pt>
                <c:pt idx="17">
                  <c:v>3.79</c:v>
                </c:pt>
                <c:pt idx="18">
                  <c:v>3.93</c:v>
                </c:pt>
                <c:pt idx="19">
                  <c:v>3.89</c:v>
                </c:pt>
                <c:pt idx="20">
                  <c:v>3.93</c:v>
                </c:pt>
                <c:pt idx="21">
                  <c:v>3.84</c:v>
                </c:pt>
                <c:pt idx="22">
                  <c:v>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B9-4260-9E13-26C1A68A1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252840"/>
        <c:axId val="612221024"/>
      </c:lineChart>
      <c:catAx>
        <c:axId val="612252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21024"/>
        <c:crosses val="autoZero"/>
        <c:auto val="1"/>
        <c:lblAlgn val="ctr"/>
        <c:lblOffset val="100"/>
        <c:noMultiLvlLbl val="0"/>
      </c:catAx>
      <c:valAx>
        <c:axId val="61222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52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Forventet yderligere udtagning af kulstofrige jorder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6.2276747397096689E-2"/>
          <c:y val="0.12679881259319456"/>
          <c:w val="0.88795872672314069"/>
          <c:h val="0.71324846178149937"/>
        </c:manualLayout>
      </c:layout>
      <c:areaChart>
        <c:grouping val="stacked"/>
        <c:varyColors val="0"/>
        <c:ser>
          <c:idx val="0"/>
          <c:order val="0"/>
          <c:tx>
            <c:strRef>
              <c:f>'10B'!$M$154</c:f>
              <c:strCache>
                <c:ptCount val="1"/>
                <c:pt idx="0">
                  <c:v>Udtaget kulstofholdig organisk jord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'10B'!$N$153:$Z$153</c:f>
              <c:strCach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strCache>
            </c:strRef>
          </c:cat>
          <c:val>
            <c:numRef>
              <c:f>'10B'!$N$154:$Z$154</c:f>
              <c:numCache>
                <c:formatCode>General</c:formatCode>
                <c:ptCount val="13"/>
                <c:pt idx="0">
                  <c:v>0.25</c:v>
                </c:pt>
                <c:pt idx="1">
                  <c:v>0.56999999999999995</c:v>
                </c:pt>
                <c:pt idx="2">
                  <c:v>1.02</c:v>
                </c:pt>
                <c:pt idx="3">
                  <c:v>1.35</c:v>
                </c:pt>
                <c:pt idx="4">
                  <c:v>2.96</c:v>
                </c:pt>
                <c:pt idx="5">
                  <c:v>4.42</c:v>
                </c:pt>
                <c:pt idx="6">
                  <c:v>7.51</c:v>
                </c:pt>
                <c:pt idx="7">
                  <c:v>9.4700000000000006</c:v>
                </c:pt>
                <c:pt idx="8">
                  <c:v>11.42</c:v>
                </c:pt>
                <c:pt idx="9">
                  <c:v>13.08</c:v>
                </c:pt>
                <c:pt idx="10">
                  <c:v>13.99</c:v>
                </c:pt>
                <c:pt idx="11">
                  <c:v>14.89</c:v>
                </c:pt>
                <c:pt idx="12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2-454E-97C4-1B2E11E8055E}"/>
            </c:ext>
          </c:extLst>
        </c:ser>
        <c:ser>
          <c:idx val="1"/>
          <c:order val="1"/>
          <c:tx>
            <c:strRef>
              <c:f>'10B'!$M$155</c:f>
              <c:strCache>
                <c:ptCount val="1"/>
                <c:pt idx="0">
                  <c:v>Ikke kulstofholdig jord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'10B'!$N$153:$Z$153</c:f>
              <c:strCach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strCache>
            </c:strRef>
          </c:cat>
          <c:val>
            <c:numRef>
              <c:f>'10B'!$N$155:$Z$155</c:f>
              <c:numCache>
                <c:formatCode>General</c:formatCode>
                <c:ptCount val="13"/>
                <c:pt idx="0">
                  <c:v>0.24</c:v>
                </c:pt>
                <c:pt idx="1">
                  <c:v>0.43</c:v>
                </c:pt>
                <c:pt idx="2">
                  <c:v>0.81</c:v>
                </c:pt>
                <c:pt idx="3">
                  <c:v>1.0900000000000001</c:v>
                </c:pt>
                <c:pt idx="4">
                  <c:v>2.38</c:v>
                </c:pt>
                <c:pt idx="5">
                  <c:v>3.55</c:v>
                </c:pt>
                <c:pt idx="6">
                  <c:v>5.7</c:v>
                </c:pt>
                <c:pt idx="7">
                  <c:v>7</c:v>
                </c:pt>
                <c:pt idx="8">
                  <c:v>8.31</c:v>
                </c:pt>
                <c:pt idx="9">
                  <c:v>9.41</c:v>
                </c:pt>
                <c:pt idx="10">
                  <c:v>10.02</c:v>
                </c:pt>
                <c:pt idx="11">
                  <c:v>10.62</c:v>
                </c:pt>
                <c:pt idx="12">
                  <c:v>11.23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C2-454E-97C4-1B2E11E80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231192"/>
        <c:axId val="612222992"/>
      </c:areaChart>
      <c:catAx>
        <c:axId val="612231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22992"/>
        <c:crosses val="autoZero"/>
        <c:auto val="1"/>
        <c:lblAlgn val="ctr"/>
        <c:lblOffset val="100"/>
        <c:noMultiLvlLbl val="0"/>
      </c:catAx>
      <c:valAx>
        <c:axId val="61222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ha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1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landbrugsproduktionen fordelt på GWP-faktorer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491810650445945"/>
          <c:h val="0.80785679858743742"/>
        </c:manualLayout>
      </c:layout>
      <c:lineChart>
        <c:grouping val="standard"/>
        <c:varyColors val="0"/>
        <c:ser>
          <c:idx val="2"/>
          <c:order val="0"/>
          <c:tx>
            <c:strRef>
              <c:f>'10B'!$M$181</c:f>
              <c:strCache>
                <c:ptCount val="1"/>
                <c:pt idx="0">
                  <c:v>Samlet udledning (AR5)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'10B'!$N$178:$BB$178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'10B'!$N$181:$BB$181</c:f>
              <c:numCache>
                <c:formatCode>General</c:formatCode>
                <c:ptCount val="41"/>
                <c:pt idx="0">
                  <c:v>13.07</c:v>
                </c:pt>
                <c:pt idx="1">
                  <c:v>12.94</c:v>
                </c:pt>
                <c:pt idx="2">
                  <c:v>12.78</c:v>
                </c:pt>
                <c:pt idx="3">
                  <c:v>12.71</c:v>
                </c:pt>
                <c:pt idx="4">
                  <c:v>12.54</c:v>
                </c:pt>
                <c:pt idx="5">
                  <c:v>12.55</c:v>
                </c:pt>
                <c:pt idx="6">
                  <c:v>12.18</c:v>
                </c:pt>
                <c:pt idx="7">
                  <c:v>12.17</c:v>
                </c:pt>
                <c:pt idx="8">
                  <c:v>12.16</c:v>
                </c:pt>
                <c:pt idx="9">
                  <c:v>11.78</c:v>
                </c:pt>
                <c:pt idx="10">
                  <c:v>11.73</c:v>
                </c:pt>
                <c:pt idx="11">
                  <c:v>11.77</c:v>
                </c:pt>
                <c:pt idx="12">
                  <c:v>11.81</c:v>
                </c:pt>
                <c:pt idx="13">
                  <c:v>11.61</c:v>
                </c:pt>
                <c:pt idx="14">
                  <c:v>11.55</c:v>
                </c:pt>
                <c:pt idx="15">
                  <c:v>11.36</c:v>
                </c:pt>
                <c:pt idx="16">
                  <c:v>11.07</c:v>
                </c:pt>
                <c:pt idx="17">
                  <c:v>11.28</c:v>
                </c:pt>
                <c:pt idx="18">
                  <c:v>11.27</c:v>
                </c:pt>
                <c:pt idx="19">
                  <c:v>11.07</c:v>
                </c:pt>
                <c:pt idx="20">
                  <c:v>11.02</c:v>
                </c:pt>
                <c:pt idx="21">
                  <c:v>10.99</c:v>
                </c:pt>
                <c:pt idx="22">
                  <c:v>11.01</c:v>
                </c:pt>
                <c:pt idx="23">
                  <c:v>11</c:v>
                </c:pt>
                <c:pt idx="24">
                  <c:v>11.09</c:v>
                </c:pt>
                <c:pt idx="25">
                  <c:v>10.98</c:v>
                </c:pt>
                <c:pt idx="26">
                  <c:v>11.13</c:v>
                </c:pt>
                <c:pt idx="27">
                  <c:v>11.2</c:v>
                </c:pt>
                <c:pt idx="28">
                  <c:v>11.08</c:v>
                </c:pt>
                <c:pt idx="29">
                  <c:v>11.06</c:v>
                </c:pt>
                <c:pt idx="30">
                  <c:v>11.01</c:v>
                </c:pt>
                <c:pt idx="31">
                  <c:v>10.79</c:v>
                </c:pt>
                <c:pt idx="32">
                  <c:v>10.76</c:v>
                </c:pt>
                <c:pt idx="33">
                  <c:v>10.71</c:v>
                </c:pt>
                <c:pt idx="34">
                  <c:v>10.67</c:v>
                </c:pt>
                <c:pt idx="35">
                  <c:v>10.65</c:v>
                </c:pt>
                <c:pt idx="36">
                  <c:v>10.62</c:v>
                </c:pt>
                <c:pt idx="37">
                  <c:v>10.59</c:v>
                </c:pt>
                <c:pt idx="38">
                  <c:v>10.57</c:v>
                </c:pt>
                <c:pt idx="39">
                  <c:v>10.53</c:v>
                </c:pt>
                <c:pt idx="40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4B-465F-88E4-59808CD59071}"/>
            </c:ext>
          </c:extLst>
        </c:ser>
        <c:ser>
          <c:idx val="5"/>
          <c:order val="1"/>
          <c:tx>
            <c:strRef>
              <c:f>'10B'!$M$184</c:f>
              <c:strCache>
                <c:ptCount val="1"/>
                <c:pt idx="0">
                  <c:v>Samlet udledning (AR4)</c:v>
                </c:pt>
              </c:strCache>
            </c:strRef>
          </c:tx>
          <c:spPr>
            <a:ln w="19050" cap="rnd">
              <a:solidFill>
                <a:srgbClr val="46AFF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'10B'!$N$178:$BB$178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'10B'!$N$184:$BB$184</c:f>
              <c:numCache>
                <c:formatCode>General</c:formatCode>
                <c:ptCount val="41"/>
                <c:pt idx="0">
                  <c:v>13.09</c:v>
                </c:pt>
                <c:pt idx="1">
                  <c:v>12.92</c:v>
                </c:pt>
                <c:pt idx="2">
                  <c:v>12.75</c:v>
                </c:pt>
                <c:pt idx="3">
                  <c:v>12.64</c:v>
                </c:pt>
                <c:pt idx="4">
                  <c:v>12.47</c:v>
                </c:pt>
                <c:pt idx="5">
                  <c:v>12.46</c:v>
                </c:pt>
                <c:pt idx="6">
                  <c:v>12.06</c:v>
                </c:pt>
                <c:pt idx="7">
                  <c:v>12.06</c:v>
                </c:pt>
                <c:pt idx="8">
                  <c:v>12.04</c:v>
                </c:pt>
                <c:pt idx="9">
                  <c:v>11.66</c:v>
                </c:pt>
                <c:pt idx="10">
                  <c:v>11.6</c:v>
                </c:pt>
                <c:pt idx="11">
                  <c:v>11.61</c:v>
                </c:pt>
                <c:pt idx="12">
                  <c:v>11.65</c:v>
                </c:pt>
                <c:pt idx="13">
                  <c:v>11.42</c:v>
                </c:pt>
                <c:pt idx="14">
                  <c:v>11.38</c:v>
                </c:pt>
                <c:pt idx="15">
                  <c:v>11.19</c:v>
                </c:pt>
                <c:pt idx="16">
                  <c:v>10.9</c:v>
                </c:pt>
                <c:pt idx="17">
                  <c:v>11.12</c:v>
                </c:pt>
                <c:pt idx="18">
                  <c:v>11.11</c:v>
                </c:pt>
                <c:pt idx="19">
                  <c:v>10.9</c:v>
                </c:pt>
                <c:pt idx="20">
                  <c:v>10.83</c:v>
                </c:pt>
                <c:pt idx="21">
                  <c:v>10.81</c:v>
                </c:pt>
                <c:pt idx="22">
                  <c:v>10.81</c:v>
                </c:pt>
                <c:pt idx="23">
                  <c:v>10.8</c:v>
                </c:pt>
                <c:pt idx="24">
                  <c:v>10.9</c:v>
                </c:pt>
                <c:pt idx="25">
                  <c:v>10.79</c:v>
                </c:pt>
                <c:pt idx="26">
                  <c:v>10.96</c:v>
                </c:pt>
                <c:pt idx="27">
                  <c:v>11.04</c:v>
                </c:pt>
                <c:pt idx="28">
                  <c:v>10.88</c:v>
                </c:pt>
                <c:pt idx="29">
                  <c:v>10.9</c:v>
                </c:pt>
                <c:pt idx="30">
                  <c:v>10.84</c:v>
                </c:pt>
                <c:pt idx="31">
                  <c:v>10.6</c:v>
                </c:pt>
                <c:pt idx="32">
                  <c:v>10.57</c:v>
                </c:pt>
                <c:pt idx="33">
                  <c:v>10.51</c:v>
                </c:pt>
                <c:pt idx="34">
                  <c:v>10.46</c:v>
                </c:pt>
                <c:pt idx="35">
                  <c:v>10.44</c:v>
                </c:pt>
                <c:pt idx="36">
                  <c:v>10.41</c:v>
                </c:pt>
                <c:pt idx="37">
                  <c:v>10.37</c:v>
                </c:pt>
                <c:pt idx="38">
                  <c:v>10.35</c:v>
                </c:pt>
                <c:pt idx="39">
                  <c:v>10.31</c:v>
                </c:pt>
                <c:pt idx="40">
                  <c:v>10.27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4B-465F-88E4-59808CD59071}"/>
            </c:ext>
          </c:extLst>
        </c:ser>
        <c:ser>
          <c:idx val="0"/>
          <c:order val="2"/>
          <c:tx>
            <c:strRef>
              <c:f>'10B'!$M$179</c:f>
              <c:strCache>
                <c:ptCount val="1"/>
                <c:pt idx="0">
                  <c:v>Metan (AR5)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'10B'!$N$178:$BB$178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'10B'!$N$179:$BB$179</c:f>
              <c:numCache>
                <c:formatCode>General</c:formatCode>
                <c:ptCount val="41"/>
                <c:pt idx="0">
                  <c:v>6.6</c:v>
                </c:pt>
                <c:pt idx="1">
                  <c:v>6.72</c:v>
                </c:pt>
                <c:pt idx="2">
                  <c:v>6.8</c:v>
                </c:pt>
                <c:pt idx="3">
                  <c:v>6.97</c:v>
                </c:pt>
                <c:pt idx="4">
                  <c:v>6.83</c:v>
                </c:pt>
                <c:pt idx="5">
                  <c:v>6.84</c:v>
                </c:pt>
                <c:pt idx="6">
                  <c:v>6.87</c:v>
                </c:pt>
                <c:pt idx="7">
                  <c:v>6.79</c:v>
                </c:pt>
                <c:pt idx="8">
                  <c:v>6.91</c:v>
                </c:pt>
                <c:pt idx="9">
                  <c:v>6.7</c:v>
                </c:pt>
                <c:pt idx="10">
                  <c:v>6.72</c:v>
                </c:pt>
                <c:pt idx="11">
                  <c:v>6.92</c:v>
                </c:pt>
                <c:pt idx="12">
                  <c:v>6.95</c:v>
                </c:pt>
                <c:pt idx="13">
                  <c:v>6.96</c:v>
                </c:pt>
                <c:pt idx="14">
                  <c:v>6.9</c:v>
                </c:pt>
                <c:pt idx="15">
                  <c:v>6.72</c:v>
                </c:pt>
                <c:pt idx="16">
                  <c:v>6.59</c:v>
                </c:pt>
                <c:pt idx="17">
                  <c:v>6.66</c:v>
                </c:pt>
                <c:pt idx="18">
                  <c:v>6.61</c:v>
                </c:pt>
                <c:pt idx="19">
                  <c:v>6.59</c:v>
                </c:pt>
                <c:pt idx="20">
                  <c:v>6.68</c:v>
                </c:pt>
                <c:pt idx="21">
                  <c:v>6.62</c:v>
                </c:pt>
                <c:pt idx="22">
                  <c:v>6.66</c:v>
                </c:pt>
                <c:pt idx="23">
                  <c:v>6.63</c:v>
                </c:pt>
                <c:pt idx="24">
                  <c:v>6.65</c:v>
                </c:pt>
                <c:pt idx="25">
                  <c:v>6.6</c:v>
                </c:pt>
                <c:pt idx="26">
                  <c:v>6.62</c:v>
                </c:pt>
                <c:pt idx="27">
                  <c:v>6.62</c:v>
                </c:pt>
                <c:pt idx="28">
                  <c:v>6.7</c:v>
                </c:pt>
                <c:pt idx="29">
                  <c:v>6.54</c:v>
                </c:pt>
                <c:pt idx="30">
                  <c:v>6.54</c:v>
                </c:pt>
                <c:pt idx="31">
                  <c:v>6.51</c:v>
                </c:pt>
                <c:pt idx="32">
                  <c:v>6.5</c:v>
                </c:pt>
                <c:pt idx="33">
                  <c:v>6.5</c:v>
                </c:pt>
                <c:pt idx="34">
                  <c:v>6.5</c:v>
                </c:pt>
                <c:pt idx="35">
                  <c:v>6.51</c:v>
                </c:pt>
                <c:pt idx="36">
                  <c:v>6.51</c:v>
                </c:pt>
                <c:pt idx="37">
                  <c:v>6.52</c:v>
                </c:pt>
                <c:pt idx="38">
                  <c:v>6.52</c:v>
                </c:pt>
                <c:pt idx="39">
                  <c:v>6.52</c:v>
                </c:pt>
                <c:pt idx="40">
                  <c:v>6.52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4B-465F-88E4-59808CD59071}"/>
            </c:ext>
          </c:extLst>
        </c:ser>
        <c:ser>
          <c:idx val="3"/>
          <c:order val="3"/>
          <c:tx>
            <c:strRef>
              <c:f>'10B'!$M$182</c:f>
              <c:strCache>
                <c:ptCount val="1"/>
                <c:pt idx="0">
                  <c:v>Metan (AR4)</c:v>
                </c:pt>
              </c:strCache>
            </c:strRef>
          </c:tx>
          <c:spPr>
            <a:ln w="19050" cap="rnd">
              <a:solidFill>
                <a:srgbClr val="6FB5BD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'10B'!$N$178:$BB$178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'10B'!$N$182:$BB$182</c:f>
              <c:numCache>
                <c:formatCode>General</c:formatCode>
                <c:ptCount val="41"/>
                <c:pt idx="0">
                  <c:v>5.89</c:v>
                </c:pt>
                <c:pt idx="1">
                  <c:v>6</c:v>
                </c:pt>
                <c:pt idx="2">
                  <c:v>6.07</c:v>
                </c:pt>
                <c:pt idx="3">
                  <c:v>6.22</c:v>
                </c:pt>
                <c:pt idx="4">
                  <c:v>6.1</c:v>
                </c:pt>
                <c:pt idx="5">
                  <c:v>6.11</c:v>
                </c:pt>
                <c:pt idx="6">
                  <c:v>6.13</c:v>
                </c:pt>
                <c:pt idx="7">
                  <c:v>6.07</c:v>
                </c:pt>
                <c:pt idx="8">
                  <c:v>6.17</c:v>
                </c:pt>
                <c:pt idx="9">
                  <c:v>5.98</c:v>
                </c:pt>
                <c:pt idx="10">
                  <c:v>6</c:v>
                </c:pt>
                <c:pt idx="11">
                  <c:v>6.18</c:v>
                </c:pt>
                <c:pt idx="12">
                  <c:v>6.2</c:v>
                </c:pt>
                <c:pt idx="13">
                  <c:v>6.21</c:v>
                </c:pt>
                <c:pt idx="14">
                  <c:v>6.16</c:v>
                </c:pt>
                <c:pt idx="15">
                  <c:v>6</c:v>
                </c:pt>
                <c:pt idx="16">
                  <c:v>5.88</c:v>
                </c:pt>
                <c:pt idx="17">
                  <c:v>5.95</c:v>
                </c:pt>
                <c:pt idx="18">
                  <c:v>5.9</c:v>
                </c:pt>
                <c:pt idx="19">
                  <c:v>5.88</c:v>
                </c:pt>
                <c:pt idx="20">
                  <c:v>5.96</c:v>
                </c:pt>
                <c:pt idx="21">
                  <c:v>5.91</c:v>
                </c:pt>
                <c:pt idx="22">
                  <c:v>5.94</c:v>
                </c:pt>
                <c:pt idx="23">
                  <c:v>5.92</c:v>
                </c:pt>
                <c:pt idx="24">
                  <c:v>5.94</c:v>
                </c:pt>
                <c:pt idx="25">
                  <c:v>5.89</c:v>
                </c:pt>
                <c:pt idx="26">
                  <c:v>5.91</c:v>
                </c:pt>
                <c:pt idx="27">
                  <c:v>5.91</c:v>
                </c:pt>
                <c:pt idx="28">
                  <c:v>5.98</c:v>
                </c:pt>
                <c:pt idx="29">
                  <c:v>5.84</c:v>
                </c:pt>
                <c:pt idx="30">
                  <c:v>5.84</c:v>
                </c:pt>
                <c:pt idx="31">
                  <c:v>5.81</c:v>
                </c:pt>
                <c:pt idx="32">
                  <c:v>5.8</c:v>
                </c:pt>
                <c:pt idx="33">
                  <c:v>5.8</c:v>
                </c:pt>
                <c:pt idx="34">
                  <c:v>5.8</c:v>
                </c:pt>
                <c:pt idx="35">
                  <c:v>5.81</c:v>
                </c:pt>
                <c:pt idx="36">
                  <c:v>5.81</c:v>
                </c:pt>
                <c:pt idx="37">
                  <c:v>5.82</c:v>
                </c:pt>
                <c:pt idx="38">
                  <c:v>5.82</c:v>
                </c:pt>
                <c:pt idx="39">
                  <c:v>5.82</c:v>
                </c:pt>
                <c:pt idx="40">
                  <c:v>5.82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4B-465F-88E4-59808CD59071}"/>
            </c:ext>
          </c:extLst>
        </c:ser>
        <c:ser>
          <c:idx val="4"/>
          <c:order val="4"/>
          <c:tx>
            <c:strRef>
              <c:f>'10B'!$M$183</c:f>
              <c:strCache>
                <c:ptCount val="1"/>
                <c:pt idx="0">
                  <c:v>Lattergas (AR4)</c:v>
                </c:pt>
              </c:strCache>
            </c:strRef>
          </c:tx>
          <c:spPr>
            <a:ln w="19050" cap="rnd">
              <a:solidFill>
                <a:srgbClr val="9170CB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'10B'!$N$178:$BB$178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'10B'!$N$183:$BB$183</c:f>
              <c:numCache>
                <c:formatCode>General</c:formatCode>
                <c:ptCount val="41"/>
                <c:pt idx="0">
                  <c:v>6.57</c:v>
                </c:pt>
                <c:pt idx="1">
                  <c:v>6.41</c:v>
                </c:pt>
                <c:pt idx="2">
                  <c:v>6.28</c:v>
                </c:pt>
                <c:pt idx="3">
                  <c:v>6.07</c:v>
                </c:pt>
                <c:pt idx="4">
                  <c:v>5.96</c:v>
                </c:pt>
                <c:pt idx="5">
                  <c:v>5.82</c:v>
                </c:pt>
                <c:pt idx="6">
                  <c:v>5.5</c:v>
                </c:pt>
                <c:pt idx="7">
                  <c:v>5.51</c:v>
                </c:pt>
                <c:pt idx="8">
                  <c:v>5.61</c:v>
                </c:pt>
                <c:pt idx="9">
                  <c:v>5.41</c:v>
                </c:pt>
                <c:pt idx="10">
                  <c:v>5.33</c:v>
                </c:pt>
                <c:pt idx="11">
                  <c:v>5.23</c:v>
                </c:pt>
                <c:pt idx="12">
                  <c:v>5.21</c:v>
                </c:pt>
                <c:pt idx="13">
                  <c:v>4.9800000000000004</c:v>
                </c:pt>
                <c:pt idx="14">
                  <c:v>5.0599999999999996</c:v>
                </c:pt>
                <c:pt idx="15">
                  <c:v>4.97</c:v>
                </c:pt>
                <c:pt idx="16">
                  <c:v>4.82</c:v>
                </c:pt>
                <c:pt idx="17">
                  <c:v>4.9800000000000004</c:v>
                </c:pt>
                <c:pt idx="18">
                  <c:v>4.97</c:v>
                </c:pt>
                <c:pt idx="19">
                  <c:v>4.83</c:v>
                </c:pt>
                <c:pt idx="20">
                  <c:v>4.7</c:v>
                </c:pt>
                <c:pt idx="21">
                  <c:v>4.7300000000000004</c:v>
                </c:pt>
                <c:pt idx="22">
                  <c:v>4.67</c:v>
                </c:pt>
                <c:pt idx="23">
                  <c:v>4.63</c:v>
                </c:pt>
                <c:pt idx="24">
                  <c:v>4.72</c:v>
                </c:pt>
                <c:pt idx="25">
                  <c:v>4.72</c:v>
                </c:pt>
                <c:pt idx="26">
                  <c:v>4.83</c:v>
                </c:pt>
                <c:pt idx="27">
                  <c:v>4.91</c:v>
                </c:pt>
                <c:pt idx="28">
                  <c:v>4.6500000000000004</c:v>
                </c:pt>
                <c:pt idx="29">
                  <c:v>4.87</c:v>
                </c:pt>
                <c:pt idx="30">
                  <c:v>4.79</c:v>
                </c:pt>
                <c:pt idx="31">
                  <c:v>4.59</c:v>
                </c:pt>
                <c:pt idx="32">
                  <c:v>4.57</c:v>
                </c:pt>
                <c:pt idx="33">
                  <c:v>4.5</c:v>
                </c:pt>
                <c:pt idx="34">
                  <c:v>4.46</c:v>
                </c:pt>
                <c:pt idx="35">
                  <c:v>4.43</c:v>
                </c:pt>
                <c:pt idx="36">
                  <c:v>4.3899999999999997</c:v>
                </c:pt>
                <c:pt idx="37">
                  <c:v>4.3600000000000003</c:v>
                </c:pt>
                <c:pt idx="38">
                  <c:v>4.33</c:v>
                </c:pt>
                <c:pt idx="39">
                  <c:v>4.29</c:v>
                </c:pt>
                <c:pt idx="40">
                  <c:v>4.25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4B-465F-88E4-59808CD59071}"/>
            </c:ext>
          </c:extLst>
        </c:ser>
        <c:ser>
          <c:idx val="1"/>
          <c:order val="5"/>
          <c:tx>
            <c:strRef>
              <c:f>'10B'!$M$180</c:f>
              <c:strCache>
                <c:ptCount val="1"/>
                <c:pt idx="0">
                  <c:v>Lattergas (AR5)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'10B'!$N$178:$BB$178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'10B'!$N$180:$BB$180</c:f>
              <c:numCache>
                <c:formatCode>General</c:formatCode>
                <c:ptCount val="41"/>
                <c:pt idx="0">
                  <c:v>5.85</c:v>
                </c:pt>
                <c:pt idx="1">
                  <c:v>5.7</c:v>
                </c:pt>
                <c:pt idx="2">
                  <c:v>5.58</c:v>
                </c:pt>
                <c:pt idx="3">
                  <c:v>5.4</c:v>
                </c:pt>
                <c:pt idx="4">
                  <c:v>5.3</c:v>
                </c:pt>
                <c:pt idx="5">
                  <c:v>5.17</c:v>
                </c:pt>
                <c:pt idx="6">
                  <c:v>4.8899999999999997</c:v>
                </c:pt>
                <c:pt idx="7">
                  <c:v>4.9000000000000004</c:v>
                </c:pt>
                <c:pt idx="8">
                  <c:v>4.9800000000000004</c:v>
                </c:pt>
                <c:pt idx="9">
                  <c:v>4.8099999999999996</c:v>
                </c:pt>
                <c:pt idx="10">
                  <c:v>4.74</c:v>
                </c:pt>
                <c:pt idx="11">
                  <c:v>4.6500000000000004</c:v>
                </c:pt>
                <c:pt idx="12">
                  <c:v>4.63</c:v>
                </c:pt>
                <c:pt idx="13">
                  <c:v>4.43</c:v>
                </c:pt>
                <c:pt idx="14">
                  <c:v>4.5</c:v>
                </c:pt>
                <c:pt idx="15">
                  <c:v>4.42</c:v>
                </c:pt>
                <c:pt idx="16">
                  <c:v>4.29</c:v>
                </c:pt>
                <c:pt idx="17">
                  <c:v>4.43</c:v>
                </c:pt>
                <c:pt idx="18">
                  <c:v>4.42</c:v>
                </c:pt>
                <c:pt idx="19">
                  <c:v>4.3</c:v>
                </c:pt>
                <c:pt idx="20">
                  <c:v>4.18</c:v>
                </c:pt>
                <c:pt idx="21">
                  <c:v>4.21</c:v>
                </c:pt>
                <c:pt idx="22">
                  <c:v>4.16</c:v>
                </c:pt>
                <c:pt idx="23">
                  <c:v>4.12</c:v>
                </c:pt>
                <c:pt idx="24">
                  <c:v>4.2</c:v>
                </c:pt>
                <c:pt idx="25">
                  <c:v>4.2</c:v>
                </c:pt>
                <c:pt idx="26">
                  <c:v>4.29</c:v>
                </c:pt>
                <c:pt idx="27">
                  <c:v>4.3600000000000003</c:v>
                </c:pt>
                <c:pt idx="28">
                  <c:v>4.1399999999999997</c:v>
                </c:pt>
                <c:pt idx="29">
                  <c:v>4.33</c:v>
                </c:pt>
                <c:pt idx="30">
                  <c:v>4.26</c:v>
                </c:pt>
                <c:pt idx="31">
                  <c:v>4.08</c:v>
                </c:pt>
                <c:pt idx="32">
                  <c:v>4.0599999999999996</c:v>
                </c:pt>
                <c:pt idx="33">
                  <c:v>4.01</c:v>
                </c:pt>
                <c:pt idx="34">
                  <c:v>3.97</c:v>
                </c:pt>
                <c:pt idx="35">
                  <c:v>3.94</c:v>
                </c:pt>
                <c:pt idx="36">
                  <c:v>3.91</c:v>
                </c:pt>
                <c:pt idx="37">
                  <c:v>3.87</c:v>
                </c:pt>
                <c:pt idx="38">
                  <c:v>3.85</c:v>
                </c:pt>
                <c:pt idx="39">
                  <c:v>3.82</c:v>
                </c:pt>
                <c:pt idx="40">
                  <c:v>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4B-465F-88E4-59808CD59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222336"/>
        <c:axId val="612222664"/>
      </c:lineChart>
      <c:catAx>
        <c:axId val="61222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22664"/>
        <c:crosses val="autoZero"/>
        <c:auto val="1"/>
        <c:lblAlgn val="ctr"/>
        <c:lblOffset val="100"/>
        <c:tickLblSkip val="5"/>
        <c:noMultiLvlLbl val="0"/>
      </c:catAx>
      <c:valAx>
        <c:axId val="612222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4218009478672985E-2"/>
              <c:y val="9.864970893485046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22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af metan og lattergas fra landbrugsproduktionen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5.1731723700414227E-2"/>
          <c:y val="0.18348470293947269"/>
          <c:w val="0.66215024069858563"/>
          <c:h val="0.72134644611668175"/>
        </c:manualLayout>
      </c:layout>
      <c:lineChart>
        <c:grouping val="standard"/>
        <c:varyColors val="0"/>
        <c:ser>
          <c:idx val="2"/>
          <c:order val="0"/>
          <c:tx>
            <c:strRef>
              <c:f>'10B'!$M$206</c:f>
              <c:strCache>
                <c:ptCount val="1"/>
                <c:pt idx="0">
                  <c:v>BF20 - Metan</c:v>
                </c:pt>
              </c:strCache>
            </c:strRef>
          </c:tx>
          <c:spPr>
            <a:ln w="19050" cap="rnd">
              <a:solidFill>
                <a:srgbClr val="6FB5BD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'10B'!$N$203:$BB$203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'10B'!$N$206:$BB$206</c:f>
              <c:numCache>
                <c:formatCode>General</c:formatCode>
                <c:ptCount val="41"/>
                <c:pt idx="0">
                  <c:v>6.6</c:v>
                </c:pt>
                <c:pt idx="1">
                  <c:v>6.72</c:v>
                </c:pt>
                <c:pt idx="2">
                  <c:v>6.8</c:v>
                </c:pt>
                <c:pt idx="3">
                  <c:v>6.97</c:v>
                </c:pt>
                <c:pt idx="4">
                  <c:v>6.83</c:v>
                </c:pt>
                <c:pt idx="5">
                  <c:v>6.84</c:v>
                </c:pt>
                <c:pt idx="6">
                  <c:v>6.87</c:v>
                </c:pt>
                <c:pt idx="7">
                  <c:v>6.79</c:v>
                </c:pt>
                <c:pt idx="8">
                  <c:v>6.91</c:v>
                </c:pt>
                <c:pt idx="9">
                  <c:v>6.7</c:v>
                </c:pt>
                <c:pt idx="10">
                  <c:v>6.73</c:v>
                </c:pt>
                <c:pt idx="11">
                  <c:v>6.92</c:v>
                </c:pt>
                <c:pt idx="12">
                  <c:v>6.95</c:v>
                </c:pt>
                <c:pt idx="13">
                  <c:v>6.96</c:v>
                </c:pt>
                <c:pt idx="14">
                  <c:v>6.9</c:v>
                </c:pt>
                <c:pt idx="15">
                  <c:v>6.73</c:v>
                </c:pt>
                <c:pt idx="16">
                  <c:v>6.6</c:v>
                </c:pt>
                <c:pt idx="17">
                  <c:v>6.67</c:v>
                </c:pt>
                <c:pt idx="18">
                  <c:v>6.62</c:v>
                </c:pt>
                <c:pt idx="19">
                  <c:v>6.6</c:v>
                </c:pt>
                <c:pt idx="20">
                  <c:v>6.69</c:v>
                </c:pt>
                <c:pt idx="21">
                  <c:v>6.63</c:v>
                </c:pt>
                <c:pt idx="22">
                  <c:v>6.66</c:v>
                </c:pt>
                <c:pt idx="23">
                  <c:v>6.64</c:v>
                </c:pt>
                <c:pt idx="24">
                  <c:v>6.66</c:v>
                </c:pt>
                <c:pt idx="25">
                  <c:v>6.6</c:v>
                </c:pt>
                <c:pt idx="26">
                  <c:v>6.63</c:v>
                </c:pt>
                <c:pt idx="27">
                  <c:v>6.63</c:v>
                </c:pt>
                <c:pt idx="28">
                  <c:v>6.71</c:v>
                </c:pt>
                <c:pt idx="29">
                  <c:v>6.64</c:v>
                </c:pt>
                <c:pt idx="30">
                  <c:v>6.66</c:v>
                </c:pt>
                <c:pt idx="31">
                  <c:v>6.64</c:v>
                </c:pt>
                <c:pt idx="32">
                  <c:v>6.63</c:v>
                </c:pt>
                <c:pt idx="33">
                  <c:v>6.63</c:v>
                </c:pt>
                <c:pt idx="34">
                  <c:v>6.65</c:v>
                </c:pt>
                <c:pt idx="35">
                  <c:v>6.66</c:v>
                </c:pt>
                <c:pt idx="36">
                  <c:v>6.68</c:v>
                </c:pt>
                <c:pt idx="37">
                  <c:v>6.69</c:v>
                </c:pt>
                <c:pt idx="38">
                  <c:v>6.71</c:v>
                </c:pt>
                <c:pt idx="39">
                  <c:v>6.71</c:v>
                </c:pt>
                <c:pt idx="40">
                  <c:v>6.72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AA-4D72-8D81-56905D7CF708}"/>
            </c:ext>
          </c:extLst>
        </c:ser>
        <c:ser>
          <c:idx val="0"/>
          <c:order val="1"/>
          <c:tx>
            <c:strRef>
              <c:f>'10B'!$M$204</c:f>
              <c:strCache>
                <c:ptCount val="1"/>
                <c:pt idx="0">
                  <c:v>KF21 - Metan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'10B'!$N$203:$BB$203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'10B'!$N$204:$BB$204</c:f>
              <c:numCache>
                <c:formatCode>General</c:formatCode>
                <c:ptCount val="41"/>
                <c:pt idx="0">
                  <c:v>6.6</c:v>
                </c:pt>
                <c:pt idx="1">
                  <c:v>6.72</c:v>
                </c:pt>
                <c:pt idx="2">
                  <c:v>6.8</c:v>
                </c:pt>
                <c:pt idx="3">
                  <c:v>6.97</c:v>
                </c:pt>
                <c:pt idx="4">
                  <c:v>6.83</c:v>
                </c:pt>
                <c:pt idx="5">
                  <c:v>6.84</c:v>
                </c:pt>
                <c:pt idx="6">
                  <c:v>6.87</c:v>
                </c:pt>
                <c:pt idx="7">
                  <c:v>6.79</c:v>
                </c:pt>
                <c:pt idx="8">
                  <c:v>6.91</c:v>
                </c:pt>
                <c:pt idx="9">
                  <c:v>6.7</c:v>
                </c:pt>
                <c:pt idx="10">
                  <c:v>6.72</c:v>
                </c:pt>
                <c:pt idx="11">
                  <c:v>6.92</c:v>
                </c:pt>
                <c:pt idx="12">
                  <c:v>6.95</c:v>
                </c:pt>
                <c:pt idx="13">
                  <c:v>6.96</c:v>
                </c:pt>
                <c:pt idx="14">
                  <c:v>6.9</c:v>
                </c:pt>
                <c:pt idx="15">
                  <c:v>6.72</c:v>
                </c:pt>
                <c:pt idx="16">
                  <c:v>6.59</c:v>
                </c:pt>
                <c:pt idx="17">
                  <c:v>6.66</c:v>
                </c:pt>
                <c:pt idx="18">
                  <c:v>6.61</c:v>
                </c:pt>
                <c:pt idx="19">
                  <c:v>6.59</c:v>
                </c:pt>
                <c:pt idx="20">
                  <c:v>6.68</c:v>
                </c:pt>
                <c:pt idx="21">
                  <c:v>6.62</c:v>
                </c:pt>
                <c:pt idx="22">
                  <c:v>6.66</c:v>
                </c:pt>
                <c:pt idx="23">
                  <c:v>6.63</c:v>
                </c:pt>
                <c:pt idx="24">
                  <c:v>6.65</c:v>
                </c:pt>
                <c:pt idx="25">
                  <c:v>6.6</c:v>
                </c:pt>
                <c:pt idx="26">
                  <c:v>6.62</c:v>
                </c:pt>
                <c:pt idx="27">
                  <c:v>6.62</c:v>
                </c:pt>
                <c:pt idx="28">
                  <c:v>6.7</c:v>
                </c:pt>
                <c:pt idx="29">
                  <c:v>6.54</c:v>
                </c:pt>
                <c:pt idx="30">
                  <c:v>6.54</c:v>
                </c:pt>
                <c:pt idx="31">
                  <c:v>6.51</c:v>
                </c:pt>
                <c:pt idx="32">
                  <c:v>6.5</c:v>
                </c:pt>
                <c:pt idx="33">
                  <c:v>6.5</c:v>
                </c:pt>
                <c:pt idx="34">
                  <c:v>6.5</c:v>
                </c:pt>
                <c:pt idx="35">
                  <c:v>6.51</c:v>
                </c:pt>
                <c:pt idx="36">
                  <c:v>6.51</c:v>
                </c:pt>
                <c:pt idx="37">
                  <c:v>6.52</c:v>
                </c:pt>
                <c:pt idx="38">
                  <c:v>6.52</c:v>
                </c:pt>
                <c:pt idx="39">
                  <c:v>6.52</c:v>
                </c:pt>
                <c:pt idx="40">
                  <c:v>6.52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AA-4D72-8D81-56905D7CF708}"/>
            </c:ext>
          </c:extLst>
        </c:ser>
        <c:ser>
          <c:idx val="3"/>
          <c:order val="2"/>
          <c:tx>
            <c:strRef>
              <c:f>'10B'!$M$207</c:f>
              <c:strCache>
                <c:ptCount val="1"/>
                <c:pt idx="0">
                  <c:v>BF20 - Lattergas</c:v>
                </c:pt>
              </c:strCache>
            </c:strRef>
          </c:tx>
          <c:spPr>
            <a:ln w="19050" cap="rnd">
              <a:solidFill>
                <a:srgbClr val="9170CB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'10B'!$N$203:$BB$203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'10B'!$N$207:$BB$207</c:f>
              <c:numCache>
                <c:formatCode>General</c:formatCode>
                <c:ptCount val="41"/>
                <c:pt idx="0">
                  <c:v>5.91</c:v>
                </c:pt>
                <c:pt idx="1">
                  <c:v>5.77</c:v>
                </c:pt>
                <c:pt idx="2">
                  <c:v>5.65</c:v>
                </c:pt>
                <c:pt idx="3">
                  <c:v>5.48</c:v>
                </c:pt>
                <c:pt idx="4">
                  <c:v>5.37</c:v>
                </c:pt>
                <c:pt idx="5">
                  <c:v>5.24</c:v>
                </c:pt>
                <c:pt idx="6">
                  <c:v>4.96</c:v>
                </c:pt>
                <c:pt idx="7">
                  <c:v>4.96</c:v>
                </c:pt>
                <c:pt idx="8">
                  <c:v>5.0599999999999996</c:v>
                </c:pt>
                <c:pt idx="9">
                  <c:v>4.88</c:v>
                </c:pt>
                <c:pt idx="10">
                  <c:v>4.8</c:v>
                </c:pt>
                <c:pt idx="11">
                  <c:v>4.72</c:v>
                </c:pt>
                <c:pt idx="12">
                  <c:v>4.6900000000000004</c:v>
                </c:pt>
                <c:pt idx="13">
                  <c:v>4.4800000000000004</c:v>
                </c:pt>
                <c:pt idx="14">
                  <c:v>4.5599999999999996</c:v>
                </c:pt>
                <c:pt idx="15">
                  <c:v>4.4800000000000004</c:v>
                </c:pt>
                <c:pt idx="16">
                  <c:v>4.34</c:v>
                </c:pt>
                <c:pt idx="17">
                  <c:v>4.4800000000000004</c:v>
                </c:pt>
                <c:pt idx="18">
                  <c:v>4.49</c:v>
                </c:pt>
                <c:pt idx="19">
                  <c:v>4.3600000000000003</c:v>
                </c:pt>
                <c:pt idx="20">
                  <c:v>4.25</c:v>
                </c:pt>
                <c:pt idx="21">
                  <c:v>4.29</c:v>
                </c:pt>
                <c:pt idx="22">
                  <c:v>4.2300000000000004</c:v>
                </c:pt>
                <c:pt idx="23">
                  <c:v>4.2</c:v>
                </c:pt>
                <c:pt idx="24">
                  <c:v>4.3</c:v>
                </c:pt>
                <c:pt idx="25">
                  <c:v>4.3</c:v>
                </c:pt>
                <c:pt idx="26">
                  <c:v>4.41</c:v>
                </c:pt>
                <c:pt idx="27">
                  <c:v>4.46</c:v>
                </c:pt>
                <c:pt idx="28">
                  <c:v>4.2699999999999996</c:v>
                </c:pt>
                <c:pt idx="29">
                  <c:v>4.18</c:v>
                </c:pt>
                <c:pt idx="30">
                  <c:v>4.12</c:v>
                </c:pt>
                <c:pt idx="31">
                  <c:v>4.0999999999999996</c:v>
                </c:pt>
                <c:pt idx="32">
                  <c:v>4.09</c:v>
                </c:pt>
                <c:pt idx="33">
                  <c:v>4.08</c:v>
                </c:pt>
                <c:pt idx="34">
                  <c:v>4.08</c:v>
                </c:pt>
                <c:pt idx="35">
                  <c:v>4.07</c:v>
                </c:pt>
                <c:pt idx="36">
                  <c:v>4.09</c:v>
                </c:pt>
                <c:pt idx="37">
                  <c:v>4.08</c:v>
                </c:pt>
                <c:pt idx="38">
                  <c:v>4.08</c:v>
                </c:pt>
                <c:pt idx="39">
                  <c:v>4.07</c:v>
                </c:pt>
                <c:pt idx="40">
                  <c:v>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AA-4D72-8D81-56905D7CF708}"/>
            </c:ext>
          </c:extLst>
        </c:ser>
        <c:ser>
          <c:idx val="1"/>
          <c:order val="3"/>
          <c:tx>
            <c:strRef>
              <c:f>'10B'!$M$205</c:f>
              <c:strCache>
                <c:ptCount val="1"/>
                <c:pt idx="0">
                  <c:v>KF21 - Lattergas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'10B'!$N$203:$BB$203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'10B'!$N$205:$BB$205</c:f>
              <c:numCache>
                <c:formatCode>General</c:formatCode>
                <c:ptCount val="41"/>
                <c:pt idx="0">
                  <c:v>5.85</c:v>
                </c:pt>
                <c:pt idx="1">
                  <c:v>5.7</c:v>
                </c:pt>
                <c:pt idx="2">
                  <c:v>5.58</c:v>
                </c:pt>
                <c:pt idx="3">
                  <c:v>5.4</c:v>
                </c:pt>
                <c:pt idx="4">
                  <c:v>5.3</c:v>
                </c:pt>
                <c:pt idx="5">
                  <c:v>5.17</c:v>
                </c:pt>
                <c:pt idx="6">
                  <c:v>4.8899999999999997</c:v>
                </c:pt>
                <c:pt idx="7">
                  <c:v>4.9000000000000004</c:v>
                </c:pt>
                <c:pt idx="8">
                  <c:v>4.9800000000000004</c:v>
                </c:pt>
                <c:pt idx="9">
                  <c:v>4.8099999999999996</c:v>
                </c:pt>
                <c:pt idx="10">
                  <c:v>4.74</c:v>
                </c:pt>
                <c:pt idx="11">
                  <c:v>4.6500000000000004</c:v>
                </c:pt>
                <c:pt idx="12">
                  <c:v>4.63</c:v>
                </c:pt>
                <c:pt idx="13">
                  <c:v>4.43</c:v>
                </c:pt>
                <c:pt idx="14">
                  <c:v>4.5</c:v>
                </c:pt>
                <c:pt idx="15">
                  <c:v>4.42</c:v>
                </c:pt>
                <c:pt idx="16">
                  <c:v>4.29</c:v>
                </c:pt>
                <c:pt idx="17">
                  <c:v>4.43</c:v>
                </c:pt>
                <c:pt idx="18">
                  <c:v>4.42</c:v>
                </c:pt>
                <c:pt idx="19">
                  <c:v>4.3</c:v>
                </c:pt>
                <c:pt idx="20">
                  <c:v>4.18</c:v>
                </c:pt>
                <c:pt idx="21">
                  <c:v>4.21</c:v>
                </c:pt>
                <c:pt idx="22">
                  <c:v>4.16</c:v>
                </c:pt>
                <c:pt idx="23">
                  <c:v>4.12</c:v>
                </c:pt>
                <c:pt idx="24">
                  <c:v>4.2</c:v>
                </c:pt>
                <c:pt idx="25">
                  <c:v>4.2</c:v>
                </c:pt>
                <c:pt idx="26">
                  <c:v>4.29</c:v>
                </c:pt>
                <c:pt idx="27">
                  <c:v>4.3600000000000003</c:v>
                </c:pt>
                <c:pt idx="28">
                  <c:v>4.1399999999999997</c:v>
                </c:pt>
                <c:pt idx="29">
                  <c:v>4.33</c:v>
                </c:pt>
                <c:pt idx="30">
                  <c:v>4.26</c:v>
                </c:pt>
                <c:pt idx="31">
                  <c:v>4.08</c:v>
                </c:pt>
                <c:pt idx="32">
                  <c:v>4.0599999999999996</c:v>
                </c:pt>
                <c:pt idx="33">
                  <c:v>4.01</c:v>
                </c:pt>
                <c:pt idx="34">
                  <c:v>3.97</c:v>
                </c:pt>
                <c:pt idx="35">
                  <c:v>3.94</c:v>
                </c:pt>
                <c:pt idx="36">
                  <c:v>3.91</c:v>
                </c:pt>
                <c:pt idx="37">
                  <c:v>3.87</c:v>
                </c:pt>
                <c:pt idx="38">
                  <c:v>3.85</c:v>
                </c:pt>
                <c:pt idx="39">
                  <c:v>3.82</c:v>
                </c:pt>
                <c:pt idx="40">
                  <c:v>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AA-4D72-8D81-56905D7CF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228896"/>
        <c:axId val="612230864"/>
      </c:lineChart>
      <c:catAx>
        <c:axId val="61222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0864"/>
        <c:crosses val="autoZero"/>
        <c:auto val="1"/>
        <c:lblAlgn val="ctr"/>
        <c:lblOffset val="100"/>
        <c:tickLblSkip val="5"/>
        <c:noMultiLvlLbl val="0"/>
      </c:catAx>
      <c:valAx>
        <c:axId val="612230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1848341232227487E-2"/>
              <c:y val="9.05517245996678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2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Biogasproduktion fra landbrugsanlæg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4238123670560117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'10B'!$M$229</c:f>
              <c:strCache>
                <c:ptCount val="1"/>
                <c:pt idx="0">
                  <c:v>KF21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'10B'!$N$228:$X$228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'10B'!$N$229:$X$229</c:f>
              <c:numCache>
                <c:formatCode>General</c:formatCode>
                <c:ptCount val="11"/>
                <c:pt idx="0">
                  <c:v>22.1</c:v>
                </c:pt>
                <c:pt idx="1">
                  <c:v>26.1</c:v>
                </c:pt>
                <c:pt idx="2">
                  <c:v>31.1</c:v>
                </c:pt>
                <c:pt idx="3">
                  <c:v>34</c:v>
                </c:pt>
                <c:pt idx="4">
                  <c:v>37</c:v>
                </c:pt>
                <c:pt idx="5">
                  <c:v>37.799999999999997</c:v>
                </c:pt>
                <c:pt idx="6">
                  <c:v>40.6</c:v>
                </c:pt>
                <c:pt idx="7">
                  <c:v>42.6</c:v>
                </c:pt>
                <c:pt idx="8">
                  <c:v>44.7</c:v>
                </c:pt>
                <c:pt idx="9">
                  <c:v>47</c:v>
                </c:pt>
                <c:pt idx="10">
                  <c:v>49.4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82-4E0B-8D93-EA75647D2611}"/>
            </c:ext>
          </c:extLst>
        </c:ser>
        <c:ser>
          <c:idx val="1"/>
          <c:order val="1"/>
          <c:tx>
            <c:strRef>
              <c:f>'10B'!$M$230</c:f>
              <c:strCache>
                <c:ptCount val="1"/>
                <c:pt idx="0">
                  <c:v>BF20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'10B'!$N$228:$X$228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'10B'!$N$230:$X$230</c:f>
              <c:numCache>
                <c:formatCode>General</c:formatCode>
                <c:ptCount val="11"/>
                <c:pt idx="0">
                  <c:v>20.75</c:v>
                </c:pt>
                <c:pt idx="1">
                  <c:v>23.65</c:v>
                </c:pt>
                <c:pt idx="2">
                  <c:v>27.65</c:v>
                </c:pt>
                <c:pt idx="3">
                  <c:v>28.65</c:v>
                </c:pt>
                <c:pt idx="4">
                  <c:v>28.65</c:v>
                </c:pt>
                <c:pt idx="5">
                  <c:v>28.65</c:v>
                </c:pt>
                <c:pt idx="6">
                  <c:v>28.65</c:v>
                </c:pt>
                <c:pt idx="7">
                  <c:v>28.65</c:v>
                </c:pt>
                <c:pt idx="8">
                  <c:v>28.65</c:v>
                </c:pt>
                <c:pt idx="9">
                  <c:v>28.65</c:v>
                </c:pt>
                <c:pt idx="10">
                  <c:v>28.65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82-4E0B-8D93-EA75647D2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234144"/>
        <c:axId val="612238736"/>
      </c:lineChart>
      <c:catAx>
        <c:axId val="61223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8736"/>
        <c:crosses val="autoZero"/>
        <c:auto val="1"/>
        <c:lblAlgn val="ctr"/>
        <c:lblOffset val="100"/>
        <c:noMultiLvlLbl val="0"/>
      </c:catAx>
      <c:valAx>
        <c:axId val="61223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 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4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og optag fra landbrugsarealer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4238123670560117"/>
          <c:h val="0.86601354778295303"/>
        </c:manualLayout>
      </c:layout>
      <c:lineChart>
        <c:grouping val="standard"/>
        <c:varyColors val="0"/>
        <c:ser>
          <c:idx val="1"/>
          <c:order val="0"/>
          <c:tx>
            <c:strRef>
              <c:f>'10B'!$M$255</c:f>
              <c:strCache>
                <c:ptCount val="1"/>
                <c:pt idx="0">
                  <c:v>BF20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'10B'!$N$253:$BB$253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'10B'!$N$255:$BB$255</c:f>
              <c:numCache>
                <c:formatCode>General</c:formatCode>
                <c:ptCount val="41"/>
                <c:pt idx="0">
                  <c:v>6.91</c:v>
                </c:pt>
                <c:pt idx="1">
                  <c:v>6.21</c:v>
                </c:pt>
                <c:pt idx="2">
                  <c:v>7.32</c:v>
                </c:pt>
                <c:pt idx="3">
                  <c:v>6.3</c:v>
                </c:pt>
                <c:pt idx="4">
                  <c:v>5.63</c:v>
                </c:pt>
                <c:pt idx="5">
                  <c:v>5.6</c:v>
                </c:pt>
                <c:pt idx="6">
                  <c:v>5.0199999999999996</c:v>
                </c:pt>
                <c:pt idx="7">
                  <c:v>5.32</c:v>
                </c:pt>
                <c:pt idx="8">
                  <c:v>5.18</c:v>
                </c:pt>
                <c:pt idx="9">
                  <c:v>5.35</c:v>
                </c:pt>
                <c:pt idx="10">
                  <c:v>5.44</c:v>
                </c:pt>
                <c:pt idx="11">
                  <c:v>4.7300000000000004</c:v>
                </c:pt>
                <c:pt idx="12">
                  <c:v>5.69</c:v>
                </c:pt>
                <c:pt idx="13">
                  <c:v>5.44</c:v>
                </c:pt>
                <c:pt idx="14">
                  <c:v>5.17</c:v>
                </c:pt>
                <c:pt idx="15">
                  <c:v>4.99</c:v>
                </c:pt>
                <c:pt idx="16">
                  <c:v>5.29</c:v>
                </c:pt>
                <c:pt idx="17">
                  <c:v>5.98</c:v>
                </c:pt>
                <c:pt idx="18">
                  <c:v>5.44</c:v>
                </c:pt>
                <c:pt idx="19">
                  <c:v>4.68</c:v>
                </c:pt>
                <c:pt idx="20">
                  <c:v>4.0999999999999996</c:v>
                </c:pt>
                <c:pt idx="21">
                  <c:v>4.59</c:v>
                </c:pt>
                <c:pt idx="22">
                  <c:v>4.5599999999999996</c:v>
                </c:pt>
                <c:pt idx="23">
                  <c:v>4.2</c:v>
                </c:pt>
                <c:pt idx="24">
                  <c:v>5.46</c:v>
                </c:pt>
                <c:pt idx="25">
                  <c:v>4.87</c:v>
                </c:pt>
                <c:pt idx="26">
                  <c:v>5.13</c:v>
                </c:pt>
                <c:pt idx="27">
                  <c:v>4.5</c:v>
                </c:pt>
                <c:pt idx="28">
                  <c:v>6.07</c:v>
                </c:pt>
                <c:pt idx="29">
                  <c:v>5.47</c:v>
                </c:pt>
                <c:pt idx="30">
                  <c:v>4.5599999999999996</c:v>
                </c:pt>
                <c:pt idx="31">
                  <c:v>4.2300000000000004</c:v>
                </c:pt>
                <c:pt idx="32">
                  <c:v>4.41</c:v>
                </c:pt>
                <c:pt idx="33">
                  <c:v>4.47</c:v>
                </c:pt>
                <c:pt idx="34">
                  <c:v>4.68</c:v>
                </c:pt>
                <c:pt idx="35">
                  <c:v>4.0599999999999996</c:v>
                </c:pt>
                <c:pt idx="36">
                  <c:v>4.95</c:v>
                </c:pt>
                <c:pt idx="37">
                  <c:v>4.75</c:v>
                </c:pt>
                <c:pt idx="38">
                  <c:v>4.5999999999999996</c:v>
                </c:pt>
                <c:pt idx="39">
                  <c:v>4.37</c:v>
                </c:pt>
                <c:pt idx="40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3E-4C16-841C-8548459B9510}"/>
            </c:ext>
          </c:extLst>
        </c:ser>
        <c:ser>
          <c:idx val="0"/>
          <c:order val="1"/>
          <c:tx>
            <c:strRef>
              <c:f>'10B'!$M$254</c:f>
              <c:strCache>
                <c:ptCount val="1"/>
                <c:pt idx="0">
                  <c:v>KF21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'10B'!$N$253:$BB$253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'10B'!$N$254:$BB$254</c:f>
              <c:numCache>
                <c:formatCode>General</c:formatCode>
                <c:ptCount val="41"/>
                <c:pt idx="0">
                  <c:v>7.21</c:v>
                </c:pt>
                <c:pt idx="1">
                  <c:v>6.39</c:v>
                </c:pt>
                <c:pt idx="2">
                  <c:v>7.5</c:v>
                </c:pt>
                <c:pt idx="3">
                  <c:v>6.4</c:v>
                </c:pt>
                <c:pt idx="4">
                  <c:v>5.79</c:v>
                </c:pt>
                <c:pt idx="5">
                  <c:v>5.86</c:v>
                </c:pt>
                <c:pt idx="6">
                  <c:v>5.23</c:v>
                </c:pt>
                <c:pt idx="7">
                  <c:v>5.53</c:v>
                </c:pt>
                <c:pt idx="8">
                  <c:v>5.38</c:v>
                </c:pt>
                <c:pt idx="9">
                  <c:v>5.58</c:v>
                </c:pt>
                <c:pt idx="10">
                  <c:v>5.67</c:v>
                </c:pt>
                <c:pt idx="11">
                  <c:v>4.9400000000000004</c:v>
                </c:pt>
                <c:pt idx="12">
                  <c:v>5.92</c:v>
                </c:pt>
                <c:pt idx="13">
                  <c:v>5.66</c:v>
                </c:pt>
                <c:pt idx="14">
                  <c:v>5.37</c:v>
                </c:pt>
                <c:pt idx="15">
                  <c:v>5.15</c:v>
                </c:pt>
                <c:pt idx="16">
                  <c:v>5.52</c:v>
                </c:pt>
                <c:pt idx="17">
                  <c:v>6.21</c:v>
                </c:pt>
                <c:pt idx="18">
                  <c:v>5.56</c:v>
                </c:pt>
                <c:pt idx="19">
                  <c:v>4.7699999999999996</c:v>
                </c:pt>
                <c:pt idx="20">
                  <c:v>4.07</c:v>
                </c:pt>
                <c:pt idx="21">
                  <c:v>4.68</c:v>
                </c:pt>
                <c:pt idx="22">
                  <c:v>4.4800000000000004</c:v>
                </c:pt>
                <c:pt idx="23">
                  <c:v>4.03</c:v>
                </c:pt>
                <c:pt idx="24">
                  <c:v>5.31</c:v>
                </c:pt>
                <c:pt idx="25">
                  <c:v>4.41</c:v>
                </c:pt>
                <c:pt idx="26">
                  <c:v>4.59</c:v>
                </c:pt>
                <c:pt idx="27">
                  <c:v>4.05</c:v>
                </c:pt>
                <c:pt idx="28">
                  <c:v>5.5</c:v>
                </c:pt>
                <c:pt idx="29">
                  <c:v>5.03</c:v>
                </c:pt>
                <c:pt idx="30">
                  <c:v>4.5199999999999996</c:v>
                </c:pt>
                <c:pt idx="31">
                  <c:v>3.87</c:v>
                </c:pt>
                <c:pt idx="32">
                  <c:v>3.79</c:v>
                </c:pt>
                <c:pt idx="33">
                  <c:v>3.88</c:v>
                </c:pt>
                <c:pt idx="34">
                  <c:v>3.83</c:v>
                </c:pt>
                <c:pt idx="35">
                  <c:v>3.79</c:v>
                </c:pt>
                <c:pt idx="36">
                  <c:v>3.93</c:v>
                </c:pt>
                <c:pt idx="37">
                  <c:v>3.89</c:v>
                </c:pt>
                <c:pt idx="38">
                  <c:v>3.93</c:v>
                </c:pt>
                <c:pt idx="39">
                  <c:v>3.84</c:v>
                </c:pt>
                <c:pt idx="40">
                  <c:v>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3E-4C16-841C-8548459B9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235128"/>
        <c:axId val="612236112"/>
      </c:lineChart>
      <c:catAx>
        <c:axId val="612235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6112"/>
        <c:crosses val="autoZero"/>
        <c:auto val="1"/>
        <c:lblAlgn val="ctr"/>
        <c:lblOffset val="100"/>
        <c:tickLblSkip val="5"/>
        <c:noMultiLvlLbl val="0"/>
      </c:catAx>
      <c:valAx>
        <c:axId val="61223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5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og optag fra dyrket mark på mineraljord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3864611710266079E-2"/>
          <c:y val="0.17943571077188142"/>
          <c:w val="0.77459211852072996"/>
          <c:h val="0.7334934226194556"/>
        </c:manualLayout>
      </c:layout>
      <c:lineChart>
        <c:grouping val="standard"/>
        <c:varyColors val="0"/>
        <c:ser>
          <c:idx val="1"/>
          <c:order val="0"/>
          <c:tx>
            <c:strRef>
              <c:f>'10B'!$M$280</c:f>
              <c:strCache>
                <c:ptCount val="1"/>
                <c:pt idx="0">
                  <c:v>BF20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'10B'!$N$278:$AH$278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'10B'!$N$280:$AH$280</c:f>
              <c:numCache>
                <c:formatCode>General</c:formatCode>
                <c:ptCount val="21"/>
                <c:pt idx="0">
                  <c:v>-1.1599999999999999</c:v>
                </c:pt>
                <c:pt idx="1">
                  <c:v>-0.62</c:v>
                </c:pt>
                <c:pt idx="2">
                  <c:v>-0.65</c:v>
                </c:pt>
                <c:pt idx="3">
                  <c:v>-0.9</c:v>
                </c:pt>
                <c:pt idx="4">
                  <c:v>-0.13</c:v>
                </c:pt>
                <c:pt idx="5">
                  <c:v>-0.68</c:v>
                </c:pt>
                <c:pt idx="6">
                  <c:v>-0.28999999999999998</c:v>
                </c:pt>
                <c:pt idx="7">
                  <c:v>-0.69</c:v>
                </c:pt>
                <c:pt idx="8">
                  <c:v>0.81</c:v>
                </c:pt>
                <c:pt idx="9">
                  <c:v>0.34</c:v>
                </c:pt>
                <c:pt idx="10">
                  <c:v>-0.6</c:v>
                </c:pt>
                <c:pt idx="11">
                  <c:v>-0.87</c:v>
                </c:pt>
                <c:pt idx="12">
                  <c:v>-0.68</c:v>
                </c:pt>
                <c:pt idx="13">
                  <c:v>-0.57999999999999996</c:v>
                </c:pt>
                <c:pt idx="14">
                  <c:v>-0.31</c:v>
                </c:pt>
                <c:pt idx="15">
                  <c:v>-0.9</c:v>
                </c:pt>
                <c:pt idx="16">
                  <c:v>0.03</c:v>
                </c:pt>
                <c:pt idx="17">
                  <c:v>-0.15</c:v>
                </c:pt>
                <c:pt idx="18">
                  <c:v>-0.27</c:v>
                </c:pt>
                <c:pt idx="19">
                  <c:v>-0.47</c:v>
                </c:pt>
                <c:pt idx="20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51-41C3-A37D-ADCFF2B1FBE7}"/>
            </c:ext>
          </c:extLst>
        </c:ser>
        <c:ser>
          <c:idx val="0"/>
          <c:order val="1"/>
          <c:tx>
            <c:strRef>
              <c:f>'10B'!$M$279</c:f>
              <c:strCache>
                <c:ptCount val="1"/>
                <c:pt idx="0">
                  <c:v>KF21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'10B'!$N$278:$AH$278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'10B'!$N$279:$AH$279</c:f>
              <c:numCache>
                <c:formatCode>General</c:formatCode>
                <c:ptCount val="21"/>
                <c:pt idx="0">
                  <c:v>-1.18</c:v>
                </c:pt>
                <c:pt idx="1">
                  <c:v>-0.7</c:v>
                </c:pt>
                <c:pt idx="2">
                  <c:v>-0.71</c:v>
                </c:pt>
                <c:pt idx="3">
                  <c:v>-0.92</c:v>
                </c:pt>
                <c:pt idx="4">
                  <c:v>-0.21</c:v>
                </c:pt>
                <c:pt idx="5">
                  <c:v>-0.96</c:v>
                </c:pt>
                <c:pt idx="6">
                  <c:v>-0.66</c:v>
                </c:pt>
                <c:pt idx="7">
                  <c:v>-0.94</c:v>
                </c:pt>
                <c:pt idx="8">
                  <c:v>0.47</c:v>
                </c:pt>
                <c:pt idx="9">
                  <c:v>0.06</c:v>
                </c:pt>
                <c:pt idx="10">
                  <c:v>-0.48</c:v>
                </c:pt>
                <c:pt idx="11">
                  <c:v>-1.0900000000000001</c:v>
                </c:pt>
                <c:pt idx="12">
                  <c:v>-1.1499999999999999</c:v>
                </c:pt>
                <c:pt idx="13">
                  <c:v>-1.06</c:v>
                </c:pt>
                <c:pt idx="14">
                  <c:v>-1.02</c:v>
                </c:pt>
                <c:pt idx="15">
                  <c:v>-0.98</c:v>
                </c:pt>
                <c:pt idx="16">
                  <c:v>-0.79</c:v>
                </c:pt>
                <c:pt idx="17">
                  <c:v>-0.78</c:v>
                </c:pt>
                <c:pt idx="18">
                  <c:v>-0.72</c:v>
                </c:pt>
                <c:pt idx="19">
                  <c:v>-0.79</c:v>
                </c:pt>
                <c:pt idx="20">
                  <c:v>-0.86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51-41C3-A37D-ADCFF2B1F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2239392"/>
        <c:axId val="612236768"/>
      </c:lineChart>
      <c:catAx>
        <c:axId val="61223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6768"/>
        <c:crosses val="autoZero"/>
        <c:auto val="1"/>
        <c:lblAlgn val="ctr"/>
        <c:lblOffset val="100"/>
        <c:tickLblSkip val="5"/>
        <c:noMultiLvlLbl val="0"/>
      </c:catAx>
      <c:valAx>
        <c:axId val="61223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8957345971563982E-2"/>
              <c:y val="9.05517245996678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og optag fra skov og høstede træprodukter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5.8046982871216929E-2"/>
          <c:y val="0.17133772643669884"/>
          <c:w val="0.64743292159570098"/>
          <c:h val="0.741591406954638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'10C'!$M$4</c:f>
              <c:strCache>
                <c:ptCount val="1"/>
                <c:pt idx="0">
                  <c:v>HWP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'10C'!$N$3:$BB$3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'10C'!$N$4:$BB$4</c:f>
              <c:numCache>
                <c:formatCode>General</c:formatCode>
                <c:ptCount val="41"/>
                <c:pt idx="0">
                  <c:v>0</c:v>
                </c:pt>
                <c:pt idx="1">
                  <c:v>-0.25</c:v>
                </c:pt>
                <c:pt idx="2">
                  <c:v>-0.36</c:v>
                </c:pt>
                <c:pt idx="3">
                  <c:v>-0.39</c:v>
                </c:pt>
                <c:pt idx="4">
                  <c:v>-0.39</c:v>
                </c:pt>
                <c:pt idx="5">
                  <c:v>-0.39</c:v>
                </c:pt>
                <c:pt idx="6">
                  <c:v>-0.39</c:v>
                </c:pt>
                <c:pt idx="7">
                  <c:v>-0.32</c:v>
                </c:pt>
                <c:pt idx="8">
                  <c:v>-0.34</c:v>
                </c:pt>
                <c:pt idx="9">
                  <c:v>-0.36</c:v>
                </c:pt>
                <c:pt idx="10">
                  <c:v>-0.28000000000000003</c:v>
                </c:pt>
                <c:pt idx="11">
                  <c:v>-0.37</c:v>
                </c:pt>
                <c:pt idx="12">
                  <c:v>-0.41</c:v>
                </c:pt>
                <c:pt idx="13">
                  <c:v>-0.37</c:v>
                </c:pt>
                <c:pt idx="14">
                  <c:v>-0.39</c:v>
                </c:pt>
                <c:pt idx="15">
                  <c:v>-0.38</c:v>
                </c:pt>
                <c:pt idx="16">
                  <c:v>-0.28000000000000003</c:v>
                </c:pt>
                <c:pt idx="17">
                  <c:v>-0.26</c:v>
                </c:pt>
                <c:pt idx="18">
                  <c:v>-0.25</c:v>
                </c:pt>
                <c:pt idx="19">
                  <c:v>-0.27</c:v>
                </c:pt>
                <c:pt idx="20">
                  <c:v>-0.2</c:v>
                </c:pt>
                <c:pt idx="21">
                  <c:v>-0.15</c:v>
                </c:pt>
                <c:pt idx="22">
                  <c:v>-0.1</c:v>
                </c:pt>
                <c:pt idx="23">
                  <c:v>-0.1</c:v>
                </c:pt>
                <c:pt idx="24">
                  <c:v>-0.09</c:v>
                </c:pt>
                <c:pt idx="25">
                  <c:v>-0.03</c:v>
                </c:pt>
                <c:pt idx="26">
                  <c:v>-0.03</c:v>
                </c:pt>
                <c:pt idx="27">
                  <c:v>0.01</c:v>
                </c:pt>
                <c:pt idx="28">
                  <c:v>-0.13</c:v>
                </c:pt>
                <c:pt idx="29">
                  <c:v>-0.33</c:v>
                </c:pt>
                <c:pt idx="30">
                  <c:v>-0.24</c:v>
                </c:pt>
                <c:pt idx="31">
                  <c:v>-0.19</c:v>
                </c:pt>
                <c:pt idx="32">
                  <c:v>-0.19</c:v>
                </c:pt>
                <c:pt idx="33">
                  <c:v>-0.19</c:v>
                </c:pt>
                <c:pt idx="34">
                  <c:v>-0.19</c:v>
                </c:pt>
                <c:pt idx="35">
                  <c:v>-0.19</c:v>
                </c:pt>
                <c:pt idx="36">
                  <c:v>-0.15</c:v>
                </c:pt>
                <c:pt idx="37">
                  <c:v>-0.15</c:v>
                </c:pt>
                <c:pt idx="38">
                  <c:v>-0.15</c:v>
                </c:pt>
                <c:pt idx="39">
                  <c:v>-0.15</c:v>
                </c:pt>
                <c:pt idx="40">
                  <c:v>-0.15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DB-48CD-89C1-8CA49D33F144}"/>
            </c:ext>
          </c:extLst>
        </c:ser>
        <c:ser>
          <c:idx val="1"/>
          <c:order val="1"/>
          <c:tx>
            <c:strRef>
              <c:f>'10C'!$M$5</c:f>
              <c:strCache>
                <c:ptCount val="1"/>
                <c:pt idx="0">
                  <c:v>Skov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'10C'!$N$3:$BB$3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'10C'!$N$5:$BB$5</c:f>
              <c:numCache>
                <c:formatCode>General</c:formatCode>
                <c:ptCount val="41"/>
                <c:pt idx="0">
                  <c:v>-1.25</c:v>
                </c:pt>
                <c:pt idx="1">
                  <c:v>-1.26</c:v>
                </c:pt>
                <c:pt idx="2">
                  <c:v>-1.26</c:v>
                </c:pt>
                <c:pt idx="3">
                  <c:v>-1.26</c:v>
                </c:pt>
                <c:pt idx="4">
                  <c:v>-1.27</c:v>
                </c:pt>
                <c:pt idx="5">
                  <c:v>-1.27</c:v>
                </c:pt>
                <c:pt idx="6">
                  <c:v>-1.27</c:v>
                </c:pt>
                <c:pt idx="7">
                  <c:v>-1.28</c:v>
                </c:pt>
                <c:pt idx="8">
                  <c:v>-1.28</c:v>
                </c:pt>
                <c:pt idx="9">
                  <c:v>-1.29</c:v>
                </c:pt>
                <c:pt idx="10">
                  <c:v>-1.21</c:v>
                </c:pt>
                <c:pt idx="11">
                  <c:v>-1.27</c:v>
                </c:pt>
                <c:pt idx="12">
                  <c:v>-1.18</c:v>
                </c:pt>
                <c:pt idx="13">
                  <c:v>-1.1000000000000001</c:v>
                </c:pt>
                <c:pt idx="14">
                  <c:v>-1.02</c:v>
                </c:pt>
                <c:pt idx="15">
                  <c:v>-0.94</c:v>
                </c:pt>
                <c:pt idx="16">
                  <c:v>-0.97</c:v>
                </c:pt>
                <c:pt idx="17">
                  <c:v>-1.24</c:v>
                </c:pt>
                <c:pt idx="18">
                  <c:v>-2</c:v>
                </c:pt>
                <c:pt idx="19">
                  <c:v>-2.08</c:v>
                </c:pt>
                <c:pt idx="20">
                  <c:v>-2.31</c:v>
                </c:pt>
                <c:pt idx="21">
                  <c:v>-3.27</c:v>
                </c:pt>
                <c:pt idx="22">
                  <c:v>-3.66</c:v>
                </c:pt>
                <c:pt idx="23">
                  <c:v>-3.45</c:v>
                </c:pt>
                <c:pt idx="24">
                  <c:v>-4.0199999999999996</c:v>
                </c:pt>
                <c:pt idx="25">
                  <c:v>-4.0599999999999996</c:v>
                </c:pt>
                <c:pt idx="26">
                  <c:v>-3.18</c:v>
                </c:pt>
                <c:pt idx="27">
                  <c:v>-2.63</c:v>
                </c:pt>
                <c:pt idx="28">
                  <c:v>-2.2000000000000002</c:v>
                </c:pt>
                <c:pt idx="29">
                  <c:v>-2.56</c:v>
                </c:pt>
                <c:pt idx="30">
                  <c:v>-1.75</c:v>
                </c:pt>
                <c:pt idx="31">
                  <c:v>-1.04</c:v>
                </c:pt>
                <c:pt idx="32">
                  <c:v>-0.34</c:v>
                </c:pt>
                <c:pt idx="33">
                  <c:v>0.16</c:v>
                </c:pt>
                <c:pt idx="34">
                  <c:v>1.36</c:v>
                </c:pt>
                <c:pt idx="35">
                  <c:v>1.2</c:v>
                </c:pt>
                <c:pt idx="36">
                  <c:v>0.85</c:v>
                </c:pt>
                <c:pt idx="37">
                  <c:v>0.5</c:v>
                </c:pt>
                <c:pt idx="38">
                  <c:v>0.51</c:v>
                </c:pt>
                <c:pt idx="39">
                  <c:v>0.53</c:v>
                </c:pt>
                <c:pt idx="40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DB-48CD-89C1-8CA49D33F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12237752"/>
        <c:axId val="612232176"/>
      </c:barChart>
      <c:lineChart>
        <c:grouping val="standard"/>
        <c:varyColors val="0"/>
        <c:ser>
          <c:idx val="2"/>
          <c:order val="2"/>
          <c:tx>
            <c:strRef>
              <c:f>'10C'!$M$6</c:f>
              <c:strCache>
                <c:ptCount val="1"/>
                <c:pt idx="0">
                  <c:v>Samlet udledning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'10C'!$N$3:$BB$3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'10C'!$N$6:$BB$6</c:f>
              <c:numCache>
                <c:formatCode>General</c:formatCode>
                <c:ptCount val="41"/>
                <c:pt idx="0">
                  <c:v>-1.26</c:v>
                </c:pt>
                <c:pt idx="1">
                  <c:v>-1.51</c:v>
                </c:pt>
                <c:pt idx="2">
                  <c:v>-1.62</c:v>
                </c:pt>
                <c:pt idx="3">
                  <c:v>-1.65</c:v>
                </c:pt>
                <c:pt idx="4">
                  <c:v>-1.66</c:v>
                </c:pt>
                <c:pt idx="5">
                  <c:v>-1.66</c:v>
                </c:pt>
                <c:pt idx="6">
                  <c:v>-1.66</c:v>
                </c:pt>
                <c:pt idx="7">
                  <c:v>-1.6</c:v>
                </c:pt>
                <c:pt idx="8">
                  <c:v>-1.63</c:v>
                </c:pt>
                <c:pt idx="9">
                  <c:v>-1.65</c:v>
                </c:pt>
                <c:pt idx="10">
                  <c:v>-1.49</c:v>
                </c:pt>
                <c:pt idx="11">
                  <c:v>-1.64</c:v>
                </c:pt>
                <c:pt idx="12">
                  <c:v>-1.59</c:v>
                </c:pt>
                <c:pt idx="13">
                  <c:v>-1.47</c:v>
                </c:pt>
                <c:pt idx="14">
                  <c:v>-1.41</c:v>
                </c:pt>
                <c:pt idx="15">
                  <c:v>-1.32</c:v>
                </c:pt>
                <c:pt idx="16">
                  <c:v>-1.25</c:v>
                </c:pt>
                <c:pt idx="17">
                  <c:v>-1.5</c:v>
                </c:pt>
                <c:pt idx="18">
                  <c:v>-2.25</c:v>
                </c:pt>
                <c:pt idx="19">
                  <c:v>-2.35</c:v>
                </c:pt>
                <c:pt idx="20">
                  <c:v>-2.5099999999999998</c:v>
                </c:pt>
                <c:pt idx="21">
                  <c:v>-3.42</c:v>
                </c:pt>
                <c:pt idx="22">
                  <c:v>-3.76</c:v>
                </c:pt>
                <c:pt idx="23">
                  <c:v>-3.55</c:v>
                </c:pt>
                <c:pt idx="24">
                  <c:v>-4.0999999999999996</c:v>
                </c:pt>
                <c:pt idx="25">
                  <c:v>-4.09</c:v>
                </c:pt>
                <c:pt idx="26">
                  <c:v>-3.22</c:v>
                </c:pt>
                <c:pt idx="27">
                  <c:v>-2.62</c:v>
                </c:pt>
                <c:pt idx="28">
                  <c:v>-2.33</c:v>
                </c:pt>
                <c:pt idx="29">
                  <c:v>-2.89</c:v>
                </c:pt>
                <c:pt idx="30">
                  <c:v>-1.99</c:v>
                </c:pt>
                <c:pt idx="31">
                  <c:v>-1.23</c:v>
                </c:pt>
                <c:pt idx="32">
                  <c:v>-0.53</c:v>
                </c:pt>
                <c:pt idx="33">
                  <c:v>-0.03</c:v>
                </c:pt>
                <c:pt idx="34">
                  <c:v>1.17</c:v>
                </c:pt>
                <c:pt idx="35">
                  <c:v>1.01</c:v>
                </c:pt>
                <c:pt idx="36">
                  <c:v>0.7</c:v>
                </c:pt>
                <c:pt idx="37">
                  <c:v>0.35</c:v>
                </c:pt>
                <c:pt idx="38">
                  <c:v>0.36</c:v>
                </c:pt>
                <c:pt idx="39">
                  <c:v>0.37</c:v>
                </c:pt>
                <c:pt idx="40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DB-48CD-89C1-8CA49D33F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237752"/>
        <c:axId val="612232176"/>
      </c:lineChart>
      <c:catAx>
        <c:axId val="612237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2176"/>
        <c:crosses val="autoZero"/>
        <c:auto val="1"/>
        <c:lblAlgn val="ctr"/>
        <c:lblOffset val="100"/>
        <c:tickLblSkip val="5"/>
        <c:noMultiLvlLbl val="0"/>
      </c:catAx>
      <c:valAx>
        <c:axId val="612232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9.864970893485043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37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Skovareal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679881259319456"/>
          <c:w val="0.85842799567115724"/>
          <c:h val="0.74576410061522369"/>
        </c:manualLayout>
      </c:layout>
      <c:lineChart>
        <c:grouping val="standard"/>
        <c:varyColors val="0"/>
        <c:ser>
          <c:idx val="0"/>
          <c:order val="0"/>
          <c:tx>
            <c:strRef>
              <c:f>'10C'!$M$29</c:f>
              <c:strCache>
                <c:ptCount val="1"/>
                <c:pt idx="0">
                  <c:v>Skovareal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1D4C57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813E-4953-91EF-B634CD857BBC}"/>
              </c:ext>
            </c:extLst>
          </c:dPt>
          <c:cat>
            <c:strRef>
              <c:f>'10C'!$N$28:$AJ$28</c:f>
              <c:strCache>
                <c:ptCount val="23"/>
                <c:pt idx="0">
                  <c:v>1990</c:v>
                </c:pt>
                <c:pt idx="1">
                  <c:v>: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2026</c:v>
                </c:pt>
                <c:pt idx="19">
                  <c:v>2027</c:v>
                </c:pt>
                <c:pt idx="20">
                  <c:v>2028</c:v>
                </c:pt>
                <c:pt idx="21">
                  <c:v>2029</c:v>
                </c:pt>
                <c:pt idx="22">
                  <c:v>2030</c:v>
                </c:pt>
              </c:strCache>
            </c:strRef>
          </c:cat>
          <c:val>
            <c:numRef>
              <c:f>'10C'!$N$29:$AJ$29</c:f>
              <c:numCache>
                <c:formatCode>General</c:formatCode>
                <c:ptCount val="23"/>
                <c:pt idx="0">
                  <c:v>548.75</c:v>
                </c:pt>
                <c:pt idx="2">
                  <c:v>627.73</c:v>
                </c:pt>
                <c:pt idx="3">
                  <c:v>631.08000000000004</c:v>
                </c:pt>
                <c:pt idx="4">
                  <c:v>632.54</c:v>
                </c:pt>
                <c:pt idx="5">
                  <c:v>637.25</c:v>
                </c:pt>
                <c:pt idx="6">
                  <c:v>637.29999999999995</c:v>
                </c:pt>
                <c:pt idx="7">
                  <c:v>637.54</c:v>
                </c:pt>
                <c:pt idx="8">
                  <c:v>637.48</c:v>
                </c:pt>
                <c:pt idx="9">
                  <c:v>638.6</c:v>
                </c:pt>
                <c:pt idx="10">
                  <c:v>639.11</c:v>
                </c:pt>
                <c:pt idx="11">
                  <c:v>641.45000000000005</c:v>
                </c:pt>
                <c:pt idx="12">
                  <c:v>643.79999999999995</c:v>
                </c:pt>
                <c:pt idx="13">
                  <c:v>645.96</c:v>
                </c:pt>
                <c:pt idx="14">
                  <c:v>648.11</c:v>
                </c:pt>
                <c:pt idx="15">
                  <c:v>650.27</c:v>
                </c:pt>
                <c:pt idx="16">
                  <c:v>652.42999999999995</c:v>
                </c:pt>
                <c:pt idx="17">
                  <c:v>654.59</c:v>
                </c:pt>
                <c:pt idx="18">
                  <c:v>656.75</c:v>
                </c:pt>
                <c:pt idx="19">
                  <c:v>658.91</c:v>
                </c:pt>
                <c:pt idx="20">
                  <c:v>661.06</c:v>
                </c:pt>
                <c:pt idx="21">
                  <c:v>663.22</c:v>
                </c:pt>
                <c:pt idx="22">
                  <c:v>665.38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10-4176-B88B-018025EF7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9058216"/>
        <c:axId val="619054608"/>
      </c:lineChart>
      <c:catAx>
        <c:axId val="619058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4608"/>
        <c:crosses val="autoZero"/>
        <c:auto val="1"/>
        <c:lblAlgn val="ctr"/>
        <c:lblOffset val="100"/>
        <c:noMultiLvlLbl val="0"/>
      </c:catAx>
      <c:valAx>
        <c:axId val="61905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ha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8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Installation af varmepumper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5862409971265434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'3A'!$M$229</c:f>
              <c:strCache>
                <c:ptCount val="1"/>
                <c:pt idx="0">
                  <c:v>Store varmepumper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'3A'!$N$228:$T$228</c:f>
              <c:strCach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strCache>
            </c:strRef>
          </c:cat>
          <c:val>
            <c:numRef>
              <c:f>'3A'!$N$229:$T$229</c:f>
              <c:numCache>
                <c:formatCode>General</c:formatCode>
                <c:ptCount val="7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11</c:v>
                </c:pt>
                <c:pt idx="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46-48C0-932F-2115C5D3B130}"/>
            </c:ext>
          </c:extLst>
        </c:ser>
        <c:ser>
          <c:idx val="1"/>
          <c:order val="1"/>
          <c:tx>
            <c:strRef>
              <c:f>'3A'!$M$230</c:f>
              <c:strCache>
                <c:ptCount val="1"/>
                <c:pt idx="0">
                  <c:v>Luft til luft-varmepumper mv.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'3A'!$N$228:$T$228</c:f>
              <c:strCach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strCache>
            </c:strRef>
          </c:cat>
          <c:val>
            <c:numRef>
              <c:f>'3A'!$N$230:$T$230</c:f>
              <c:numCache>
                <c:formatCode>General</c:formatCode>
                <c:ptCount val="7"/>
                <c:pt idx="0">
                  <c:v>17</c:v>
                </c:pt>
                <c:pt idx="1">
                  <c:v>24</c:v>
                </c:pt>
                <c:pt idx="2">
                  <c:v>21</c:v>
                </c:pt>
                <c:pt idx="3">
                  <c:v>36</c:v>
                </c:pt>
                <c:pt idx="4">
                  <c:v>40</c:v>
                </c:pt>
                <c:pt idx="5">
                  <c:v>49</c:v>
                </c:pt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46-48C0-932F-2115C5D3B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9635264"/>
        <c:axId val="549637888"/>
      </c:areaChart>
      <c:catAx>
        <c:axId val="54963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9637888"/>
        <c:crosses val="autoZero"/>
        <c:auto val="1"/>
        <c:lblAlgn val="ctr"/>
        <c:lblOffset val="100"/>
        <c:noMultiLvlLbl val="0"/>
      </c:catAx>
      <c:valAx>
        <c:axId val="54963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9635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Danmarks areal fordelt på anvendelser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0912247639661161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'10C'!$M$54</c:f>
              <c:strCache>
                <c:ptCount val="1"/>
                <c:pt idx="0">
                  <c:v>Skov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'10C'!$N$53:$AH$53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'10C'!$N$54:$AH$54</c:f>
              <c:numCache>
                <c:formatCode>General</c:formatCode>
                <c:ptCount val="21"/>
                <c:pt idx="0">
                  <c:v>627.73</c:v>
                </c:pt>
                <c:pt idx="1">
                  <c:v>631.08000000000004</c:v>
                </c:pt>
                <c:pt idx="2">
                  <c:v>632.54</c:v>
                </c:pt>
                <c:pt idx="3">
                  <c:v>637.25</c:v>
                </c:pt>
                <c:pt idx="4">
                  <c:v>637.29999999999995</c:v>
                </c:pt>
                <c:pt idx="5">
                  <c:v>637.54</c:v>
                </c:pt>
                <c:pt idx="6">
                  <c:v>637.48</c:v>
                </c:pt>
                <c:pt idx="7">
                  <c:v>638.6</c:v>
                </c:pt>
                <c:pt idx="8">
                  <c:v>639.11</c:v>
                </c:pt>
                <c:pt idx="9">
                  <c:v>641.45000000000005</c:v>
                </c:pt>
                <c:pt idx="10">
                  <c:v>643.79999999999995</c:v>
                </c:pt>
                <c:pt idx="11">
                  <c:v>645.96</c:v>
                </c:pt>
                <c:pt idx="12">
                  <c:v>648.11</c:v>
                </c:pt>
                <c:pt idx="13">
                  <c:v>650.27</c:v>
                </c:pt>
                <c:pt idx="14">
                  <c:v>652.42999999999995</c:v>
                </c:pt>
                <c:pt idx="15">
                  <c:v>654.59</c:v>
                </c:pt>
                <c:pt idx="16">
                  <c:v>656.75</c:v>
                </c:pt>
                <c:pt idx="17">
                  <c:v>658.91</c:v>
                </c:pt>
                <c:pt idx="18">
                  <c:v>661.06</c:v>
                </c:pt>
                <c:pt idx="19">
                  <c:v>663.22</c:v>
                </c:pt>
                <c:pt idx="20">
                  <c:v>665.38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D8-4ED7-8687-8864FC1E69C9}"/>
            </c:ext>
          </c:extLst>
        </c:ser>
        <c:ser>
          <c:idx val="1"/>
          <c:order val="1"/>
          <c:tx>
            <c:strRef>
              <c:f>'10C'!$M$55</c:f>
              <c:strCache>
                <c:ptCount val="1"/>
                <c:pt idx="0">
                  <c:v>Dyrket mark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'10C'!$N$53:$AH$53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'10C'!$N$55:$AH$55</c:f>
              <c:numCache>
                <c:formatCode>General</c:formatCode>
                <c:ptCount val="21"/>
                <c:pt idx="0">
                  <c:v>2884.24</c:v>
                </c:pt>
                <c:pt idx="1">
                  <c:v>2877.57</c:v>
                </c:pt>
                <c:pt idx="2">
                  <c:v>2866.54</c:v>
                </c:pt>
                <c:pt idx="3">
                  <c:v>2861.87</c:v>
                </c:pt>
                <c:pt idx="4">
                  <c:v>2844.32</c:v>
                </c:pt>
                <c:pt idx="5">
                  <c:v>2831.5</c:v>
                </c:pt>
                <c:pt idx="6">
                  <c:v>2823.85</c:v>
                </c:pt>
                <c:pt idx="7">
                  <c:v>2817.32</c:v>
                </c:pt>
                <c:pt idx="8">
                  <c:v>2816.93</c:v>
                </c:pt>
                <c:pt idx="9">
                  <c:v>2813.18</c:v>
                </c:pt>
                <c:pt idx="10">
                  <c:v>2809.42</c:v>
                </c:pt>
                <c:pt idx="11">
                  <c:v>2805.76</c:v>
                </c:pt>
                <c:pt idx="12">
                  <c:v>2802.1</c:v>
                </c:pt>
                <c:pt idx="13">
                  <c:v>2797.62</c:v>
                </c:pt>
                <c:pt idx="14">
                  <c:v>2793.14</c:v>
                </c:pt>
                <c:pt idx="15">
                  <c:v>2788.77</c:v>
                </c:pt>
                <c:pt idx="16">
                  <c:v>2784.39</c:v>
                </c:pt>
                <c:pt idx="17">
                  <c:v>2780.01</c:v>
                </c:pt>
                <c:pt idx="18">
                  <c:v>2775.64</c:v>
                </c:pt>
                <c:pt idx="19">
                  <c:v>2771.26</c:v>
                </c:pt>
                <c:pt idx="20">
                  <c:v>2766.89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D8-4ED7-8687-8864FC1E69C9}"/>
            </c:ext>
          </c:extLst>
        </c:ser>
        <c:ser>
          <c:idx val="2"/>
          <c:order val="2"/>
          <c:tx>
            <c:strRef>
              <c:f>'10C'!$M$56</c:f>
              <c:strCache>
                <c:ptCount val="1"/>
                <c:pt idx="0">
                  <c:v>Græsarealer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'10C'!$N$53:$AH$53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'10C'!$N$56:$AH$56</c:f>
              <c:numCache>
                <c:formatCode>General</c:formatCode>
                <c:ptCount val="21"/>
                <c:pt idx="0">
                  <c:v>141.87</c:v>
                </c:pt>
                <c:pt idx="1">
                  <c:v>142.49</c:v>
                </c:pt>
                <c:pt idx="2">
                  <c:v>145.19999999999999</c:v>
                </c:pt>
                <c:pt idx="3">
                  <c:v>142.59</c:v>
                </c:pt>
                <c:pt idx="4">
                  <c:v>159.13999999999999</c:v>
                </c:pt>
                <c:pt idx="5">
                  <c:v>170.14</c:v>
                </c:pt>
                <c:pt idx="6">
                  <c:v>173.36</c:v>
                </c:pt>
                <c:pt idx="7">
                  <c:v>176.63</c:v>
                </c:pt>
                <c:pt idx="8">
                  <c:v>175.03</c:v>
                </c:pt>
                <c:pt idx="9">
                  <c:v>174.37</c:v>
                </c:pt>
                <c:pt idx="10">
                  <c:v>173.71</c:v>
                </c:pt>
                <c:pt idx="11">
                  <c:v>173.1</c:v>
                </c:pt>
                <c:pt idx="12">
                  <c:v>172.48</c:v>
                </c:pt>
                <c:pt idx="13">
                  <c:v>171.49</c:v>
                </c:pt>
                <c:pt idx="14">
                  <c:v>170.49</c:v>
                </c:pt>
                <c:pt idx="15">
                  <c:v>169.57</c:v>
                </c:pt>
                <c:pt idx="16">
                  <c:v>168.65</c:v>
                </c:pt>
                <c:pt idx="17">
                  <c:v>167.72</c:v>
                </c:pt>
                <c:pt idx="18">
                  <c:v>166.8</c:v>
                </c:pt>
                <c:pt idx="19">
                  <c:v>165.88</c:v>
                </c:pt>
                <c:pt idx="20">
                  <c:v>164.95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D8-4ED7-8687-8864FC1E69C9}"/>
            </c:ext>
          </c:extLst>
        </c:ser>
        <c:ser>
          <c:idx val="3"/>
          <c:order val="3"/>
          <c:tx>
            <c:strRef>
              <c:f>'10C'!$M$57</c:f>
              <c:strCache>
                <c:ptCount val="1"/>
                <c:pt idx="0">
                  <c:v>Vådområder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'10C'!$N$53:$AH$53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'10C'!$N$57:$AH$57</c:f>
              <c:numCache>
                <c:formatCode>General</c:formatCode>
                <c:ptCount val="21"/>
                <c:pt idx="0">
                  <c:v>114.57</c:v>
                </c:pt>
                <c:pt idx="1">
                  <c:v>115.4</c:v>
                </c:pt>
                <c:pt idx="2">
                  <c:v>117.24</c:v>
                </c:pt>
                <c:pt idx="3">
                  <c:v>117.67</c:v>
                </c:pt>
                <c:pt idx="4">
                  <c:v>118.24</c:v>
                </c:pt>
                <c:pt idx="5">
                  <c:v>118.36</c:v>
                </c:pt>
                <c:pt idx="6">
                  <c:v>118.41</c:v>
                </c:pt>
                <c:pt idx="7">
                  <c:v>118.49</c:v>
                </c:pt>
                <c:pt idx="8">
                  <c:v>118.48</c:v>
                </c:pt>
                <c:pt idx="9">
                  <c:v>119.07</c:v>
                </c:pt>
                <c:pt idx="10">
                  <c:v>119.66</c:v>
                </c:pt>
                <c:pt idx="11">
                  <c:v>120.29</c:v>
                </c:pt>
                <c:pt idx="12">
                  <c:v>120.93</c:v>
                </c:pt>
                <c:pt idx="13">
                  <c:v>122.76</c:v>
                </c:pt>
                <c:pt idx="14">
                  <c:v>124.6</c:v>
                </c:pt>
                <c:pt idx="15">
                  <c:v>126.26</c:v>
                </c:pt>
                <c:pt idx="16">
                  <c:v>127.92</c:v>
                </c:pt>
                <c:pt idx="17">
                  <c:v>129.58000000000001</c:v>
                </c:pt>
                <c:pt idx="18">
                  <c:v>131.24</c:v>
                </c:pt>
                <c:pt idx="19">
                  <c:v>132.9</c:v>
                </c:pt>
                <c:pt idx="20">
                  <c:v>134.56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D8-4ED7-8687-8864FC1E69C9}"/>
            </c:ext>
          </c:extLst>
        </c:ser>
        <c:ser>
          <c:idx val="4"/>
          <c:order val="4"/>
          <c:tx>
            <c:strRef>
              <c:f>'10C'!$M$58</c:f>
              <c:strCache>
                <c:ptCount val="1"/>
                <c:pt idx="0">
                  <c:v>Bebyggelse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'10C'!$N$53:$AH$53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'10C'!$N$58:$AH$58</c:f>
              <c:numCache>
                <c:formatCode>General</c:formatCode>
                <c:ptCount val="21"/>
                <c:pt idx="0">
                  <c:v>510.71</c:v>
                </c:pt>
                <c:pt idx="1">
                  <c:v>512.58000000000004</c:v>
                </c:pt>
                <c:pt idx="2">
                  <c:v>517.61</c:v>
                </c:pt>
                <c:pt idx="3">
                  <c:v>519.74</c:v>
                </c:pt>
                <c:pt idx="4">
                  <c:v>520.12</c:v>
                </c:pt>
                <c:pt idx="5">
                  <c:v>521.57000000000005</c:v>
                </c:pt>
                <c:pt idx="6">
                  <c:v>526.02</c:v>
                </c:pt>
                <c:pt idx="7">
                  <c:v>528.08000000000004</c:v>
                </c:pt>
                <c:pt idx="8">
                  <c:v>529.57000000000005</c:v>
                </c:pt>
                <c:pt idx="9">
                  <c:v>531.04999999999995</c:v>
                </c:pt>
                <c:pt idx="10">
                  <c:v>532.53</c:v>
                </c:pt>
                <c:pt idx="11">
                  <c:v>534.01</c:v>
                </c:pt>
                <c:pt idx="12">
                  <c:v>535.49</c:v>
                </c:pt>
                <c:pt idx="13">
                  <c:v>536.98</c:v>
                </c:pt>
                <c:pt idx="14">
                  <c:v>538.46</c:v>
                </c:pt>
                <c:pt idx="15">
                  <c:v>539.94000000000005</c:v>
                </c:pt>
                <c:pt idx="16">
                  <c:v>541.41999999999996</c:v>
                </c:pt>
                <c:pt idx="17">
                  <c:v>542.9</c:v>
                </c:pt>
                <c:pt idx="18">
                  <c:v>544.38</c:v>
                </c:pt>
                <c:pt idx="19">
                  <c:v>545.86</c:v>
                </c:pt>
                <c:pt idx="20">
                  <c:v>547.34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D8-4ED7-8687-8864FC1E6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053624"/>
        <c:axId val="619058872"/>
      </c:areaChart>
      <c:catAx>
        <c:axId val="619053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8872"/>
        <c:crosses val="autoZero"/>
        <c:auto val="1"/>
        <c:lblAlgn val="ctr"/>
        <c:lblOffset val="100"/>
        <c:tickLblSkip val="5"/>
        <c:noMultiLvlLbl val="0"/>
      </c:catAx>
      <c:valAx>
        <c:axId val="61905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ha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3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Kulstofpuljen i danske skove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679881259319456"/>
          <c:w val="0.86903720565734965"/>
          <c:h val="0.721346446116681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'10C'!$M$79</c:f>
              <c:strCache>
                <c:ptCount val="1"/>
                <c:pt idx="0">
                  <c:v>Skovens samlede kulstofpulje (omregnet til CO2)</c:v>
                </c:pt>
              </c:strCache>
            </c:strRef>
          </c:tx>
          <c:spPr>
            <a:solidFill>
              <a:srgbClr val="6FB5BD"/>
            </a:solidFill>
            <a:ln w="19050">
              <a:noFill/>
            </a:ln>
            <a:effectLst/>
          </c:spPr>
          <c:invertIfNegative val="0"/>
          <c:cat>
            <c:strRef>
              <c:f>'10C'!$N$78:$R$78</c:f>
              <c:strCache>
                <c:ptCount val="5"/>
                <c:pt idx="0">
                  <c:v>1990</c:v>
                </c:pt>
                <c:pt idx="1">
                  <c:v>2000</c:v>
                </c:pt>
                <c:pt idx="2">
                  <c:v>2010</c:v>
                </c:pt>
                <c:pt idx="3">
                  <c:v>2020</c:v>
                </c:pt>
                <c:pt idx="4">
                  <c:v>2030</c:v>
                </c:pt>
              </c:strCache>
            </c:strRef>
          </c:cat>
          <c:val>
            <c:numRef>
              <c:f>'10C'!$N$79:$R$79</c:f>
              <c:numCache>
                <c:formatCode>General</c:formatCode>
                <c:ptCount val="5"/>
                <c:pt idx="0">
                  <c:v>124.54</c:v>
                </c:pt>
                <c:pt idx="1">
                  <c:v>141.28</c:v>
                </c:pt>
                <c:pt idx="2">
                  <c:v>159.32</c:v>
                </c:pt>
                <c:pt idx="3">
                  <c:v>192.89</c:v>
                </c:pt>
                <c:pt idx="4">
                  <c:v>188.58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C-42E5-A98C-A46362475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19054936"/>
        <c:axId val="619050344"/>
      </c:barChart>
      <c:catAx>
        <c:axId val="61905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0344"/>
        <c:crosses val="autoZero"/>
        <c:auto val="1"/>
        <c:lblAlgn val="ctr"/>
        <c:lblOffset val="100"/>
        <c:noMultiLvlLbl val="0"/>
      </c:catAx>
      <c:valAx>
        <c:axId val="619050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CO2-optag i skovrejsning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9563167944224652"/>
          <c:w val="0.85093461954696425"/>
          <c:h val="0.60797466542412559"/>
        </c:manualLayout>
      </c:layout>
      <c:lineChart>
        <c:grouping val="standard"/>
        <c:varyColors val="0"/>
        <c:ser>
          <c:idx val="0"/>
          <c:order val="0"/>
          <c:tx>
            <c:strRef>
              <c:f>'10C'!$M$104</c:f>
              <c:strCache>
                <c:ptCount val="1"/>
                <c:pt idx="0">
                  <c:v>Akkumuleret skovrejsningareal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'10C'!$N$103:$BB$103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'10C'!$N$104:$BB$104</c:f>
              <c:numCache>
                <c:formatCode>General</c:formatCode>
                <c:ptCount val="41"/>
                <c:pt idx="0">
                  <c:v>3.64</c:v>
                </c:pt>
                <c:pt idx="1">
                  <c:v>7.28</c:v>
                </c:pt>
                <c:pt idx="2">
                  <c:v>10.91</c:v>
                </c:pt>
                <c:pt idx="3">
                  <c:v>14.55</c:v>
                </c:pt>
                <c:pt idx="4">
                  <c:v>18.190000000000001</c:v>
                </c:pt>
                <c:pt idx="5">
                  <c:v>21.83</c:v>
                </c:pt>
                <c:pt idx="6">
                  <c:v>25.47</c:v>
                </c:pt>
                <c:pt idx="7">
                  <c:v>29.1</c:v>
                </c:pt>
                <c:pt idx="8">
                  <c:v>32.74</c:v>
                </c:pt>
                <c:pt idx="9">
                  <c:v>36.380000000000003</c:v>
                </c:pt>
                <c:pt idx="10">
                  <c:v>40.020000000000003</c:v>
                </c:pt>
                <c:pt idx="11">
                  <c:v>43.65</c:v>
                </c:pt>
                <c:pt idx="12">
                  <c:v>47.29</c:v>
                </c:pt>
                <c:pt idx="13">
                  <c:v>50.93</c:v>
                </c:pt>
                <c:pt idx="14">
                  <c:v>54.57</c:v>
                </c:pt>
                <c:pt idx="15">
                  <c:v>58.31</c:v>
                </c:pt>
                <c:pt idx="16">
                  <c:v>62.04</c:v>
                </c:pt>
                <c:pt idx="17">
                  <c:v>65.78</c:v>
                </c:pt>
                <c:pt idx="18">
                  <c:v>69.52</c:v>
                </c:pt>
                <c:pt idx="19">
                  <c:v>73.260000000000005</c:v>
                </c:pt>
                <c:pt idx="20">
                  <c:v>76.989999999999995</c:v>
                </c:pt>
                <c:pt idx="21">
                  <c:v>80.73</c:v>
                </c:pt>
                <c:pt idx="22">
                  <c:v>80.900000000000006</c:v>
                </c:pt>
                <c:pt idx="23">
                  <c:v>85.88</c:v>
                </c:pt>
                <c:pt idx="24">
                  <c:v>86.46</c:v>
                </c:pt>
                <c:pt idx="25">
                  <c:v>88.34</c:v>
                </c:pt>
                <c:pt idx="26">
                  <c:v>89.35</c:v>
                </c:pt>
                <c:pt idx="27">
                  <c:v>89.84</c:v>
                </c:pt>
                <c:pt idx="28">
                  <c:v>91.05</c:v>
                </c:pt>
                <c:pt idx="29">
                  <c:v>91.98</c:v>
                </c:pt>
                <c:pt idx="30">
                  <c:v>93.88</c:v>
                </c:pt>
                <c:pt idx="31">
                  <c:v>95.78</c:v>
                </c:pt>
                <c:pt idx="32">
                  <c:v>97.68</c:v>
                </c:pt>
                <c:pt idx="33">
                  <c:v>99.58</c:v>
                </c:pt>
                <c:pt idx="34">
                  <c:v>101.48</c:v>
                </c:pt>
                <c:pt idx="35">
                  <c:v>103.38</c:v>
                </c:pt>
                <c:pt idx="36">
                  <c:v>105.28</c:v>
                </c:pt>
                <c:pt idx="37">
                  <c:v>107.18</c:v>
                </c:pt>
                <c:pt idx="38">
                  <c:v>109.08</c:v>
                </c:pt>
                <c:pt idx="39">
                  <c:v>110.98</c:v>
                </c:pt>
                <c:pt idx="40">
                  <c:v>112.88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2F-4574-8B23-DC0F1840A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049360"/>
        <c:axId val="619049688"/>
      </c:lineChart>
      <c:lineChart>
        <c:grouping val="standard"/>
        <c:varyColors val="0"/>
        <c:ser>
          <c:idx val="1"/>
          <c:order val="1"/>
          <c:tx>
            <c:strRef>
              <c:f>'10C'!$M$105</c:f>
              <c:strCache>
                <c:ptCount val="1"/>
                <c:pt idx="0">
                  <c:v>Akkumuleret CO2-optag (højre akse)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'10C'!$N$103:$BB$103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'10C'!$N$105:$BB$105</c:f>
              <c:numCache>
                <c:formatCode>General</c:formatCode>
                <c:ptCount val="41"/>
                <c:pt idx="0">
                  <c:v>0.01</c:v>
                </c:pt>
                <c:pt idx="1">
                  <c:v>0.04</c:v>
                </c:pt>
                <c:pt idx="2">
                  <c:v>0.09</c:v>
                </c:pt>
                <c:pt idx="3">
                  <c:v>0.16</c:v>
                </c:pt>
                <c:pt idx="4">
                  <c:v>0.26</c:v>
                </c:pt>
                <c:pt idx="5">
                  <c:v>0.37</c:v>
                </c:pt>
                <c:pt idx="6">
                  <c:v>0.5</c:v>
                </c:pt>
                <c:pt idx="7">
                  <c:v>0.66</c:v>
                </c:pt>
                <c:pt idx="8">
                  <c:v>0.83</c:v>
                </c:pt>
                <c:pt idx="9">
                  <c:v>1.03</c:v>
                </c:pt>
                <c:pt idx="10">
                  <c:v>1.25</c:v>
                </c:pt>
                <c:pt idx="11">
                  <c:v>1.58</c:v>
                </c:pt>
                <c:pt idx="12">
                  <c:v>1.95</c:v>
                </c:pt>
                <c:pt idx="13">
                  <c:v>2.36</c:v>
                </c:pt>
                <c:pt idx="14">
                  <c:v>2.8</c:v>
                </c:pt>
                <c:pt idx="15">
                  <c:v>3.29</c:v>
                </c:pt>
                <c:pt idx="16">
                  <c:v>3.81</c:v>
                </c:pt>
                <c:pt idx="17">
                  <c:v>4.78</c:v>
                </c:pt>
                <c:pt idx="18">
                  <c:v>4.4400000000000004</c:v>
                </c:pt>
                <c:pt idx="19">
                  <c:v>4.71</c:v>
                </c:pt>
                <c:pt idx="20">
                  <c:v>5.0599999999999996</c:v>
                </c:pt>
                <c:pt idx="21">
                  <c:v>5.25</c:v>
                </c:pt>
                <c:pt idx="22">
                  <c:v>5.42</c:v>
                </c:pt>
                <c:pt idx="23">
                  <c:v>5.54</c:v>
                </c:pt>
                <c:pt idx="24">
                  <c:v>5.94</c:v>
                </c:pt>
                <c:pt idx="25">
                  <c:v>6.89</c:v>
                </c:pt>
                <c:pt idx="26">
                  <c:v>6.95</c:v>
                </c:pt>
                <c:pt idx="27">
                  <c:v>7.37</c:v>
                </c:pt>
                <c:pt idx="28">
                  <c:v>8.33</c:v>
                </c:pt>
                <c:pt idx="29">
                  <c:v>9.3000000000000007</c:v>
                </c:pt>
                <c:pt idx="30">
                  <c:v>11.08</c:v>
                </c:pt>
                <c:pt idx="31">
                  <c:v>11.93</c:v>
                </c:pt>
                <c:pt idx="32">
                  <c:v>12.8</c:v>
                </c:pt>
                <c:pt idx="33">
                  <c:v>13.69</c:v>
                </c:pt>
                <c:pt idx="34">
                  <c:v>14.6</c:v>
                </c:pt>
                <c:pt idx="35">
                  <c:v>15.52</c:v>
                </c:pt>
                <c:pt idx="36">
                  <c:v>16.47</c:v>
                </c:pt>
                <c:pt idx="37">
                  <c:v>17.43</c:v>
                </c:pt>
                <c:pt idx="38">
                  <c:v>18.399999999999999</c:v>
                </c:pt>
                <c:pt idx="39">
                  <c:v>19.38</c:v>
                </c:pt>
                <c:pt idx="40">
                  <c:v>20.37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2F-4574-8B23-DC0F1840A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559000"/>
        <c:axId val="703557360"/>
      </c:lineChart>
      <c:catAx>
        <c:axId val="61904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49688"/>
        <c:crosses val="autoZero"/>
        <c:auto val="1"/>
        <c:lblAlgn val="ctr"/>
        <c:lblOffset val="100"/>
        <c:tickLblSkip val="5"/>
        <c:noMultiLvlLbl val="0"/>
      </c:catAx>
      <c:valAx>
        <c:axId val="61904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CO2-optag</a:t>
                </a:r>
              </a:p>
            </c:rich>
          </c:tx>
          <c:layout>
            <c:manualLayout>
              <c:xMode val="edge"/>
              <c:yMode val="edge"/>
              <c:x val="0.80805687203791465"/>
              <c:y val="0.11079668543762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49360"/>
        <c:crosses val="autoZero"/>
        <c:crossBetween val="between"/>
      </c:valAx>
      <c:valAx>
        <c:axId val="7035573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a-DK"/>
          </a:p>
        </c:txPr>
        <c:crossAx val="703559000"/>
        <c:crosses val="max"/>
        <c:crossBetween val="between"/>
      </c:valAx>
      <c:catAx>
        <c:axId val="7035590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a-DK" sz="8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ea typeface="+mn-ea"/>
                    <a:cs typeface="+mn-cs"/>
                  </a:rPr>
                  <a:t>1000 ha skovrejsning</a:t>
                </a:r>
                <a:endParaRPr lang="en-US" sz="8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rial" panose="020B0604020202020204" pitchFamily="34" charset="0"/>
                  <a:ea typeface="+mn-ea"/>
                  <a:cs typeface="+mn-cs"/>
                </a:endParaRPr>
              </a:p>
            </c:rich>
          </c:tx>
          <c:layout>
            <c:manualLayout>
              <c:xMode val="edge"/>
              <c:yMode val="edge"/>
              <c:x val="7.2511848341232244E-3"/>
              <c:y val="0.1082391251881426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out"/>
        <c:minorTickMark val="none"/>
        <c:tickLblPos val="nextTo"/>
        <c:crossAx val="703557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05"/>
          <c:y val="0.88278358965791759"/>
          <c:w val="0.9"/>
          <c:h val="6.4579512163395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Status for opfyldelse af non-ETS-reduktionsmål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491603537709446"/>
          <c:h val="0.86601354778295303"/>
        </c:manualLayout>
      </c:layout>
      <c:areaChart>
        <c:grouping val="stacked"/>
        <c:varyColors val="0"/>
        <c:ser>
          <c:idx val="2"/>
          <c:order val="2"/>
          <c:tx>
            <c:strRef>
              <c:f>'11A'!$M$6</c:f>
              <c:strCache>
                <c:ptCount val="1"/>
                <c:pt idx="0">
                  <c:v>Akkumuleret manko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'11A'!$N$3:$W$3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'11A'!$N$6:$W$6</c:f>
              <c:numCache>
                <c:formatCode>General</c:formatCode>
                <c:ptCount val="10"/>
                <c:pt idx="0">
                  <c:v>-0.99</c:v>
                </c:pt>
                <c:pt idx="1">
                  <c:v>-1.63</c:v>
                </c:pt>
                <c:pt idx="2">
                  <c:v>-1.9</c:v>
                </c:pt>
                <c:pt idx="3">
                  <c:v>-1.85</c:v>
                </c:pt>
                <c:pt idx="4">
                  <c:v>-1.68</c:v>
                </c:pt>
                <c:pt idx="5">
                  <c:v>-1.18</c:v>
                </c:pt>
                <c:pt idx="6">
                  <c:v>-0.43</c:v>
                </c:pt>
                <c:pt idx="7">
                  <c:v>0.54</c:v>
                </c:pt>
                <c:pt idx="8">
                  <c:v>1.81</c:v>
                </c:pt>
                <c:pt idx="9">
                  <c:v>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D-4B88-9FDC-FF0ABC964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067400"/>
        <c:axId val="619064776"/>
      </c:areaChart>
      <c:lineChart>
        <c:grouping val="standard"/>
        <c:varyColors val="0"/>
        <c:ser>
          <c:idx val="0"/>
          <c:order val="0"/>
          <c:tx>
            <c:strRef>
              <c:f>'11A'!$M$4</c:f>
              <c:strCache>
                <c:ptCount val="1"/>
                <c:pt idx="0">
                  <c:v>Non-ETS udledning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'11A'!$N$3:$W$3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'11A'!$N$4:$W$4</c:f>
              <c:numCache>
                <c:formatCode>General</c:formatCode>
                <c:ptCount val="10"/>
                <c:pt idx="0">
                  <c:v>31.14</c:v>
                </c:pt>
                <c:pt idx="1">
                  <c:v>30.65</c:v>
                </c:pt>
                <c:pt idx="2">
                  <c:v>30.19</c:v>
                </c:pt>
                <c:pt idx="3">
                  <c:v>29.68</c:v>
                </c:pt>
                <c:pt idx="4">
                  <c:v>28.96</c:v>
                </c:pt>
                <c:pt idx="5">
                  <c:v>28.46</c:v>
                </c:pt>
                <c:pt idx="6">
                  <c:v>27.88</c:v>
                </c:pt>
                <c:pt idx="7">
                  <c:v>27.26</c:v>
                </c:pt>
                <c:pt idx="8">
                  <c:v>26.73</c:v>
                </c:pt>
                <c:pt idx="9">
                  <c:v>26.06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4D-4B88-9FDC-FF0ABC9640BC}"/>
            </c:ext>
          </c:extLst>
        </c:ser>
        <c:ser>
          <c:idx val="1"/>
          <c:order val="1"/>
          <c:tx>
            <c:strRef>
              <c:f>'11A'!$M$5</c:f>
              <c:strCache>
                <c:ptCount val="1"/>
                <c:pt idx="0">
                  <c:v>Emissionstildeling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'11A'!$N$3:$W$3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'11A'!$N$5:$W$5</c:f>
              <c:numCache>
                <c:formatCode>General</c:formatCode>
                <c:ptCount val="10"/>
                <c:pt idx="0">
                  <c:v>32.130000000000003</c:v>
                </c:pt>
                <c:pt idx="1">
                  <c:v>31.29</c:v>
                </c:pt>
                <c:pt idx="2">
                  <c:v>30.46</c:v>
                </c:pt>
                <c:pt idx="3">
                  <c:v>29.63</c:v>
                </c:pt>
                <c:pt idx="4">
                  <c:v>28.79</c:v>
                </c:pt>
                <c:pt idx="5">
                  <c:v>27.96</c:v>
                </c:pt>
                <c:pt idx="6">
                  <c:v>27.13</c:v>
                </c:pt>
                <c:pt idx="7">
                  <c:v>26.29</c:v>
                </c:pt>
                <c:pt idx="8">
                  <c:v>25.46</c:v>
                </c:pt>
                <c:pt idx="9">
                  <c:v>24.62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4D-4B88-9FDC-FF0ABC964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067400"/>
        <c:axId val="619064776"/>
      </c:lineChart>
      <c:catAx>
        <c:axId val="619067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64776"/>
        <c:crosses val="autoZero"/>
        <c:auto val="1"/>
        <c:lblAlgn val="ctr"/>
        <c:lblOffset val="100"/>
        <c:noMultiLvlLbl val="0"/>
      </c:catAx>
      <c:valAx>
        <c:axId val="619064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67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Non-ETS-udledninger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5733235063626516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'11A'!$M$29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'11A'!$N$28:$W$28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'11A'!$N$29:$W$29</c:f>
              <c:numCache>
                <c:formatCode>General</c:formatCode>
                <c:ptCount val="10"/>
                <c:pt idx="0">
                  <c:v>13.31</c:v>
                </c:pt>
                <c:pt idx="1">
                  <c:v>13.29</c:v>
                </c:pt>
                <c:pt idx="2">
                  <c:v>13.2</c:v>
                </c:pt>
                <c:pt idx="3">
                  <c:v>13.05</c:v>
                </c:pt>
                <c:pt idx="4">
                  <c:v>12.69</c:v>
                </c:pt>
                <c:pt idx="5">
                  <c:v>12.53</c:v>
                </c:pt>
                <c:pt idx="6">
                  <c:v>12.24</c:v>
                </c:pt>
                <c:pt idx="7">
                  <c:v>11.93</c:v>
                </c:pt>
                <c:pt idx="8">
                  <c:v>11.71</c:v>
                </c:pt>
                <c:pt idx="9">
                  <c:v>11.36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B-4420-B8A7-B7BCB09C2DEA}"/>
            </c:ext>
          </c:extLst>
        </c:ser>
        <c:ser>
          <c:idx val="1"/>
          <c:order val="1"/>
          <c:tx>
            <c:strRef>
              <c:f>'11A'!$M$30</c:f>
              <c:strCache>
                <c:ptCount val="1"/>
                <c:pt idx="0">
                  <c:v>Landbrug, skove, gartneri og fiskeri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'11A'!$N$28:$W$28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'11A'!$N$30:$W$30</c:f>
              <c:numCache>
                <c:formatCode>General</c:formatCode>
                <c:ptCount val="10"/>
                <c:pt idx="0">
                  <c:v>12.06</c:v>
                </c:pt>
                <c:pt idx="1">
                  <c:v>12</c:v>
                </c:pt>
                <c:pt idx="2">
                  <c:v>11.93</c:v>
                </c:pt>
                <c:pt idx="3">
                  <c:v>11.86</c:v>
                </c:pt>
                <c:pt idx="4">
                  <c:v>11.81</c:v>
                </c:pt>
                <c:pt idx="5">
                  <c:v>11.75</c:v>
                </c:pt>
                <c:pt idx="6">
                  <c:v>11.7</c:v>
                </c:pt>
                <c:pt idx="7">
                  <c:v>11.65</c:v>
                </c:pt>
                <c:pt idx="8">
                  <c:v>11.6</c:v>
                </c:pt>
                <c:pt idx="9">
                  <c:v>11.53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B-4420-B8A7-B7BCB09C2DEA}"/>
            </c:ext>
          </c:extLst>
        </c:ser>
        <c:ser>
          <c:idx val="2"/>
          <c:order val="2"/>
          <c:tx>
            <c:strRef>
              <c:f>'11A'!$M$31</c:f>
              <c:strCache>
                <c:ptCount val="1"/>
                <c:pt idx="0">
                  <c:v>Erhverv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'11A'!$N$28:$W$28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'11A'!$N$31:$W$31</c:f>
              <c:numCache>
                <c:formatCode>General</c:formatCode>
                <c:ptCount val="10"/>
                <c:pt idx="0">
                  <c:v>2.02</c:v>
                </c:pt>
                <c:pt idx="1">
                  <c:v>1.91</c:v>
                </c:pt>
                <c:pt idx="2">
                  <c:v>1.83</c:v>
                </c:pt>
                <c:pt idx="3">
                  <c:v>1.75</c:v>
                </c:pt>
                <c:pt idx="4">
                  <c:v>1.68</c:v>
                </c:pt>
                <c:pt idx="5">
                  <c:v>1.57</c:v>
                </c:pt>
                <c:pt idx="6">
                  <c:v>1.48</c:v>
                </c:pt>
                <c:pt idx="7">
                  <c:v>1.38</c:v>
                </c:pt>
                <c:pt idx="8">
                  <c:v>1.29</c:v>
                </c:pt>
                <c:pt idx="9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B-4420-B8A7-B7BCB09C2DEA}"/>
            </c:ext>
          </c:extLst>
        </c:ser>
        <c:ser>
          <c:idx val="3"/>
          <c:order val="3"/>
          <c:tx>
            <c:strRef>
              <c:f>'11A'!$M$32</c:f>
              <c:strCache>
                <c:ptCount val="1"/>
                <c:pt idx="0">
                  <c:v>Husholdninger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'11A'!$N$28:$W$28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'11A'!$N$32:$W$32</c:f>
              <c:numCache>
                <c:formatCode>General</c:formatCode>
                <c:ptCount val="10"/>
                <c:pt idx="0">
                  <c:v>1.7</c:v>
                </c:pt>
                <c:pt idx="1">
                  <c:v>1.49</c:v>
                </c:pt>
                <c:pt idx="2">
                  <c:v>1.34</c:v>
                </c:pt>
                <c:pt idx="3">
                  <c:v>1.19</c:v>
                </c:pt>
                <c:pt idx="4">
                  <c:v>1.05</c:v>
                </c:pt>
                <c:pt idx="5">
                  <c:v>0.93</c:v>
                </c:pt>
                <c:pt idx="6">
                  <c:v>0.82</c:v>
                </c:pt>
                <c:pt idx="7">
                  <c:v>0.72</c:v>
                </c:pt>
                <c:pt idx="8">
                  <c:v>0.62</c:v>
                </c:pt>
                <c:pt idx="9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BB-4420-B8A7-B7BCB09C2DEA}"/>
            </c:ext>
          </c:extLst>
        </c:ser>
        <c:ser>
          <c:idx val="4"/>
          <c:order val="4"/>
          <c:tx>
            <c:strRef>
              <c:f>'11A'!$M$33</c:f>
              <c:strCache>
                <c:ptCount val="1"/>
                <c:pt idx="0">
                  <c:v>El og fjernvarme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'11A'!$N$28:$W$28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'11A'!$N$33:$W$33</c:f>
              <c:numCache>
                <c:formatCode>General</c:formatCode>
                <c:ptCount val="10"/>
                <c:pt idx="0">
                  <c:v>0.54</c:v>
                </c:pt>
                <c:pt idx="1">
                  <c:v>0.44</c:v>
                </c:pt>
                <c:pt idx="2">
                  <c:v>0.38</c:v>
                </c:pt>
                <c:pt idx="3">
                  <c:v>0.32</c:v>
                </c:pt>
                <c:pt idx="4">
                  <c:v>0.27</c:v>
                </c:pt>
                <c:pt idx="5">
                  <c:v>0.24</c:v>
                </c:pt>
                <c:pt idx="6">
                  <c:v>0.22</c:v>
                </c:pt>
                <c:pt idx="7">
                  <c:v>0.2</c:v>
                </c:pt>
                <c:pt idx="8">
                  <c:v>0.19</c:v>
                </c:pt>
                <c:pt idx="9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BB-4420-B8A7-B7BCB09C2DEA}"/>
            </c:ext>
          </c:extLst>
        </c:ser>
        <c:ser>
          <c:idx val="5"/>
          <c:order val="5"/>
          <c:tx>
            <c:strRef>
              <c:f>'11A'!$M$34</c:f>
              <c:strCache>
                <c:ptCount val="1"/>
                <c:pt idx="0">
                  <c:v>Øvrige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'11A'!$N$28:$W$28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'11A'!$N$34:$W$34</c:f>
              <c:numCache>
                <c:formatCode>General</c:formatCode>
                <c:ptCount val="10"/>
                <c:pt idx="0">
                  <c:v>1.52</c:v>
                </c:pt>
                <c:pt idx="1">
                  <c:v>1.52</c:v>
                </c:pt>
                <c:pt idx="2">
                  <c:v>1.51</c:v>
                </c:pt>
                <c:pt idx="3">
                  <c:v>1.5</c:v>
                </c:pt>
                <c:pt idx="4">
                  <c:v>1.45</c:v>
                </c:pt>
                <c:pt idx="5">
                  <c:v>1.43</c:v>
                </c:pt>
                <c:pt idx="6">
                  <c:v>1.41</c:v>
                </c:pt>
                <c:pt idx="7">
                  <c:v>1.38</c:v>
                </c:pt>
                <c:pt idx="8">
                  <c:v>1.33</c:v>
                </c:pt>
                <c:pt idx="9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BB-4420-B8A7-B7BCB09C2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060512"/>
        <c:axId val="619068056"/>
      </c:areaChart>
      <c:catAx>
        <c:axId val="61906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68056"/>
        <c:crosses val="autoZero"/>
        <c:auto val="1"/>
        <c:lblAlgn val="ctr"/>
        <c:lblOffset val="100"/>
        <c:noMultiLvlLbl val="0"/>
      </c:catAx>
      <c:valAx>
        <c:axId val="61906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60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og optag i LULUCF sektorerne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843471284098969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'11A'!$M$54</c:f>
              <c:strCache>
                <c:ptCount val="1"/>
                <c:pt idx="0">
                  <c:v>Skov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'11A'!$N$53:$W$53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'11A'!$N$54:$W$54</c:f>
              <c:numCache>
                <c:formatCode>General</c:formatCode>
                <c:ptCount val="10"/>
                <c:pt idx="0">
                  <c:v>-1.23</c:v>
                </c:pt>
                <c:pt idx="1">
                  <c:v>-0.53</c:v>
                </c:pt>
                <c:pt idx="2">
                  <c:v>-0.03</c:v>
                </c:pt>
                <c:pt idx="3">
                  <c:v>1.17</c:v>
                </c:pt>
                <c:pt idx="4">
                  <c:v>1.01</c:v>
                </c:pt>
                <c:pt idx="5">
                  <c:v>0.7</c:v>
                </c:pt>
                <c:pt idx="6">
                  <c:v>0.35</c:v>
                </c:pt>
                <c:pt idx="7">
                  <c:v>0.36</c:v>
                </c:pt>
                <c:pt idx="8">
                  <c:v>0.37</c:v>
                </c:pt>
                <c:pt idx="9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6-4730-A582-E78104D53FDB}"/>
            </c:ext>
          </c:extLst>
        </c:ser>
        <c:ser>
          <c:idx val="1"/>
          <c:order val="1"/>
          <c:tx>
            <c:strRef>
              <c:f>'11A'!$M$55</c:f>
              <c:strCache>
                <c:ptCount val="1"/>
                <c:pt idx="0">
                  <c:v>Landbrugsarealer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'11A'!$N$53:$W$53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'11A'!$N$55:$W$55</c:f>
              <c:numCache>
                <c:formatCode>General</c:formatCode>
                <c:ptCount val="10"/>
                <c:pt idx="0">
                  <c:v>3.9</c:v>
                </c:pt>
                <c:pt idx="1">
                  <c:v>3.82</c:v>
                </c:pt>
                <c:pt idx="2">
                  <c:v>3.9</c:v>
                </c:pt>
                <c:pt idx="3">
                  <c:v>3.84</c:v>
                </c:pt>
                <c:pt idx="4">
                  <c:v>3.82</c:v>
                </c:pt>
                <c:pt idx="5">
                  <c:v>3.95</c:v>
                </c:pt>
                <c:pt idx="6">
                  <c:v>3.91</c:v>
                </c:pt>
                <c:pt idx="7">
                  <c:v>3.96</c:v>
                </c:pt>
                <c:pt idx="8">
                  <c:v>3.86</c:v>
                </c:pt>
                <c:pt idx="9">
                  <c:v>3.77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6-4730-A582-E78104D53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19069696"/>
        <c:axId val="619059856"/>
      </c:barChart>
      <c:lineChart>
        <c:grouping val="standard"/>
        <c:varyColors val="0"/>
        <c:ser>
          <c:idx val="2"/>
          <c:order val="2"/>
          <c:tx>
            <c:strRef>
              <c:f>'11A'!$M$56</c:f>
              <c:strCache>
                <c:ptCount val="1"/>
                <c:pt idx="0">
                  <c:v>Samlet udledning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'11A'!$N$53:$W$53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'11A'!$N$56:$W$56</c:f>
              <c:numCache>
                <c:formatCode>General</c:formatCode>
                <c:ptCount val="10"/>
                <c:pt idx="0">
                  <c:v>2.67</c:v>
                </c:pt>
                <c:pt idx="1">
                  <c:v>3.29</c:v>
                </c:pt>
                <c:pt idx="2">
                  <c:v>3.87</c:v>
                </c:pt>
                <c:pt idx="3">
                  <c:v>5.01</c:v>
                </c:pt>
                <c:pt idx="4">
                  <c:v>4.83</c:v>
                </c:pt>
                <c:pt idx="5">
                  <c:v>4.6500000000000004</c:v>
                </c:pt>
                <c:pt idx="6">
                  <c:v>4.26</c:v>
                </c:pt>
                <c:pt idx="7">
                  <c:v>4.32</c:v>
                </c:pt>
                <c:pt idx="8">
                  <c:v>4.24</c:v>
                </c:pt>
                <c:pt idx="9">
                  <c:v>4.16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730-A582-E78104D53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069696"/>
        <c:axId val="619059856"/>
      </c:lineChart>
      <c:catAx>
        <c:axId val="61906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59856"/>
        <c:crosses val="autoZero"/>
        <c:auto val="1"/>
        <c:lblAlgn val="ctr"/>
        <c:lblOffset val="100"/>
        <c:noMultiLvlLbl val="0"/>
      </c:catAx>
      <c:valAx>
        <c:axId val="619059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69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VE-andele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5396779490241441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'11B'!$M$4</c:f>
              <c:strCache>
                <c:ptCount val="1"/>
                <c:pt idx="0">
                  <c:v>Elforbrug (RES-E)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'11B'!$N$3:$Y$3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'11B'!$N$4:$Y$4</c:f>
              <c:numCache>
                <c:formatCode>0%</c:formatCode>
                <c:ptCount val="12"/>
                <c:pt idx="0">
                  <c:v>0.65</c:v>
                </c:pt>
                <c:pt idx="1">
                  <c:v>0.66</c:v>
                </c:pt>
                <c:pt idx="2">
                  <c:v>0.73</c:v>
                </c:pt>
                <c:pt idx="3">
                  <c:v>0.79</c:v>
                </c:pt>
                <c:pt idx="4">
                  <c:v>0.85</c:v>
                </c:pt>
                <c:pt idx="5">
                  <c:v>0.88</c:v>
                </c:pt>
                <c:pt idx="6">
                  <c:v>0.89</c:v>
                </c:pt>
                <c:pt idx="7">
                  <c:v>0.94</c:v>
                </c:pt>
                <c:pt idx="8">
                  <c:v>0.99</c:v>
                </c:pt>
                <c:pt idx="9">
                  <c:v>1</c:v>
                </c:pt>
                <c:pt idx="10">
                  <c:v>0.99</c:v>
                </c:pt>
                <c:pt idx="11">
                  <c:v>0.97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1-4771-9155-B184B7475295}"/>
            </c:ext>
          </c:extLst>
        </c:ser>
        <c:ser>
          <c:idx val="1"/>
          <c:order val="1"/>
          <c:tx>
            <c:strRef>
              <c:f>'11B'!$M$5</c:f>
              <c:strCache>
                <c:ptCount val="1"/>
                <c:pt idx="0">
                  <c:v>Opvarmning og procesenergi (RES-H&amp;C)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'11B'!$N$3:$Y$3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'11B'!$N$5:$Y$5</c:f>
              <c:numCache>
                <c:formatCode>0%</c:formatCode>
                <c:ptCount val="12"/>
                <c:pt idx="0">
                  <c:v>0.48</c:v>
                </c:pt>
                <c:pt idx="1">
                  <c:v>0.56999999999999995</c:v>
                </c:pt>
                <c:pt idx="2">
                  <c:v>0.59</c:v>
                </c:pt>
                <c:pt idx="3">
                  <c:v>0.62</c:v>
                </c:pt>
                <c:pt idx="4">
                  <c:v>0.64</c:v>
                </c:pt>
                <c:pt idx="5">
                  <c:v>0.66</c:v>
                </c:pt>
                <c:pt idx="6">
                  <c:v>0.67</c:v>
                </c:pt>
                <c:pt idx="7">
                  <c:v>0.68</c:v>
                </c:pt>
                <c:pt idx="8">
                  <c:v>0.7</c:v>
                </c:pt>
                <c:pt idx="9">
                  <c:v>0.71</c:v>
                </c:pt>
                <c:pt idx="10">
                  <c:v>0.73</c:v>
                </c:pt>
                <c:pt idx="11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1-4771-9155-B184B7475295}"/>
            </c:ext>
          </c:extLst>
        </c:ser>
        <c:ser>
          <c:idx val="2"/>
          <c:order val="2"/>
          <c:tx>
            <c:strRef>
              <c:f>'11B'!$M$6</c:f>
              <c:strCache>
                <c:ptCount val="1"/>
                <c:pt idx="0">
                  <c:v>Samlet (RES)</c:v>
                </c:pt>
              </c:strCache>
            </c:strRef>
          </c:tx>
          <c:spPr>
            <a:ln w="19050" cap="rnd">
              <a:solidFill>
                <a:srgbClr val="FF5252"/>
              </a:solidFill>
              <a:round/>
            </a:ln>
            <a:effectLst/>
          </c:spPr>
          <c:marker>
            <c:symbol val="none"/>
          </c:marker>
          <c:cat>
            <c:strRef>
              <c:f>'11B'!$N$3:$Y$3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'11B'!$N$6:$Y$6</c:f>
              <c:numCache>
                <c:formatCode>0%</c:formatCode>
                <c:ptCount val="12"/>
                <c:pt idx="0">
                  <c:v>0.37</c:v>
                </c:pt>
                <c:pt idx="1">
                  <c:v>0.39</c:v>
                </c:pt>
                <c:pt idx="2">
                  <c:v>0.41</c:v>
                </c:pt>
                <c:pt idx="3">
                  <c:v>0.44</c:v>
                </c:pt>
                <c:pt idx="4">
                  <c:v>0.46</c:v>
                </c:pt>
                <c:pt idx="5">
                  <c:v>0.48</c:v>
                </c:pt>
                <c:pt idx="6">
                  <c:v>0.5</c:v>
                </c:pt>
                <c:pt idx="7">
                  <c:v>0.52</c:v>
                </c:pt>
                <c:pt idx="8">
                  <c:v>0.55000000000000004</c:v>
                </c:pt>
                <c:pt idx="9">
                  <c:v>0.56999999999999995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1-4771-9155-B184B7475295}"/>
            </c:ext>
          </c:extLst>
        </c:ser>
        <c:ser>
          <c:idx val="3"/>
          <c:order val="3"/>
          <c:tx>
            <c:strRef>
              <c:f>'11B'!$M$7</c:f>
              <c:strCache>
                <c:ptCount val="1"/>
                <c:pt idx="0">
                  <c:v>Transport (RES-T)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'11B'!$N$3:$Y$3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'11B'!$N$7:$Y$7</c:f>
              <c:numCache>
                <c:formatCode>0%</c:formatCode>
                <c:ptCount val="12"/>
                <c:pt idx="0">
                  <c:v>7.0000000000000007E-2</c:v>
                </c:pt>
                <c:pt idx="1">
                  <c:v>0.06</c:v>
                </c:pt>
                <c:pt idx="2">
                  <c:v>0.06</c:v>
                </c:pt>
                <c:pt idx="3">
                  <c:v>0.09</c:v>
                </c:pt>
                <c:pt idx="4">
                  <c:v>0.1</c:v>
                </c:pt>
                <c:pt idx="5">
                  <c:v>0.12</c:v>
                </c:pt>
                <c:pt idx="6">
                  <c:v>0.15</c:v>
                </c:pt>
                <c:pt idx="7">
                  <c:v>0.17</c:v>
                </c:pt>
                <c:pt idx="8">
                  <c:v>0.19</c:v>
                </c:pt>
                <c:pt idx="9">
                  <c:v>0.23</c:v>
                </c:pt>
                <c:pt idx="10">
                  <c:v>0.27</c:v>
                </c:pt>
                <c:pt idx="11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1-4771-9155-B184B7475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9080192"/>
        <c:axId val="619072648"/>
      </c:lineChart>
      <c:catAx>
        <c:axId val="61908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72648"/>
        <c:crosses val="autoZero"/>
        <c:auto val="1"/>
        <c:lblAlgn val="ctr"/>
        <c:lblOffset val="100"/>
        <c:noMultiLvlLbl val="0"/>
      </c:catAx>
      <c:valAx>
        <c:axId val="619072648"/>
        <c:scaling>
          <c:orientation val="minMax"/>
          <c:max val="1.1000000000000001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80192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Samlede netto-udledninger samt biogene CO2-udledninger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8348470293947269"/>
          <c:w val="0.54092043885509566"/>
          <c:h val="0.72944443045186436"/>
        </c:manualLayout>
      </c:layout>
      <c:areaChart>
        <c:grouping val="stacked"/>
        <c:varyColors val="0"/>
        <c:ser>
          <c:idx val="0"/>
          <c:order val="0"/>
          <c:tx>
            <c:strRef>
              <c:f>Appendix!$M$4</c:f>
              <c:strCache>
                <c:ptCount val="1"/>
                <c:pt idx="0">
                  <c:v>Danmarks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noFill/>
            </a:ln>
            <a:effectLst/>
          </c:spPr>
          <c:cat>
            <c:strRef>
              <c:f>Appendix!$N$3:$BB$3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Appendix!$N$4:$BB$4</c:f>
              <c:numCache>
                <c:formatCode>General</c:formatCode>
                <c:ptCount val="41"/>
                <c:pt idx="0">
                  <c:v>77.430000000000007</c:v>
                </c:pt>
                <c:pt idx="1">
                  <c:v>87.11</c:v>
                </c:pt>
                <c:pt idx="2">
                  <c:v>82.14</c:v>
                </c:pt>
                <c:pt idx="3">
                  <c:v>83.31</c:v>
                </c:pt>
                <c:pt idx="4">
                  <c:v>86.56</c:v>
                </c:pt>
                <c:pt idx="5">
                  <c:v>83.54</c:v>
                </c:pt>
                <c:pt idx="6">
                  <c:v>96.12</c:v>
                </c:pt>
                <c:pt idx="7">
                  <c:v>86.92</c:v>
                </c:pt>
                <c:pt idx="8">
                  <c:v>82.63</c:v>
                </c:pt>
                <c:pt idx="9">
                  <c:v>80.17</c:v>
                </c:pt>
                <c:pt idx="10">
                  <c:v>75.94</c:v>
                </c:pt>
                <c:pt idx="11">
                  <c:v>76.650000000000006</c:v>
                </c:pt>
                <c:pt idx="12">
                  <c:v>77.11</c:v>
                </c:pt>
                <c:pt idx="13">
                  <c:v>81.99</c:v>
                </c:pt>
                <c:pt idx="14">
                  <c:v>75.760000000000005</c:v>
                </c:pt>
                <c:pt idx="15">
                  <c:v>71.41</c:v>
                </c:pt>
                <c:pt idx="16">
                  <c:v>79.540000000000006</c:v>
                </c:pt>
                <c:pt idx="17">
                  <c:v>75.260000000000005</c:v>
                </c:pt>
                <c:pt idx="18">
                  <c:v>70.239999999999995</c:v>
                </c:pt>
                <c:pt idx="19">
                  <c:v>66.52</c:v>
                </c:pt>
                <c:pt idx="20">
                  <c:v>65.75</c:v>
                </c:pt>
                <c:pt idx="21">
                  <c:v>60.31</c:v>
                </c:pt>
                <c:pt idx="22">
                  <c:v>55.02</c:v>
                </c:pt>
                <c:pt idx="23">
                  <c:v>56.42</c:v>
                </c:pt>
                <c:pt idx="24">
                  <c:v>52.93</c:v>
                </c:pt>
                <c:pt idx="25">
                  <c:v>49.32</c:v>
                </c:pt>
                <c:pt idx="26">
                  <c:v>52.36</c:v>
                </c:pt>
                <c:pt idx="27">
                  <c:v>50.05</c:v>
                </c:pt>
                <c:pt idx="28">
                  <c:v>51.63</c:v>
                </c:pt>
                <c:pt idx="29">
                  <c:v>46.74</c:v>
                </c:pt>
                <c:pt idx="30">
                  <c:v>43.83</c:v>
                </c:pt>
                <c:pt idx="31">
                  <c:v>43.23</c:v>
                </c:pt>
                <c:pt idx="32">
                  <c:v>43.26</c:v>
                </c:pt>
                <c:pt idx="33">
                  <c:v>42.33</c:v>
                </c:pt>
                <c:pt idx="34">
                  <c:v>42.54</c:v>
                </c:pt>
                <c:pt idx="35">
                  <c:v>40.82</c:v>
                </c:pt>
                <c:pt idx="36">
                  <c:v>39.880000000000003</c:v>
                </c:pt>
                <c:pt idx="37">
                  <c:v>38.32</c:v>
                </c:pt>
                <c:pt idx="38">
                  <c:v>37.43</c:v>
                </c:pt>
                <c:pt idx="39">
                  <c:v>36</c:v>
                </c:pt>
                <c:pt idx="40">
                  <c:v>35.020000000000003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89-40F5-B24A-47B1111C79C4}"/>
            </c:ext>
          </c:extLst>
        </c:ser>
        <c:ser>
          <c:idx val="1"/>
          <c:order val="1"/>
          <c:tx>
            <c:strRef>
              <c:f>Appendix!$M$5</c:f>
              <c:strCache>
                <c:ptCount val="1"/>
                <c:pt idx="0">
                  <c:v>Danmarks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Appendix!$N$3:$BB$3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Appendix!$N$5:$BB$5</c:f>
              <c:numCache>
                <c:formatCode>General</c:formatCode>
                <c:ptCount val="41"/>
                <c:pt idx="0">
                  <c:v>4.34</c:v>
                </c:pt>
                <c:pt idx="1">
                  <c:v>4.71</c:v>
                </c:pt>
                <c:pt idx="2">
                  <c:v>4.95</c:v>
                </c:pt>
                <c:pt idx="3">
                  <c:v>5.14</c:v>
                </c:pt>
                <c:pt idx="4">
                  <c:v>5.12</c:v>
                </c:pt>
                <c:pt idx="5">
                  <c:v>5.35</c:v>
                </c:pt>
                <c:pt idx="6">
                  <c:v>5.72</c:v>
                </c:pt>
                <c:pt idx="7">
                  <c:v>5.91</c:v>
                </c:pt>
                <c:pt idx="8">
                  <c:v>5.87</c:v>
                </c:pt>
                <c:pt idx="9">
                  <c:v>6.17</c:v>
                </c:pt>
                <c:pt idx="10">
                  <c:v>6.47</c:v>
                </c:pt>
                <c:pt idx="11">
                  <c:v>7.12</c:v>
                </c:pt>
                <c:pt idx="12">
                  <c:v>7.53</c:v>
                </c:pt>
                <c:pt idx="13">
                  <c:v>8.67</c:v>
                </c:pt>
                <c:pt idx="14">
                  <c:v>9.39</c:v>
                </c:pt>
                <c:pt idx="15">
                  <c:v>10.14</c:v>
                </c:pt>
                <c:pt idx="16">
                  <c:v>10.46</c:v>
                </c:pt>
                <c:pt idx="17">
                  <c:v>11.48</c:v>
                </c:pt>
                <c:pt idx="18">
                  <c:v>11.68</c:v>
                </c:pt>
                <c:pt idx="19">
                  <c:v>12</c:v>
                </c:pt>
                <c:pt idx="20">
                  <c:v>14.24</c:v>
                </c:pt>
                <c:pt idx="21">
                  <c:v>13.66</c:v>
                </c:pt>
                <c:pt idx="22">
                  <c:v>13.77</c:v>
                </c:pt>
                <c:pt idx="23">
                  <c:v>13.9</c:v>
                </c:pt>
                <c:pt idx="24">
                  <c:v>13.93</c:v>
                </c:pt>
                <c:pt idx="25">
                  <c:v>15.09</c:v>
                </c:pt>
                <c:pt idx="26">
                  <c:v>16.2</c:v>
                </c:pt>
                <c:pt idx="27">
                  <c:v>17.86</c:v>
                </c:pt>
                <c:pt idx="28">
                  <c:v>17.66</c:v>
                </c:pt>
                <c:pt idx="29">
                  <c:v>17.7</c:v>
                </c:pt>
                <c:pt idx="30">
                  <c:v>19.96</c:v>
                </c:pt>
                <c:pt idx="31">
                  <c:v>20.28</c:v>
                </c:pt>
                <c:pt idx="32">
                  <c:v>20.48</c:v>
                </c:pt>
                <c:pt idx="33">
                  <c:v>20.79</c:v>
                </c:pt>
                <c:pt idx="34">
                  <c:v>20.46</c:v>
                </c:pt>
                <c:pt idx="35">
                  <c:v>19.829999999999998</c:v>
                </c:pt>
                <c:pt idx="36">
                  <c:v>18.899999999999999</c:v>
                </c:pt>
                <c:pt idx="37">
                  <c:v>18.239999999999998</c:v>
                </c:pt>
                <c:pt idx="38">
                  <c:v>17.920000000000002</c:v>
                </c:pt>
                <c:pt idx="39">
                  <c:v>17.670000000000002</c:v>
                </c:pt>
                <c:pt idx="40">
                  <c:v>17.14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89-40F5-B24A-47B1111C7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070024"/>
        <c:axId val="619070352"/>
      </c:areaChart>
      <c:catAx>
        <c:axId val="619070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70352"/>
        <c:crosses val="autoZero"/>
        <c:auto val="1"/>
        <c:lblAlgn val="ctr"/>
        <c:lblOffset val="100"/>
        <c:tickLblSkip val="5"/>
        <c:noMultiLvlLbl val="0"/>
      </c:catAx>
      <c:valAx>
        <c:axId val="619070352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0.110796685437624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9070024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Installation og afmelding af gas- og oliefyr i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6600682912266302"/>
          <c:h val="0.866013547782953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'3A'!$M$254</c:f>
              <c:strCache>
                <c:ptCount val="1"/>
                <c:pt idx="0">
                  <c:v>Gasfyr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'3A'!$N$253:$O$253</c:f>
              <c:strCache>
                <c:ptCount val="2"/>
                <c:pt idx="0">
                  <c:v>Afmelding</c:v>
                </c:pt>
                <c:pt idx="1">
                  <c:v>Installation</c:v>
                </c:pt>
              </c:strCache>
            </c:strRef>
          </c:cat>
          <c:val>
            <c:numRef>
              <c:f>'3A'!$N$254:$O$254</c:f>
              <c:numCache>
                <c:formatCode>General</c:formatCode>
                <c:ptCount val="2"/>
                <c:pt idx="0">
                  <c:v>-3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2E-4E15-927D-E225943AC476}"/>
            </c:ext>
          </c:extLst>
        </c:ser>
        <c:ser>
          <c:idx val="1"/>
          <c:order val="1"/>
          <c:tx>
            <c:strRef>
              <c:f>'3A'!$M$255</c:f>
              <c:strCache>
                <c:ptCount val="1"/>
                <c:pt idx="0">
                  <c:v>Oliefyr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'3A'!$N$253:$O$253</c:f>
              <c:strCache>
                <c:ptCount val="2"/>
                <c:pt idx="0">
                  <c:v>Afmelding</c:v>
                </c:pt>
                <c:pt idx="1">
                  <c:v>Installation</c:v>
                </c:pt>
              </c:strCache>
            </c:strRef>
          </c:cat>
          <c:val>
            <c:numRef>
              <c:f>'3A'!$N$255:$O$255</c:f>
              <c:numCache>
                <c:formatCode>General</c:formatCode>
                <c:ptCount val="2"/>
                <c:pt idx="0">
                  <c:v>-9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2E-4E15-927D-E225943AC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overlap val="-25"/>
        <c:axId val="549637232"/>
        <c:axId val="549639528"/>
      </c:barChart>
      <c:catAx>
        <c:axId val="54963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9639528"/>
        <c:crosses val="autoZero"/>
        <c:auto val="1"/>
        <c:lblAlgn val="ctr"/>
        <c:lblOffset val="100"/>
        <c:noMultiLvlLbl val="0"/>
      </c:catAx>
      <c:valAx>
        <c:axId val="549639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963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pr. kvadratmeter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5940683658618502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'3A'!$M$279</c:f>
              <c:strCache>
                <c:ptCount val="1"/>
                <c:pt idx="0">
                  <c:v>Enfamiliehuse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'3A'!$N$278:$AH$278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'3A'!$N$279:$AH$279</c:f>
              <c:numCache>
                <c:formatCode>General</c:formatCode>
                <c:ptCount val="21"/>
                <c:pt idx="0">
                  <c:v>153.01</c:v>
                </c:pt>
                <c:pt idx="1">
                  <c:v>152.16</c:v>
                </c:pt>
                <c:pt idx="2">
                  <c:v>140.27000000000001</c:v>
                </c:pt>
                <c:pt idx="3">
                  <c:v>140.5</c:v>
                </c:pt>
                <c:pt idx="4">
                  <c:v>141.57</c:v>
                </c:pt>
                <c:pt idx="5">
                  <c:v>145.04</c:v>
                </c:pt>
                <c:pt idx="6">
                  <c:v>146.43</c:v>
                </c:pt>
                <c:pt idx="7">
                  <c:v>141.35</c:v>
                </c:pt>
                <c:pt idx="8">
                  <c:v>139.12</c:v>
                </c:pt>
                <c:pt idx="9">
                  <c:v>134.51</c:v>
                </c:pt>
                <c:pt idx="10">
                  <c:v>131.21</c:v>
                </c:pt>
                <c:pt idx="11">
                  <c:v>130.32</c:v>
                </c:pt>
                <c:pt idx="12">
                  <c:v>129.41999999999999</c:v>
                </c:pt>
                <c:pt idx="13">
                  <c:v>128.53</c:v>
                </c:pt>
                <c:pt idx="14">
                  <c:v>127.63</c:v>
                </c:pt>
                <c:pt idx="15">
                  <c:v>126.74</c:v>
                </c:pt>
                <c:pt idx="16">
                  <c:v>126.25</c:v>
                </c:pt>
                <c:pt idx="17">
                  <c:v>125.77</c:v>
                </c:pt>
                <c:pt idx="18">
                  <c:v>125.28</c:v>
                </c:pt>
                <c:pt idx="19">
                  <c:v>124.8</c:v>
                </c:pt>
                <c:pt idx="20">
                  <c:v>124.31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EA-4BD2-9B32-9479DDE3E597}"/>
            </c:ext>
          </c:extLst>
        </c:ser>
        <c:ser>
          <c:idx val="1"/>
          <c:order val="1"/>
          <c:tx>
            <c:strRef>
              <c:f>'3A'!$M$280</c:f>
              <c:strCache>
                <c:ptCount val="1"/>
                <c:pt idx="0">
                  <c:v>Etageboliger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'3A'!$N$278:$AH$278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'3A'!$N$280:$AH$280</c:f>
              <c:numCache>
                <c:formatCode>General</c:formatCode>
                <c:ptCount val="21"/>
                <c:pt idx="0">
                  <c:v>145.71</c:v>
                </c:pt>
                <c:pt idx="1">
                  <c:v>144.9</c:v>
                </c:pt>
                <c:pt idx="2">
                  <c:v>140.38</c:v>
                </c:pt>
                <c:pt idx="3">
                  <c:v>138.65</c:v>
                </c:pt>
                <c:pt idx="4">
                  <c:v>140.52000000000001</c:v>
                </c:pt>
                <c:pt idx="5">
                  <c:v>140.22</c:v>
                </c:pt>
                <c:pt idx="6">
                  <c:v>139.56</c:v>
                </c:pt>
                <c:pt idx="7">
                  <c:v>138.13999999999999</c:v>
                </c:pt>
                <c:pt idx="8">
                  <c:v>136.18</c:v>
                </c:pt>
                <c:pt idx="9">
                  <c:v>131.03</c:v>
                </c:pt>
                <c:pt idx="10">
                  <c:v>132.22999999999999</c:v>
                </c:pt>
                <c:pt idx="11">
                  <c:v>130.53</c:v>
                </c:pt>
                <c:pt idx="12">
                  <c:v>128.83000000000001</c:v>
                </c:pt>
                <c:pt idx="13">
                  <c:v>127.12</c:v>
                </c:pt>
                <c:pt idx="14">
                  <c:v>125.42</c:v>
                </c:pt>
                <c:pt idx="15">
                  <c:v>123.72</c:v>
                </c:pt>
                <c:pt idx="16">
                  <c:v>122.52</c:v>
                </c:pt>
                <c:pt idx="17">
                  <c:v>121.33</c:v>
                </c:pt>
                <c:pt idx="18">
                  <c:v>120.13</c:v>
                </c:pt>
                <c:pt idx="19">
                  <c:v>118.93</c:v>
                </c:pt>
                <c:pt idx="20">
                  <c:v>117.73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EA-4BD2-9B32-9479DDE3E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087280"/>
        <c:axId val="550090232"/>
      </c:lineChart>
      <c:catAx>
        <c:axId val="5500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0090232"/>
        <c:crosses val="autoZero"/>
        <c:auto val="1"/>
        <c:lblAlgn val="ctr"/>
        <c:lblOffset val="100"/>
        <c:tickLblSkip val="5"/>
        <c:noMultiLvlLbl val="0"/>
      </c:catAx>
      <c:valAx>
        <c:axId val="55009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kWh pr. m2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008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Bygningers primære opvarmningsformer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7120778445348359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'3A'!$M$304</c:f>
              <c:strCache>
                <c:ptCount val="1"/>
                <c:pt idx="0">
                  <c:v>Oliefyr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'3A'!$N$303:$AG$303</c:f>
              <c:strCache>
                <c:ptCount val="2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  <c:pt idx="18">
                  <c:v>2029</c:v>
                </c:pt>
                <c:pt idx="19">
                  <c:v>2030</c:v>
                </c:pt>
              </c:strCache>
            </c:strRef>
          </c:cat>
          <c:val>
            <c:numRef>
              <c:f>'3A'!$N$304:$AG$304</c:f>
              <c:numCache>
                <c:formatCode>General</c:formatCode>
                <c:ptCount val="20"/>
                <c:pt idx="0">
                  <c:v>178</c:v>
                </c:pt>
                <c:pt idx="1">
                  <c:v>167</c:v>
                </c:pt>
                <c:pt idx="2">
                  <c:v>157</c:v>
                </c:pt>
                <c:pt idx="3">
                  <c:v>147</c:v>
                </c:pt>
                <c:pt idx="4">
                  <c:v>136</c:v>
                </c:pt>
                <c:pt idx="5">
                  <c:v>126</c:v>
                </c:pt>
                <c:pt idx="6">
                  <c:v>116</c:v>
                </c:pt>
                <c:pt idx="7">
                  <c:v>105</c:v>
                </c:pt>
                <c:pt idx="8">
                  <c:v>95</c:v>
                </c:pt>
                <c:pt idx="9">
                  <c:v>85</c:v>
                </c:pt>
                <c:pt idx="10">
                  <c:v>74</c:v>
                </c:pt>
                <c:pt idx="11">
                  <c:v>64</c:v>
                </c:pt>
                <c:pt idx="12">
                  <c:v>53</c:v>
                </c:pt>
                <c:pt idx="13">
                  <c:v>43</c:v>
                </c:pt>
                <c:pt idx="14">
                  <c:v>33</c:v>
                </c:pt>
                <c:pt idx="15">
                  <c:v>29</c:v>
                </c:pt>
                <c:pt idx="16">
                  <c:v>26</c:v>
                </c:pt>
                <c:pt idx="17">
                  <c:v>23</c:v>
                </c:pt>
                <c:pt idx="18">
                  <c:v>20</c:v>
                </c:pt>
                <c:pt idx="1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84-4FC1-A1BB-D955B182DCF3}"/>
            </c:ext>
          </c:extLst>
        </c:ser>
        <c:ser>
          <c:idx val="1"/>
          <c:order val="1"/>
          <c:tx>
            <c:strRef>
              <c:f>'3A'!$M$305</c:f>
              <c:strCache>
                <c:ptCount val="1"/>
                <c:pt idx="0">
                  <c:v>Gasfyr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'3A'!$N$303:$AG$303</c:f>
              <c:strCache>
                <c:ptCount val="2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  <c:pt idx="18">
                  <c:v>2029</c:v>
                </c:pt>
                <c:pt idx="19">
                  <c:v>2030</c:v>
                </c:pt>
              </c:strCache>
            </c:strRef>
          </c:cat>
          <c:val>
            <c:numRef>
              <c:f>'3A'!$N$305:$AG$305</c:f>
              <c:numCache>
                <c:formatCode>General</c:formatCode>
                <c:ptCount val="20"/>
                <c:pt idx="0">
                  <c:v>318</c:v>
                </c:pt>
                <c:pt idx="1">
                  <c:v>322</c:v>
                </c:pt>
                <c:pt idx="2">
                  <c:v>325</c:v>
                </c:pt>
                <c:pt idx="3">
                  <c:v>328</c:v>
                </c:pt>
                <c:pt idx="4">
                  <c:v>331</c:v>
                </c:pt>
                <c:pt idx="5">
                  <c:v>332</c:v>
                </c:pt>
                <c:pt idx="6">
                  <c:v>333</c:v>
                </c:pt>
                <c:pt idx="7">
                  <c:v>334</c:v>
                </c:pt>
                <c:pt idx="8">
                  <c:v>336</c:v>
                </c:pt>
                <c:pt idx="9">
                  <c:v>341</c:v>
                </c:pt>
                <c:pt idx="10">
                  <c:v>330</c:v>
                </c:pt>
                <c:pt idx="11">
                  <c:v>319</c:v>
                </c:pt>
                <c:pt idx="12">
                  <c:v>308</c:v>
                </c:pt>
                <c:pt idx="13">
                  <c:v>297</c:v>
                </c:pt>
                <c:pt idx="14">
                  <c:v>285</c:v>
                </c:pt>
                <c:pt idx="15">
                  <c:v>275</c:v>
                </c:pt>
                <c:pt idx="16">
                  <c:v>264</c:v>
                </c:pt>
                <c:pt idx="17">
                  <c:v>253</c:v>
                </c:pt>
                <c:pt idx="18">
                  <c:v>242</c:v>
                </c:pt>
                <c:pt idx="19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84-4FC1-A1BB-D955B182DCF3}"/>
            </c:ext>
          </c:extLst>
        </c:ser>
        <c:ser>
          <c:idx val="2"/>
          <c:order val="2"/>
          <c:tx>
            <c:strRef>
              <c:f>'3A'!$M$306</c:f>
              <c:strCache>
                <c:ptCount val="1"/>
                <c:pt idx="0">
                  <c:v>Biomassefyr mv.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'3A'!$N$303:$AG$303</c:f>
              <c:strCache>
                <c:ptCount val="2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  <c:pt idx="18">
                  <c:v>2029</c:v>
                </c:pt>
                <c:pt idx="19">
                  <c:v>2030</c:v>
                </c:pt>
              </c:strCache>
            </c:strRef>
          </c:cat>
          <c:val>
            <c:numRef>
              <c:f>'3A'!$N$306:$AG$306</c:f>
              <c:numCache>
                <c:formatCode>General</c:formatCode>
                <c:ptCount val="20"/>
                <c:pt idx="0">
                  <c:v>80</c:v>
                </c:pt>
                <c:pt idx="1">
                  <c:v>83</c:v>
                </c:pt>
                <c:pt idx="2">
                  <c:v>87</c:v>
                </c:pt>
                <c:pt idx="3">
                  <c:v>89</c:v>
                </c:pt>
                <c:pt idx="4">
                  <c:v>93</c:v>
                </c:pt>
                <c:pt idx="5">
                  <c:v>96</c:v>
                </c:pt>
                <c:pt idx="6">
                  <c:v>99</c:v>
                </c:pt>
                <c:pt idx="7">
                  <c:v>104</c:v>
                </c:pt>
                <c:pt idx="8">
                  <c:v>107</c:v>
                </c:pt>
                <c:pt idx="9">
                  <c:v>110</c:v>
                </c:pt>
                <c:pt idx="10">
                  <c:v>109</c:v>
                </c:pt>
                <c:pt idx="11">
                  <c:v>108</c:v>
                </c:pt>
                <c:pt idx="12">
                  <c:v>107</c:v>
                </c:pt>
                <c:pt idx="13">
                  <c:v>106</c:v>
                </c:pt>
                <c:pt idx="14">
                  <c:v>105</c:v>
                </c:pt>
                <c:pt idx="15">
                  <c:v>103</c:v>
                </c:pt>
                <c:pt idx="16">
                  <c:v>101</c:v>
                </c:pt>
                <c:pt idx="17">
                  <c:v>99</c:v>
                </c:pt>
                <c:pt idx="18">
                  <c:v>97</c:v>
                </c:pt>
                <c:pt idx="19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84-4FC1-A1BB-D955B182DCF3}"/>
            </c:ext>
          </c:extLst>
        </c:ser>
        <c:ser>
          <c:idx val="3"/>
          <c:order val="3"/>
          <c:tx>
            <c:strRef>
              <c:f>'3A'!$M$307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'3A'!$N$303:$AG$303</c:f>
              <c:strCache>
                <c:ptCount val="2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  <c:pt idx="18">
                  <c:v>2029</c:v>
                </c:pt>
                <c:pt idx="19">
                  <c:v>2030</c:v>
                </c:pt>
              </c:strCache>
            </c:strRef>
          </c:cat>
          <c:val>
            <c:numRef>
              <c:f>'3A'!$N$307:$AG$307</c:f>
              <c:numCache>
                <c:formatCode>General</c:formatCode>
                <c:ptCount val="20"/>
                <c:pt idx="0">
                  <c:v>830</c:v>
                </c:pt>
                <c:pt idx="1">
                  <c:v>834</c:v>
                </c:pt>
                <c:pt idx="2">
                  <c:v>838</c:v>
                </c:pt>
                <c:pt idx="3">
                  <c:v>841</c:v>
                </c:pt>
                <c:pt idx="4">
                  <c:v>843</c:v>
                </c:pt>
                <c:pt idx="5">
                  <c:v>849</c:v>
                </c:pt>
                <c:pt idx="6">
                  <c:v>856</c:v>
                </c:pt>
                <c:pt idx="7">
                  <c:v>863</c:v>
                </c:pt>
                <c:pt idx="8">
                  <c:v>869</c:v>
                </c:pt>
                <c:pt idx="9">
                  <c:v>873</c:v>
                </c:pt>
                <c:pt idx="10">
                  <c:v>894</c:v>
                </c:pt>
                <c:pt idx="11">
                  <c:v>916</c:v>
                </c:pt>
                <c:pt idx="12">
                  <c:v>937</c:v>
                </c:pt>
                <c:pt idx="13">
                  <c:v>958</c:v>
                </c:pt>
                <c:pt idx="14">
                  <c:v>979</c:v>
                </c:pt>
                <c:pt idx="15">
                  <c:v>993</c:v>
                </c:pt>
                <c:pt idx="16">
                  <c:v>1006</c:v>
                </c:pt>
                <c:pt idx="17">
                  <c:v>1019</c:v>
                </c:pt>
                <c:pt idx="18">
                  <c:v>1032</c:v>
                </c:pt>
                <c:pt idx="19">
                  <c:v>1046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84-4FC1-A1BB-D955B182DCF3}"/>
            </c:ext>
          </c:extLst>
        </c:ser>
        <c:ser>
          <c:idx val="4"/>
          <c:order val="4"/>
          <c:tx>
            <c:strRef>
              <c:f>'3A'!$M$308</c:f>
              <c:strCache>
                <c:ptCount val="1"/>
                <c:pt idx="0">
                  <c:v>Elpaneler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'3A'!$N$303:$AG$303</c:f>
              <c:strCache>
                <c:ptCount val="2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  <c:pt idx="18">
                  <c:v>2029</c:v>
                </c:pt>
                <c:pt idx="19">
                  <c:v>2030</c:v>
                </c:pt>
              </c:strCache>
            </c:strRef>
          </c:cat>
          <c:val>
            <c:numRef>
              <c:f>'3A'!$N$308:$AG$308</c:f>
              <c:numCache>
                <c:formatCode>General</c:formatCode>
                <c:ptCount val="20"/>
                <c:pt idx="0">
                  <c:v>109</c:v>
                </c:pt>
                <c:pt idx="1">
                  <c:v>105</c:v>
                </c:pt>
                <c:pt idx="2">
                  <c:v>101</c:v>
                </c:pt>
                <c:pt idx="3">
                  <c:v>100</c:v>
                </c:pt>
                <c:pt idx="4">
                  <c:v>97</c:v>
                </c:pt>
                <c:pt idx="5">
                  <c:v>93</c:v>
                </c:pt>
                <c:pt idx="6">
                  <c:v>90</c:v>
                </c:pt>
                <c:pt idx="7">
                  <c:v>88</c:v>
                </c:pt>
                <c:pt idx="8">
                  <c:v>88</c:v>
                </c:pt>
                <c:pt idx="9">
                  <c:v>90</c:v>
                </c:pt>
                <c:pt idx="10">
                  <c:v>90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93</c:v>
                </c:pt>
                <c:pt idx="19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84-4FC1-A1BB-D955B182DCF3}"/>
            </c:ext>
          </c:extLst>
        </c:ser>
        <c:ser>
          <c:idx val="5"/>
          <c:order val="5"/>
          <c:tx>
            <c:strRef>
              <c:f>'3A'!$M$309</c:f>
              <c:strCache>
                <c:ptCount val="1"/>
                <c:pt idx="0">
                  <c:v>Varmepumpe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'3A'!$N$303:$AG$303</c:f>
              <c:strCache>
                <c:ptCount val="2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  <c:pt idx="15">
                  <c:v>2026</c:v>
                </c:pt>
                <c:pt idx="16">
                  <c:v>2027</c:v>
                </c:pt>
                <c:pt idx="17">
                  <c:v>2028</c:v>
                </c:pt>
                <c:pt idx="18">
                  <c:v>2029</c:v>
                </c:pt>
                <c:pt idx="19">
                  <c:v>2030</c:v>
                </c:pt>
              </c:strCache>
            </c:strRef>
          </c:cat>
          <c:val>
            <c:numRef>
              <c:f>'3A'!$N$309:$AG$309</c:f>
              <c:numCache>
                <c:formatCode>General</c:formatCode>
                <c:ptCount val="20"/>
                <c:pt idx="0">
                  <c:v>25</c:v>
                </c:pt>
                <c:pt idx="1">
                  <c:v>33</c:v>
                </c:pt>
                <c:pt idx="2">
                  <c:v>42</c:v>
                </c:pt>
                <c:pt idx="3">
                  <c:v>50</c:v>
                </c:pt>
                <c:pt idx="4">
                  <c:v>59</c:v>
                </c:pt>
                <c:pt idx="5">
                  <c:v>67</c:v>
                </c:pt>
                <c:pt idx="6">
                  <c:v>76</c:v>
                </c:pt>
                <c:pt idx="7">
                  <c:v>84</c:v>
                </c:pt>
                <c:pt idx="8">
                  <c:v>93</c:v>
                </c:pt>
                <c:pt idx="9">
                  <c:v>101</c:v>
                </c:pt>
                <c:pt idx="10">
                  <c:v>110</c:v>
                </c:pt>
                <c:pt idx="11">
                  <c:v>120</c:v>
                </c:pt>
                <c:pt idx="12">
                  <c:v>129</c:v>
                </c:pt>
                <c:pt idx="13">
                  <c:v>139</c:v>
                </c:pt>
                <c:pt idx="14">
                  <c:v>148</c:v>
                </c:pt>
                <c:pt idx="15">
                  <c:v>159</c:v>
                </c:pt>
                <c:pt idx="16">
                  <c:v>170</c:v>
                </c:pt>
                <c:pt idx="17">
                  <c:v>181</c:v>
                </c:pt>
                <c:pt idx="18">
                  <c:v>192</c:v>
                </c:pt>
                <c:pt idx="19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84-4FC1-A1BB-D955B182D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085312"/>
        <c:axId val="550090560"/>
      </c:areaChart>
      <c:catAx>
        <c:axId val="5500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0090560"/>
        <c:crosses val="autoZero"/>
        <c:auto val="1"/>
        <c:lblAlgn val="ctr"/>
        <c:lblOffset val="100"/>
        <c:tickLblSkip val="1"/>
        <c:noMultiLvlLbl val="0"/>
      </c:catAx>
      <c:valAx>
        <c:axId val="55009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00853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husholdninger                                            samt biogene CO2-udledninger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5.6635071090047395E-2"/>
          <c:y val="0.18348470293947269"/>
          <c:w val="0.55825633466432811"/>
          <c:h val="0.72944443045186436"/>
        </c:manualLayout>
      </c:layout>
      <c:areaChart>
        <c:grouping val="stacked"/>
        <c:varyColors val="0"/>
        <c:ser>
          <c:idx val="0"/>
          <c:order val="0"/>
          <c:tx>
            <c:strRef>
              <c:f>'3A'!$M$329</c:f>
              <c:strCache>
                <c:ptCount val="1"/>
                <c:pt idx="0">
                  <c:v>Sektorens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'3A'!$N$328:$BB$328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'3A'!$N$329:$BB$329</c:f>
              <c:numCache>
                <c:formatCode>General</c:formatCode>
                <c:ptCount val="41"/>
                <c:pt idx="0">
                  <c:v>5.1100000000000003</c:v>
                </c:pt>
                <c:pt idx="1">
                  <c:v>5.42</c:v>
                </c:pt>
                <c:pt idx="2">
                  <c:v>4.84</c:v>
                </c:pt>
                <c:pt idx="3">
                  <c:v>5.58</c:v>
                </c:pt>
                <c:pt idx="4">
                  <c:v>5.09</c:v>
                </c:pt>
                <c:pt idx="5">
                  <c:v>5.14</c:v>
                </c:pt>
                <c:pt idx="6">
                  <c:v>5.49</c:v>
                </c:pt>
                <c:pt idx="7">
                  <c:v>4.93</c:v>
                </c:pt>
                <c:pt idx="8">
                  <c:v>4.83</c:v>
                </c:pt>
                <c:pt idx="9">
                  <c:v>4.6399999999999997</c:v>
                </c:pt>
                <c:pt idx="10">
                  <c:v>4.16</c:v>
                </c:pt>
                <c:pt idx="11">
                  <c:v>4.3600000000000003</c:v>
                </c:pt>
                <c:pt idx="12">
                  <c:v>4.0999999999999996</c:v>
                </c:pt>
                <c:pt idx="13">
                  <c:v>4.08</c:v>
                </c:pt>
                <c:pt idx="14">
                  <c:v>3.94</c:v>
                </c:pt>
                <c:pt idx="15">
                  <c:v>3.83</c:v>
                </c:pt>
                <c:pt idx="16">
                  <c:v>3.6</c:v>
                </c:pt>
                <c:pt idx="17">
                  <c:v>3.37</c:v>
                </c:pt>
                <c:pt idx="18">
                  <c:v>3.26</c:v>
                </c:pt>
                <c:pt idx="19">
                  <c:v>3.16</c:v>
                </c:pt>
                <c:pt idx="20">
                  <c:v>3.5</c:v>
                </c:pt>
                <c:pt idx="21">
                  <c:v>2.99</c:v>
                </c:pt>
                <c:pt idx="22">
                  <c:v>2.81</c:v>
                </c:pt>
                <c:pt idx="23">
                  <c:v>2.72</c:v>
                </c:pt>
                <c:pt idx="24">
                  <c:v>2.23</c:v>
                </c:pt>
                <c:pt idx="25">
                  <c:v>2.34</c:v>
                </c:pt>
                <c:pt idx="26">
                  <c:v>2.37</c:v>
                </c:pt>
                <c:pt idx="27">
                  <c:v>2.23</c:v>
                </c:pt>
                <c:pt idx="28">
                  <c:v>2.1800000000000002</c:v>
                </c:pt>
                <c:pt idx="29">
                  <c:v>2.06</c:v>
                </c:pt>
                <c:pt idx="30">
                  <c:v>1.87</c:v>
                </c:pt>
                <c:pt idx="31">
                  <c:v>1.7</c:v>
                </c:pt>
                <c:pt idx="32">
                  <c:v>1.49</c:v>
                </c:pt>
                <c:pt idx="33">
                  <c:v>1.34</c:v>
                </c:pt>
                <c:pt idx="34">
                  <c:v>1.19</c:v>
                </c:pt>
                <c:pt idx="35">
                  <c:v>1.05</c:v>
                </c:pt>
                <c:pt idx="36">
                  <c:v>0.93</c:v>
                </c:pt>
                <c:pt idx="37">
                  <c:v>0.82</c:v>
                </c:pt>
                <c:pt idx="38">
                  <c:v>0.72</c:v>
                </c:pt>
                <c:pt idx="39">
                  <c:v>0.62</c:v>
                </c:pt>
                <c:pt idx="40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50-451F-A9C0-D3C976160B9F}"/>
            </c:ext>
          </c:extLst>
        </c:ser>
        <c:ser>
          <c:idx val="1"/>
          <c:order val="1"/>
          <c:tx>
            <c:strRef>
              <c:f>'3A'!$M$330</c:f>
              <c:strCache>
                <c:ptCount val="1"/>
                <c:pt idx="0">
                  <c:v>Sektorens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'3A'!$N$328:$BB$328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'3A'!$N$330:$BB$330</c:f>
              <c:numCache>
                <c:formatCode>General</c:formatCode>
                <c:ptCount val="41"/>
                <c:pt idx="0">
                  <c:v>1.51</c:v>
                </c:pt>
                <c:pt idx="1">
                  <c:v>1.67</c:v>
                </c:pt>
                <c:pt idx="2">
                  <c:v>1.71</c:v>
                </c:pt>
                <c:pt idx="3">
                  <c:v>1.8</c:v>
                </c:pt>
                <c:pt idx="4">
                  <c:v>1.74</c:v>
                </c:pt>
                <c:pt idx="5">
                  <c:v>1.72</c:v>
                </c:pt>
                <c:pt idx="6">
                  <c:v>1.78</c:v>
                </c:pt>
                <c:pt idx="7">
                  <c:v>1.8</c:v>
                </c:pt>
                <c:pt idx="8">
                  <c:v>1.62</c:v>
                </c:pt>
                <c:pt idx="9">
                  <c:v>1.65</c:v>
                </c:pt>
                <c:pt idx="10">
                  <c:v>1.95</c:v>
                </c:pt>
                <c:pt idx="11">
                  <c:v>2.25</c:v>
                </c:pt>
                <c:pt idx="12">
                  <c:v>2.31</c:v>
                </c:pt>
                <c:pt idx="13">
                  <c:v>2.63</c:v>
                </c:pt>
                <c:pt idx="14">
                  <c:v>2.78</c:v>
                </c:pt>
                <c:pt idx="15">
                  <c:v>3.25</c:v>
                </c:pt>
                <c:pt idx="16">
                  <c:v>3.59</c:v>
                </c:pt>
                <c:pt idx="17">
                  <c:v>4.2699999999999996</c:v>
                </c:pt>
                <c:pt idx="18">
                  <c:v>4.1500000000000004</c:v>
                </c:pt>
                <c:pt idx="19">
                  <c:v>4.13</c:v>
                </c:pt>
                <c:pt idx="20">
                  <c:v>4.42</c:v>
                </c:pt>
                <c:pt idx="21">
                  <c:v>3.98</c:v>
                </c:pt>
                <c:pt idx="22">
                  <c:v>3.84</c:v>
                </c:pt>
                <c:pt idx="23">
                  <c:v>3.98</c:v>
                </c:pt>
                <c:pt idx="24">
                  <c:v>3.89</c:v>
                </c:pt>
                <c:pt idx="25">
                  <c:v>4.5199999999999996</c:v>
                </c:pt>
                <c:pt idx="26">
                  <c:v>4.8</c:v>
                </c:pt>
                <c:pt idx="27">
                  <c:v>4.5999999999999996</c:v>
                </c:pt>
                <c:pt idx="28">
                  <c:v>4.37</c:v>
                </c:pt>
                <c:pt idx="29">
                  <c:v>4.0599999999999996</c:v>
                </c:pt>
                <c:pt idx="30">
                  <c:v>4.3099999999999996</c:v>
                </c:pt>
                <c:pt idx="31">
                  <c:v>4.29</c:v>
                </c:pt>
                <c:pt idx="32">
                  <c:v>4.32</c:v>
                </c:pt>
                <c:pt idx="33">
                  <c:v>4.3</c:v>
                </c:pt>
                <c:pt idx="34">
                  <c:v>4.3</c:v>
                </c:pt>
                <c:pt idx="35">
                  <c:v>4.26</c:v>
                </c:pt>
                <c:pt idx="36">
                  <c:v>4.2300000000000004</c:v>
                </c:pt>
                <c:pt idx="37">
                  <c:v>4.18</c:v>
                </c:pt>
                <c:pt idx="38">
                  <c:v>4.12</c:v>
                </c:pt>
                <c:pt idx="39">
                  <c:v>4.07</c:v>
                </c:pt>
                <c:pt idx="40">
                  <c:v>4.0199999999999996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50-451F-A9C0-D3C976160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1595336"/>
        <c:axId val="551593040"/>
      </c:areaChart>
      <c:catAx>
        <c:axId val="551595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1593040"/>
        <c:crosses val="autoZero"/>
        <c:auto val="1"/>
        <c:lblAlgn val="ctr"/>
        <c:lblOffset val="100"/>
        <c:tickLblSkip val="5"/>
        <c:noMultiLvlLbl val="0"/>
      </c:catAx>
      <c:valAx>
        <c:axId val="55159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8957345971563982E-2"/>
              <c:y val="9.864970893485046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1595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husholdninger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2450180990409372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'3A'!$M$29</c:f>
              <c:strCache>
                <c:ptCount val="1"/>
                <c:pt idx="0">
                  <c:v>Oliefyr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'3A'!$N$28:$Q$28</c:f>
              <c:strCache>
                <c:ptCount val="4"/>
                <c:pt idx="0">
                  <c:v>1990</c:v>
                </c:pt>
                <c:pt idx="1">
                  <c:v>2019</c:v>
                </c:pt>
                <c:pt idx="2">
                  <c:v>2025</c:v>
                </c:pt>
                <c:pt idx="3">
                  <c:v>2030</c:v>
                </c:pt>
              </c:strCache>
            </c:strRef>
          </c:cat>
          <c:val>
            <c:numRef>
              <c:f>'3A'!$N$29:$Q$29</c:f>
              <c:numCache>
                <c:formatCode>General</c:formatCode>
                <c:ptCount val="4"/>
                <c:pt idx="0">
                  <c:v>3.94</c:v>
                </c:pt>
                <c:pt idx="1">
                  <c:v>0.62</c:v>
                </c:pt>
                <c:pt idx="2">
                  <c:v>0.24</c:v>
                </c:pt>
                <c:pt idx="3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11-42CC-96F9-33FC4FD5B801}"/>
            </c:ext>
          </c:extLst>
        </c:ser>
        <c:ser>
          <c:idx val="1"/>
          <c:order val="1"/>
          <c:tx>
            <c:strRef>
              <c:f>'3A'!$M$30</c:f>
              <c:strCache>
                <c:ptCount val="1"/>
                <c:pt idx="0">
                  <c:v>Gasfyr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'3A'!$N$28:$Q$28</c:f>
              <c:strCache>
                <c:ptCount val="4"/>
                <c:pt idx="0">
                  <c:v>1990</c:v>
                </c:pt>
                <c:pt idx="1">
                  <c:v>2019</c:v>
                </c:pt>
                <c:pt idx="2">
                  <c:v>2025</c:v>
                </c:pt>
                <c:pt idx="3">
                  <c:v>2030</c:v>
                </c:pt>
              </c:strCache>
            </c:strRef>
          </c:cat>
          <c:val>
            <c:numRef>
              <c:f>'3A'!$N$30:$Q$30</c:f>
              <c:numCache>
                <c:formatCode>General</c:formatCode>
                <c:ptCount val="4"/>
                <c:pt idx="0">
                  <c:v>0.91</c:v>
                </c:pt>
                <c:pt idx="1">
                  <c:v>1.29</c:v>
                </c:pt>
                <c:pt idx="2">
                  <c:v>0.71</c:v>
                </c:pt>
                <c:pt idx="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11-42CC-96F9-33FC4FD5B801}"/>
            </c:ext>
          </c:extLst>
        </c:ser>
        <c:ser>
          <c:idx val="2"/>
          <c:order val="2"/>
          <c:tx>
            <c:strRef>
              <c:f>'3A'!$M$31</c:f>
              <c:strCache>
                <c:ptCount val="1"/>
                <c:pt idx="0">
                  <c:v>Koksfyr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'3A'!$N$28:$Q$28</c:f>
              <c:strCache>
                <c:ptCount val="4"/>
                <c:pt idx="0">
                  <c:v>1990</c:v>
                </c:pt>
                <c:pt idx="1">
                  <c:v>2019</c:v>
                </c:pt>
                <c:pt idx="2">
                  <c:v>2025</c:v>
                </c:pt>
                <c:pt idx="3">
                  <c:v>2030</c:v>
                </c:pt>
              </c:strCache>
            </c:strRef>
          </c:cat>
          <c:val>
            <c:numRef>
              <c:f>'3A'!$N$31:$Q$31</c:f>
              <c:numCache>
                <c:formatCode>General</c:formatCode>
                <c:ptCount val="4"/>
                <c:pt idx="0">
                  <c:v>7.0000000000000007E-2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11-42CC-96F9-33FC4FD5B801}"/>
            </c:ext>
          </c:extLst>
        </c:ser>
        <c:ser>
          <c:idx val="3"/>
          <c:order val="3"/>
          <c:tx>
            <c:strRef>
              <c:f>'3A'!$M$32</c:f>
              <c:strCache>
                <c:ptCount val="1"/>
                <c:pt idx="0">
                  <c:v>Ikke fordelt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'3A'!$N$28:$Q$28</c:f>
              <c:strCache>
                <c:ptCount val="4"/>
                <c:pt idx="0">
                  <c:v>1990</c:v>
                </c:pt>
                <c:pt idx="1">
                  <c:v>2019</c:v>
                </c:pt>
                <c:pt idx="2">
                  <c:v>2025</c:v>
                </c:pt>
                <c:pt idx="3">
                  <c:v>2030</c:v>
                </c:pt>
              </c:strCache>
            </c:strRef>
          </c:cat>
          <c:val>
            <c:numRef>
              <c:f>'3A'!$N$32:$Q$32</c:f>
              <c:numCache>
                <c:formatCode>General</c:formatCode>
                <c:ptCount val="4"/>
                <c:pt idx="0">
                  <c:v>0.19</c:v>
                </c:pt>
                <c:pt idx="1">
                  <c:v>0.15</c:v>
                </c:pt>
                <c:pt idx="2">
                  <c:v>0.11</c:v>
                </c:pt>
                <c:pt idx="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11-42CC-96F9-33FC4FD5B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51594024"/>
        <c:axId val="551591072"/>
      </c:barChart>
      <c:catAx>
        <c:axId val="551594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1591072"/>
        <c:crosses val="autoZero"/>
        <c:auto val="1"/>
        <c:lblAlgn val="ctr"/>
        <c:lblOffset val="100"/>
        <c:noMultiLvlLbl val="0"/>
      </c:catAx>
      <c:valAx>
        <c:axId val="55159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1594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husholdninger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947718028137474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'3A'!$M$54</c:f>
              <c:strCache>
                <c:ptCount val="1"/>
                <c:pt idx="0">
                  <c:v>Belysning og apparater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'3A'!$N$53:$BB$53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'3A'!$N$54:$BB$54</c:f>
              <c:numCache>
                <c:formatCode>General</c:formatCode>
                <c:ptCount val="41"/>
                <c:pt idx="0">
                  <c:v>26.24</c:v>
                </c:pt>
                <c:pt idx="1">
                  <c:v>27.04</c:v>
                </c:pt>
                <c:pt idx="2">
                  <c:v>27.7</c:v>
                </c:pt>
                <c:pt idx="3">
                  <c:v>27.71</c:v>
                </c:pt>
                <c:pt idx="4">
                  <c:v>28.58</c:v>
                </c:pt>
                <c:pt idx="5">
                  <c:v>28.09</c:v>
                </c:pt>
                <c:pt idx="6">
                  <c:v>28.49</c:v>
                </c:pt>
                <c:pt idx="7">
                  <c:v>28.55</c:v>
                </c:pt>
                <c:pt idx="8">
                  <c:v>28.67</c:v>
                </c:pt>
                <c:pt idx="9">
                  <c:v>29.05</c:v>
                </c:pt>
                <c:pt idx="10">
                  <c:v>29.73</c:v>
                </c:pt>
                <c:pt idx="11">
                  <c:v>29.73</c:v>
                </c:pt>
                <c:pt idx="12">
                  <c:v>30.24</c:v>
                </c:pt>
                <c:pt idx="13">
                  <c:v>30.21</c:v>
                </c:pt>
                <c:pt idx="14">
                  <c:v>30.92</c:v>
                </c:pt>
                <c:pt idx="15">
                  <c:v>31.56</c:v>
                </c:pt>
                <c:pt idx="16">
                  <c:v>32.17</c:v>
                </c:pt>
                <c:pt idx="17">
                  <c:v>32.24</c:v>
                </c:pt>
                <c:pt idx="18">
                  <c:v>31.95</c:v>
                </c:pt>
                <c:pt idx="19">
                  <c:v>31.16</c:v>
                </c:pt>
                <c:pt idx="20">
                  <c:v>31.6</c:v>
                </c:pt>
                <c:pt idx="21">
                  <c:v>30.96</c:v>
                </c:pt>
                <c:pt idx="22">
                  <c:v>30.64</c:v>
                </c:pt>
                <c:pt idx="23">
                  <c:v>31.55</c:v>
                </c:pt>
                <c:pt idx="24">
                  <c:v>30.94</c:v>
                </c:pt>
                <c:pt idx="25">
                  <c:v>31.17</c:v>
                </c:pt>
                <c:pt idx="26">
                  <c:v>31.45</c:v>
                </c:pt>
                <c:pt idx="27">
                  <c:v>30.09</c:v>
                </c:pt>
                <c:pt idx="28">
                  <c:v>29.82</c:v>
                </c:pt>
                <c:pt idx="29">
                  <c:v>31.34</c:v>
                </c:pt>
                <c:pt idx="30">
                  <c:v>32.15</c:v>
                </c:pt>
                <c:pt idx="31">
                  <c:v>32.909999999999997</c:v>
                </c:pt>
                <c:pt idx="32">
                  <c:v>33.65</c:v>
                </c:pt>
                <c:pt idx="33">
                  <c:v>34.380000000000003</c:v>
                </c:pt>
                <c:pt idx="34">
                  <c:v>35.119999999999997</c:v>
                </c:pt>
                <c:pt idx="35">
                  <c:v>35.85</c:v>
                </c:pt>
                <c:pt idx="36">
                  <c:v>36.450000000000003</c:v>
                </c:pt>
                <c:pt idx="37">
                  <c:v>37.04</c:v>
                </c:pt>
                <c:pt idx="38">
                  <c:v>37.630000000000003</c:v>
                </c:pt>
                <c:pt idx="39">
                  <c:v>38.22</c:v>
                </c:pt>
                <c:pt idx="40">
                  <c:v>38.82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A-489D-95D9-48BFF19F8A9A}"/>
            </c:ext>
          </c:extLst>
        </c:ser>
        <c:ser>
          <c:idx val="1"/>
          <c:order val="1"/>
          <c:tx>
            <c:strRef>
              <c:f>'3A'!$M$55</c:f>
              <c:strCache>
                <c:ptCount val="1"/>
                <c:pt idx="0">
                  <c:v>Øvrige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'3A'!$N$53:$BB$53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'3A'!$N$55:$BB$55</c:f>
              <c:numCache>
                <c:formatCode>General</c:formatCode>
                <c:ptCount val="41"/>
                <c:pt idx="0">
                  <c:v>1.63</c:v>
                </c:pt>
                <c:pt idx="1">
                  <c:v>1.66</c:v>
                </c:pt>
                <c:pt idx="2">
                  <c:v>1.62</c:v>
                </c:pt>
                <c:pt idx="3">
                  <c:v>1.69</c:v>
                </c:pt>
                <c:pt idx="4">
                  <c:v>1.83</c:v>
                </c:pt>
                <c:pt idx="5">
                  <c:v>1.88</c:v>
                </c:pt>
                <c:pt idx="6">
                  <c:v>2.0299999999999998</c:v>
                </c:pt>
                <c:pt idx="7">
                  <c:v>1.97</c:v>
                </c:pt>
                <c:pt idx="8">
                  <c:v>1.94</c:v>
                </c:pt>
                <c:pt idx="9">
                  <c:v>1.97</c:v>
                </c:pt>
                <c:pt idx="10">
                  <c:v>2</c:v>
                </c:pt>
                <c:pt idx="11">
                  <c:v>1.99</c:v>
                </c:pt>
                <c:pt idx="12">
                  <c:v>1.9</c:v>
                </c:pt>
                <c:pt idx="13">
                  <c:v>1.91</c:v>
                </c:pt>
                <c:pt idx="14">
                  <c:v>1.94</c:v>
                </c:pt>
                <c:pt idx="15">
                  <c:v>1.89</c:v>
                </c:pt>
                <c:pt idx="16">
                  <c:v>1.87</c:v>
                </c:pt>
                <c:pt idx="17">
                  <c:v>1.84</c:v>
                </c:pt>
                <c:pt idx="18">
                  <c:v>1.72</c:v>
                </c:pt>
                <c:pt idx="19">
                  <c:v>1.64</c:v>
                </c:pt>
                <c:pt idx="20">
                  <c:v>1.65</c:v>
                </c:pt>
                <c:pt idx="21">
                  <c:v>1.51</c:v>
                </c:pt>
                <c:pt idx="22">
                  <c:v>1.44</c:v>
                </c:pt>
                <c:pt idx="23">
                  <c:v>1.35</c:v>
                </c:pt>
                <c:pt idx="24">
                  <c:v>1.29</c:v>
                </c:pt>
                <c:pt idx="25">
                  <c:v>1.31</c:v>
                </c:pt>
                <c:pt idx="26">
                  <c:v>1.23</c:v>
                </c:pt>
                <c:pt idx="27">
                  <c:v>1.18</c:v>
                </c:pt>
                <c:pt idx="28">
                  <c:v>1.1399999999999999</c:v>
                </c:pt>
                <c:pt idx="29">
                  <c:v>1.07</c:v>
                </c:pt>
                <c:pt idx="30">
                  <c:v>1.08</c:v>
                </c:pt>
                <c:pt idx="31">
                  <c:v>1.08</c:v>
                </c:pt>
                <c:pt idx="32">
                  <c:v>1.08</c:v>
                </c:pt>
                <c:pt idx="33">
                  <c:v>1.08</c:v>
                </c:pt>
                <c:pt idx="34">
                  <c:v>1.08</c:v>
                </c:pt>
                <c:pt idx="35">
                  <c:v>1.08</c:v>
                </c:pt>
                <c:pt idx="36">
                  <c:v>1.08</c:v>
                </c:pt>
                <c:pt idx="37">
                  <c:v>1.08</c:v>
                </c:pt>
                <c:pt idx="38">
                  <c:v>1.08</c:v>
                </c:pt>
                <c:pt idx="39">
                  <c:v>1.08</c:v>
                </c:pt>
                <c:pt idx="40">
                  <c:v>1.08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BA-489D-95D9-48BFF19F8A9A}"/>
            </c:ext>
          </c:extLst>
        </c:ser>
        <c:ser>
          <c:idx val="2"/>
          <c:order val="2"/>
          <c:tx>
            <c:strRef>
              <c:f>'3A'!$M$56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'3A'!$N$53:$BB$53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'3A'!$N$56:$BB$56</c:f>
              <c:numCache>
                <c:formatCode>General</c:formatCode>
                <c:ptCount val="41"/>
                <c:pt idx="0">
                  <c:v>141.46</c:v>
                </c:pt>
                <c:pt idx="1">
                  <c:v>155.24</c:v>
                </c:pt>
                <c:pt idx="2">
                  <c:v>147.87</c:v>
                </c:pt>
                <c:pt idx="3">
                  <c:v>162.9</c:v>
                </c:pt>
                <c:pt idx="4">
                  <c:v>155.32</c:v>
                </c:pt>
                <c:pt idx="5">
                  <c:v>159.93</c:v>
                </c:pt>
                <c:pt idx="6">
                  <c:v>172.29</c:v>
                </c:pt>
                <c:pt idx="7">
                  <c:v>159.37</c:v>
                </c:pt>
                <c:pt idx="8">
                  <c:v>158.58000000000001</c:v>
                </c:pt>
                <c:pt idx="9">
                  <c:v>153.38</c:v>
                </c:pt>
                <c:pt idx="10">
                  <c:v>145.43</c:v>
                </c:pt>
                <c:pt idx="11">
                  <c:v>155.91</c:v>
                </c:pt>
                <c:pt idx="12">
                  <c:v>150.97</c:v>
                </c:pt>
                <c:pt idx="13">
                  <c:v>155.75</c:v>
                </c:pt>
                <c:pt idx="14">
                  <c:v>154.74</c:v>
                </c:pt>
                <c:pt idx="15">
                  <c:v>156.51</c:v>
                </c:pt>
                <c:pt idx="16">
                  <c:v>155.94</c:v>
                </c:pt>
                <c:pt idx="17">
                  <c:v>155.94</c:v>
                </c:pt>
                <c:pt idx="18">
                  <c:v>155.69999999999999</c:v>
                </c:pt>
                <c:pt idx="19">
                  <c:v>156.91</c:v>
                </c:pt>
                <c:pt idx="20">
                  <c:v>177.2</c:v>
                </c:pt>
                <c:pt idx="21">
                  <c:v>156.6</c:v>
                </c:pt>
                <c:pt idx="22">
                  <c:v>155.11000000000001</c:v>
                </c:pt>
                <c:pt idx="23">
                  <c:v>155.68</c:v>
                </c:pt>
                <c:pt idx="24">
                  <c:v>142.15</c:v>
                </c:pt>
                <c:pt idx="25">
                  <c:v>154.53</c:v>
                </c:pt>
                <c:pt idx="26">
                  <c:v>160.63999999999999</c:v>
                </c:pt>
                <c:pt idx="27">
                  <c:v>157.24</c:v>
                </c:pt>
                <c:pt idx="28">
                  <c:v>155.22999999999999</c:v>
                </c:pt>
                <c:pt idx="29">
                  <c:v>150.56</c:v>
                </c:pt>
                <c:pt idx="30">
                  <c:v>155.25</c:v>
                </c:pt>
                <c:pt idx="31">
                  <c:v>154.27000000000001</c:v>
                </c:pt>
                <c:pt idx="32">
                  <c:v>153.74</c:v>
                </c:pt>
                <c:pt idx="33">
                  <c:v>153.22</c:v>
                </c:pt>
                <c:pt idx="34">
                  <c:v>152.69</c:v>
                </c:pt>
                <c:pt idx="35">
                  <c:v>152.16</c:v>
                </c:pt>
                <c:pt idx="36">
                  <c:v>151.87</c:v>
                </c:pt>
                <c:pt idx="37">
                  <c:v>151.59</c:v>
                </c:pt>
                <c:pt idx="38">
                  <c:v>151.30000000000001</c:v>
                </c:pt>
                <c:pt idx="39">
                  <c:v>151.02000000000001</c:v>
                </c:pt>
                <c:pt idx="40">
                  <c:v>150.72999999999999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BA-489D-95D9-48BFF19F8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1590744"/>
        <c:axId val="551592384"/>
      </c:areaChart>
      <c:catAx>
        <c:axId val="55159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1592384"/>
        <c:crosses val="autoZero"/>
        <c:auto val="1"/>
        <c:lblAlgn val="ctr"/>
        <c:lblOffset val="100"/>
        <c:tickLblSkip val="5"/>
        <c:noMultiLvlLbl val="0"/>
      </c:catAx>
      <c:valAx>
        <c:axId val="55159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1590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til opvarmning i husholdninger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1498731201253871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'3A'!$M$79</c:f>
              <c:strCache>
                <c:ptCount val="1"/>
                <c:pt idx="0">
                  <c:v>Kul &amp; Koks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'3A'!$N$79:$BB$79</c:f>
              <c:numCache>
                <c:formatCode>General</c:formatCode>
                <c:ptCount val="41"/>
                <c:pt idx="0">
                  <c:v>0.75</c:v>
                </c:pt>
                <c:pt idx="1">
                  <c:v>1.29</c:v>
                </c:pt>
                <c:pt idx="2">
                  <c:v>1.01</c:v>
                </c:pt>
                <c:pt idx="3">
                  <c:v>0.95</c:v>
                </c:pt>
                <c:pt idx="4">
                  <c:v>0.76</c:v>
                </c:pt>
                <c:pt idx="5">
                  <c:v>0.49</c:v>
                </c:pt>
                <c:pt idx="6">
                  <c:v>0.17</c:v>
                </c:pt>
                <c:pt idx="7">
                  <c:v>0.16</c:v>
                </c:pt>
                <c:pt idx="8">
                  <c:v>0.19</c:v>
                </c:pt>
                <c:pt idx="9">
                  <c:v>0.13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0.03</c:v>
                </c:pt>
                <c:pt idx="14">
                  <c:v>0.03</c:v>
                </c:pt>
                <c:pt idx="15">
                  <c:v>0.01</c:v>
                </c:pt>
                <c:pt idx="16">
                  <c:v>0</c:v>
                </c:pt>
                <c:pt idx="17">
                  <c:v>0.01</c:v>
                </c:pt>
                <c:pt idx="18">
                  <c:v>0.02</c:v>
                </c:pt>
                <c:pt idx="19">
                  <c:v>0.02</c:v>
                </c:pt>
                <c:pt idx="20">
                  <c:v>0.03</c:v>
                </c:pt>
                <c:pt idx="21">
                  <c:v>0.03</c:v>
                </c:pt>
                <c:pt idx="22">
                  <c:v>0.02</c:v>
                </c:pt>
                <c:pt idx="23">
                  <c:v>0.02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FE-4B5E-9508-814906BFCDD9}"/>
            </c:ext>
          </c:extLst>
        </c:ser>
        <c:ser>
          <c:idx val="1"/>
          <c:order val="1"/>
          <c:tx>
            <c:strRef>
              <c:f>'3A'!$M$80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'3A'!$N$80:$BB$80</c:f>
              <c:numCache>
                <c:formatCode>General</c:formatCode>
                <c:ptCount val="41"/>
                <c:pt idx="0">
                  <c:v>53.2</c:v>
                </c:pt>
                <c:pt idx="1">
                  <c:v>53.96</c:v>
                </c:pt>
                <c:pt idx="2">
                  <c:v>45.96</c:v>
                </c:pt>
                <c:pt idx="3">
                  <c:v>53.28</c:v>
                </c:pt>
                <c:pt idx="4">
                  <c:v>46.78</c:v>
                </c:pt>
                <c:pt idx="5">
                  <c:v>46.16</c:v>
                </c:pt>
                <c:pt idx="6">
                  <c:v>48.39</c:v>
                </c:pt>
                <c:pt idx="7">
                  <c:v>42.4</c:v>
                </c:pt>
                <c:pt idx="8">
                  <c:v>40.58</c:v>
                </c:pt>
                <c:pt idx="9">
                  <c:v>38.299999999999997</c:v>
                </c:pt>
                <c:pt idx="10">
                  <c:v>32.76</c:v>
                </c:pt>
                <c:pt idx="11">
                  <c:v>34</c:v>
                </c:pt>
                <c:pt idx="12">
                  <c:v>31.45</c:v>
                </c:pt>
                <c:pt idx="13">
                  <c:v>29.65</c:v>
                </c:pt>
                <c:pt idx="14">
                  <c:v>27.97</c:v>
                </c:pt>
                <c:pt idx="15">
                  <c:v>26.79</c:v>
                </c:pt>
                <c:pt idx="16">
                  <c:v>24.25</c:v>
                </c:pt>
                <c:pt idx="17">
                  <c:v>22.24</c:v>
                </c:pt>
                <c:pt idx="18">
                  <c:v>20.9</c:v>
                </c:pt>
                <c:pt idx="19">
                  <c:v>19.77</c:v>
                </c:pt>
                <c:pt idx="20">
                  <c:v>20.63</c:v>
                </c:pt>
                <c:pt idx="21">
                  <c:v>17.41</c:v>
                </c:pt>
                <c:pt idx="22">
                  <c:v>14.96</c:v>
                </c:pt>
                <c:pt idx="23">
                  <c:v>14.06</c:v>
                </c:pt>
                <c:pt idx="24">
                  <c:v>10.42</c:v>
                </c:pt>
                <c:pt idx="25">
                  <c:v>10.71</c:v>
                </c:pt>
                <c:pt idx="26">
                  <c:v>10.26</c:v>
                </c:pt>
                <c:pt idx="27">
                  <c:v>9.41</c:v>
                </c:pt>
                <c:pt idx="28">
                  <c:v>9.4</c:v>
                </c:pt>
                <c:pt idx="29">
                  <c:v>8.48</c:v>
                </c:pt>
                <c:pt idx="30">
                  <c:v>7.36</c:v>
                </c:pt>
                <c:pt idx="31">
                  <c:v>6.5</c:v>
                </c:pt>
                <c:pt idx="32">
                  <c:v>5.69</c:v>
                </c:pt>
                <c:pt idx="33">
                  <c:v>4.88</c:v>
                </c:pt>
                <c:pt idx="34">
                  <c:v>4.07</c:v>
                </c:pt>
                <c:pt idx="35">
                  <c:v>3.27</c:v>
                </c:pt>
                <c:pt idx="36">
                  <c:v>3.03</c:v>
                </c:pt>
                <c:pt idx="37">
                  <c:v>2.79</c:v>
                </c:pt>
                <c:pt idx="38">
                  <c:v>2.5499999999999998</c:v>
                </c:pt>
                <c:pt idx="39">
                  <c:v>2.2999999999999998</c:v>
                </c:pt>
                <c:pt idx="40">
                  <c:v>2.06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FE-4B5E-9508-814906BFCDD9}"/>
            </c:ext>
          </c:extLst>
        </c:ser>
        <c:ser>
          <c:idx val="2"/>
          <c:order val="2"/>
          <c:tx>
            <c:strRef>
              <c:f>'3A'!$M$81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'3A'!$N$81:$BB$81</c:f>
              <c:numCache>
                <c:formatCode>General</c:formatCode>
                <c:ptCount val="41"/>
                <c:pt idx="0">
                  <c:v>17.36</c:v>
                </c:pt>
                <c:pt idx="1">
                  <c:v>20.43</c:v>
                </c:pt>
                <c:pt idx="2">
                  <c:v>21.44</c:v>
                </c:pt>
                <c:pt idx="3">
                  <c:v>24.9</c:v>
                </c:pt>
                <c:pt idx="4">
                  <c:v>24.74</c:v>
                </c:pt>
                <c:pt idx="5">
                  <c:v>26.95</c:v>
                </c:pt>
                <c:pt idx="6">
                  <c:v>30.41</c:v>
                </c:pt>
                <c:pt idx="7">
                  <c:v>28.36</c:v>
                </c:pt>
                <c:pt idx="8">
                  <c:v>29.14</c:v>
                </c:pt>
                <c:pt idx="9">
                  <c:v>28.98</c:v>
                </c:pt>
                <c:pt idx="10">
                  <c:v>27.57</c:v>
                </c:pt>
                <c:pt idx="11">
                  <c:v>29.26</c:v>
                </c:pt>
                <c:pt idx="12">
                  <c:v>28.08</c:v>
                </c:pt>
                <c:pt idx="13">
                  <c:v>30.02</c:v>
                </c:pt>
                <c:pt idx="14">
                  <c:v>29.86</c:v>
                </c:pt>
                <c:pt idx="15">
                  <c:v>29.52</c:v>
                </c:pt>
                <c:pt idx="16">
                  <c:v>28.59</c:v>
                </c:pt>
                <c:pt idx="17">
                  <c:v>26.57</c:v>
                </c:pt>
                <c:pt idx="18">
                  <c:v>26.52</c:v>
                </c:pt>
                <c:pt idx="19">
                  <c:v>26.69</c:v>
                </c:pt>
                <c:pt idx="20">
                  <c:v>31.45</c:v>
                </c:pt>
                <c:pt idx="21">
                  <c:v>27.19</c:v>
                </c:pt>
                <c:pt idx="22">
                  <c:v>27.21</c:v>
                </c:pt>
                <c:pt idx="23">
                  <c:v>27.21</c:v>
                </c:pt>
                <c:pt idx="24">
                  <c:v>23.71</c:v>
                </c:pt>
                <c:pt idx="25">
                  <c:v>24.9</c:v>
                </c:pt>
                <c:pt idx="26">
                  <c:v>26.09</c:v>
                </c:pt>
                <c:pt idx="27">
                  <c:v>24.69</c:v>
                </c:pt>
                <c:pt idx="28">
                  <c:v>23.92</c:v>
                </c:pt>
                <c:pt idx="29">
                  <c:v>23.23</c:v>
                </c:pt>
                <c:pt idx="30">
                  <c:v>22.09</c:v>
                </c:pt>
                <c:pt idx="31">
                  <c:v>20.190000000000001</c:v>
                </c:pt>
                <c:pt idx="32">
                  <c:v>17.7</c:v>
                </c:pt>
                <c:pt idx="33">
                  <c:v>16.09</c:v>
                </c:pt>
                <c:pt idx="34">
                  <c:v>14.1</c:v>
                </c:pt>
                <c:pt idx="35">
                  <c:v>12.84</c:v>
                </c:pt>
                <c:pt idx="36">
                  <c:v>10.99</c:v>
                </c:pt>
                <c:pt idx="37">
                  <c:v>9.5</c:v>
                </c:pt>
                <c:pt idx="38">
                  <c:v>8.0500000000000007</c:v>
                </c:pt>
                <c:pt idx="39">
                  <c:v>6.59</c:v>
                </c:pt>
                <c:pt idx="40">
                  <c:v>5.13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FE-4B5E-9508-814906BFCDD9}"/>
            </c:ext>
          </c:extLst>
        </c:ser>
        <c:ser>
          <c:idx val="3"/>
          <c:order val="3"/>
          <c:tx>
            <c:strRef>
              <c:f>'3A'!$M$82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'3A'!$N$82:$BB$82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0.08</c:v>
                </c:pt>
                <c:pt idx="25">
                  <c:v>0.26</c:v>
                </c:pt>
                <c:pt idx="26">
                  <c:v>0.81</c:v>
                </c:pt>
                <c:pt idx="27">
                  <c:v>1.35</c:v>
                </c:pt>
                <c:pt idx="28">
                  <c:v>1.83</c:v>
                </c:pt>
                <c:pt idx="29">
                  <c:v>2.5499999999999998</c:v>
                </c:pt>
                <c:pt idx="30">
                  <c:v>4.75</c:v>
                </c:pt>
                <c:pt idx="31">
                  <c:v>5.52</c:v>
                </c:pt>
                <c:pt idx="32">
                  <c:v>7.05</c:v>
                </c:pt>
                <c:pt idx="33">
                  <c:v>7.7</c:v>
                </c:pt>
                <c:pt idx="34">
                  <c:v>8.73</c:v>
                </c:pt>
                <c:pt idx="35">
                  <c:v>9.0299999999999994</c:v>
                </c:pt>
                <c:pt idx="36">
                  <c:v>9.9700000000000006</c:v>
                </c:pt>
                <c:pt idx="37">
                  <c:v>10.55</c:v>
                </c:pt>
                <c:pt idx="38">
                  <c:v>11.09</c:v>
                </c:pt>
                <c:pt idx="39">
                  <c:v>11.64</c:v>
                </c:pt>
                <c:pt idx="40">
                  <c:v>12.19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FE-4B5E-9508-814906BFCDD9}"/>
            </c:ext>
          </c:extLst>
        </c:ser>
        <c:ser>
          <c:idx val="4"/>
          <c:order val="4"/>
          <c:tx>
            <c:strRef>
              <c:f>'3A'!$M$83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'3A'!$N$83:$BB$83</c:f>
              <c:numCache>
                <c:formatCode>General</c:formatCode>
                <c:ptCount val="41"/>
                <c:pt idx="0">
                  <c:v>14.04</c:v>
                </c:pt>
                <c:pt idx="1">
                  <c:v>15.5</c:v>
                </c:pt>
                <c:pt idx="2">
                  <c:v>15.81</c:v>
                </c:pt>
                <c:pt idx="3">
                  <c:v>16.61</c:v>
                </c:pt>
                <c:pt idx="4">
                  <c:v>15.98</c:v>
                </c:pt>
                <c:pt idx="5">
                  <c:v>15.84</c:v>
                </c:pt>
                <c:pt idx="6">
                  <c:v>16.3</c:v>
                </c:pt>
                <c:pt idx="7">
                  <c:v>16.46</c:v>
                </c:pt>
                <c:pt idx="8">
                  <c:v>14.91</c:v>
                </c:pt>
                <c:pt idx="9">
                  <c:v>15.06</c:v>
                </c:pt>
                <c:pt idx="10">
                  <c:v>17.739999999999998</c:v>
                </c:pt>
                <c:pt idx="11">
                  <c:v>20.39</c:v>
                </c:pt>
                <c:pt idx="12">
                  <c:v>20.97</c:v>
                </c:pt>
                <c:pt idx="13">
                  <c:v>23.76</c:v>
                </c:pt>
                <c:pt idx="14">
                  <c:v>25.18</c:v>
                </c:pt>
                <c:pt idx="15">
                  <c:v>29.3</c:v>
                </c:pt>
                <c:pt idx="16">
                  <c:v>32.33</c:v>
                </c:pt>
                <c:pt idx="17">
                  <c:v>38.409999999999997</c:v>
                </c:pt>
                <c:pt idx="18">
                  <c:v>37.36</c:v>
                </c:pt>
                <c:pt idx="19">
                  <c:v>37.22</c:v>
                </c:pt>
                <c:pt idx="20">
                  <c:v>39.81</c:v>
                </c:pt>
                <c:pt idx="21">
                  <c:v>35.869999999999997</c:v>
                </c:pt>
                <c:pt idx="22">
                  <c:v>34.58</c:v>
                </c:pt>
                <c:pt idx="23">
                  <c:v>35.880000000000003</c:v>
                </c:pt>
                <c:pt idx="24">
                  <c:v>34.979999999999997</c:v>
                </c:pt>
                <c:pt idx="25">
                  <c:v>40.520000000000003</c:v>
                </c:pt>
                <c:pt idx="26">
                  <c:v>42.77</c:v>
                </c:pt>
                <c:pt idx="27">
                  <c:v>40.700000000000003</c:v>
                </c:pt>
                <c:pt idx="28">
                  <c:v>38.43</c:v>
                </c:pt>
                <c:pt idx="29">
                  <c:v>35.340000000000003</c:v>
                </c:pt>
                <c:pt idx="30">
                  <c:v>36.4</c:v>
                </c:pt>
                <c:pt idx="31">
                  <c:v>35.86</c:v>
                </c:pt>
                <c:pt idx="32">
                  <c:v>35.35</c:v>
                </c:pt>
                <c:pt idx="33">
                  <c:v>34.83</c:v>
                </c:pt>
                <c:pt idx="34">
                  <c:v>34.32</c:v>
                </c:pt>
                <c:pt idx="35">
                  <c:v>33.799999999999997</c:v>
                </c:pt>
                <c:pt idx="36">
                  <c:v>33.07</c:v>
                </c:pt>
                <c:pt idx="37">
                  <c:v>32.33</c:v>
                </c:pt>
                <c:pt idx="38">
                  <c:v>31.59</c:v>
                </c:pt>
                <c:pt idx="39">
                  <c:v>30.85</c:v>
                </c:pt>
                <c:pt idx="40">
                  <c:v>30.11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FE-4B5E-9508-814906BFCDD9}"/>
            </c:ext>
          </c:extLst>
        </c:ser>
        <c:ser>
          <c:idx val="5"/>
          <c:order val="5"/>
          <c:tx>
            <c:strRef>
              <c:f>'3A'!$M$84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'3A'!$N$84:$BB$84</c:f>
              <c:numCache>
                <c:formatCode>General</c:formatCode>
                <c:ptCount val="41"/>
                <c:pt idx="0">
                  <c:v>1.65</c:v>
                </c:pt>
                <c:pt idx="1">
                  <c:v>1.63</c:v>
                </c:pt>
                <c:pt idx="2">
                  <c:v>1.73</c:v>
                </c:pt>
                <c:pt idx="3">
                  <c:v>1.88</c:v>
                </c:pt>
                <c:pt idx="4">
                  <c:v>1.97</c:v>
                </c:pt>
                <c:pt idx="5">
                  <c:v>2.0699999999999998</c:v>
                </c:pt>
                <c:pt idx="6">
                  <c:v>2.19</c:v>
                </c:pt>
                <c:pt idx="7">
                  <c:v>2.31</c:v>
                </c:pt>
                <c:pt idx="8">
                  <c:v>2.42</c:v>
                </c:pt>
                <c:pt idx="9">
                  <c:v>2.52</c:v>
                </c:pt>
                <c:pt idx="10">
                  <c:v>2.59</c:v>
                </c:pt>
                <c:pt idx="11">
                  <c:v>2.65</c:v>
                </c:pt>
                <c:pt idx="12">
                  <c:v>2.67</c:v>
                </c:pt>
                <c:pt idx="13">
                  <c:v>2.69</c:v>
                </c:pt>
                <c:pt idx="14">
                  <c:v>2.75</c:v>
                </c:pt>
                <c:pt idx="15">
                  <c:v>2.94</c:v>
                </c:pt>
                <c:pt idx="16">
                  <c:v>3.26</c:v>
                </c:pt>
                <c:pt idx="17">
                  <c:v>3.26</c:v>
                </c:pt>
                <c:pt idx="18">
                  <c:v>3.61</c:v>
                </c:pt>
                <c:pt idx="19">
                  <c:v>3.91</c:v>
                </c:pt>
                <c:pt idx="20">
                  <c:v>4.2</c:v>
                </c:pt>
                <c:pt idx="21">
                  <c:v>4.5</c:v>
                </c:pt>
                <c:pt idx="22">
                  <c:v>4.95</c:v>
                </c:pt>
                <c:pt idx="23">
                  <c:v>5.19</c:v>
                </c:pt>
                <c:pt idx="24">
                  <c:v>5.42</c:v>
                </c:pt>
                <c:pt idx="25">
                  <c:v>6.02</c:v>
                </c:pt>
                <c:pt idx="26">
                  <c:v>6.7</c:v>
                </c:pt>
                <c:pt idx="27">
                  <c:v>6.87</c:v>
                </c:pt>
                <c:pt idx="28">
                  <c:v>7.77</c:v>
                </c:pt>
                <c:pt idx="29">
                  <c:v>8.7799999999999994</c:v>
                </c:pt>
                <c:pt idx="30">
                  <c:v>9.17</c:v>
                </c:pt>
                <c:pt idx="31">
                  <c:v>9.86</c:v>
                </c:pt>
                <c:pt idx="32">
                  <c:v>10.67</c:v>
                </c:pt>
                <c:pt idx="33">
                  <c:v>11.48</c:v>
                </c:pt>
                <c:pt idx="34">
                  <c:v>12.29</c:v>
                </c:pt>
                <c:pt idx="35">
                  <c:v>13.1</c:v>
                </c:pt>
                <c:pt idx="36">
                  <c:v>14</c:v>
                </c:pt>
                <c:pt idx="37">
                  <c:v>14.91</c:v>
                </c:pt>
                <c:pt idx="38">
                  <c:v>15.82</c:v>
                </c:pt>
                <c:pt idx="39">
                  <c:v>16.72</c:v>
                </c:pt>
                <c:pt idx="40">
                  <c:v>17.63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FE-4B5E-9508-814906BFCDD9}"/>
            </c:ext>
          </c:extLst>
        </c:ser>
        <c:ser>
          <c:idx val="6"/>
          <c:order val="6"/>
          <c:tx>
            <c:strRef>
              <c:f>'3A'!$M$85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'3A'!$N$85:$BB$85</c:f>
              <c:numCache>
                <c:formatCode>General</c:formatCode>
                <c:ptCount val="41"/>
                <c:pt idx="0">
                  <c:v>47.51</c:v>
                </c:pt>
                <c:pt idx="1">
                  <c:v>54.65</c:v>
                </c:pt>
                <c:pt idx="2">
                  <c:v>54.49</c:v>
                </c:pt>
                <c:pt idx="3">
                  <c:v>57.49</c:v>
                </c:pt>
                <c:pt idx="4">
                  <c:v>57.8</c:v>
                </c:pt>
                <c:pt idx="5">
                  <c:v>61.13</c:v>
                </c:pt>
                <c:pt idx="6">
                  <c:v>66.87</c:v>
                </c:pt>
                <c:pt idx="7">
                  <c:v>62.75</c:v>
                </c:pt>
                <c:pt idx="8">
                  <c:v>64.72</c:v>
                </c:pt>
                <c:pt idx="9">
                  <c:v>62.1</c:v>
                </c:pt>
                <c:pt idx="10">
                  <c:v>59.37</c:v>
                </c:pt>
                <c:pt idx="11">
                  <c:v>64.38</c:v>
                </c:pt>
                <c:pt idx="12">
                  <c:v>62.93</c:v>
                </c:pt>
                <c:pt idx="13">
                  <c:v>64.489999999999995</c:v>
                </c:pt>
                <c:pt idx="14">
                  <c:v>64.290000000000006</c:v>
                </c:pt>
                <c:pt idx="15">
                  <c:v>63.47</c:v>
                </c:pt>
                <c:pt idx="16">
                  <c:v>63.16</c:v>
                </c:pt>
                <c:pt idx="17">
                  <c:v>61.94</c:v>
                </c:pt>
                <c:pt idx="18">
                  <c:v>63.67</c:v>
                </c:pt>
                <c:pt idx="19">
                  <c:v>65.47</c:v>
                </c:pt>
                <c:pt idx="20">
                  <c:v>76.64</c:v>
                </c:pt>
                <c:pt idx="21">
                  <c:v>67.5</c:v>
                </c:pt>
                <c:pt idx="22">
                  <c:v>69.25</c:v>
                </c:pt>
                <c:pt idx="23">
                  <c:v>68.91</c:v>
                </c:pt>
                <c:pt idx="24">
                  <c:v>63.23</c:v>
                </c:pt>
                <c:pt idx="25">
                  <c:v>67.83</c:v>
                </c:pt>
                <c:pt idx="26">
                  <c:v>69.680000000000007</c:v>
                </c:pt>
                <c:pt idx="27">
                  <c:v>70.06</c:v>
                </c:pt>
                <c:pt idx="28">
                  <c:v>69.75</c:v>
                </c:pt>
                <c:pt idx="29">
                  <c:v>67.709999999999994</c:v>
                </c:pt>
                <c:pt idx="30">
                  <c:v>70.66</c:v>
                </c:pt>
                <c:pt idx="31">
                  <c:v>71.209999999999994</c:v>
                </c:pt>
                <c:pt idx="32">
                  <c:v>71.83</c:v>
                </c:pt>
                <c:pt idx="33">
                  <c:v>72.45</c:v>
                </c:pt>
                <c:pt idx="34">
                  <c:v>73.069999999999993</c:v>
                </c:pt>
                <c:pt idx="35">
                  <c:v>73.69</c:v>
                </c:pt>
                <c:pt idx="36">
                  <c:v>74.040000000000006</c:v>
                </c:pt>
                <c:pt idx="37">
                  <c:v>74.39</c:v>
                </c:pt>
                <c:pt idx="38">
                  <c:v>74.73</c:v>
                </c:pt>
                <c:pt idx="39">
                  <c:v>75.08</c:v>
                </c:pt>
                <c:pt idx="40">
                  <c:v>75.430000000000007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FE-4B5E-9508-814906BFCDD9}"/>
            </c:ext>
          </c:extLst>
        </c:ser>
        <c:ser>
          <c:idx val="7"/>
          <c:order val="7"/>
          <c:tx>
            <c:strRef>
              <c:f>'3A'!$M$86</c:f>
              <c:strCache>
                <c:ptCount val="1"/>
                <c:pt idx="0">
                  <c:v>Elektricititet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'3A'!$N$78:$BB$78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'3A'!$N$86:$BB$86</c:f>
              <c:numCache>
                <c:formatCode>General</c:formatCode>
                <c:ptCount val="41"/>
                <c:pt idx="0">
                  <c:v>8.57</c:v>
                </c:pt>
                <c:pt idx="1">
                  <c:v>9.44</c:v>
                </c:pt>
                <c:pt idx="2">
                  <c:v>9.0500000000000007</c:v>
                </c:pt>
                <c:pt idx="3">
                  <c:v>9.49</c:v>
                </c:pt>
                <c:pt idx="4">
                  <c:v>8.9600000000000009</c:v>
                </c:pt>
                <c:pt idx="5">
                  <c:v>8.9700000000000006</c:v>
                </c:pt>
                <c:pt idx="6">
                  <c:v>9.65</c:v>
                </c:pt>
                <c:pt idx="7">
                  <c:v>8.59</c:v>
                </c:pt>
                <c:pt idx="8">
                  <c:v>8.27</c:v>
                </c:pt>
                <c:pt idx="9">
                  <c:v>7.97</c:v>
                </c:pt>
                <c:pt idx="10">
                  <c:v>7.04</c:v>
                </c:pt>
                <c:pt idx="11">
                  <c:v>6.84</c:v>
                </c:pt>
                <c:pt idx="12">
                  <c:v>6.44</c:v>
                </c:pt>
                <c:pt idx="13">
                  <c:v>6.73</c:v>
                </c:pt>
                <c:pt idx="14">
                  <c:v>6.27</c:v>
                </c:pt>
                <c:pt idx="15">
                  <c:v>6.05</c:v>
                </c:pt>
                <c:pt idx="16">
                  <c:v>5.89</c:v>
                </c:pt>
                <c:pt idx="17">
                  <c:v>5.01</c:v>
                </c:pt>
                <c:pt idx="18">
                  <c:v>5.05</c:v>
                </c:pt>
                <c:pt idx="19">
                  <c:v>5.18</c:v>
                </c:pt>
                <c:pt idx="20">
                  <c:v>5.78</c:v>
                </c:pt>
                <c:pt idx="21">
                  <c:v>5.38</c:v>
                </c:pt>
                <c:pt idx="22">
                  <c:v>5.32</c:v>
                </c:pt>
                <c:pt idx="23">
                  <c:v>5.56</c:v>
                </c:pt>
                <c:pt idx="24">
                  <c:v>5.43</c:v>
                </c:pt>
                <c:pt idx="25">
                  <c:v>5.47</c:v>
                </c:pt>
                <c:pt idx="26">
                  <c:v>5.53</c:v>
                </c:pt>
                <c:pt idx="27">
                  <c:v>5.33</c:v>
                </c:pt>
                <c:pt idx="28">
                  <c:v>5.25</c:v>
                </c:pt>
                <c:pt idx="29">
                  <c:v>5.52</c:v>
                </c:pt>
                <c:pt idx="30">
                  <c:v>5.89</c:v>
                </c:pt>
                <c:pt idx="31">
                  <c:v>6.18</c:v>
                </c:pt>
                <c:pt idx="32">
                  <c:v>6.51</c:v>
                </c:pt>
                <c:pt idx="33">
                  <c:v>6.84</c:v>
                </c:pt>
                <c:pt idx="34">
                  <c:v>7.17</c:v>
                </c:pt>
                <c:pt idx="35">
                  <c:v>7.5</c:v>
                </c:pt>
                <c:pt idx="36">
                  <c:v>7.85</c:v>
                </c:pt>
                <c:pt idx="37">
                  <c:v>8.1999999999999993</c:v>
                </c:pt>
                <c:pt idx="38">
                  <c:v>8.5399999999999991</c:v>
                </c:pt>
                <c:pt idx="39">
                  <c:v>8.89</c:v>
                </c:pt>
                <c:pt idx="40">
                  <c:v>9.24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AFE-4B5E-9508-814906BFC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3996696"/>
        <c:axId val="553989152"/>
      </c:areaChart>
      <c:catAx>
        <c:axId val="55399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89152"/>
        <c:crosses val="autoZero"/>
        <c:auto val="1"/>
        <c:lblAlgn val="ctr"/>
        <c:lblOffset val="100"/>
        <c:tickLblSkip val="5"/>
        <c:noMultiLvlLbl val="0"/>
      </c:catAx>
      <c:valAx>
        <c:axId val="553989152"/>
        <c:scaling>
          <c:orientation val="minMax"/>
          <c:max val="18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6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Energivarernes andel af energiforbruget til opvarmning i husholdninger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81498731201253871"/>
          <c:h val="0.807856798587437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'3A'!$M$104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'3A'!$N$104:$O$104</c:f>
              <c:numCache>
                <c:formatCode>0%</c:formatCode>
                <c:ptCount val="2"/>
                <c:pt idx="0">
                  <c:v>0.06</c:v>
                </c:pt>
                <c:pt idx="1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34-4CC7-AF40-41FE414F285D}"/>
            </c:ext>
          </c:extLst>
        </c:ser>
        <c:ser>
          <c:idx val="1"/>
          <c:order val="1"/>
          <c:tx>
            <c:strRef>
              <c:f>'3A'!$M$105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'3A'!$N$105:$O$105</c:f>
              <c:numCache>
                <c:formatCode>0%</c:formatCode>
                <c:ptCount val="2"/>
                <c:pt idx="0">
                  <c:v>0.15</c:v>
                </c:pt>
                <c:pt idx="1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34-4CC7-AF40-41FE414F285D}"/>
            </c:ext>
          </c:extLst>
        </c:ser>
        <c:ser>
          <c:idx val="2"/>
          <c:order val="2"/>
          <c:tx>
            <c:strRef>
              <c:f>'3A'!$M$106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'3A'!$N$106:$O$106</c:f>
              <c:numCache>
                <c:formatCode>0%</c:formatCode>
                <c:ptCount val="2"/>
                <c:pt idx="0">
                  <c:v>0.02</c:v>
                </c:pt>
                <c:pt idx="1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34-4CC7-AF40-41FE414F285D}"/>
            </c:ext>
          </c:extLst>
        </c:ser>
        <c:ser>
          <c:idx val="3"/>
          <c:order val="3"/>
          <c:tx>
            <c:strRef>
              <c:f>'3A'!$M$107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'3A'!$N$107:$O$107</c:f>
              <c:numCache>
                <c:formatCode>0%</c:formatCode>
                <c:ptCount val="2"/>
                <c:pt idx="0">
                  <c:v>0.23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34-4CC7-AF40-41FE414F285D}"/>
            </c:ext>
          </c:extLst>
        </c:ser>
        <c:ser>
          <c:idx val="4"/>
          <c:order val="4"/>
          <c:tx>
            <c:strRef>
              <c:f>'3A'!$M$108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'3A'!$N$108:$O$108</c:f>
              <c:numCache>
                <c:formatCode>0%</c:formatCode>
                <c:ptCount val="2"/>
                <c:pt idx="0">
                  <c:v>0.06</c:v>
                </c:pt>
                <c:pt idx="1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34-4CC7-AF40-41FE414F285D}"/>
            </c:ext>
          </c:extLst>
        </c:ser>
        <c:ser>
          <c:idx val="5"/>
          <c:order val="5"/>
          <c:tx>
            <c:strRef>
              <c:f>'3A'!$M$109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'3A'!$N$109:$O$109</c:f>
              <c:numCache>
                <c:formatCode>0%</c:formatCode>
                <c:ptCount val="2"/>
                <c:pt idx="0">
                  <c:v>0.45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A34-4CC7-AF40-41FE414F285D}"/>
            </c:ext>
          </c:extLst>
        </c:ser>
        <c:ser>
          <c:idx val="6"/>
          <c:order val="6"/>
          <c:tx>
            <c:strRef>
              <c:f>'3A'!$M$110</c:f>
              <c:strCache>
                <c:ptCount val="1"/>
                <c:pt idx="0">
                  <c:v>Elektricititet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'3A'!$N$103:$O$103</c:f>
              <c:strCache>
                <c:ptCount val="2"/>
                <c:pt idx="0">
                  <c:v>2019</c:v>
                </c:pt>
                <c:pt idx="1">
                  <c:v>2030</c:v>
                </c:pt>
              </c:strCache>
            </c:strRef>
          </c:cat>
          <c:val>
            <c:numRef>
              <c:f>'3A'!$N$110:$O$110</c:f>
              <c:numCache>
                <c:formatCode>0%</c:formatCode>
                <c:ptCount val="2"/>
                <c:pt idx="0">
                  <c:v>0.04</c:v>
                </c:pt>
                <c:pt idx="1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34-4CC7-AF40-41FE414F2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53997352"/>
        <c:axId val="553995384"/>
      </c:barChart>
      <c:catAx>
        <c:axId val="553997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5384"/>
        <c:crosses val="autoZero"/>
        <c:auto val="1"/>
        <c:lblAlgn val="ctr"/>
        <c:lblOffset val="100"/>
        <c:noMultiLvlLbl val="0"/>
      </c:catAx>
      <c:valAx>
        <c:axId val="553995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7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Sektorernes andel af udledningerne i 2030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0.29366253685114008"/>
          <c:y val="0.16526200645734546"/>
          <c:w val="0.4126751128857708"/>
          <c:h val="0.70512752253009081"/>
        </c:manualLayout>
      </c:layout>
      <c:doughnutChart>
        <c:varyColors val="1"/>
        <c:ser>
          <c:idx val="1"/>
          <c:order val="0"/>
          <c:tx>
            <c:v>CCS</c:v>
          </c:tx>
          <c:spPr>
            <a:noFill/>
          </c:spPr>
          <c:dPt>
            <c:idx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A059-4F89-A08B-CB4CB5BE1E4A}"/>
              </c:ext>
            </c:extLst>
          </c:dPt>
          <c:dPt>
            <c:idx val="1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A059-4F89-A08B-CB4CB5BE1E4A}"/>
              </c:ext>
            </c:extLst>
          </c:dPt>
          <c:dPt>
            <c:idx val="2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A059-4F89-A08B-CB4CB5BE1E4A}"/>
              </c:ext>
            </c:extLst>
          </c:dPt>
          <c:dPt>
            <c:idx val="3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A059-4F89-A08B-CB4CB5BE1E4A}"/>
              </c:ext>
            </c:extLst>
          </c:dPt>
          <c:dPt>
            <c:idx val="4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A059-4F89-A08B-CB4CB5BE1E4A}"/>
              </c:ext>
            </c:extLst>
          </c:dPt>
          <c:dPt>
            <c:idx val="5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A059-4F89-A08B-CB4CB5BE1E4A}"/>
              </c:ext>
            </c:extLst>
          </c:dPt>
          <c:dPt>
            <c:idx val="6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A059-4F89-A08B-CB4CB5BE1E4A}"/>
              </c:ext>
            </c:extLst>
          </c:dPt>
          <c:dPt>
            <c:idx val="7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A059-4F89-A08B-CB4CB5BE1E4A}"/>
              </c:ext>
            </c:extLst>
          </c:dPt>
          <c:dPt>
            <c:idx val="8"/>
            <c:bubble3D val="0"/>
            <c:spPr>
              <a:solidFill>
                <a:srgbClr val="FF818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A059-4F89-A08B-CB4CB5BE1E4A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059-4F89-A08B-CB4CB5BE1E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059-4F89-A08B-CB4CB5BE1E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059-4F89-A08B-CB4CB5BE1E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059-4F89-A08B-CB4CB5BE1E4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059-4F89-A08B-CB4CB5BE1E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059-4F89-A08B-CB4CB5BE1E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A059-4F89-A08B-CB4CB5BE1E4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059-4F89-A08B-CB4CB5BE1E4A}"/>
                </c:ext>
              </c:extLst>
            </c:dLbl>
            <c:dLbl>
              <c:idx val="8"/>
              <c:layout>
                <c:manualLayout>
                  <c:x val="4.265412173004432E-2"/>
                  <c:y val="4.858790601109551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38D85B0-EDFA-48FB-9F52-362E7D2C2950}" type="CELLRANGE">
                      <a:rPr lang="en-US"/>
                      <a:pPr>
                        <a:defRPr/>
                      </a:pPr>
                      <a:t>[CELLEOMRÅDE]</a:t>
                    </a:fld>
                    <a:endParaRPr lang="da-D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a-DK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4289099526066341E-2"/>
                      <c:h val="0.1457031425599131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A059-4F89-A08B-CB4CB5BE1E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'2'!$M$29:$M$36</c:f>
              <c:strCache>
                <c:ptCount val="8"/>
                <c:pt idx="0">
                  <c:v>Husholdninger</c:v>
                </c:pt>
                <c:pt idx="1">
                  <c:v>Transport</c:v>
                </c:pt>
                <c:pt idx="2">
                  <c:v>Serviceerhverv</c:v>
                </c:pt>
                <c:pt idx="3">
                  <c:v>Fremstillingserhverv og bygge-anlæg</c:v>
                </c:pt>
                <c:pt idx="4">
                  <c:v>Produktion af olie, gas og VE-brændstoffer</c:v>
                </c:pt>
                <c:pt idx="5">
                  <c:v>El og fjernvarme</c:v>
                </c:pt>
                <c:pt idx="6">
                  <c:v>Affald og F-gasser</c:v>
                </c:pt>
                <c:pt idx="7">
                  <c:v>Landbrug, skove, gartneri og fiskeri</c:v>
                </c:pt>
              </c:strCache>
            </c:strRef>
          </c:cat>
          <c:val>
            <c:numRef>
              <c:f>'2'!$Q$29:$Q$37</c:f>
              <c:numCache>
                <c:formatCode>0%</c:formatCode>
                <c:ptCount val="9"/>
                <c:pt idx="7">
                  <c:v>0.97430039977155913</c:v>
                </c:pt>
                <c:pt idx="8">
                  <c:v>2.5699600228440866E-2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'2'!$S$29:$S$37</c15:f>
                <c15:dlblRangeCache>
                  <c:ptCount val="9"/>
                  <c:pt idx="0">
                    <c:v>Husholdninger; 1 pct.</c:v>
                  </c:pt>
                  <c:pt idx="1">
                    <c:v>Transport; 33 pct.</c:v>
                  </c:pt>
                  <c:pt idx="2">
                    <c:v>Serviceerhverv; 1 pct.</c:v>
                  </c:pt>
                  <c:pt idx="3">
                    <c:v>Fremstillingserhverv og bygge-anlæg;    10 pct.</c:v>
                  </c:pt>
                  <c:pt idx="4">
                    <c:v>Produktion af olie, gas og VE-brændstoffer;    6 pct.</c:v>
                  </c:pt>
                  <c:pt idx="5">
                    <c:v>El og fjernvarme; 1 pct.</c:v>
                  </c:pt>
                  <c:pt idx="6">
                    <c:v>Affald og F-gasser; 5 pct.</c:v>
                  </c:pt>
                  <c:pt idx="7">
                    <c:v>Landbrug, skove, gartneri og fiskeri; 46 pct.</c:v>
                  </c:pt>
                  <c:pt idx="8">
                    <c:v>CCS;    -3 pct.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2-A059-4F89-A08B-CB4CB5BE1E4A}"/>
            </c:ext>
          </c:extLst>
        </c:ser>
        <c:ser>
          <c:idx val="0"/>
          <c:order val="1"/>
          <c:tx>
            <c:strRef>
              <c:f>'2'!$P$28</c:f>
              <c:strCache>
                <c:ptCount val="1"/>
                <c:pt idx="0">
                  <c:v>pct.</c:v>
                </c:pt>
              </c:strCache>
            </c:strRef>
          </c:tx>
          <c:dPt>
            <c:idx val="0"/>
            <c:bubble3D val="0"/>
            <c:spPr>
              <a:solidFill>
                <a:srgbClr val="9170CB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C2C-4C90-845B-65F2F0C0A5DA}"/>
              </c:ext>
            </c:extLst>
          </c:dPt>
          <c:dPt>
            <c:idx val="1"/>
            <c:bubble3D val="0"/>
            <c:spPr>
              <a:solidFill>
                <a:srgbClr val="673AB7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C2C-4C90-845B-65F2F0C0A5DA}"/>
              </c:ext>
            </c:extLst>
          </c:dPt>
          <c:dPt>
            <c:idx val="2"/>
            <c:bubble3D val="0"/>
            <c:spPr>
              <a:solidFill>
                <a:srgbClr val="0097A7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C2C-4C90-845B-65F2F0C0A5DA}"/>
              </c:ext>
            </c:extLst>
          </c:dPt>
          <c:dPt>
            <c:idx val="3"/>
            <c:bubble3D val="0"/>
            <c:spPr>
              <a:solidFill>
                <a:srgbClr val="4F67A5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C2C-4C90-845B-65F2F0C0A5DA}"/>
              </c:ext>
            </c:extLst>
          </c:dPt>
          <c:dPt>
            <c:idx val="4"/>
            <c:bubble3D val="0"/>
            <c:spPr>
              <a:solidFill>
                <a:srgbClr val="808080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C2C-4C90-845B-65F2F0C0A5DA}"/>
              </c:ext>
            </c:extLst>
          </c:dPt>
          <c:dPt>
            <c:idx val="5"/>
            <c:bubble3D val="0"/>
            <c:spPr>
              <a:solidFill>
                <a:srgbClr val="46AFF0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C2C-4C90-845B-65F2F0C0A5DA}"/>
              </c:ext>
            </c:extLst>
          </c:dPt>
          <c:dPt>
            <c:idx val="6"/>
            <c:bubble3D val="0"/>
            <c:spPr>
              <a:solidFill>
                <a:srgbClr val="5BEADB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C2C-4C90-845B-65F2F0C0A5DA}"/>
              </c:ext>
            </c:extLst>
          </c:dPt>
          <c:dPt>
            <c:idx val="7"/>
            <c:bubble3D val="0"/>
            <c:spPr>
              <a:solidFill>
                <a:srgbClr val="6FB5BD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C2C-4C90-845B-65F2F0C0A5DA}"/>
              </c:ext>
            </c:extLst>
          </c:dPt>
          <c:dPt>
            <c:idx val="8"/>
            <c:bubble3D val="0"/>
            <c:spPr>
              <a:solidFill>
                <a:srgbClr val="FF8181"/>
              </a:solidFill>
              <a:ln w="95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C2C-4C90-845B-65F2F0C0A5DA}"/>
              </c:ext>
            </c:extLst>
          </c:dPt>
          <c:dLbls>
            <c:dLbl>
              <c:idx val="0"/>
              <c:layout>
                <c:manualLayout>
                  <c:x val="0.11729848490502659"/>
                  <c:y val="-9.312681985459973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5F86581-574F-4531-8135-31EF90BE9F6E}" type="CELLRANGE">
                      <a:rPr lang="en-US"/>
                      <a:pPr>
                        <a:defRPr/>
                      </a:pPr>
                      <a:t>[CELLEOMRÅDE]</a:t>
                    </a:fld>
                    <a:endParaRPr lang="da-D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a-DK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63260812777547"/>
                      <c:h val="0.105213220884000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9C2C-4C90-845B-65F2F0C0A5DA}"/>
                </c:ext>
              </c:extLst>
            </c:dLbl>
            <c:dLbl>
              <c:idx val="1"/>
              <c:layout>
                <c:manualLayout>
                  <c:x val="0.1374407582938387"/>
                  <c:y val="-2.834294517313901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C38A7D6-961F-45AA-9A5F-256E7CF2E61C}" type="CELLRANGE">
                      <a:rPr lang="en-US"/>
                      <a:pPr>
                        <a:defRPr/>
                      </a:pPr>
                      <a:t>[CELLEOMRÅDE]</a:t>
                    </a:fld>
                    <a:endParaRPr lang="da-D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a-DK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643374258312497"/>
                      <c:h val="0.1457031425599131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9C2C-4C90-845B-65F2F0C0A5DA}"/>
                </c:ext>
              </c:extLst>
            </c:dLbl>
            <c:dLbl>
              <c:idx val="2"/>
              <c:layout>
                <c:manualLayout>
                  <c:x val="0.1765401910661642"/>
                  <c:y val="-4.4538913843504294E-2"/>
                </c:manualLayout>
              </c:layout>
              <c:tx>
                <c:rich>
                  <a:bodyPr/>
                  <a:lstStyle/>
                  <a:p>
                    <a:fld id="{1FB9542A-5A78-4BF4-9F1D-5B3B6D1CBF94}" type="CELLRANGE">
                      <a:rPr lang="en-US"/>
                      <a:pPr/>
                      <a:t>[CELLEOMRÅDE]</a:t>
                    </a:fld>
                    <a:endParaRPr lang="da-D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231051983430979"/>
                      <c:h val="0.1011033344247545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9C2C-4C90-845B-65F2F0C0A5DA}"/>
                </c:ext>
              </c:extLst>
            </c:dLbl>
            <c:dLbl>
              <c:idx val="3"/>
              <c:layout>
                <c:manualLayout>
                  <c:x val="0.23222748815165878"/>
                  <c:y val="5.2637216996967717E-2"/>
                </c:manualLayout>
              </c:layout>
              <c:tx>
                <c:rich>
                  <a:bodyPr/>
                  <a:lstStyle/>
                  <a:p>
                    <a:fld id="{9AE1E7F4-D02C-4976-A0A6-1926C1F85E4A}" type="CELLRANGE">
                      <a:rPr lang="en-US"/>
                      <a:pPr/>
                      <a:t>[CELLEOMRÅDE]</a:t>
                    </a:fld>
                    <a:endParaRPr lang="da-D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034350860170915"/>
                      <c:h val="0.145581672794885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9C2C-4C90-845B-65F2F0C0A5DA}"/>
                </c:ext>
              </c:extLst>
            </c:dLbl>
            <c:dLbl>
              <c:idx val="4"/>
              <c:layout>
                <c:manualLayout>
                  <c:x val="0.17180104116132403"/>
                  <c:y val="0.1360990606656989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0E4B2D7-4626-4FA9-8EF5-18842BBE4120}" type="CELLRANGE">
                      <a:rPr lang="en-US"/>
                      <a:pPr>
                        <a:defRPr/>
                      </a:pPr>
                      <a:t>[CELLEOMRÅDE]</a:t>
                    </a:fld>
                    <a:endParaRPr lang="da-D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a-DK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979867149307754"/>
                      <c:h val="0.16275386304140527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9C2C-4C90-845B-65F2F0C0A5DA}"/>
                </c:ext>
              </c:extLst>
            </c:dLbl>
            <c:dLbl>
              <c:idx val="5"/>
              <c:layout>
                <c:manualLayout>
                  <c:x val="-4.5023696682464497E-2"/>
                  <c:y val="0.15791069453606041"/>
                </c:manualLayout>
              </c:layout>
              <c:tx>
                <c:rich>
                  <a:bodyPr/>
                  <a:lstStyle/>
                  <a:p>
                    <a:fld id="{3B6BF566-A826-4B56-BBAB-D8AC39971BB8}" type="CELLRANGE">
                      <a:rPr lang="en-US"/>
                      <a:pPr/>
                      <a:t>[CELLEOMRÅDE]</a:t>
                    </a:fld>
                    <a:endParaRPr lang="da-D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812796208530806"/>
                      <c:h val="0.1011033344247545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9C2C-4C90-845B-65F2F0C0A5DA}"/>
                </c:ext>
              </c:extLst>
            </c:dLbl>
            <c:dLbl>
              <c:idx val="6"/>
              <c:layout>
                <c:manualLayout>
                  <c:x val="-0.25236966824644558"/>
                  <c:y val="7.6930851184234567E-2"/>
                </c:manualLayout>
              </c:layout>
              <c:tx>
                <c:rich>
                  <a:bodyPr/>
                  <a:lstStyle/>
                  <a:p>
                    <a:fld id="{26BD5755-50D3-4FC0-AA98-B09E84FB498B}" type="CELLRANGE">
                      <a:rPr lang="en-US"/>
                      <a:pPr/>
                      <a:t>[CELLEOMRÅDE]</a:t>
                    </a:fld>
                    <a:endParaRPr lang="da-D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235791319923872"/>
                      <c:h val="0.1011033344247545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9C2C-4C90-845B-65F2F0C0A5DA}"/>
                </c:ext>
              </c:extLst>
            </c:dLbl>
            <c:dLbl>
              <c:idx val="7"/>
              <c:layout>
                <c:manualLayout>
                  <c:x val="-0.1706161137440759"/>
                  <c:y val="-0.12146960561859836"/>
                </c:manualLayout>
              </c:layout>
              <c:tx>
                <c:rich>
                  <a:bodyPr/>
                  <a:lstStyle/>
                  <a:p>
                    <a:fld id="{8311DFFC-C886-4210-8387-E3B3B5E87A99}" type="CELLRANGE">
                      <a:rPr lang="en-US"/>
                      <a:pPr/>
                      <a:t>[CELLEOMRÅDE]</a:t>
                    </a:fld>
                    <a:endParaRPr lang="da-D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918255774900172"/>
                      <c:h val="0.145581672794885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9C2C-4C90-845B-65F2F0C0A5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'2'!$M$29:$M$36</c:f>
              <c:strCache>
                <c:ptCount val="8"/>
                <c:pt idx="0">
                  <c:v>Husholdninger</c:v>
                </c:pt>
                <c:pt idx="1">
                  <c:v>Transport</c:v>
                </c:pt>
                <c:pt idx="2">
                  <c:v>Serviceerhverv</c:v>
                </c:pt>
                <c:pt idx="3">
                  <c:v>Fremstillingserhverv og bygge-anlæg</c:v>
                </c:pt>
                <c:pt idx="4">
                  <c:v>Produktion af olie, gas og VE-brændstoffer</c:v>
                </c:pt>
                <c:pt idx="5">
                  <c:v>El og fjernvarme</c:v>
                </c:pt>
                <c:pt idx="6">
                  <c:v>Affald og F-gasser</c:v>
                </c:pt>
                <c:pt idx="7">
                  <c:v>Landbrug, skove, gartneri og fiskeri</c:v>
                </c:pt>
              </c:strCache>
            </c:strRef>
          </c:cat>
          <c:val>
            <c:numRef>
              <c:f>'2'!$P$29:$P$36</c:f>
              <c:numCache>
                <c:formatCode>0%</c:formatCode>
                <c:ptCount val="8"/>
                <c:pt idx="0">
                  <c:v>1.4563106796116504E-2</c:v>
                </c:pt>
                <c:pt idx="1">
                  <c:v>0.32895488292404335</c:v>
                </c:pt>
                <c:pt idx="2">
                  <c:v>5.9965733866362073E-3</c:v>
                </c:pt>
                <c:pt idx="3">
                  <c:v>9.9657338663620781E-2</c:v>
                </c:pt>
                <c:pt idx="4">
                  <c:v>6.4534551684751557E-2</c:v>
                </c:pt>
                <c:pt idx="5">
                  <c:v>6.8532267275842364E-3</c:v>
                </c:pt>
                <c:pt idx="6">
                  <c:v>4.9971444888635058E-2</c:v>
                </c:pt>
                <c:pt idx="7">
                  <c:v>0.45516847515705305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'2'!$S$29:$S$37</c15:f>
                <c15:dlblRangeCache>
                  <c:ptCount val="9"/>
                  <c:pt idx="0">
                    <c:v>Husholdninger; 1 pct.</c:v>
                  </c:pt>
                  <c:pt idx="1">
                    <c:v>Transport; 33 pct.</c:v>
                  </c:pt>
                  <c:pt idx="2">
                    <c:v>Serviceerhverv; 1 pct.</c:v>
                  </c:pt>
                  <c:pt idx="3">
                    <c:v>Fremstillingserhverv og bygge-anlæg;    10 pct.</c:v>
                  </c:pt>
                  <c:pt idx="4">
                    <c:v>Produktion af olie, gas og VE-brændstoffer;    6 pct.</c:v>
                  </c:pt>
                  <c:pt idx="5">
                    <c:v>El og fjernvarme; 1 pct.</c:v>
                  </c:pt>
                  <c:pt idx="6">
                    <c:v>Affald og F-gasser; 5 pct.</c:v>
                  </c:pt>
                  <c:pt idx="7">
                    <c:v>Landbrug, skove, gartneri og fiskeri; 46 pct.</c:v>
                  </c:pt>
                  <c:pt idx="8">
                    <c:v>CCS;    -3 pct.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1469-47EB-B935-2AC4074B073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Elforbrug i husholdninger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947718028137474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'3A'!$M$154</c:f>
              <c:strCache>
                <c:ptCount val="1"/>
                <c:pt idx="0">
                  <c:v>Elpaneler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'3A'!$N$153:$BB$153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'3A'!$N$154:$BB$154</c:f>
              <c:numCache>
                <c:formatCode>General</c:formatCode>
                <c:ptCount val="41"/>
                <c:pt idx="0">
                  <c:v>7.88</c:v>
                </c:pt>
                <c:pt idx="1">
                  <c:v>8.76</c:v>
                </c:pt>
                <c:pt idx="2">
                  <c:v>8.34</c:v>
                </c:pt>
                <c:pt idx="3">
                  <c:v>8.7100000000000009</c:v>
                </c:pt>
                <c:pt idx="4">
                  <c:v>8.15</c:v>
                </c:pt>
                <c:pt idx="5">
                  <c:v>8.1300000000000008</c:v>
                </c:pt>
                <c:pt idx="6">
                  <c:v>8.77</c:v>
                </c:pt>
                <c:pt idx="7">
                  <c:v>7.66</c:v>
                </c:pt>
                <c:pt idx="8">
                  <c:v>7.31</c:v>
                </c:pt>
                <c:pt idx="9">
                  <c:v>6.97</c:v>
                </c:pt>
                <c:pt idx="10">
                  <c:v>6.01</c:v>
                </c:pt>
                <c:pt idx="11">
                  <c:v>5.79</c:v>
                </c:pt>
                <c:pt idx="12">
                  <c:v>5.38</c:v>
                </c:pt>
                <c:pt idx="13">
                  <c:v>5.66</c:v>
                </c:pt>
                <c:pt idx="14">
                  <c:v>5.17</c:v>
                </c:pt>
                <c:pt idx="15">
                  <c:v>4.88</c:v>
                </c:pt>
                <c:pt idx="16">
                  <c:v>4.59</c:v>
                </c:pt>
                <c:pt idx="17">
                  <c:v>3.72</c:v>
                </c:pt>
                <c:pt idx="18">
                  <c:v>3.62</c:v>
                </c:pt>
                <c:pt idx="19">
                  <c:v>3.62</c:v>
                </c:pt>
                <c:pt idx="20">
                  <c:v>4.07</c:v>
                </c:pt>
                <c:pt idx="21">
                  <c:v>3.54</c:v>
                </c:pt>
                <c:pt idx="22">
                  <c:v>3.33</c:v>
                </c:pt>
                <c:pt idx="23">
                  <c:v>3.42</c:v>
                </c:pt>
                <c:pt idx="24">
                  <c:v>3.17</c:v>
                </c:pt>
                <c:pt idx="25">
                  <c:v>2.95</c:v>
                </c:pt>
                <c:pt idx="26">
                  <c:v>2.72</c:v>
                </c:pt>
                <c:pt idx="27">
                  <c:v>2.4300000000000002</c:v>
                </c:pt>
                <c:pt idx="28">
                  <c:v>1.96</c:v>
                </c:pt>
                <c:pt idx="29">
                  <c:v>1.79</c:v>
                </c:pt>
                <c:pt idx="30">
                  <c:v>1.63</c:v>
                </c:pt>
                <c:pt idx="31">
                  <c:v>1.59</c:v>
                </c:pt>
                <c:pt idx="32">
                  <c:v>1.55</c:v>
                </c:pt>
                <c:pt idx="33">
                  <c:v>1.52</c:v>
                </c:pt>
                <c:pt idx="34">
                  <c:v>1.48</c:v>
                </c:pt>
                <c:pt idx="35">
                  <c:v>1.44</c:v>
                </c:pt>
                <c:pt idx="36">
                  <c:v>1.42</c:v>
                </c:pt>
                <c:pt idx="37">
                  <c:v>1.39</c:v>
                </c:pt>
                <c:pt idx="38">
                  <c:v>1.36</c:v>
                </c:pt>
                <c:pt idx="39">
                  <c:v>1.33</c:v>
                </c:pt>
                <c:pt idx="4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D-4F51-90F4-363718A8C7C5}"/>
            </c:ext>
          </c:extLst>
        </c:ser>
        <c:ser>
          <c:idx val="1"/>
          <c:order val="1"/>
          <c:tx>
            <c:strRef>
              <c:f>'3A'!$M$155</c:f>
              <c:strCache>
                <c:ptCount val="1"/>
                <c:pt idx="0">
                  <c:v>Varmepumper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'3A'!$N$153:$BB$153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'3A'!$N$155:$BB$155</c:f>
              <c:numCache>
                <c:formatCode>General</c:formatCode>
                <c:ptCount val="41"/>
                <c:pt idx="0">
                  <c:v>0.7</c:v>
                </c:pt>
                <c:pt idx="1">
                  <c:v>0.68</c:v>
                </c:pt>
                <c:pt idx="2">
                  <c:v>0.72</c:v>
                </c:pt>
                <c:pt idx="3">
                  <c:v>0.78</c:v>
                </c:pt>
                <c:pt idx="4">
                  <c:v>0.8</c:v>
                </c:pt>
                <c:pt idx="5">
                  <c:v>0.84</c:v>
                </c:pt>
                <c:pt idx="6">
                  <c:v>0.88</c:v>
                </c:pt>
                <c:pt idx="7">
                  <c:v>0.92</c:v>
                </c:pt>
                <c:pt idx="8">
                  <c:v>0.97</c:v>
                </c:pt>
                <c:pt idx="9">
                  <c:v>1</c:v>
                </c:pt>
                <c:pt idx="10">
                  <c:v>1.03</c:v>
                </c:pt>
                <c:pt idx="11">
                  <c:v>1.05</c:v>
                </c:pt>
                <c:pt idx="12">
                  <c:v>1.06</c:v>
                </c:pt>
                <c:pt idx="13">
                  <c:v>1.07</c:v>
                </c:pt>
                <c:pt idx="14">
                  <c:v>1.0900000000000001</c:v>
                </c:pt>
                <c:pt idx="15">
                  <c:v>1.17</c:v>
                </c:pt>
                <c:pt idx="16">
                  <c:v>1.3</c:v>
                </c:pt>
                <c:pt idx="17">
                  <c:v>1.3</c:v>
                </c:pt>
                <c:pt idx="18">
                  <c:v>1.43</c:v>
                </c:pt>
                <c:pt idx="19">
                  <c:v>1.56</c:v>
                </c:pt>
                <c:pt idx="20">
                  <c:v>1.7</c:v>
                </c:pt>
                <c:pt idx="21">
                  <c:v>1.84</c:v>
                </c:pt>
                <c:pt idx="22">
                  <c:v>1.99</c:v>
                </c:pt>
                <c:pt idx="23">
                  <c:v>2.14</c:v>
                </c:pt>
                <c:pt idx="24">
                  <c:v>2.2599999999999998</c:v>
                </c:pt>
                <c:pt idx="25">
                  <c:v>2.52</c:v>
                </c:pt>
                <c:pt idx="26">
                  <c:v>2.81</c:v>
                </c:pt>
                <c:pt idx="27">
                  <c:v>2.9</c:v>
                </c:pt>
                <c:pt idx="28">
                  <c:v>3.29</c:v>
                </c:pt>
                <c:pt idx="29">
                  <c:v>3.74</c:v>
                </c:pt>
                <c:pt idx="30">
                  <c:v>4.26</c:v>
                </c:pt>
                <c:pt idx="31">
                  <c:v>4.59</c:v>
                </c:pt>
                <c:pt idx="32">
                  <c:v>4.96</c:v>
                </c:pt>
                <c:pt idx="33">
                  <c:v>5.32</c:v>
                </c:pt>
                <c:pt idx="34">
                  <c:v>5.69</c:v>
                </c:pt>
                <c:pt idx="35">
                  <c:v>6.05</c:v>
                </c:pt>
                <c:pt idx="36">
                  <c:v>6.43</c:v>
                </c:pt>
                <c:pt idx="37">
                  <c:v>6.81</c:v>
                </c:pt>
                <c:pt idx="38">
                  <c:v>7.19</c:v>
                </c:pt>
                <c:pt idx="39">
                  <c:v>7.56</c:v>
                </c:pt>
                <c:pt idx="40">
                  <c:v>7.94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BD-4F51-90F4-363718A8C7C5}"/>
            </c:ext>
          </c:extLst>
        </c:ser>
        <c:ser>
          <c:idx val="2"/>
          <c:order val="2"/>
          <c:tx>
            <c:strRef>
              <c:f>'3A'!$M$156</c:f>
              <c:strCache>
                <c:ptCount val="1"/>
                <c:pt idx="0">
                  <c:v>Belysning og apparater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'3A'!$N$153:$BB$153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'3A'!$N$156:$BB$156</c:f>
              <c:numCache>
                <c:formatCode>General</c:formatCode>
                <c:ptCount val="41"/>
                <c:pt idx="0">
                  <c:v>26.24</c:v>
                </c:pt>
                <c:pt idx="1">
                  <c:v>27.04</c:v>
                </c:pt>
                <c:pt idx="2">
                  <c:v>27.7</c:v>
                </c:pt>
                <c:pt idx="3">
                  <c:v>27.71</c:v>
                </c:pt>
                <c:pt idx="4">
                  <c:v>28.58</c:v>
                </c:pt>
                <c:pt idx="5">
                  <c:v>28.09</c:v>
                </c:pt>
                <c:pt idx="6">
                  <c:v>28.49</c:v>
                </c:pt>
                <c:pt idx="7">
                  <c:v>28.55</c:v>
                </c:pt>
                <c:pt idx="8">
                  <c:v>28.67</c:v>
                </c:pt>
                <c:pt idx="9">
                  <c:v>29.05</c:v>
                </c:pt>
                <c:pt idx="10">
                  <c:v>29.73</c:v>
                </c:pt>
                <c:pt idx="11">
                  <c:v>29.73</c:v>
                </c:pt>
                <c:pt idx="12">
                  <c:v>30.24</c:v>
                </c:pt>
                <c:pt idx="13">
                  <c:v>30.21</c:v>
                </c:pt>
                <c:pt idx="14">
                  <c:v>30.92</c:v>
                </c:pt>
                <c:pt idx="15">
                  <c:v>31.56</c:v>
                </c:pt>
                <c:pt idx="16">
                  <c:v>32.17</c:v>
                </c:pt>
                <c:pt idx="17">
                  <c:v>32.24</c:v>
                </c:pt>
                <c:pt idx="18">
                  <c:v>31.95</c:v>
                </c:pt>
                <c:pt idx="19">
                  <c:v>31.16</c:v>
                </c:pt>
                <c:pt idx="20">
                  <c:v>31.6</c:v>
                </c:pt>
                <c:pt idx="21">
                  <c:v>30.96</c:v>
                </c:pt>
                <c:pt idx="22">
                  <c:v>30.64</c:v>
                </c:pt>
                <c:pt idx="23">
                  <c:v>31.55</c:v>
                </c:pt>
                <c:pt idx="24">
                  <c:v>30.94</c:v>
                </c:pt>
                <c:pt idx="25">
                  <c:v>31.17</c:v>
                </c:pt>
                <c:pt idx="26">
                  <c:v>31.45</c:v>
                </c:pt>
                <c:pt idx="27">
                  <c:v>30.09</c:v>
                </c:pt>
                <c:pt idx="28">
                  <c:v>29.82</c:v>
                </c:pt>
                <c:pt idx="29">
                  <c:v>31.34</c:v>
                </c:pt>
                <c:pt idx="30">
                  <c:v>32.15</c:v>
                </c:pt>
                <c:pt idx="31">
                  <c:v>32.909999999999997</c:v>
                </c:pt>
                <c:pt idx="32">
                  <c:v>33.65</c:v>
                </c:pt>
                <c:pt idx="33">
                  <c:v>34.380000000000003</c:v>
                </c:pt>
                <c:pt idx="34">
                  <c:v>35.119999999999997</c:v>
                </c:pt>
                <c:pt idx="35">
                  <c:v>35.85</c:v>
                </c:pt>
                <c:pt idx="36">
                  <c:v>36.450000000000003</c:v>
                </c:pt>
                <c:pt idx="37">
                  <c:v>37.04</c:v>
                </c:pt>
                <c:pt idx="38">
                  <c:v>37.630000000000003</c:v>
                </c:pt>
                <c:pt idx="39">
                  <c:v>38.22</c:v>
                </c:pt>
                <c:pt idx="40">
                  <c:v>38.82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BD-4F51-90F4-363718A8C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3993744"/>
        <c:axId val="553994072"/>
      </c:areaChart>
      <c:catAx>
        <c:axId val="55399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4072"/>
        <c:crosses val="autoZero"/>
        <c:auto val="1"/>
        <c:lblAlgn val="ctr"/>
        <c:lblOffset val="100"/>
        <c:tickLblSkip val="5"/>
        <c:noMultiLvlLbl val="0"/>
      </c:catAx>
      <c:valAx>
        <c:axId val="553994072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3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Anskaffelse og brug af elforbrugende apparater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679881259319456"/>
          <c:w val="0.89755737582565231"/>
          <c:h val="0.78613032079814249"/>
        </c:manualLayout>
      </c:layout>
      <c:lineChart>
        <c:grouping val="standard"/>
        <c:varyColors val="0"/>
        <c:ser>
          <c:idx val="0"/>
          <c:order val="0"/>
          <c:tx>
            <c:strRef>
              <c:f>'3A'!$M$179</c:f>
              <c:strCache>
                <c:ptCount val="1"/>
                <c:pt idx="0">
                  <c:v> 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'3A'!$N$178:$X$178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'3A'!$N$179:$X$179</c:f>
              <c:numCache>
                <c:formatCode>General</c:formatCode>
                <c:ptCount val="11"/>
                <c:pt idx="0">
                  <c:v>103</c:v>
                </c:pt>
                <c:pt idx="1">
                  <c:v>107</c:v>
                </c:pt>
                <c:pt idx="2">
                  <c:v>110</c:v>
                </c:pt>
                <c:pt idx="3">
                  <c:v>114</c:v>
                </c:pt>
                <c:pt idx="4">
                  <c:v>117</c:v>
                </c:pt>
                <c:pt idx="5">
                  <c:v>121</c:v>
                </c:pt>
                <c:pt idx="6">
                  <c:v>123</c:v>
                </c:pt>
                <c:pt idx="7">
                  <c:v>126</c:v>
                </c:pt>
                <c:pt idx="8">
                  <c:v>128</c:v>
                </c:pt>
                <c:pt idx="9">
                  <c:v>131</c:v>
                </c:pt>
                <c:pt idx="10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5B-43DC-BE7A-FF227351B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000960"/>
        <c:axId val="554002600"/>
      </c:lineChart>
      <c:catAx>
        <c:axId val="55400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4002600"/>
        <c:crosses val="autoZero"/>
        <c:auto val="1"/>
        <c:lblAlgn val="ctr"/>
        <c:lblOffset val="100"/>
        <c:noMultiLvlLbl val="0"/>
      </c:catAx>
      <c:valAx>
        <c:axId val="554002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(2019 = 100)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1.36208734154332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40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Elforbrugende apparaters effektivitet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679881259319456"/>
          <c:w val="0.90703604881143407"/>
          <c:h val="0.78613032079814249"/>
        </c:manualLayout>
      </c:layout>
      <c:lineChart>
        <c:grouping val="standard"/>
        <c:varyColors val="0"/>
        <c:ser>
          <c:idx val="0"/>
          <c:order val="0"/>
          <c:tx>
            <c:strRef>
              <c:f>'3A'!$M$204</c:f>
              <c:strCache>
                <c:ptCount val="1"/>
                <c:pt idx="0">
                  <c:v> 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'3A'!$N$203:$X$203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'3A'!$N$204:$X$204</c:f>
              <c:numCache>
                <c:formatCode>General</c:formatCode>
                <c:ptCount val="11"/>
                <c:pt idx="0">
                  <c:v>106</c:v>
                </c:pt>
                <c:pt idx="1">
                  <c:v>108</c:v>
                </c:pt>
                <c:pt idx="2">
                  <c:v>109</c:v>
                </c:pt>
                <c:pt idx="3">
                  <c:v>111</c:v>
                </c:pt>
                <c:pt idx="4">
                  <c:v>113</c:v>
                </c:pt>
                <c:pt idx="5">
                  <c:v>115</c:v>
                </c:pt>
                <c:pt idx="6">
                  <c:v>117</c:v>
                </c:pt>
                <c:pt idx="7">
                  <c:v>119</c:v>
                </c:pt>
                <c:pt idx="8">
                  <c:v>122</c:v>
                </c:pt>
                <c:pt idx="9">
                  <c:v>124</c:v>
                </c:pt>
                <c:pt idx="10">
                  <c:v>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3F-461F-8A96-90682924E1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998992"/>
        <c:axId val="553999320"/>
      </c:lineChart>
      <c:catAx>
        <c:axId val="55399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9320"/>
        <c:crosses val="autoZero"/>
        <c:auto val="1"/>
        <c:lblAlgn val="ctr"/>
        <c:lblOffset val="100"/>
        <c:noMultiLvlLbl val="0"/>
      </c:catAx>
      <c:valAx>
        <c:axId val="553999320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(2019 = 100)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1.76698655830245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Enfamiliehuse                                  Etageboliger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679881259319456"/>
          <c:w val="0.42941560622457736"/>
          <c:h val="0.68545228996012542"/>
        </c:manualLayout>
      </c:layout>
      <c:lineChart>
        <c:grouping val="standard"/>
        <c:varyColors val="0"/>
        <c:ser>
          <c:idx val="0"/>
          <c:order val="0"/>
          <c:tx>
            <c:v>Areal</c:v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'3A'!$N$128:$AH$128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'3A'!$N$129:$AH$129</c:f>
              <c:numCache>
                <c:formatCode>General</c:formatCode>
                <c:ptCount val="21"/>
                <c:pt idx="0">
                  <c:v>92</c:v>
                </c:pt>
                <c:pt idx="1">
                  <c:v>94</c:v>
                </c:pt>
                <c:pt idx="2">
                  <c:v>95</c:v>
                </c:pt>
                <c:pt idx="3">
                  <c:v>95</c:v>
                </c:pt>
                <c:pt idx="4">
                  <c:v>96</c:v>
                </c:pt>
                <c:pt idx="5">
                  <c:v>97</c:v>
                </c:pt>
                <c:pt idx="6">
                  <c:v>97</c:v>
                </c:pt>
                <c:pt idx="7">
                  <c:v>98</c:v>
                </c:pt>
                <c:pt idx="8">
                  <c:v>99</c:v>
                </c:pt>
                <c:pt idx="9">
                  <c:v>100</c:v>
                </c:pt>
                <c:pt idx="10">
                  <c:v>100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102</c:v>
                </c:pt>
                <c:pt idx="17">
                  <c:v>102</c:v>
                </c:pt>
                <c:pt idx="18">
                  <c:v>102</c:v>
                </c:pt>
                <c:pt idx="19">
                  <c:v>102</c:v>
                </c:pt>
                <c:pt idx="20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A5-446C-AFA3-D0FCDBD72E93}"/>
            </c:ext>
          </c:extLst>
        </c:ser>
        <c:ser>
          <c:idx val="1"/>
          <c:order val="1"/>
          <c:tx>
            <c:v>Udledninger</c:v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'3A'!$N$128:$AH$128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'3A'!$N$130:$AH$130</c:f>
              <c:numCache>
                <c:formatCode>General</c:formatCode>
                <c:ptCount val="21"/>
                <c:pt idx="0">
                  <c:v>157</c:v>
                </c:pt>
                <c:pt idx="1">
                  <c:v>156</c:v>
                </c:pt>
                <c:pt idx="2">
                  <c:v>137</c:v>
                </c:pt>
                <c:pt idx="3">
                  <c:v>133</c:v>
                </c:pt>
                <c:pt idx="4">
                  <c:v>119</c:v>
                </c:pt>
                <c:pt idx="5">
                  <c:v>116</c:v>
                </c:pt>
                <c:pt idx="6">
                  <c:v>115</c:v>
                </c:pt>
                <c:pt idx="7">
                  <c:v>107</c:v>
                </c:pt>
                <c:pt idx="8">
                  <c:v>106</c:v>
                </c:pt>
                <c:pt idx="9">
                  <c:v>100</c:v>
                </c:pt>
                <c:pt idx="10">
                  <c:v>88</c:v>
                </c:pt>
                <c:pt idx="11">
                  <c:v>79</c:v>
                </c:pt>
                <c:pt idx="12">
                  <c:v>71</c:v>
                </c:pt>
                <c:pt idx="13">
                  <c:v>63</c:v>
                </c:pt>
                <c:pt idx="14">
                  <c:v>55</c:v>
                </c:pt>
                <c:pt idx="15">
                  <c:v>47</c:v>
                </c:pt>
                <c:pt idx="16">
                  <c:v>42</c:v>
                </c:pt>
                <c:pt idx="17">
                  <c:v>37</c:v>
                </c:pt>
                <c:pt idx="18">
                  <c:v>32</c:v>
                </c:pt>
                <c:pt idx="19">
                  <c:v>27</c:v>
                </c:pt>
                <c:pt idx="2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A5-446C-AFA3-D0FCDBD72E93}"/>
            </c:ext>
          </c:extLst>
        </c:ser>
        <c:ser>
          <c:idx val="2"/>
          <c:order val="2"/>
          <c:tx>
            <c:v>Energiforbrug</c:v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'3A'!$N$128:$AH$128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'3A'!$N$131:$AH$131</c:f>
              <c:numCache>
                <c:formatCode>General</c:formatCode>
                <c:ptCount val="21"/>
                <c:pt idx="0">
                  <c:v>103</c:v>
                </c:pt>
                <c:pt idx="1">
                  <c:v>105</c:v>
                </c:pt>
                <c:pt idx="2">
                  <c:v>98</c:v>
                </c:pt>
                <c:pt idx="3">
                  <c:v>99</c:v>
                </c:pt>
                <c:pt idx="4">
                  <c:v>101</c:v>
                </c:pt>
                <c:pt idx="5">
                  <c:v>104</c:v>
                </c:pt>
                <c:pt idx="6">
                  <c:v>106</c:v>
                </c:pt>
                <c:pt idx="7">
                  <c:v>103</c:v>
                </c:pt>
                <c:pt idx="8">
                  <c:v>102</c:v>
                </c:pt>
                <c:pt idx="9">
                  <c:v>100</c:v>
                </c:pt>
                <c:pt idx="10">
                  <c:v>98</c:v>
                </c:pt>
                <c:pt idx="11">
                  <c:v>98</c:v>
                </c:pt>
                <c:pt idx="12">
                  <c:v>97</c:v>
                </c:pt>
                <c:pt idx="13">
                  <c:v>97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96</c:v>
                </c:pt>
                <c:pt idx="18">
                  <c:v>95</c:v>
                </c:pt>
                <c:pt idx="19">
                  <c:v>95</c:v>
                </c:pt>
                <c:pt idx="20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A5-446C-AFA3-D0FCDBD72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988824"/>
        <c:axId val="553994728"/>
      </c:lineChart>
      <c:catAx>
        <c:axId val="55398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4728"/>
        <c:crosses val="autoZero"/>
        <c:auto val="1"/>
        <c:lblAlgn val="ctr"/>
        <c:lblOffset val="100"/>
        <c:tickLblSkip val="5"/>
        <c:noMultiLvlLbl val="0"/>
      </c:catAx>
      <c:valAx>
        <c:axId val="55399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 (2019 = 100)</a:t>
                </a:r>
              </a:p>
            </c:rich>
          </c:tx>
          <c:layout>
            <c:manualLayout>
              <c:xMode val="edge"/>
              <c:yMode val="edge"/>
              <c:x val="2.3696682464454978E-3"/>
              <c:y val="2.171885775061587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88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729389339640532E-2"/>
          <c:y val="4.1769834950406474E-2"/>
          <c:w val="0.9584953539575326"/>
          <c:h val="0.84525248950622744"/>
        </c:manualLayout>
      </c:layout>
      <c:lineChart>
        <c:grouping val="standard"/>
        <c:varyColors val="0"/>
        <c:ser>
          <c:idx val="0"/>
          <c:order val="0"/>
          <c:tx>
            <c:strRef>
              <c:f>'3A'!$M$132</c:f>
              <c:strCache>
                <c:ptCount val="1"/>
                <c:pt idx="0">
                  <c:v>Etageboliger - Areal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'3A'!$N$128:$AH$128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'3A'!$N$132:$AH$132</c:f>
              <c:numCache>
                <c:formatCode>General</c:formatCode>
                <c:ptCount val="21"/>
                <c:pt idx="0">
                  <c:v>88</c:v>
                </c:pt>
                <c:pt idx="1">
                  <c:v>90</c:v>
                </c:pt>
                <c:pt idx="2">
                  <c:v>90</c:v>
                </c:pt>
                <c:pt idx="3">
                  <c:v>91</c:v>
                </c:pt>
                <c:pt idx="4">
                  <c:v>92</c:v>
                </c:pt>
                <c:pt idx="5">
                  <c:v>93</c:v>
                </c:pt>
                <c:pt idx="6">
                  <c:v>94</c:v>
                </c:pt>
                <c:pt idx="7">
                  <c:v>95</c:v>
                </c:pt>
                <c:pt idx="8">
                  <c:v>98</c:v>
                </c:pt>
                <c:pt idx="9">
                  <c:v>100</c:v>
                </c:pt>
                <c:pt idx="10">
                  <c:v>102</c:v>
                </c:pt>
                <c:pt idx="11">
                  <c:v>103</c:v>
                </c:pt>
                <c:pt idx="12">
                  <c:v>104</c:v>
                </c:pt>
                <c:pt idx="13">
                  <c:v>105</c:v>
                </c:pt>
                <c:pt idx="14">
                  <c:v>106</c:v>
                </c:pt>
                <c:pt idx="15">
                  <c:v>107</c:v>
                </c:pt>
                <c:pt idx="16">
                  <c:v>108</c:v>
                </c:pt>
                <c:pt idx="17">
                  <c:v>108</c:v>
                </c:pt>
                <c:pt idx="18">
                  <c:v>109</c:v>
                </c:pt>
                <c:pt idx="19">
                  <c:v>110</c:v>
                </c:pt>
                <c:pt idx="2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5-418F-9371-557B7BC412B7}"/>
            </c:ext>
          </c:extLst>
        </c:ser>
        <c:ser>
          <c:idx val="1"/>
          <c:order val="1"/>
          <c:tx>
            <c:strRef>
              <c:f>'3A'!$M$133</c:f>
              <c:strCache>
                <c:ptCount val="1"/>
                <c:pt idx="0">
                  <c:v>Etageboliger - Udledninger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'3A'!$N$128:$AH$128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'3A'!$N$133:$AH$133</c:f>
              <c:numCache>
                <c:formatCode>General</c:formatCode>
                <c:ptCount val="21"/>
                <c:pt idx="0">
                  <c:v>111</c:v>
                </c:pt>
                <c:pt idx="1">
                  <c:v>111</c:v>
                </c:pt>
                <c:pt idx="2">
                  <c:v>109</c:v>
                </c:pt>
                <c:pt idx="3">
                  <c:v>107</c:v>
                </c:pt>
                <c:pt idx="4">
                  <c:v>109</c:v>
                </c:pt>
                <c:pt idx="5">
                  <c:v>107</c:v>
                </c:pt>
                <c:pt idx="6">
                  <c:v>107</c:v>
                </c:pt>
                <c:pt idx="7">
                  <c:v>103</c:v>
                </c:pt>
                <c:pt idx="8">
                  <c:v>103</c:v>
                </c:pt>
                <c:pt idx="9">
                  <c:v>100</c:v>
                </c:pt>
                <c:pt idx="10">
                  <c:v>88</c:v>
                </c:pt>
                <c:pt idx="11">
                  <c:v>79</c:v>
                </c:pt>
                <c:pt idx="12">
                  <c:v>71</c:v>
                </c:pt>
                <c:pt idx="13">
                  <c:v>63</c:v>
                </c:pt>
                <c:pt idx="14">
                  <c:v>54</c:v>
                </c:pt>
                <c:pt idx="15">
                  <c:v>46</c:v>
                </c:pt>
                <c:pt idx="16">
                  <c:v>41</c:v>
                </c:pt>
                <c:pt idx="17">
                  <c:v>35</c:v>
                </c:pt>
                <c:pt idx="18">
                  <c:v>30</c:v>
                </c:pt>
                <c:pt idx="19">
                  <c:v>25</c:v>
                </c:pt>
                <c:pt idx="20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5-418F-9371-557B7BC412B7}"/>
            </c:ext>
          </c:extLst>
        </c:ser>
        <c:ser>
          <c:idx val="2"/>
          <c:order val="2"/>
          <c:tx>
            <c:strRef>
              <c:f>'3A'!$M$134</c:f>
              <c:strCache>
                <c:ptCount val="1"/>
                <c:pt idx="0">
                  <c:v>Etageboliger - Energiforbrug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'3A'!$N$128:$AH$128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'3A'!$N$134:$AH$134</c:f>
              <c:numCache>
                <c:formatCode>General</c:formatCode>
                <c:ptCount val="21"/>
                <c:pt idx="0">
                  <c:v>98</c:v>
                </c:pt>
                <c:pt idx="1">
                  <c:v>100</c:v>
                </c:pt>
                <c:pt idx="2">
                  <c:v>97</c:v>
                </c:pt>
                <c:pt idx="3">
                  <c:v>97</c:v>
                </c:pt>
                <c:pt idx="4">
                  <c:v>99</c:v>
                </c:pt>
                <c:pt idx="5">
                  <c:v>100</c:v>
                </c:pt>
                <c:pt idx="6">
                  <c:v>101</c:v>
                </c:pt>
                <c:pt idx="7">
                  <c:v>101</c:v>
                </c:pt>
                <c:pt idx="8">
                  <c:v>102</c:v>
                </c:pt>
                <c:pt idx="9">
                  <c:v>100</c:v>
                </c:pt>
                <c:pt idx="10">
                  <c:v>103</c:v>
                </c:pt>
                <c:pt idx="11">
                  <c:v>102</c:v>
                </c:pt>
                <c:pt idx="12">
                  <c:v>102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95-418F-9371-557B7BC41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988824"/>
        <c:axId val="553994728"/>
      </c:lineChart>
      <c:catAx>
        <c:axId val="55398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3994728"/>
        <c:crosses val="autoZero"/>
        <c:auto val="1"/>
        <c:lblAlgn val="ctr"/>
        <c:lblOffset val="100"/>
        <c:tickLblSkip val="5"/>
        <c:noMultiLvlLbl val="0"/>
      </c:catAx>
      <c:valAx>
        <c:axId val="553994728"/>
        <c:scaling>
          <c:orientation val="minMax"/>
          <c:max val="180"/>
        </c:scaling>
        <c:delete val="1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53988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transportsektoren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8182371160950848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'4A'!$M$4</c:f>
              <c:strCache>
                <c:ptCount val="1"/>
                <c:pt idx="0">
                  <c:v>Vejtransport</c:v>
                </c:pt>
              </c:strCache>
            </c:strRef>
          </c:tx>
          <c:spPr>
            <a:solidFill>
              <a:srgbClr val="6D6D6D"/>
            </a:solidFill>
            <a:ln w="9525">
              <a:solidFill>
                <a:srgbClr val="5D5D5D"/>
              </a:solidFill>
            </a:ln>
            <a:effectLst/>
          </c:spPr>
          <c:cat>
            <c:strRef>
              <c:f>'4A'!$N$3:$BB$3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'4A'!$N$4:$BB$4</c:f>
              <c:numCache>
                <c:formatCode>General</c:formatCode>
                <c:ptCount val="41"/>
                <c:pt idx="0">
                  <c:v>10.46</c:v>
                </c:pt>
                <c:pt idx="1">
                  <c:v>10.87</c:v>
                </c:pt>
                <c:pt idx="2">
                  <c:v>11.02</c:v>
                </c:pt>
                <c:pt idx="3">
                  <c:v>11.12</c:v>
                </c:pt>
                <c:pt idx="4">
                  <c:v>11.57</c:v>
                </c:pt>
                <c:pt idx="5">
                  <c:v>11.62</c:v>
                </c:pt>
                <c:pt idx="6">
                  <c:v>11.77</c:v>
                </c:pt>
                <c:pt idx="7">
                  <c:v>11.93</c:v>
                </c:pt>
                <c:pt idx="8">
                  <c:v>12.07</c:v>
                </c:pt>
                <c:pt idx="9">
                  <c:v>12.14</c:v>
                </c:pt>
                <c:pt idx="10">
                  <c:v>11.98</c:v>
                </c:pt>
                <c:pt idx="11">
                  <c:v>12</c:v>
                </c:pt>
                <c:pt idx="12">
                  <c:v>12.11</c:v>
                </c:pt>
                <c:pt idx="13">
                  <c:v>12.55</c:v>
                </c:pt>
                <c:pt idx="14">
                  <c:v>12.83</c:v>
                </c:pt>
                <c:pt idx="15">
                  <c:v>12.92</c:v>
                </c:pt>
                <c:pt idx="16">
                  <c:v>13.26</c:v>
                </c:pt>
                <c:pt idx="17">
                  <c:v>13.83</c:v>
                </c:pt>
                <c:pt idx="18">
                  <c:v>13.49</c:v>
                </c:pt>
                <c:pt idx="19">
                  <c:v>12.74</c:v>
                </c:pt>
                <c:pt idx="20">
                  <c:v>12.64</c:v>
                </c:pt>
                <c:pt idx="21">
                  <c:v>12.29</c:v>
                </c:pt>
                <c:pt idx="22">
                  <c:v>11.72</c:v>
                </c:pt>
                <c:pt idx="23">
                  <c:v>11.52</c:v>
                </c:pt>
                <c:pt idx="24">
                  <c:v>11.71</c:v>
                </c:pt>
                <c:pt idx="25">
                  <c:v>11.93</c:v>
                </c:pt>
                <c:pt idx="26">
                  <c:v>12.11</c:v>
                </c:pt>
                <c:pt idx="27">
                  <c:v>12.28</c:v>
                </c:pt>
                <c:pt idx="28">
                  <c:v>12.56</c:v>
                </c:pt>
                <c:pt idx="29">
                  <c:v>12.35</c:v>
                </c:pt>
                <c:pt idx="30">
                  <c:v>12.32</c:v>
                </c:pt>
                <c:pt idx="31">
                  <c:v>12.28</c:v>
                </c:pt>
                <c:pt idx="32">
                  <c:v>12.26</c:v>
                </c:pt>
                <c:pt idx="33">
                  <c:v>12.17</c:v>
                </c:pt>
                <c:pt idx="34">
                  <c:v>12.04</c:v>
                </c:pt>
                <c:pt idx="35">
                  <c:v>11.69</c:v>
                </c:pt>
                <c:pt idx="36">
                  <c:v>11.54</c:v>
                </c:pt>
                <c:pt idx="37">
                  <c:v>11.36</c:v>
                </c:pt>
                <c:pt idx="38">
                  <c:v>11.05</c:v>
                </c:pt>
                <c:pt idx="39">
                  <c:v>10.84</c:v>
                </c:pt>
                <c:pt idx="40">
                  <c:v>10.49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66-4DD8-A612-268B80CF3A7D}"/>
            </c:ext>
          </c:extLst>
        </c:ser>
        <c:ser>
          <c:idx val="1"/>
          <c:order val="1"/>
          <c:tx>
            <c:strRef>
              <c:f>'4A'!$M$5</c:f>
              <c:strCache>
                <c:ptCount val="1"/>
                <c:pt idx="0">
                  <c:v>Banetransport</c:v>
                </c:pt>
              </c:strCache>
            </c:strRef>
          </c:tx>
          <c:spPr>
            <a:solidFill>
              <a:srgbClr val="D96E6E"/>
            </a:solidFill>
            <a:ln w="9525">
              <a:solidFill>
                <a:srgbClr val="B85E5E"/>
              </a:solidFill>
            </a:ln>
            <a:effectLst/>
          </c:spPr>
          <c:cat>
            <c:strRef>
              <c:f>'4A'!$N$3:$BB$3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'4A'!$N$5:$BB$5</c:f>
              <c:numCache>
                <c:formatCode>General</c:formatCode>
                <c:ptCount val="41"/>
                <c:pt idx="0">
                  <c:v>0.3</c:v>
                </c:pt>
                <c:pt idx="1">
                  <c:v>0.31</c:v>
                </c:pt>
                <c:pt idx="2">
                  <c:v>0.33</c:v>
                </c:pt>
                <c:pt idx="3">
                  <c:v>0.34</c:v>
                </c:pt>
                <c:pt idx="4">
                  <c:v>0.31</c:v>
                </c:pt>
                <c:pt idx="5">
                  <c:v>0.31</c:v>
                </c:pt>
                <c:pt idx="6">
                  <c:v>0.31</c:v>
                </c:pt>
                <c:pt idx="7">
                  <c:v>0.3</c:v>
                </c:pt>
                <c:pt idx="8">
                  <c:v>0.25</c:v>
                </c:pt>
                <c:pt idx="9">
                  <c:v>0.24</c:v>
                </c:pt>
                <c:pt idx="10">
                  <c:v>0.23</c:v>
                </c:pt>
                <c:pt idx="11">
                  <c:v>0.22</c:v>
                </c:pt>
                <c:pt idx="12">
                  <c:v>0.21</c:v>
                </c:pt>
                <c:pt idx="13">
                  <c:v>0.22</c:v>
                </c:pt>
                <c:pt idx="14">
                  <c:v>0.22</c:v>
                </c:pt>
                <c:pt idx="15">
                  <c:v>0.24</c:v>
                </c:pt>
                <c:pt idx="16">
                  <c:v>0.23</c:v>
                </c:pt>
                <c:pt idx="17">
                  <c:v>0.23</c:v>
                </c:pt>
                <c:pt idx="18">
                  <c:v>0.24</c:v>
                </c:pt>
                <c:pt idx="19">
                  <c:v>0.23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0.26</c:v>
                </c:pt>
                <c:pt idx="25">
                  <c:v>0.25</c:v>
                </c:pt>
                <c:pt idx="26">
                  <c:v>0.26</c:v>
                </c:pt>
                <c:pt idx="27">
                  <c:v>0.25</c:v>
                </c:pt>
                <c:pt idx="28">
                  <c:v>0.23</c:v>
                </c:pt>
                <c:pt idx="29">
                  <c:v>0.23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0.19</c:v>
                </c:pt>
                <c:pt idx="35">
                  <c:v>0.18</c:v>
                </c:pt>
                <c:pt idx="36">
                  <c:v>0.18</c:v>
                </c:pt>
                <c:pt idx="37">
                  <c:v>7.0000000000000007E-2</c:v>
                </c:pt>
                <c:pt idx="38">
                  <c:v>7.0000000000000007E-2</c:v>
                </c:pt>
                <c:pt idx="39">
                  <c:v>0.06</c:v>
                </c:pt>
                <c:pt idx="40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66-4DD8-A612-268B80CF3A7D}"/>
            </c:ext>
          </c:extLst>
        </c:ser>
        <c:ser>
          <c:idx val="2"/>
          <c:order val="2"/>
          <c:tx>
            <c:strRef>
              <c:f>'4A'!$M$6</c:f>
              <c:strCache>
                <c:ptCount val="1"/>
                <c:pt idx="0">
                  <c:v>Indenrigssøfart</c:v>
                </c:pt>
              </c:strCache>
            </c:strRef>
          </c:tx>
          <c:spPr>
            <a:solidFill>
              <a:srgbClr val="0A266F"/>
            </a:solidFill>
            <a:ln w="9525">
              <a:solidFill>
                <a:srgbClr val="08205E"/>
              </a:solidFill>
            </a:ln>
            <a:effectLst/>
          </c:spPr>
          <c:cat>
            <c:strRef>
              <c:f>'4A'!$N$3:$BB$3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'4A'!$N$6:$BB$6</c:f>
              <c:numCache>
                <c:formatCode>General</c:formatCode>
                <c:ptCount val="41"/>
                <c:pt idx="0">
                  <c:v>0.57999999999999996</c:v>
                </c:pt>
                <c:pt idx="1">
                  <c:v>0.68</c:v>
                </c:pt>
                <c:pt idx="2">
                  <c:v>0.63</c:v>
                </c:pt>
                <c:pt idx="3">
                  <c:v>0.67</c:v>
                </c:pt>
                <c:pt idx="4">
                  <c:v>0.64</c:v>
                </c:pt>
                <c:pt idx="5">
                  <c:v>0.67</c:v>
                </c:pt>
                <c:pt idx="6">
                  <c:v>0.68</c:v>
                </c:pt>
                <c:pt idx="7">
                  <c:v>0.6</c:v>
                </c:pt>
                <c:pt idx="8">
                  <c:v>0.5</c:v>
                </c:pt>
                <c:pt idx="9">
                  <c:v>0.47</c:v>
                </c:pt>
                <c:pt idx="10">
                  <c:v>0.63</c:v>
                </c:pt>
                <c:pt idx="11">
                  <c:v>0.67</c:v>
                </c:pt>
                <c:pt idx="12">
                  <c:v>0.73</c:v>
                </c:pt>
                <c:pt idx="13">
                  <c:v>0.71</c:v>
                </c:pt>
                <c:pt idx="14">
                  <c:v>0.64</c:v>
                </c:pt>
                <c:pt idx="15">
                  <c:v>0.72</c:v>
                </c:pt>
                <c:pt idx="16">
                  <c:v>0.68</c:v>
                </c:pt>
                <c:pt idx="17">
                  <c:v>0.61</c:v>
                </c:pt>
                <c:pt idx="18">
                  <c:v>0.75</c:v>
                </c:pt>
                <c:pt idx="19">
                  <c:v>0.71</c:v>
                </c:pt>
                <c:pt idx="20">
                  <c:v>0.63</c:v>
                </c:pt>
                <c:pt idx="21">
                  <c:v>0.62</c:v>
                </c:pt>
                <c:pt idx="22">
                  <c:v>0.6</c:v>
                </c:pt>
                <c:pt idx="23">
                  <c:v>0.61</c:v>
                </c:pt>
                <c:pt idx="24">
                  <c:v>0.51</c:v>
                </c:pt>
                <c:pt idx="25">
                  <c:v>0.53</c:v>
                </c:pt>
                <c:pt idx="26">
                  <c:v>0.59</c:v>
                </c:pt>
                <c:pt idx="27">
                  <c:v>0.6</c:v>
                </c:pt>
                <c:pt idx="28">
                  <c:v>0.59</c:v>
                </c:pt>
                <c:pt idx="29">
                  <c:v>0.6</c:v>
                </c:pt>
                <c:pt idx="30">
                  <c:v>0.61</c:v>
                </c:pt>
                <c:pt idx="31">
                  <c:v>0.61</c:v>
                </c:pt>
                <c:pt idx="32">
                  <c:v>0.61</c:v>
                </c:pt>
                <c:pt idx="33">
                  <c:v>0.61</c:v>
                </c:pt>
                <c:pt idx="34">
                  <c:v>0.61</c:v>
                </c:pt>
                <c:pt idx="35">
                  <c:v>0.61</c:v>
                </c:pt>
                <c:pt idx="36">
                  <c:v>0.61</c:v>
                </c:pt>
                <c:pt idx="37">
                  <c:v>0.61</c:v>
                </c:pt>
                <c:pt idx="38">
                  <c:v>0.61</c:v>
                </c:pt>
                <c:pt idx="39">
                  <c:v>0.6</c:v>
                </c:pt>
                <c:pt idx="4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66-4DD8-A612-268B80CF3A7D}"/>
            </c:ext>
          </c:extLst>
        </c:ser>
        <c:ser>
          <c:idx val="3"/>
          <c:order val="3"/>
          <c:tx>
            <c:strRef>
              <c:f>'4A'!$M$7</c:f>
              <c:strCache>
                <c:ptCount val="1"/>
                <c:pt idx="0">
                  <c:v>Indenrigsluftfart</c:v>
                </c:pt>
              </c:strCache>
            </c:strRef>
          </c:tx>
          <c:spPr>
            <a:solidFill>
              <a:srgbClr val="D0D874"/>
            </a:solidFill>
            <a:ln w="9525">
              <a:solidFill>
                <a:srgbClr val="B1B863"/>
              </a:solidFill>
            </a:ln>
            <a:effectLst/>
          </c:spPr>
          <c:cat>
            <c:strRef>
              <c:f>'4A'!$N$3:$BB$3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'4A'!$N$7:$BB$7</c:f>
              <c:numCache>
                <c:formatCode>General</c:formatCode>
                <c:ptCount val="41"/>
                <c:pt idx="0">
                  <c:v>0.24</c:v>
                </c:pt>
                <c:pt idx="1">
                  <c:v>0.22</c:v>
                </c:pt>
                <c:pt idx="2">
                  <c:v>0.22</c:v>
                </c:pt>
                <c:pt idx="3">
                  <c:v>0.21</c:v>
                </c:pt>
                <c:pt idx="4">
                  <c:v>0.22</c:v>
                </c:pt>
                <c:pt idx="5">
                  <c:v>0.23</c:v>
                </c:pt>
                <c:pt idx="6">
                  <c:v>0.24</c:v>
                </c:pt>
                <c:pt idx="7">
                  <c:v>0.24</c:v>
                </c:pt>
                <c:pt idx="8">
                  <c:v>0.23</c:v>
                </c:pt>
                <c:pt idx="9">
                  <c:v>0.21</c:v>
                </c:pt>
                <c:pt idx="10">
                  <c:v>0.18</c:v>
                </c:pt>
                <c:pt idx="11">
                  <c:v>0.19</c:v>
                </c:pt>
                <c:pt idx="12">
                  <c:v>0.16</c:v>
                </c:pt>
                <c:pt idx="13">
                  <c:v>0.16</c:v>
                </c:pt>
                <c:pt idx="14">
                  <c:v>0.15</c:v>
                </c:pt>
                <c:pt idx="15">
                  <c:v>0.15</c:v>
                </c:pt>
                <c:pt idx="16">
                  <c:v>0.17</c:v>
                </c:pt>
                <c:pt idx="17">
                  <c:v>0.19</c:v>
                </c:pt>
                <c:pt idx="18">
                  <c:v>0.19</c:v>
                </c:pt>
                <c:pt idx="19">
                  <c:v>0.18</c:v>
                </c:pt>
                <c:pt idx="20">
                  <c:v>0.19</c:v>
                </c:pt>
                <c:pt idx="21">
                  <c:v>0.18</c:v>
                </c:pt>
                <c:pt idx="22">
                  <c:v>0.16</c:v>
                </c:pt>
                <c:pt idx="23">
                  <c:v>0.16</c:v>
                </c:pt>
                <c:pt idx="24">
                  <c:v>0.15</c:v>
                </c:pt>
                <c:pt idx="25">
                  <c:v>0.14000000000000001</c:v>
                </c:pt>
                <c:pt idx="26">
                  <c:v>0.15</c:v>
                </c:pt>
                <c:pt idx="27">
                  <c:v>0.15</c:v>
                </c:pt>
                <c:pt idx="28">
                  <c:v>0.15</c:v>
                </c:pt>
                <c:pt idx="29">
                  <c:v>0.15</c:v>
                </c:pt>
                <c:pt idx="30">
                  <c:v>0.15</c:v>
                </c:pt>
                <c:pt idx="31">
                  <c:v>0.15</c:v>
                </c:pt>
                <c:pt idx="32">
                  <c:v>0.15</c:v>
                </c:pt>
                <c:pt idx="33">
                  <c:v>0.15</c:v>
                </c:pt>
                <c:pt idx="34">
                  <c:v>0.16</c:v>
                </c:pt>
                <c:pt idx="35">
                  <c:v>0.16</c:v>
                </c:pt>
                <c:pt idx="36">
                  <c:v>0.16</c:v>
                </c:pt>
                <c:pt idx="37">
                  <c:v>0.16</c:v>
                </c:pt>
                <c:pt idx="38">
                  <c:v>0.16</c:v>
                </c:pt>
                <c:pt idx="39">
                  <c:v>0.16</c:v>
                </c:pt>
                <c:pt idx="40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66-4DD8-A612-268B80CF3A7D}"/>
            </c:ext>
          </c:extLst>
        </c:ser>
        <c:ser>
          <c:idx val="4"/>
          <c:order val="4"/>
          <c:tx>
            <c:strRef>
              <c:f>'4A'!$M$8</c:f>
              <c:strCache>
                <c:ptCount val="1"/>
                <c:pt idx="0">
                  <c:v>Øvrig transport</c:v>
                </c:pt>
              </c:strCache>
            </c:strRef>
          </c:tx>
          <c:spPr>
            <a:solidFill>
              <a:srgbClr val="5E9AA1"/>
            </a:solidFill>
            <a:ln w="9525">
              <a:solidFill>
                <a:srgbClr val="508389"/>
              </a:solidFill>
            </a:ln>
            <a:effectLst/>
          </c:spPr>
          <c:cat>
            <c:strRef>
              <c:f>'4A'!$N$3:$BB$3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'4A'!$N$8:$BB$8</c:f>
              <c:numCache>
                <c:formatCode>General</c:formatCode>
                <c:ptCount val="41"/>
                <c:pt idx="0">
                  <c:v>0.18</c:v>
                </c:pt>
                <c:pt idx="1">
                  <c:v>0.36</c:v>
                </c:pt>
                <c:pt idx="2">
                  <c:v>0.21</c:v>
                </c:pt>
                <c:pt idx="3">
                  <c:v>0.31</c:v>
                </c:pt>
                <c:pt idx="4">
                  <c:v>0.33</c:v>
                </c:pt>
                <c:pt idx="5">
                  <c:v>0.34</c:v>
                </c:pt>
                <c:pt idx="6">
                  <c:v>0.26</c:v>
                </c:pt>
                <c:pt idx="7">
                  <c:v>0.26</c:v>
                </c:pt>
                <c:pt idx="8">
                  <c:v>0.3</c:v>
                </c:pt>
                <c:pt idx="9">
                  <c:v>0.28000000000000003</c:v>
                </c:pt>
                <c:pt idx="10">
                  <c:v>0.21</c:v>
                </c:pt>
                <c:pt idx="11">
                  <c:v>0.21</c:v>
                </c:pt>
                <c:pt idx="12">
                  <c:v>0.2</c:v>
                </c:pt>
                <c:pt idx="13">
                  <c:v>0.21</c:v>
                </c:pt>
                <c:pt idx="14">
                  <c:v>0.36</c:v>
                </c:pt>
                <c:pt idx="15">
                  <c:v>0.39</c:v>
                </c:pt>
                <c:pt idx="16">
                  <c:v>0.24</c:v>
                </c:pt>
                <c:pt idx="17">
                  <c:v>0.28999999999999998</c:v>
                </c:pt>
                <c:pt idx="18">
                  <c:v>0.22</c:v>
                </c:pt>
                <c:pt idx="19">
                  <c:v>0.27</c:v>
                </c:pt>
                <c:pt idx="20">
                  <c:v>0.22</c:v>
                </c:pt>
                <c:pt idx="21">
                  <c:v>0.3</c:v>
                </c:pt>
                <c:pt idx="22">
                  <c:v>0.22</c:v>
                </c:pt>
                <c:pt idx="23">
                  <c:v>0.25</c:v>
                </c:pt>
                <c:pt idx="24">
                  <c:v>0.24</c:v>
                </c:pt>
                <c:pt idx="25">
                  <c:v>0.2</c:v>
                </c:pt>
                <c:pt idx="26">
                  <c:v>0.21</c:v>
                </c:pt>
                <c:pt idx="27">
                  <c:v>0.31</c:v>
                </c:pt>
                <c:pt idx="28">
                  <c:v>0.22</c:v>
                </c:pt>
                <c:pt idx="29">
                  <c:v>0.21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66-4DD8-A612-268B80CF3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852200"/>
        <c:axId val="559850560"/>
      </c:areaChart>
      <c:catAx>
        <c:axId val="559852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9850560"/>
        <c:crosses val="autoZero"/>
        <c:auto val="1"/>
        <c:lblAlgn val="ctr"/>
        <c:lblOffset val="100"/>
        <c:tickLblSkip val="5"/>
        <c:noMultiLvlLbl val="0"/>
      </c:catAx>
      <c:valAx>
        <c:axId val="55985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9852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vejtransporten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522978318468484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'4A'!$M$29</c:f>
              <c:strCache>
                <c:ptCount val="1"/>
                <c:pt idx="0">
                  <c:v>Personbiler</c:v>
                </c:pt>
              </c:strCache>
            </c:strRef>
          </c:tx>
          <c:spPr>
            <a:ln w="19050" cap="rnd">
              <a:solidFill>
                <a:srgbClr val="404040"/>
              </a:solidFill>
              <a:round/>
            </a:ln>
            <a:effectLst/>
          </c:spPr>
          <c:marker>
            <c:symbol val="none"/>
          </c:marker>
          <c:cat>
            <c:strRef>
              <c:f>'4A'!$N$28:$BB$28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'4A'!$N$29:$BB$29</c:f>
              <c:numCache>
                <c:formatCode>General</c:formatCode>
                <c:ptCount val="41"/>
                <c:pt idx="0">
                  <c:v>6.31</c:v>
                </c:pt>
                <c:pt idx="1">
                  <c:v>6.5</c:v>
                </c:pt>
                <c:pt idx="2">
                  <c:v>6.54</c:v>
                </c:pt>
                <c:pt idx="3">
                  <c:v>6.53</c:v>
                </c:pt>
                <c:pt idx="4">
                  <c:v>6.6</c:v>
                </c:pt>
                <c:pt idx="5">
                  <c:v>6.74</c:v>
                </c:pt>
                <c:pt idx="6">
                  <c:v>6.89</c:v>
                </c:pt>
                <c:pt idx="7">
                  <c:v>7.05</c:v>
                </c:pt>
                <c:pt idx="8">
                  <c:v>7.11</c:v>
                </c:pt>
                <c:pt idx="9">
                  <c:v>7.26</c:v>
                </c:pt>
                <c:pt idx="10">
                  <c:v>7.22</c:v>
                </c:pt>
                <c:pt idx="11">
                  <c:v>7.06</c:v>
                </c:pt>
                <c:pt idx="12">
                  <c:v>7.09</c:v>
                </c:pt>
                <c:pt idx="13">
                  <c:v>7.18</c:v>
                </c:pt>
                <c:pt idx="14">
                  <c:v>7.22</c:v>
                </c:pt>
                <c:pt idx="15">
                  <c:v>7.15</c:v>
                </c:pt>
                <c:pt idx="16">
                  <c:v>7.15</c:v>
                </c:pt>
                <c:pt idx="17">
                  <c:v>7.32</c:v>
                </c:pt>
                <c:pt idx="18">
                  <c:v>7.15</c:v>
                </c:pt>
                <c:pt idx="19">
                  <c:v>7.01</c:v>
                </c:pt>
                <c:pt idx="20">
                  <c:v>7.03</c:v>
                </c:pt>
                <c:pt idx="21">
                  <c:v>6.9</c:v>
                </c:pt>
                <c:pt idx="22">
                  <c:v>6.87</c:v>
                </c:pt>
                <c:pt idx="23">
                  <c:v>6.87</c:v>
                </c:pt>
                <c:pt idx="24">
                  <c:v>6.99</c:v>
                </c:pt>
                <c:pt idx="25">
                  <c:v>7.06</c:v>
                </c:pt>
                <c:pt idx="26">
                  <c:v>7.06</c:v>
                </c:pt>
                <c:pt idx="27">
                  <c:v>7.13</c:v>
                </c:pt>
                <c:pt idx="28">
                  <c:v>7.28</c:v>
                </c:pt>
                <c:pt idx="29">
                  <c:v>7.24</c:v>
                </c:pt>
                <c:pt idx="30">
                  <c:v>7.23</c:v>
                </c:pt>
                <c:pt idx="31">
                  <c:v>7.21</c:v>
                </c:pt>
                <c:pt idx="32">
                  <c:v>7.21</c:v>
                </c:pt>
                <c:pt idx="33">
                  <c:v>7.16</c:v>
                </c:pt>
                <c:pt idx="34">
                  <c:v>7.08</c:v>
                </c:pt>
                <c:pt idx="35">
                  <c:v>6.91</c:v>
                </c:pt>
                <c:pt idx="36">
                  <c:v>6.82</c:v>
                </c:pt>
                <c:pt idx="37">
                  <c:v>6.71</c:v>
                </c:pt>
                <c:pt idx="38">
                  <c:v>6.54</c:v>
                </c:pt>
                <c:pt idx="39">
                  <c:v>6.41</c:v>
                </c:pt>
                <c:pt idx="40">
                  <c:v>6.22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B0-4D50-B9A8-7CA29E6BA057}"/>
            </c:ext>
          </c:extLst>
        </c:ser>
        <c:ser>
          <c:idx val="1"/>
          <c:order val="1"/>
          <c:tx>
            <c:strRef>
              <c:f>'4A'!$M$30</c:f>
              <c:strCache>
                <c:ptCount val="1"/>
                <c:pt idx="0">
                  <c:v>Varebiler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'4A'!$N$28:$BB$28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'4A'!$N$30:$BB$30</c:f>
              <c:numCache>
                <c:formatCode>General</c:formatCode>
                <c:ptCount val="41"/>
                <c:pt idx="0">
                  <c:v>1.75</c:v>
                </c:pt>
                <c:pt idx="1">
                  <c:v>1.83</c:v>
                </c:pt>
                <c:pt idx="2">
                  <c:v>1.82</c:v>
                </c:pt>
                <c:pt idx="3">
                  <c:v>1.86</c:v>
                </c:pt>
                <c:pt idx="4">
                  <c:v>1.93</c:v>
                </c:pt>
                <c:pt idx="5">
                  <c:v>1.92</c:v>
                </c:pt>
                <c:pt idx="6">
                  <c:v>1.93</c:v>
                </c:pt>
                <c:pt idx="7">
                  <c:v>1.94</c:v>
                </c:pt>
                <c:pt idx="8">
                  <c:v>1.98</c:v>
                </c:pt>
                <c:pt idx="9">
                  <c:v>2.06</c:v>
                </c:pt>
                <c:pt idx="10">
                  <c:v>2.12</c:v>
                </c:pt>
                <c:pt idx="11">
                  <c:v>2.19</c:v>
                </c:pt>
                <c:pt idx="12">
                  <c:v>2.19</c:v>
                </c:pt>
                <c:pt idx="13">
                  <c:v>2.29</c:v>
                </c:pt>
                <c:pt idx="14">
                  <c:v>2.4300000000000002</c:v>
                </c:pt>
                <c:pt idx="15">
                  <c:v>2.56</c:v>
                </c:pt>
                <c:pt idx="16">
                  <c:v>2.8</c:v>
                </c:pt>
                <c:pt idx="17">
                  <c:v>3</c:v>
                </c:pt>
                <c:pt idx="18">
                  <c:v>2.98</c:v>
                </c:pt>
                <c:pt idx="19">
                  <c:v>2.76</c:v>
                </c:pt>
                <c:pt idx="20">
                  <c:v>2.65</c:v>
                </c:pt>
                <c:pt idx="21">
                  <c:v>2.38</c:v>
                </c:pt>
                <c:pt idx="22">
                  <c:v>2.2000000000000002</c:v>
                </c:pt>
                <c:pt idx="23">
                  <c:v>2.08</c:v>
                </c:pt>
                <c:pt idx="24">
                  <c:v>1.97</c:v>
                </c:pt>
                <c:pt idx="25">
                  <c:v>2.04</c:v>
                </c:pt>
                <c:pt idx="26">
                  <c:v>2.02</c:v>
                </c:pt>
                <c:pt idx="27">
                  <c:v>2.0499999999999998</c:v>
                </c:pt>
                <c:pt idx="28">
                  <c:v>2.09</c:v>
                </c:pt>
                <c:pt idx="29">
                  <c:v>1.99</c:v>
                </c:pt>
                <c:pt idx="30">
                  <c:v>2.0099999999999998</c:v>
                </c:pt>
                <c:pt idx="31">
                  <c:v>2</c:v>
                </c:pt>
                <c:pt idx="32">
                  <c:v>1.99</c:v>
                </c:pt>
                <c:pt idx="33">
                  <c:v>1.97</c:v>
                </c:pt>
                <c:pt idx="34">
                  <c:v>1.95</c:v>
                </c:pt>
                <c:pt idx="35">
                  <c:v>1.87</c:v>
                </c:pt>
                <c:pt idx="36">
                  <c:v>1.84</c:v>
                </c:pt>
                <c:pt idx="37">
                  <c:v>1.8</c:v>
                </c:pt>
                <c:pt idx="38">
                  <c:v>1.74</c:v>
                </c:pt>
                <c:pt idx="39">
                  <c:v>1.7</c:v>
                </c:pt>
                <c:pt idx="40">
                  <c:v>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B0-4D50-B9A8-7CA29E6BA057}"/>
            </c:ext>
          </c:extLst>
        </c:ser>
        <c:ser>
          <c:idx val="2"/>
          <c:order val="2"/>
          <c:tx>
            <c:strRef>
              <c:f>'4A'!$M$31</c:f>
              <c:strCache>
                <c:ptCount val="1"/>
                <c:pt idx="0">
                  <c:v>Lastbiler</c:v>
                </c:pt>
              </c:strCache>
            </c:strRef>
          </c:tx>
          <c:spPr>
            <a:ln w="19050" cap="rnd">
              <a:solidFill>
                <a:srgbClr val="808080"/>
              </a:solidFill>
              <a:round/>
            </a:ln>
            <a:effectLst/>
          </c:spPr>
          <c:marker>
            <c:symbol val="none"/>
          </c:marker>
          <c:cat>
            <c:strRef>
              <c:f>'4A'!$N$28:$BB$28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'4A'!$N$31:$BB$31</c:f>
              <c:numCache>
                <c:formatCode>General</c:formatCode>
                <c:ptCount val="41"/>
                <c:pt idx="0">
                  <c:v>1.81</c:v>
                </c:pt>
                <c:pt idx="1">
                  <c:v>1.87</c:v>
                </c:pt>
                <c:pt idx="2">
                  <c:v>1.83</c:v>
                </c:pt>
                <c:pt idx="3">
                  <c:v>1.76</c:v>
                </c:pt>
                <c:pt idx="4">
                  <c:v>1.82</c:v>
                </c:pt>
                <c:pt idx="5">
                  <c:v>1.79</c:v>
                </c:pt>
                <c:pt idx="6">
                  <c:v>1.8</c:v>
                </c:pt>
                <c:pt idx="7">
                  <c:v>1.8</c:v>
                </c:pt>
                <c:pt idx="8">
                  <c:v>1.8</c:v>
                </c:pt>
                <c:pt idx="9">
                  <c:v>1.89</c:v>
                </c:pt>
                <c:pt idx="10">
                  <c:v>1.87</c:v>
                </c:pt>
                <c:pt idx="11">
                  <c:v>1.9</c:v>
                </c:pt>
                <c:pt idx="12">
                  <c:v>1.87</c:v>
                </c:pt>
                <c:pt idx="13">
                  <c:v>1.9</c:v>
                </c:pt>
                <c:pt idx="14">
                  <c:v>1.93</c:v>
                </c:pt>
                <c:pt idx="15">
                  <c:v>1.98</c:v>
                </c:pt>
                <c:pt idx="16">
                  <c:v>2.0299999999999998</c:v>
                </c:pt>
                <c:pt idx="17">
                  <c:v>2.0499999999999998</c:v>
                </c:pt>
                <c:pt idx="18">
                  <c:v>1.95</c:v>
                </c:pt>
                <c:pt idx="19">
                  <c:v>1.65</c:v>
                </c:pt>
                <c:pt idx="20">
                  <c:v>1.78</c:v>
                </c:pt>
                <c:pt idx="21">
                  <c:v>1.75</c:v>
                </c:pt>
                <c:pt idx="22">
                  <c:v>1.61</c:v>
                </c:pt>
                <c:pt idx="23">
                  <c:v>1.58</c:v>
                </c:pt>
                <c:pt idx="24">
                  <c:v>1.57</c:v>
                </c:pt>
                <c:pt idx="25">
                  <c:v>1.58</c:v>
                </c:pt>
                <c:pt idx="26">
                  <c:v>1.61</c:v>
                </c:pt>
                <c:pt idx="27">
                  <c:v>1.66</c:v>
                </c:pt>
                <c:pt idx="28">
                  <c:v>1.74</c:v>
                </c:pt>
                <c:pt idx="29">
                  <c:v>1.69</c:v>
                </c:pt>
                <c:pt idx="30">
                  <c:v>1.71</c:v>
                </c:pt>
                <c:pt idx="31">
                  <c:v>1.72</c:v>
                </c:pt>
                <c:pt idx="32">
                  <c:v>1.72</c:v>
                </c:pt>
                <c:pt idx="33">
                  <c:v>1.71</c:v>
                </c:pt>
                <c:pt idx="34">
                  <c:v>1.7</c:v>
                </c:pt>
                <c:pt idx="35">
                  <c:v>1.65</c:v>
                </c:pt>
                <c:pt idx="36">
                  <c:v>1.63</c:v>
                </c:pt>
                <c:pt idx="37">
                  <c:v>1.61</c:v>
                </c:pt>
                <c:pt idx="38">
                  <c:v>1.57</c:v>
                </c:pt>
                <c:pt idx="39">
                  <c:v>1.54</c:v>
                </c:pt>
                <c:pt idx="40">
                  <c:v>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B0-4D50-B9A8-7CA29E6BA057}"/>
            </c:ext>
          </c:extLst>
        </c:ser>
        <c:ser>
          <c:idx val="3"/>
          <c:order val="3"/>
          <c:tx>
            <c:strRef>
              <c:f>'4A'!$M$32</c:f>
              <c:strCache>
                <c:ptCount val="1"/>
                <c:pt idx="0">
                  <c:v>Grænsehandel</c:v>
                </c:pt>
              </c:strCache>
            </c:strRef>
          </c:tx>
          <c:spPr>
            <a:ln w="19050" cap="rnd">
              <a:solidFill>
                <a:srgbClr val="5BEADB"/>
              </a:solidFill>
              <a:round/>
            </a:ln>
            <a:effectLst/>
          </c:spPr>
          <c:marker>
            <c:symbol val="none"/>
          </c:marker>
          <c:cat>
            <c:strRef>
              <c:f>'4A'!$N$28:$BB$28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'4A'!$N$32:$BB$32</c:f>
              <c:numCache>
                <c:formatCode>General</c:formatCode>
                <c:ptCount val="41"/>
                <c:pt idx="0">
                  <c:v>-0.11</c:v>
                </c:pt>
                <c:pt idx="1">
                  <c:v>-0.03</c:v>
                </c:pt>
                <c:pt idx="2">
                  <c:v>0.15</c:v>
                </c:pt>
                <c:pt idx="3">
                  <c:v>0.28999999999999998</c:v>
                </c:pt>
                <c:pt idx="4">
                  <c:v>0.52</c:v>
                </c:pt>
                <c:pt idx="5">
                  <c:v>0.44</c:v>
                </c:pt>
                <c:pt idx="6">
                  <c:v>0.4</c:v>
                </c:pt>
                <c:pt idx="7">
                  <c:v>0.37</c:v>
                </c:pt>
                <c:pt idx="8">
                  <c:v>0.43</c:v>
                </c:pt>
                <c:pt idx="9">
                  <c:v>0.19</c:v>
                </c:pt>
                <c:pt idx="10">
                  <c:v>0.04</c:v>
                </c:pt>
                <c:pt idx="11">
                  <c:v>0.12</c:v>
                </c:pt>
                <c:pt idx="12">
                  <c:v>0.24</c:v>
                </c:pt>
                <c:pt idx="13">
                  <c:v>0.47</c:v>
                </c:pt>
                <c:pt idx="14">
                  <c:v>0.53</c:v>
                </c:pt>
                <c:pt idx="15">
                  <c:v>0.53</c:v>
                </c:pt>
                <c:pt idx="16">
                  <c:v>0.59</c:v>
                </c:pt>
                <c:pt idx="17">
                  <c:v>0.8</c:v>
                </c:pt>
                <c:pt idx="18">
                  <c:v>0.75</c:v>
                </c:pt>
                <c:pt idx="19">
                  <c:v>0.67</c:v>
                </c:pt>
                <c:pt idx="20">
                  <c:v>0.54</c:v>
                </c:pt>
                <c:pt idx="21">
                  <c:v>0.65</c:v>
                </c:pt>
                <c:pt idx="22">
                  <c:v>0.47</c:v>
                </c:pt>
                <c:pt idx="23">
                  <c:v>0.43</c:v>
                </c:pt>
                <c:pt idx="24">
                  <c:v>0.62</c:v>
                </c:pt>
                <c:pt idx="25">
                  <c:v>0.64</c:v>
                </c:pt>
                <c:pt idx="26">
                  <c:v>0.8</c:v>
                </c:pt>
                <c:pt idx="27">
                  <c:v>0.8</c:v>
                </c:pt>
                <c:pt idx="28">
                  <c:v>0.8</c:v>
                </c:pt>
                <c:pt idx="29">
                  <c:v>0.8</c:v>
                </c:pt>
                <c:pt idx="30">
                  <c:v>0.74</c:v>
                </c:pt>
                <c:pt idx="31">
                  <c:v>0.75</c:v>
                </c:pt>
                <c:pt idx="32">
                  <c:v>0.75</c:v>
                </c:pt>
                <c:pt idx="33">
                  <c:v>0.75</c:v>
                </c:pt>
                <c:pt idx="34">
                  <c:v>0.75</c:v>
                </c:pt>
                <c:pt idx="35">
                  <c:v>0.73</c:v>
                </c:pt>
                <c:pt idx="36">
                  <c:v>0.73</c:v>
                </c:pt>
                <c:pt idx="37">
                  <c:v>0.73</c:v>
                </c:pt>
                <c:pt idx="38">
                  <c:v>0.72</c:v>
                </c:pt>
                <c:pt idx="39">
                  <c:v>0.72</c:v>
                </c:pt>
                <c:pt idx="40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B0-4D50-B9A8-7CA29E6BA057}"/>
            </c:ext>
          </c:extLst>
        </c:ser>
        <c:ser>
          <c:idx val="4"/>
          <c:order val="4"/>
          <c:tx>
            <c:strRef>
              <c:f>'4A'!$M$33</c:f>
              <c:strCache>
                <c:ptCount val="1"/>
                <c:pt idx="0">
                  <c:v>Busser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'4A'!$N$28:$BB$28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'4A'!$N$33:$BB$33</c:f>
              <c:numCache>
                <c:formatCode>General</c:formatCode>
                <c:ptCount val="41"/>
                <c:pt idx="0">
                  <c:v>0.63</c:v>
                </c:pt>
                <c:pt idx="1">
                  <c:v>0.64</c:v>
                </c:pt>
                <c:pt idx="2">
                  <c:v>0.61</c:v>
                </c:pt>
                <c:pt idx="3">
                  <c:v>0.62</c:v>
                </c:pt>
                <c:pt idx="4">
                  <c:v>0.64</c:v>
                </c:pt>
                <c:pt idx="5">
                  <c:v>0.66</c:v>
                </c:pt>
                <c:pt idx="6">
                  <c:v>0.68</c:v>
                </c:pt>
                <c:pt idx="7">
                  <c:v>0.67</c:v>
                </c:pt>
                <c:pt idx="8">
                  <c:v>0.66</c:v>
                </c:pt>
                <c:pt idx="9">
                  <c:v>0.65</c:v>
                </c:pt>
                <c:pt idx="10">
                  <c:v>0.65</c:v>
                </c:pt>
                <c:pt idx="11">
                  <c:v>0.64</c:v>
                </c:pt>
                <c:pt idx="12">
                  <c:v>0.63</c:v>
                </c:pt>
                <c:pt idx="13">
                  <c:v>0.63</c:v>
                </c:pt>
                <c:pt idx="14">
                  <c:v>0.64</c:v>
                </c:pt>
                <c:pt idx="15">
                  <c:v>0.61</c:v>
                </c:pt>
                <c:pt idx="16">
                  <c:v>0.6</c:v>
                </c:pt>
                <c:pt idx="17">
                  <c:v>0.57999999999999996</c:v>
                </c:pt>
                <c:pt idx="18">
                  <c:v>0.57999999999999996</c:v>
                </c:pt>
                <c:pt idx="19">
                  <c:v>0.56000000000000005</c:v>
                </c:pt>
                <c:pt idx="20">
                  <c:v>0.56999999999999995</c:v>
                </c:pt>
                <c:pt idx="21">
                  <c:v>0.53</c:v>
                </c:pt>
                <c:pt idx="22">
                  <c:v>0.5</c:v>
                </c:pt>
                <c:pt idx="23">
                  <c:v>0.5</c:v>
                </c:pt>
                <c:pt idx="24">
                  <c:v>0.49</c:v>
                </c:pt>
                <c:pt idx="25">
                  <c:v>0.54</c:v>
                </c:pt>
                <c:pt idx="26">
                  <c:v>0.55000000000000004</c:v>
                </c:pt>
                <c:pt idx="27">
                  <c:v>0.56999999999999995</c:v>
                </c:pt>
                <c:pt idx="28">
                  <c:v>0.59</c:v>
                </c:pt>
                <c:pt idx="29">
                  <c:v>0.56000000000000005</c:v>
                </c:pt>
                <c:pt idx="30">
                  <c:v>0.55000000000000004</c:v>
                </c:pt>
                <c:pt idx="31">
                  <c:v>0.54</c:v>
                </c:pt>
                <c:pt idx="32">
                  <c:v>0.53</c:v>
                </c:pt>
                <c:pt idx="33">
                  <c:v>0.52</c:v>
                </c:pt>
                <c:pt idx="34">
                  <c:v>0.5</c:v>
                </c:pt>
                <c:pt idx="35">
                  <c:v>0.47</c:v>
                </c:pt>
                <c:pt idx="36">
                  <c:v>0.46</c:v>
                </c:pt>
                <c:pt idx="37">
                  <c:v>0.45</c:v>
                </c:pt>
                <c:pt idx="38">
                  <c:v>0.43</c:v>
                </c:pt>
                <c:pt idx="39">
                  <c:v>0.41</c:v>
                </c:pt>
                <c:pt idx="40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3B0-4D50-B9A8-7CA29E6BA057}"/>
            </c:ext>
          </c:extLst>
        </c:ser>
        <c:ser>
          <c:idx val="5"/>
          <c:order val="5"/>
          <c:tx>
            <c:strRef>
              <c:f>'4A'!$M$34</c:f>
              <c:strCache>
                <c:ptCount val="1"/>
                <c:pt idx="0">
                  <c:v>Motorcykler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'4A'!$N$28:$BB$28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'4A'!$N$34:$BB$34</c:f>
              <c:numCache>
                <c:formatCode>General</c:formatCode>
                <c:ptCount val="41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7.0000000000000007E-2</c:v>
                </c:pt>
                <c:pt idx="5">
                  <c:v>7.0000000000000007E-2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0.09</c:v>
                </c:pt>
                <c:pt idx="10">
                  <c:v>0.09</c:v>
                </c:pt>
                <c:pt idx="11">
                  <c:v>0.09</c:v>
                </c:pt>
                <c:pt idx="12">
                  <c:v>0.09</c:v>
                </c:pt>
                <c:pt idx="13">
                  <c:v>0.09</c:v>
                </c:pt>
                <c:pt idx="14">
                  <c:v>0.08</c:v>
                </c:pt>
                <c:pt idx="15">
                  <c:v>0.08</c:v>
                </c:pt>
                <c:pt idx="16">
                  <c:v>0.08</c:v>
                </c:pt>
                <c:pt idx="17">
                  <c:v>0.08</c:v>
                </c:pt>
                <c:pt idx="18">
                  <c:v>0.08</c:v>
                </c:pt>
                <c:pt idx="19">
                  <c:v>0.08</c:v>
                </c:pt>
                <c:pt idx="20">
                  <c:v>0.08</c:v>
                </c:pt>
                <c:pt idx="21">
                  <c:v>7.0000000000000007E-2</c:v>
                </c:pt>
                <c:pt idx="22">
                  <c:v>7.0000000000000007E-2</c:v>
                </c:pt>
                <c:pt idx="23">
                  <c:v>7.0000000000000007E-2</c:v>
                </c:pt>
                <c:pt idx="24">
                  <c:v>7.0000000000000007E-2</c:v>
                </c:pt>
                <c:pt idx="25">
                  <c:v>0.08</c:v>
                </c:pt>
                <c:pt idx="26">
                  <c:v>7.0000000000000007E-2</c:v>
                </c:pt>
                <c:pt idx="27">
                  <c:v>7.0000000000000007E-2</c:v>
                </c:pt>
                <c:pt idx="28">
                  <c:v>7.0000000000000007E-2</c:v>
                </c:pt>
                <c:pt idx="29">
                  <c:v>7.0000000000000007E-2</c:v>
                </c:pt>
                <c:pt idx="30">
                  <c:v>7.0000000000000007E-2</c:v>
                </c:pt>
                <c:pt idx="31">
                  <c:v>7.0000000000000007E-2</c:v>
                </c:pt>
                <c:pt idx="32">
                  <c:v>7.0000000000000007E-2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0.06</c:v>
                </c:pt>
                <c:pt idx="37">
                  <c:v>0.06</c:v>
                </c:pt>
                <c:pt idx="38">
                  <c:v>0.06</c:v>
                </c:pt>
                <c:pt idx="39">
                  <c:v>0.06</c:v>
                </c:pt>
                <c:pt idx="40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3B0-4D50-B9A8-7CA29E6BA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9842688"/>
        <c:axId val="559839736"/>
      </c:lineChart>
      <c:catAx>
        <c:axId val="55984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9839736"/>
        <c:crosses val="autoZero"/>
        <c:auto val="1"/>
        <c:lblAlgn val="ctr"/>
        <c:lblOffset val="100"/>
        <c:tickLblSkip val="5"/>
        <c:noMultiLvlLbl val="0"/>
      </c:catAx>
      <c:valAx>
        <c:axId val="559839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5984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vejtransporten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280087323207822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'4A'!$M$54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rgbClr val="6D6D6D"/>
            </a:solidFill>
            <a:ln w="9525">
              <a:solidFill>
                <a:srgbClr val="5D5D5D"/>
              </a:solidFill>
            </a:ln>
            <a:effectLst/>
          </c:spPr>
          <c:cat>
            <c:strRef>
              <c:f>'4A'!$N$53:$BB$53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'4A'!$N$54:$BB$54</c:f>
              <c:numCache>
                <c:formatCode>General</c:formatCode>
                <c:ptCount val="41"/>
                <c:pt idx="0">
                  <c:v>67.38</c:v>
                </c:pt>
                <c:pt idx="1">
                  <c:v>71.67</c:v>
                </c:pt>
                <c:pt idx="2">
                  <c:v>75.34</c:v>
                </c:pt>
                <c:pt idx="3">
                  <c:v>77.47</c:v>
                </c:pt>
                <c:pt idx="4">
                  <c:v>80.209999999999994</c:v>
                </c:pt>
                <c:pt idx="5">
                  <c:v>81.03</c:v>
                </c:pt>
                <c:pt idx="6">
                  <c:v>81.819999999999993</c:v>
                </c:pt>
                <c:pt idx="7">
                  <c:v>84.05</c:v>
                </c:pt>
                <c:pt idx="8">
                  <c:v>85.72</c:v>
                </c:pt>
                <c:pt idx="9">
                  <c:v>85.36</c:v>
                </c:pt>
                <c:pt idx="10">
                  <c:v>84.15</c:v>
                </c:pt>
                <c:pt idx="11">
                  <c:v>83</c:v>
                </c:pt>
                <c:pt idx="12">
                  <c:v>83.36</c:v>
                </c:pt>
                <c:pt idx="13">
                  <c:v>83.55</c:v>
                </c:pt>
                <c:pt idx="14">
                  <c:v>82.56</c:v>
                </c:pt>
                <c:pt idx="15">
                  <c:v>80.069999999999993</c:v>
                </c:pt>
                <c:pt idx="16">
                  <c:v>78.62</c:v>
                </c:pt>
                <c:pt idx="17">
                  <c:v>77.95</c:v>
                </c:pt>
                <c:pt idx="18">
                  <c:v>74.180000000000007</c:v>
                </c:pt>
                <c:pt idx="19">
                  <c:v>70.53</c:v>
                </c:pt>
                <c:pt idx="20">
                  <c:v>65.569999999999993</c:v>
                </c:pt>
                <c:pt idx="21">
                  <c:v>60.94</c:v>
                </c:pt>
                <c:pt idx="22">
                  <c:v>57.54</c:v>
                </c:pt>
                <c:pt idx="23">
                  <c:v>55.59</c:v>
                </c:pt>
                <c:pt idx="24">
                  <c:v>55</c:v>
                </c:pt>
                <c:pt idx="25">
                  <c:v>54.81</c:v>
                </c:pt>
                <c:pt idx="26">
                  <c:v>54.33</c:v>
                </c:pt>
                <c:pt idx="27">
                  <c:v>54.61</c:v>
                </c:pt>
                <c:pt idx="28">
                  <c:v>54.79</c:v>
                </c:pt>
                <c:pt idx="29">
                  <c:v>54.84</c:v>
                </c:pt>
                <c:pt idx="30">
                  <c:v>53.79</c:v>
                </c:pt>
                <c:pt idx="31">
                  <c:v>53.57</c:v>
                </c:pt>
                <c:pt idx="32">
                  <c:v>53.53</c:v>
                </c:pt>
                <c:pt idx="33">
                  <c:v>53.23</c:v>
                </c:pt>
                <c:pt idx="34">
                  <c:v>52.78</c:v>
                </c:pt>
                <c:pt idx="35">
                  <c:v>52.27</c:v>
                </c:pt>
                <c:pt idx="36">
                  <c:v>51.67</c:v>
                </c:pt>
                <c:pt idx="37">
                  <c:v>51.06</c:v>
                </c:pt>
                <c:pt idx="38">
                  <c:v>50.32</c:v>
                </c:pt>
                <c:pt idx="39">
                  <c:v>49.43</c:v>
                </c:pt>
                <c:pt idx="40">
                  <c:v>48.5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DB-44E3-B626-0F01C247D0DC}"/>
            </c:ext>
          </c:extLst>
        </c:ser>
        <c:ser>
          <c:idx val="1"/>
          <c:order val="1"/>
          <c:tx>
            <c:strRef>
              <c:f>'4A'!$M$55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363636"/>
            </a:solidFill>
            <a:ln w="9525">
              <a:solidFill>
                <a:srgbClr val="2E2E2E"/>
              </a:solidFill>
            </a:ln>
            <a:effectLst/>
          </c:spPr>
          <c:cat>
            <c:strRef>
              <c:f>'4A'!$N$53:$BB$53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'4A'!$N$55:$BB$55</c:f>
              <c:numCache>
                <c:formatCode>General</c:formatCode>
                <c:ptCount val="41"/>
                <c:pt idx="0">
                  <c:v>59.95</c:v>
                </c:pt>
                <c:pt idx="1">
                  <c:v>61.3</c:v>
                </c:pt>
                <c:pt idx="2">
                  <c:v>59.95</c:v>
                </c:pt>
                <c:pt idx="3">
                  <c:v>59.52</c:v>
                </c:pt>
                <c:pt idx="4">
                  <c:v>63.56</c:v>
                </c:pt>
                <c:pt idx="5">
                  <c:v>64.010000000000005</c:v>
                </c:pt>
                <c:pt idx="6">
                  <c:v>65.59</c:v>
                </c:pt>
                <c:pt idx="7">
                  <c:v>66.37</c:v>
                </c:pt>
                <c:pt idx="8">
                  <c:v>67.209999999999994</c:v>
                </c:pt>
                <c:pt idx="9">
                  <c:v>69.5</c:v>
                </c:pt>
                <c:pt idx="10">
                  <c:v>69.2</c:v>
                </c:pt>
                <c:pt idx="11">
                  <c:v>70.92</c:v>
                </c:pt>
                <c:pt idx="12">
                  <c:v>72.55</c:v>
                </c:pt>
                <c:pt idx="13">
                  <c:v>78.77</c:v>
                </c:pt>
                <c:pt idx="14">
                  <c:v>84.21</c:v>
                </c:pt>
                <c:pt idx="15">
                  <c:v>88.26</c:v>
                </c:pt>
                <c:pt idx="16">
                  <c:v>95.01</c:v>
                </c:pt>
                <c:pt idx="17">
                  <c:v>103.87</c:v>
                </c:pt>
                <c:pt idx="18">
                  <c:v>103.48</c:v>
                </c:pt>
                <c:pt idx="19">
                  <c:v>97.42</c:v>
                </c:pt>
                <c:pt idx="20">
                  <c:v>101.33</c:v>
                </c:pt>
                <c:pt idx="21">
                  <c:v>101.66</c:v>
                </c:pt>
                <c:pt idx="22">
                  <c:v>97.66</c:v>
                </c:pt>
                <c:pt idx="23">
                  <c:v>97.03</c:v>
                </c:pt>
                <c:pt idx="24">
                  <c:v>100.4</c:v>
                </c:pt>
                <c:pt idx="25">
                  <c:v>103.52</c:v>
                </c:pt>
                <c:pt idx="26">
                  <c:v>106.61</c:v>
                </c:pt>
                <c:pt idx="27">
                  <c:v>108.54</c:v>
                </c:pt>
                <c:pt idx="28">
                  <c:v>112.27</c:v>
                </c:pt>
                <c:pt idx="29">
                  <c:v>109.44</c:v>
                </c:pt>
                <c:pt idx="30">
                  <c:v>110.21</c:v>
                </c:pt>
                <c:pt idx="31">
                  <c:v>110.04</c:v>
                </c:pt>
                <c:pt idx="32">
                  <c:v>109.86</c:v>
                </c:pt>
                <c:pt idx="33">
                  <c:v>108.97</c:v>
                </c:pt>
                <c:pt idx="34">
                  <c:v>107.73</c:v>
                </c:pt>
                <c:pt idx="35">
                  <c:v>103.51</c:v>
                </c:pt>
                <c:pt idx="36">
                  <c:v>101.99</c:v>
                </c:pt>
                <c:pt idx="37">
                  <c:v>100.2</c:v>
                </c:pt>
                <c:pt idx="38">
                  <c:v>96.76</c:v>
                </c:pt>
                <c:pt idx="39">
                  <c:v>94.83</c:v>
                </c:pt>
                <c:pt idx="40">
                  <c:v>91.01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DB-44E3-B626-0F01C247D0DC}"/>
            </c:ext>
          </c:extLst>
        </c:ser>
        <c:ser>
          <c:idx val="2"/>
          <c:order val="2"/>
          <c:tx>
            <c:strRef>
              <c:f>'4A'!$M$56</c:f>
              <c:strCache>
                <c:ptCount val="1"/>
                <c:pt idx="0">
                  <c:v>Biodiesel</c:v>
                </c:pt>
              </c:strCache>
            </c:strRef>
          </c:tx>
          <c:spPr>
            <a:solidFill>
              <a:srgbClr val="5E9AA1"/>
            </a:solidFill>
            <a:ln w="9525">
              <a:solidFill>
                <a:srgbClr val="508389"/>
              </a:solidFill>
            </a:ln>
            <a:effectLst/>
          </c:spPr>
          <c:cat>
            <c:strRef>
              <c:f>'4A'!$N$53:$BB$53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'4A'!$N$56:$BB$56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0.01</c:v>
                </c:pt>
                <c:pt idx="19">
                  <c:v>0.14000000000000001</c:v>
                </c:pt>
                <c:pt idx="20">
                  <c:v>0.02</c:v>
                </c:pt>
                <c:pt idx="21">
                  <c:v>3.49</c:v>
                </c:pt>
                <c:pt idx="22">
                  <c:v>6.53</c:v>
                </c:pt>
                <c:pt idx="23">
                  <c:v>6.78</c:v>
                </c:pt>
                <c:pt idx="24">
                  <c:v>7.06</c:v>
                </c:pt>
                <c:pt idx="25">
                  <c:v>7.13</c:v>
                </c:pt>
                <c:pt idx="26">
                  <c:v>7.26</c:v>
                </c:pt>
                <c:pt idx="27">
                  <c:v>7.19</c:v>
                </c:pt>
                <c:pt idx="28">
                  <c:v>7.16</c:v>
                </c:pt>
                <c:pt idx="29">
                  <c:v>7.65</c:v>
                </c:pt>
                <c:pt idx="30">
                  <c:v>7.99</c:v>
                </c:pt>
                <c:pt idx="31">
                  <c:v>7.92</c:v>
                </c:pt>
                <c:pt idx="32">
                  <c:v>7.71</c:v>
                </c:pt>
                <c:pt idx="33">
                  <c:v>7.65</c:v>
                </c:pt>
                <c:pt idx="34">
                  <c:v>7.56</c:v>
                </c:pt>
                <c:pt idx="35">
                  <c:v>10.29</c:v>
                </c:pt>
                <c:pt idx="36">
                  <c:v>10.07</c:v>
                </c:pt>
                <c:pt idx="37">
                  <c:v>9.83</c:v>
                </c:pt>
                <c:pt idx="38">
                  <c:v>11.11</c:v>
                </c:pt>
                <c:pt idx="39">
                  <c:v>10.84</c:v>
                </c:pt>
                <c:pt idx="40">
                  <c:v>12.41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DB-44E3-B626-0F01C247D0DC}"/>
            </c:ext>
          </c:extLst>
        </c:ser>
        <c:ser>
          <c:idx val="3"/>
          <c:order val="3"/>
          <c:tx>
            <c:strRef>
              <c:f>'4A'!$M$57</c:f>
              <c:strCache>
                <c:ptCount val="1"/>
                <c:pt idx="0">
                  <c:v>Bioethanol</c:v>
                </c:pt>
              </c:strCache>
            </c:strRef>
          </c:tx>
          <c:spPr>
            <a:solidFill>
              <a:srgbClr val="19C0AE"/>
            </a:solidFill>
            <a:ln w="9525">
              <a:solidFill>
                <a:srgbClr val="15A394"/>
              </a:solidFill>
            </a:ln>
            <a:effectLst/>
          </c:spPr>
          <c:cat>
            <c:strRef>
              <c:f>'4A'!$N$53:$BB$53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'4A'!$N$57:$BB$57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0.15</c:v>
                </c:pt>
                <c:pt idx="17">
                  <c:v>0.25</c:v>
                </c:pt>
                <c:pt idx="18">
                  <c:v>0.21</c:v>
                </c:pt>
                <c:pt idx="19">
                  <c:v>0.2</c:v>
                </c:pt>
                <c:pt idx="20">
                  <c:v>1.1200000000000001</c:v>
                </c:pt>
                <c:pt idx="21">
                  <c:v>1.99</c:v>
                </c:pt>
                <c:pt idx="22">
                  <c:v>2.12</c:v>
                </c:pt>
                <c:pt idx="23">
                  <c:v>1.93</c:v>
                </c:pt>
                <c:pt idx="24">
                  <c:v>1.87</c:v>
                </c:pt>
                <c:pt idx="25">
                  <c:v>1.84</c:v>
                </c:pt>
                <c:pt idx="26">
                  <c:v>1.84</c:v>
                </c:pt>
                <c:pt idx="27">
                  <c:v>1.83</c:v>
                </c:pt>
                <c:pt idx="28">
                  <c:v>1.8</c:v>
                </c:pt>
                <c:pt idx="29">
                  <c:v>1.83</c:v>
                </c:pt>
                <c:pt idx="30">
                  <c:v>3.84</c:v>
                </c:pt>
                <c:pt idx="31">
                  <c:v>3.82</c:v>
                </c:pt>
                <c:pt idx="32">
                  <c:v>3.82</c:v>
                </c:pt>
                <c:pt idx="33">
                  <c:v>3.8</c:v>
                </c:pt>
                <c:pt idx="34">
                  <c:v>3.77</c:v>
                </c:pt>
                <c:pt idx="35">
                  <c:v>3.73</c:v>
                </c:pt>
                <c:pt idx="36">
                  <c:v>3.69</c:v>
                </c:pt>
                <c:pt idx="37">
                  <c:v>3.64</c:v>
                </c:pt>
                <c:pt idx="38">
                  <c:v>3.59</c:v>
                </c:pt>
                <c:pt idx="39">
                  <c:v>3.53</c:v>
                </c:pt>
                <c:pt idx="40">
                  <c:v>3.46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DB-44E3-B626-0F01C247D0DC}"/>
            </c:ext>
          </c:extLst>
        </c:ser>
        <c:ser>
          <c:idx val="4"/>
          <c:order val="4"/>
          <c:tx>
            <c:strRef>
              <c:f>'4A'!$M$58</c:f>
              <c:strCache>
                <c:ptCount val="1"/>
                <c:pt idx="0">
                  <c:v>Elektricitet</c:v>
                </c:pt>
              </c:strCache>
            </c:strRef>
          </c:tx>
          <c:spPr>
            <a:solidFill>
              <a:srgbClr val="007BC7"/>
            </a:solidFill>
            <a:ln w="9525">
              <a:solidFill>
                <a:srgbClr val="0069A9"/>
              </a:solidFill>
            </a:ln>
            <a:effectLst/>
          </c:spPr>
          <c:cat>
            <c:strRef>
              <c:f>'4A'!$N$53:$BB$53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'4A'!$N$58:$BB$58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0.11</c:v>
                </c:pt>
                <c:pt idx="27">
                  <c:v>0.12</c:v>
                </c:pt>
                <c:pt idx="28">
                  <c:v>0.13</c:v>
                </c:pt>
                <c:pt idx="29">
                  <c:v>0.2</c:v>
                </c:pt>
                <c:pt idx="30">
                  <c:v>0.51</c:v>
                </c:pt>
                <c:pt idx="31">
                  <c:v>0.86</c:v>
                </c:pt>
                <c:pt idx="32">
                  <c:v>1.28</c:v>
                </c:pt>
                <c:pt idx="33">
                  <c:v>1.77</c:v>
                </c:pt>
                <c:pt idx="34">
                  <c:v>2.35</c:v>
                </c:pt>
                <c:pt idx="35">
                  <c:v>3.01</c:v>
                </c:pt>
                <c:pt idx="36">
                  <c:v>3.75</c:v>
                </c:pt>
                <c:pt idx="37">
                  <c:v>4.59</c:v>
                </c:pt>
                <c:pt idx="38">
                  <c:v>5.51</c:v>
                </c:pt>
                <c:pt idx="39">
                  <c:v>6.53</c:v>
                </c:pt>
                <c:pt idx="40">
                  <c:v>7.69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DB-44E3-B626-0F01C247D0DC}"/>
            </c:ext>
          </c:extLst>
        </c:ser>
        <c:ser>
          <c:idx val="5"/>
          <c:order val="5"/>
          <c:tx>
            <c:strRef>
              <c:f>'4A'!$M$59</c:f>
              <c:strCache>
                <c:ptCount val="1"/>
                <c:pt idx="0">
                  <c:v>Øvrige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'4A'!$N$53:$BB$53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'4A'!$N$59:$BB$59</c:f>
              <c:numCache>
                <c:formatCode>General</c:formatCode>
                <c:ptCount val="41"/>
                <c:pt idx="0">
                  <c:v>0.91</c:v>
                </c:pt>
                <c:pt idx="1">
                  <c:v>0.24</c:v>
                </c:pt>
                <c:pt idx="2">
                  <c:v>0.2</c:v>
                </c:pt>
                <c:pt idx="3">
                  <c:v>0.19</c:v>
                </c:pt>
                <c:pt idx="4">
                  <c:v>0.13</c:v>
                </c:pt>
                <c:pt idx="5">
                  <c:v>0.09</c:v>
                </c:pt>
                <c:pt idx="6">
                  <c:v>0.09</c:v>
                </c:pt>
                <c:pt idx="7">
                  <c:v>0.14000000000000001</c:v>
                </c:pt>
                <c:pt idx="8">
                  <c:v>0.28999999999999998</c:v>
                </c:pt>
                <c:pt idx="9">
                  <c:v>0.35</c:v>
                </c:pt>
                <c:pt idx="10">
                  <c:v>0.44</c:v>
                </c:pt>
                <c:pt idx="11">
                  <c:v>0.46</c:v>
                </c:pt>
                <c:pt idx="12">
                  <c:v>0.52</c:v>
                </c:pt>
                <c:pt idx="13">
                  <c:v>0.43</c:v>
                </c:pt>
                <c:pt idx="14">
                  <c:v>0.39</c:v>
                </c:pt>
                <c:pt idx="15">
                  <c:v>0.34</c:v>
                </c:pt>
                <c:pt idx="16">
                  <c:v>0.27</c:v>
                </c:pt>
                <c:pt idx="17">
                  <c:v>0.23</c:v>
                </c:pt>
                <c:pt idx="18">
                  <c:v>0.18</c:v>
                </c:pt>
                <c:pt idx="19">
                  <c:v>0.12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0.08</c:v>
                </c:pt>
                <c:pt idx="26">
                  <c:v>0.14000000000000001</c:v>
                </c:pt>
                <c:pt idx="27">
                  <c:v>0.27</c:v>
                </c:pt>
                <c:pt idx="28">
                  <c:v>0.33</c:v>
                </c:pt>
                <c:pt idx="29">
                  <c:v>0.33</c:v>
                </c:pt>
                <c:pt idx="30">
                  <c:v>0.33</c:v>
                </c:pt>
                <c:pt idx="31">
                  <c:v>0.33</c:v>
                </c:pt>
                <c:pt idx="32">
                  <c:v>0.35</c:v>
                </c:pt>
                <c:pt idx="33">
                  <c:v>0.38</c:v>
                </c:pt>
                <c:pt idx="34">
                  <c:v>0.41</c:v>
                </c:pt>
                <c:pt idx="35">
                  <c:v>0.44</c:v>
                </c:pt>
                <c:pt idx="36">
                  <c:v>0.47</c:v>
                </c:pt>
                <c:pt idx="37">
                  <c:v>0.5</c:v>
                </c:pt>
                <c:pt idx="38">
                  <c:v>0.52</c:v>
                </c:pt>
                <c:pt idx="39">
                  <c:v>0.55000000000000004</c:v>
                </c:pt>
                <c:pt idx="40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DDB-44E3-B626-0F01C247D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3482680"/>
        <c:axId val="563495472"/>
      </c:areaChart>
      <c:catAx>
        <c:axId val="563482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3495472"/>
        <c:crosses val="autoZero"/>
        <c:auto val="1"/>
        <c:lblAlgn val="ctr"/>
        <c:lblOffset val="100"/>
        <c:tickLblSkip val="5"/>
        <c:noMultiLvlLbl val="0"/>
      </c:catAx>
      <c:valAx>
        <c:axId val="56349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3482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Reel energiintensitet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1080456767548594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'4A'!$M$229</c:f>
              <c:strCache>
                <c:ptCount val="1"/>
                <c:pt idx="0">
                  <c:v>Busser, diesel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'4A'!$N$228:$AQ$228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'4A'!$N$229:$AQ$229</c:f>
              <c:numCache>
                <c:formatCode>General</c:formatCode>
                <c:ptCount val="30"/>
                <c:pt idx="0">
                  <c:v>11.1</c:v>
                </c:pt>
                <c:pt idx="1">
                  <c:v>11.1</c:v>
                </c:pt>
                <c:pt idx="2">
                  <c:v>11.1</c:v>
                </c:pt>
                <c:pt idx="3">
                  <c:v>10.92</c:v>
                </c:pt>
                <c:pt idx="4">
                  <c:v>11.23</c:v>
                </c:pt>
                <c:pt idx="5">
                  <c:v>11.07</c:v>
                </c:pt>
                <c:pt idx="6">
                  <c:v>11.03</c:v>
                </c:pt>
                <c:pt idx="7">
                  <c:v>10.64</c:v>
                </c:pt>
                <c:pt idx="8">
                  <c:v>11.38</c:v>
                </c:pt>
                <c:pt idx="9">
                  <c:v>11.01</c:v>
                </c:pt>
                <c:pt idx="10">
                  <c:v>11.33</c:v>
                </c:pt>
                <c:pt idx="11">
                  <c:v>11.72</c:v>
                </c:pt>
                <c:pt idx="12">
                  <c:v>12.67</c:v>
                </c:pt>
                <c:pt idx="13">
                  <c:v>12.12</c:v>
                </c:pt>
                <c:pt idx="14">
                  <c:v>12.12</c:v>
                </c:pt>
                <c:pt idx="15">
                  <c:v>11.56</c:v>
                </c:pt>
                <c:pt idx="16">
                  <c:v>11.76</c:v>
                </c:pt>
                <c:pt idx="17">
                  <c:v>11.62</c:v>
                </c:pt>
                <c:pt idx="18">
                  <c:v>11.6</c:v>
                </c:pt>
                <c:pt idx="19">
                  <c:v>11.43</c:v>
                </c:pt>
                <c:pt idx="20">
                  <c:v>11.71</c:v>
                </c:pt>
                <c:pt idx="21">
                  <c:v>11.73</c:v>
                </c:pt>
                <c:pt idx="22">
                  <c:v>12.13</c:v>
                </c:pt>
                <c:pt idx="23">
                  <c:v>11.6</c:v>
                </c:pt>
                <c:pt idx="24">
                  <c:v>11.43</c:v>
                </c:pt>
                <c:pt idx="25">
                  <c:v>10.76</c:v>
                </c:pt>
                <c:pt idx="26">
                  <c:v>11.19</c:v>
                </c:pt>
                <c:pt idx="27">
                  <c:v>11.17</c:v>
                </c:pt>
                <c:pt idx="28">
                  <c:v>11.24</c:v>
                </c:pt>
                <c:pt idx="29">
                  <c:v>10.67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25-44EC-A0F0-11F6F4AADE89}"/>
            </c:ext>
          </c:extLst>
        </c:ser>
        <c:ser>
          <c:idx val="1"/>
          <c:order val="1"/>
          <c:tx>
            <c:strRef>
              <c:f>'4A'!$M$230</c:f>
              <c:strCache>
                <c:ptCount val="1"/>
                <c:pt idx="0">
                  <c:v>Lastbiler, diesel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'4A'!$N$228:$AQ$228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'4A'!$N$230:$AQ$230</c:f>
              <c:numCache>
                <c:formatCode>General</c:formatCode>
                <c:ptCount val="30"/>
                <c:pt idx="0">
                  <c:v>9.6</c:v>
                </c:pt>
                <c:pt idx="1">
                  <c:v>9.6999999999999993</c:v>
                </c:pt>
                <c:pt idx="2">
                  <c:v>9.7799999999999994</c:v>
                </c:pt>
                <c:pt idx="3">
                  <c:v>9.5</c:v>
                </c:pt>
                <c:pt idx="4">
                  <c:v>8.94</c:v>
                </c:pt>
                <c:pt idx="5">
                  <c:v>9.1999999999999993</c:v>
                </c:pt>
                <c:pt idx="6">
                  <c:v>9.1199999999999992</c:v>
                </c:pt>
                <c:pt idx="7">
                  <c:v>8.8800000000000008</c:v>
                </c:pt>
                <c:pt idx="8">
                  <c:v>8.8000000000000007</c:v>
                </c:pt>
                <c:pt idx="9">
                  <c:v>9</c:v>
                </c:pt>
                <c:pt idx="10">
                  <c:v>9.24</c:v>
                </c:pt>
                <c:pt idx="11">
                  <c:v>9.36</c:v>
                </c:pt>
                <c:pt idx="12">
                  <c:v>9.61</c:v>
                </c:pt>
                <c:pt idx="13">
                  <c:v>9.76</c:v>
                </c:pt>
                <c:pt idx="14">
                  <c:v>9.82</c:v>
                </c:pt>
                <c:pt idx="15">
                  <c:v>9.84</c:v>
                </c:pt>
                <c:pt idx="16">
                  <c:v>9.83</c:v>
                </c:pt>
                <c:pt idx="17">
                  <c:v>9.77</c:v>
                </c:pt>
                <c:pt idx="18">
                  <c:v>9.57</c:v>
                </c:pt>
                <c:pt idx="19">
                  <c:v>9.52</c:v>
                </c:pt>
                <c:pt idx="20">
                  <c:v>9.1999999999999993</c:v>
                </c:pt>
                <c:pt idx="21">
                  <c:v>9.9499999999999993</c:v>
                </c:pt>
                <c:pt idx="22">
                  <c:v>10.029999999999999</c:v>
                </c:pt>
                <c:pt idx="23">
                  <c:v>10.08</c:v>
                </c:pt>
                <c:pt idx="24">
                  <c:v>9.86</c:v>
                </c:pt>
                <c:pt idx="25">
                  <c:v>9.98</c:v>
                </c:pt>
                <c:pt idx="26">
                  <c:v>9.7799999999999994</c:v>
                </c:pt>
                <c:pt idx="27">
                  <c:v>9.7100000000000009</c:v>
                </c:pt>
                <c:pt idx="28">
                  <c:v>9.73</c:v>
                </c:pt>
                <c:pt idx="29">
                  <c:v>9.51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25-44EC-A0F0-11F6F4AADE89}"/>
            </c:ext>
          </c:extLst>
        </c:ser>
        <c:ser>
          <c:idx val="2"/>
          <c:order val="2"/>
          <c:tx>
            <c:strRef>
              <c:f>'4A'!$M$231</c:f>
              <c:strCache>
                <c:ptCount val="1"/>
                <c:pt idx="0">
                  <c:v>Varebiler, diesel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'4A'!$N$228:$AQ$228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'4A'!$N$231:$AQ$231</c:f>
              <c:numCache>
                <c:formatCode>General</c:formatCode>
                <c:ptCount val="30"/>
                <c:pt idx="0">
                  <c:v>3.72</c:v>
                </c:pt>
                <c:pt idx="1">
                  <c:v>3.74</c:v>
                </c:pt>
                <c:pt idx="2">
                  <c:v>3.73</c:v>
                </c:pt>
                <c:pt idx="3">
                  <c:v>3.74</c:v>
                </c:pt>
                <c:pt idx="4">
                  <c:v>3.84</c:v>
                </c:pt>
                <c:pt idx="5">
                  <c:v>3.62</c:v>
                </c:pt>
                <c:pt idx="6">
                  <c:v>3.72</c:v>
                </c:pt>
                <c:pt idx="7">
                  <c:v>3.68</c:v>
                </c:pt>
                <c:pt idx="8">
                  <c:v>3.54</c:v>
                </c:pt>
                <c:pt idx="9">
                  <c:v>3.39</c:v>
                </c:pt>
                <c:pt idx="10">
                  <c:v>3.38</c:v>
                </c:pt>
                <c:pt idx="11">
                  <c:v>3.39</c:v>
                </c:pt>
                <c:pt idx="12">
                  <c:v>2.83</c:v>
                </c:pt>
                <c:pt idx="13">
                  <c:v>2.84</c:v>
                </c:pt>
                <c:pt idx="14">
                  <c:v>2.79</c:v>
                </c:pt>
                <c:pt idx="15">
                  <c:v>2.83</c:v>
                </c:pt>
                <c:pt idx="16">
                  <c:v>2.83</c:v>
                </c:pt>
                <c:pt idx="17">
                  <c:v>2.88</c:v>
                </c:pt>
                <c:pt idx="18">
                  <c:v>2.88</c:v>
                </c:pt>
                <c:pt idx="19">
                  <c:v>2.85</c:v>
                </c:pt>
                <c:pt idx="20">
                  <c:v>2.85</c:v>
                </c:pt>
                <c:pt idx="21">
                  <c:v>2.83</c:v>
                </c:pt>
                <c:pt idx="22">
                  <c:v>2.9</c:v>
                </c:pt>
                <c:pt idx="23">
                  <c:v>2.92</c:v>
                </c:pt>
                <c:pt idx="24">
                  <c:v>2.88</c:v>
                </c:pt>
                <c:pt idx="25">
                  <c:v>2.9</c:v>
                </c:pt>
                <c:pt idx="26">
                  <c:v>2.94</c:v>
                </c:pt>
                <c:pt idx="27">
                  <c:v>2.93</c:v>
                </c:pt>
                <c:pt idx="28">
                  <c:v>2.96</c:v>
                </c:pt>
                <c:pt idx="29">
                  <c:v>2.88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25-44EC-A0F0-11F6F4AADE89}"/>
            </c:ext>
          </c:extLst>
        </c:ser>
        <c:ser>
          <c:idx val="3"/>
          <c:order val="3"/>
          <c:tx>
            <c:strRef>
              <c:f>'4A'!$M$232</c:f>
              <c:strCache>
                <c:ptCount val="1"/>
                <c:pt idx="0">
                  <c:v>Varebiler, benzin</c:v>
                </c:pt>
              </c:strCache>
            </c:strRef>
          </c:tx>
          <c:spPr>
            <a:ln w="19050" cap="rnd">
              <a:solidFill>
                <a:srgbClr val="6FB5BD"/>
              </a:solidFill>
              <a:round/>
            </a:ln>
            <a:effectLst/>
          </c:spPr>
          <c:marker>
            <c:symbol val="none"/>
          </c:marker>
          <c:cat>
            <c:strRef>
              <c:f>'4A'!$N$228:$AQ$228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'4A'!$N$232:$AQ$232</c:f>
              <c:numCache>
                <c:formatCode>General</c:formatCode>
                <c:ptCount val="30"/>
                <c:pt idx="0">
                  <c:v>3.33</c:v>
                </c:pt>
                <c:pt idx="1">
                  <c:v>3.35</c:v>
                </c:pt>
                <c:pt idx="2">
                  <c:v>3.34</c:v>
                </c:pt>
                <c:pt idx="3">
                  <c:v>3.37</c:v>
                </c:pt>
                <c:pt idx="4">
                  <c:v>3.24</c:v>
                </c:pt>
                <c:pt idx="5">
                  <c:v>3.17</c:v>
                </c:pt>
                <c:pt idx="6">
                  <c:v>3.31</c:v>
                </c:pt>
                <c:pt idx="7">
                  <c:v>3.39</c:v>
                </c:pt>
                <c:pt idx="8">
                  <c:v>3.45</c:v>
                </c:pt>
                <c:pt idx="9">
                  <c:v>3.24</c:v>
                </c:pt>
                <c:pt idx="10">
                  <c:v>3.19</c:v>
                </c:pt>
                <c:pt idx="11">
                  <c:v>3.21</c:v>
                </c:pt>
                <c:pt idx="12">
                  <c:v>3.04</c:v>
                </c:pt>
                <c:pt idx="13">
                  <c:v>2.97</c:v>
                </c:pt>
                <c:pt idx="14">
                  <c:v>2.95</c:v>
                </c:pt>
                <c:pt idx="15">
                  <c:v>2.95</c:v>
                </c:pt>
                <c:pt idx="16">
                  <c:v>2.96</c:v>
                </c:pt>
                <c:pt idx="17">
                  <c:v>2.69</c:v>
                </c:pt>
                <c:pt idx="18">
                  <c:v>2.56</c:v>
                </c:pt>
                <c:pt idx="19">
                  <c:v>2.5299999999999998</c:v>
                </c:pt>
                <c:pt idx="20">
                  <c:v>2.5499999999999998</c:v>
                </c:pt>
                <c:pt idx="21">
                  <c:v>2.29</c:v>
                </c:pt>
                <c:pt idx="22">
                  <c:v>2.2599999999999998</c:v>
                </c:pt>
                <c:pt idx="23">
                  <c:v>2.2200000000000002</c:v>
                </c:pt>
                <c:pt idx="24">
                  <c:v>2.14</c:v>
                </c:pt>
                <c:pt idx="25">
                  <c:v>2.0699999999999998</c:v>
                </c:pt>
                <c:pt idx="26">
                  <c:v>2.13</c:v>
                </c:pt>
                <c:pt idx="27">
                  <c:v>2.23</c:v>
                </c:pt>
                <c:pt idx="28">
                  <c:v>2.21</c:v>
                </c:pt>
                <c:pt idx="29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25-44EC-A0F0-11F6F4AADE89}"/>
            </c:ext>
          </c:extLst>
        </c:ser>
        <c:ser>
          <c:idx val="4"/>
          <c:order val="4"/>
          <c:tx>
            <c:strRef>
              <c:f>'4A'!$M$233</c:f>
              <c:strCache>
                <c:ptCount val="1"/>
                <c:pt idx="0">
                  <c:v>Personbiler, diesel</c:v>
                </c:pt>
              </c:strCache>
            </c:strRef>
          </c:tx>
          <c:spPr>
            <a:ln w="19050" cap="rnd">
              <a:solidFill>
                <a:srgbClr val="404040"/>
              </a:solidFill>
              <a:round/>
            </a:ln>
            <a:effectLst/>
          </c:spPr>
          <c:marker>
            <c:symbol val="none"/>
          </c:marker>
          <c:cat>
            <c:strRef>
              <c:f>'4A'!$N$228:$AQ$228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'4A'!$N$233:$AQ$233</c:f>
              <c:numCache>
                <c:formatCode>General</c:formatCode>
                <c:ptCount val="30"/>
                <c:pt idx="0">
                  <c:v>2.17</c:v>
                </c:pt>
                <c:pt idx="1">
                  <c:v>2.4900000000000002</c:v>
                </c:pt>
                <c:pt idx="2">
                  <c:v>2.4900000000000002</c:v>
                </c:pt>
                <c:pt idx="3">
                  <c:v>2.5</c:v>
                </c:pt>
                <c:pt idx="4">
                  <c:v>2.3199999999999998</c:v>
                </c:pt>
                <c:pt idx="5">
                  <c:v>2.33</c:v>
                </c:pt>
                <c:pt idx="6">
                  <c:v>2.4</c:v>
                </c:pt>
                <c:pt idx="7">
                  <c:v>2.44</c:v>
                </c:pt>
                <c:pt idx="8">
                  <c:v>2.39</c:v>
                </c:pt>
                <c:pt idx="9">
                  <c:v>2.3199999999999998</c:v>
                </c:pt>
                <c:pt idx="10">
                  <c:v>2.27</c:v>
                </c:pt>
                <c:pt idx="11">
                  <c:v>2.1800000000000002</c:v>
                </c:pt>
                <c:pt idx="12">
                  <c:v>2.14</c:v>
                </c:pt>
                <c:pt idx="13">
                  <c:v>2.13</c:v>
                </c:pt>
                <c:pt idx="14">
                  <c:v>2.12</c:v>
                </c:pt>
                <c:pt idx="15">
                  <c:v>2.12</c:v>
                </c:pt>
                <c:pt idx="16">
                  <c:v>2.15</c:v>
                </c:pt>
                <c:pt idx="17">
                  <c:v>2.0499999999999998</c:v>
                </c:pt>
                <c:pt idx="18">
                  <c:v>1.93</c:v>
                </c:pt>
                <c:pt idx="19">
                  <c:v>1.92</c:v>
                </c:pt>
                <c:pt idx="20">
                  <c:v>1.85</c:v>
                </c:pt>
                <c:pt idx="21">
                  <c:v>1.86</c:v>
                </c:pt>
                <c:pt idx="22">
                  <c:v>1.87</c:v>
                </c:pt>
                <c:pt idx="23">
                  <c:v>1.91</c:v>
                </c:pt>
                <c:pt idx="24">
                  <c:v>1.95</c:v>
                </c:pt>
                <c:pt idx="25">
                  <c:v>1.99</c:v>
                </c:pt>
                <c:pt idx="26">
                  <c:v>1.97</c:v>
                </c:pt>
                <c:pt idx="27">
                  <c:v>1.97</c:v>
                </c:pt>
                <c:pt idx="28">
                  <c:v>2.02</c:v>
                </c:pt>
                <c:pt idx="29">
                  <c:v>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C25-44EC-A0F0-11F6F4AADE89}"/>
            </c:ext>
          </c:extLst>
        </c:ser>
        <c:ser>
          <c:idx val="5"/>
          <c:order val="5"/>
          <c:tx>
            <c:strRef>
              <c:f>'4A'!$M$234</c:f>
              <c:strCache>
                <c:ptCount val="1"/>
                <c:pt idx="0">
                  <c:v>Personbiler, benzin</c:v>
                </c:pt>
              </c:strCache>
            </c:strRef>
          </c:tx>
          <c:spPr>
            <a:ln w="19050" cap="rnd">
              <a:solidFill>
                <a:srgbClr val="808080"/>
              </a:solidFill>
              <a:round/>
            </a:ln>
            <a:effectLst/>
          </c:spPr>
          <c:marker>
            <c:symbol val="none"/>
          </c:marker>
          <c:cat>
            <c:strRef>
              <c:f>'4A'!$N$228:$AQ$228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'4A'!$N$234:$AQ$234</c:f>
              <c:numCache>
                <c:formatCode>General</c:formatCode>
                <c:ptCount val="30"/>
                <c:pt idx="0">
                  <c:v>2.44</c:v>
                </c:pt>
                <c:pt idx="1">
                  <c:v>2.37</c:v>
                </c:pt>
                <c:pt idx="2">
                  <c:v>2.37</c:v>
                </c:pt>
                <c:pt idx="3">
                  <c:v>2.38</c:v>
                </c:pt>
                <c:pt idx="4">
                  <c:v>2.37</c:v>
                </c:pt>
                <c:pt idx="5">
                  <c:v>2.39</c:v>
                </c:pt>
                <c:pt idx="6">
                  <c:v>2.41</c:v>
                </c:pt>
                <c:pt idx="7">
                  <c:v>2.2999999999999998</c:v>
                </c:pt>
                <c:pt idx="8">
                  <c:v>2.3199999999999998</c:v>
                </c:pt>
                <c:pt idx="9">
                  <c:v>2.31</c:v>
                </c:pt>
                <c:pt idx="10">
                  <c:v>2.31</c:v>
                </c:pt>
                <c:pt idx="11">
                  <c:v>2.4</c:v>
                </c:pt>
                <c:pt idx="12">
                  <c:v>2.39</c:v>
                </c:pt>
                <c:pt idx="13">
                  <c:v>2.38</c:v>
                </c:pt>
                <c:pt idx="14">
                  <c:v>2.36</c:v>
                </c:pt>
                <c:pt idx="15">
                  <c:v>2.35</c:v>
                </c:pt>
                <c:pt idx="16">
                  <c:v>2.29</c:v>
                </c:pt>
                <c:pt idx="17">
                  <c:v>2.27</c:v>
                </c:pt>
                <c:pt idx="18">
                  <c:v>2.13</c:v>
                </c:pt>
                <c:pt idx="19">
                  <c:v>2</c:v>
                </c:pt>
                <c:pt idx="20">
                  <c:v>1.94</c:v>
                </c:pt>
                <c:pt idx="21">
                  <c:v>1.89</c:v>
                </c:pt>
                <c:pt idx="22">
                  <c:v>1.77</c:v>
                </c:pt>
                <c:pt idx="23">
                  <c:v>1.77</c:v>
                </c:pt>
                <c:pt idx="24">
                  <c:v>1.8</c:v>
                </c:pt>
                <c:pt idx="25">
                  <c:v>1.88</c:v>
                </c:pt>
                <c:pt idx="26">
                  <c:v>1.9</c:v>
                </c:pt>
                <c:pt idx="27">
                  <c:v>1.9</c:v>
                </c:pt>
                <c:pt idx="28">
                  <c:v>1.96</c:v>
                </c:pt>
                <c:pt idx="29">
                  <c:v>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C25-44EC-A0F0-11F6F4AAD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632336"/>
        <c:axId val="567632992"/>
      </c:lineChart>
      <c:catAx>
        <c:axId val="56763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2992"/>
        <c:crosses val="autoZero"/>
        <c:auto val="1"/>
        <c:lblAlgn val="ctr"/>
        <c:lblOffset val="100"/>
        <c:noMultiLvlLbl val="0"/>
      </c:catAx>
      <c:valAx>
        <c:axId val="56763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MJ/km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2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vejtransporten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9257043698921525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'4A'!$M$79</c:f>
              <c:strCache>
                <c:ptCount val="1"/>
                <c:pt idx="0">
                  <c:v>Diesel</c:v>
                </c:pt>
              </c:strCache>
            </c:strRef>
          </c:tx>
          <c:spPr>
            <a:ln w="19050" cap="rnd">
              <a:solidFill>
                <a:srgbClr val="404040"/>
              </a:solidFill>
              <a:round/>
            </a:ln>
            <a:effectLst/>
          </c:spPr>
          <c:marker>
            <c:symbol val="none"/>
          </c:marker>
          <c:cat>
            <c:strRef>
              <c:f>'4A'!$N$78:$BB$78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'4A'!$N$79:$BB$79</c:f>
              <c:numCache>
                <c:formatCode>General</c:formatCode>
                <c:ptCount val="41"/>
                <c:pt idx="0">
                  <c:v>59.95</c:v>
                </c:pt>
                <c:pt idx="1">
                  <c:v>61.3</c:v>
                </c:pt>
                <c:pt idx="2">
                  <c:v>59.95</c:v>
                </c:pt>
                <c:pt idx="3">
                  <c:v>59.52</c:v>
                </c:pt>
                <c:pt idx="4">
                  <c:v>63.56</c:v>
                </c:pt>
                <c:pt idx="5">
                  <c:v>64.010000000000005</c:v>
                </c:pt>
                <c:pt idx="6">
                  <c:v>65.59</c:v>
                </c:pt>
                <c:pt idx="7">
                  <c:v>66.37</c:v>
                </c:pt>
                <c:pt idx="8">
                  <c:v>67.209999999999994</c:v>
                </c:pt>
                <c:pt idx="9">
                  <c:v>69.5</c:v>
                </c:pt>
                <c:pt idx="10">
                  <c:v>69.2</c:v>
                </c:pt>
                <c:pt idx="11">
                  <c:v>70.92</c:v>
                </c:pt>
                <c:pt idx="12">
                  <c:v>72.55</c:v>
                </c:pt>
                <c:pt idx="13">
                  <c:v>78.77</c:v>
                </c:pt>
                <c:pt idx="14">
                  <c:v>84.21</c:v>
                </c:pt>
                <c:pt idx="15">
                  <c:v>88.26</c:v>
                </c:pt>
                <c:pt idx="16">
                  <c:v>95.01</c:v>
                </c:pt>
                <c:pt idx="17">
                  <c:v>103.87</c:v>
                </c:pt>
                <c:pt idx="18">
                  <c:v>103.48</c:v>
                </c:pt>
                <c:pt idx="19">
                  <c:v>97.42</c:v>
                </c:pt>
                <c:pt idx="20">
                  <c:v>101.33</c:v>
                </c:pt>
                <c:pt idx="21">
                  <c:v>101.66</c:v>
                </c:pt>
                <c:pt idx="22">
                  <c:v>97.66</c:v>
                </c:pt>
                <c:pt idx="23">
                  <c:v>97.03</c:v>
                </c:pt>
                <c:pt idx="24">
                  <c:v>100.4</c:v>
                </c:pt>
                <c:pt idx="25">
                  <c:v>103.52</c:v>
                </c:pt>
                <c:pt idx="26">
                  <c:v>106.61</c:v>
                </c:pt>
                <c:pt idx="27">
                  <c:v>108.54</c:v>
                </c:pt>
                <c:pt idx="28">
                  <c:v>112.27</c:v>
                </c:pt>
                <c:pt idx="29">
                  <c:v>109.44</c:v>
                </c:pt>
                <c:pt idx="30">
                  <c:v>110.21</c:v>
                </c:pt>
                <c:pt idx="31">
                  <c:v>110.04</c:v>
                </c:pt>
                <c:pt idx="32">
                  <c:v>109.86</c:v>
                </c:pt>
                <c:pt idx="33">
                  <c:v>108.97</c:v>
                </c:pt>
                <c:pt idx="34">
                  <c:v>107.73</c:v>
                </c:pt>
                <c:pt idx="35">
                  <c:v>103.51</c:v>
                </c:pt>
                <c:pt idx="36">
                  <c:v>101.99</c:v>
                </c:pt>
                <c:pt idx="37">
                  <c:v>100.2</c:v>
                </c:pt>
                <c:pt idx="38">
                  <c:v>96.76</c:v>
                </c:pt>
                <c:pt idx="39">
                  <c:v>94.83</c:v>
                </c:pt>
                <c:pt idx="40">
                  <c:v>91.01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DE7-B282-BF6E204F4771}"/>
            </c:ext>
          </c:extLst>
        </c:ser>
        <c:ser>
          <c:idx val="1"/>
          <c:order val="1"/>
          <c:tx>
            <c:strRef>
              <c:f>'4A'!$M$80</c:f>
              <c:strCache>
                <c:ptCount val="1"/>
                <c:pt idx="0">
                  <c:v>Benzin</c:v>
                </c:pt>
              </c:strCache>
            </c:strRef>
          </c:tx>
          <c:spPr>
            <a:ln w="19050" cap="rnd">
              <a:solidFill>
                <a:srgbClr val="808080"/>
              </a:solidFill>
              <a:round/>
            </a:ln>
            <a:effectLst/>
          </c:spPr>
          <c:marker>
            <c:symbol val="none"/>
          </c:marker>
          <c:cat>
            <c:strRef>
              <c:f>'4A'!$N$78:$BB$78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'4A'!$N$80:$BB$80</c:f>
              <c:numCache>
                <c:formatCode>General</c:formatCode>
                <c:ptCount val="41"/>
                <c:pt idx="0">
                  <c:v>67.38</c:v>
                </c:pt>
                <c:pt idx="1">
                  <c:v>71.67</c:v>
                </c:pt>
                <c:pt idx="2">
                  <c:v>75.34</c:v>
                </c:pt>
                <c:pt idx="3">
                  <c:v>77.47</c:v>
                </c:pt>
                <c:pt idx="4">
                  <c:v>80.209999999999994</c:v>
                </c:pt>
                <c:pt idx="5">
                  <c:v>81.03</c:v>
                </c:pt>
                <c:pt idx="6">
                  <c:v>81.819999999999993</c:v>
                </c:pt>
                <c:pt idx="7">
                  <c:v>84.05</c:v>
                </c:pt>
                <c:pt idx="8">
                  <c:v>85.72</c:v>
                </c:pt>
                <c:pt idx="9">
                  <c:v>85.36</c:v>
                </c:pt>
                <c:pt idx="10">
                  <c:v>84.15</c:v>
                </c:pt>
                <c:pt idx="11">
                  <c:v>83</c:v>
                </c:pt>
                <c:pt idx="12">
                  <c:v>83.36</c:v>
                </c:pt>
                <c:pt idx="13">
                  <c:v>83.55</c:v>
                </c:pt>
                <c:pt idx="14">
                  <c:v>82.56</c:v>
                </c:pt>
                <c:pt idx="15">
                  <c:v>80.069999999999993</c:v>
                </c:pt>
                <c:pt idx="16">
                  <c:v>78.62</c:v>
                </c:pt>
                <c:pt idx="17">
                  <c:v>77.95</c:v>
                </c:pt>
                <c:pt idx="18">
                  <c:v>74.180000000000007</c:v>
                </c:pt>
                <c:pt idx="19">
                  <c:v>70.53</c:v>
                </c:pt>
                <c:pt idx="20">
                  <c:v>65.569999999999993</c:v>
                </c:pt>
                <c:pt idx="21">
                  <c:v>60.94</c:v>
                </c:pt>
                <c:pt idx="22">
                  <c:v>57.54</c:v>
                </c:pt>
                <c:pt idx="23">
                  <c:v>55.59</c:v>
                </c:pt>
                <c:pt idx="24">
                  <c:v>55</c:v>
                </c:pt>
                <c:pt idx="25">
                  <c:v>54.81</c:v>
                </c:pt>
                <c:pt idx="26">
                  <c:v>54.33</c:v>
                </c:pt>
                <c:pt idx="27">
                  <c:v>54.61</c:v>
                </c:pt>
                <c:pt idx="28">
                  <c:v>54.79</c:v>
                </c:pt>
                <c:pt idx="29">
                  <c:v>54.84</c:v>
                </c:pt>
                <c:pt idx="30">
                  <c:v>53.79</c:v>
                </c:pt>
                <c:pt idx="31">
                  <c:v>53.57</c:v>
                </c:pt>
                <c:pt idx="32">
                  <c:v>53.53</c:v>
                </c:pt>
                <c:pt idx="33">
                  <c:v>53.23</c:v>
                </c:pt>
                <c:pt idx="34">
                  <c:v>52.78</c:v>
                </c:pt>
                <c:pt idx="35">
                  <c:v>52.27</c:v>
                </c:pt>
                <c:pt idx="36">
                  <c:v>51.67</c:v>
                </c:pt>
                <c:pt idx="37">
                  <c:v>51.06</c:v>
                </c:pt>
                <c:pt idx="38">
                  <c:v>50.32</c:v>
                </c:pt>
                <c:pt idx="39">
                  <c:v>49.43</c:v>
                </c:pt>
                <c:pt idx="40">
                  <c:v>48.5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DE7-B282-BF6E204F4771}"/>
            </c:ext>
          </c:extLst>
        </c:ser>
        <c:ser>
          <c:idx val="2"/>
          <c:order val="2"/>
          <c:tx>
            <c:strRef>
              <c:f>'4A'!$M$81</c:f>
              <c:strCache>
                <c:ptCount val="1"/>
                <c:pt idx="0">
                  <c:v>Biodiesel</c:v>
                </c:pt>
              </c:strCache>
            </c:strRef>
          </c:tx>
          <c:spPr>
            <a:ln w="19050" cap="rnd">
              <a:solidFill>
                <a:srgbClr val="6FB5BD"/>
              </a:solidFill>
              <a:round/>
            </a:ln>
            <a:effectLst/>
          </c:spPr>
          <c:marker>
            <c:symbol val="none"/>
          </c:marker>
          <c:cat>
            <c:strRef>
              <c:f>'4A'!$N$78:$BB$78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'4A'!$N$81:$BB$81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0.01</c:v>
                </c:pt>
                <c:pt idx="19">
                  <c:v>0.14000000000000001</c:v>
                </c:pt>
                <c:pt idx="20">
                  <c:v>0.02</c:v>
                </c:pt>
                <c:pt idx="21">
                  <c:v>3.49</c:v>
                </c:pt>
                <c:pt idx="22">
                  <c:v>6.53</c:v>
                </c:pt>
                <c:pt idx="23">
                  <c:v>6.78</c:v>
                </c:pt>
                <c:pt idx="24">
                  <c:v>7.06</c:v>
                </c:pt>
                <c:pt idx="25">
                  <c:v>7.13</c:v>
                </c:pt>
                <c:pt idx="26">
                  <c:v>7.26</c:v>
                </c:pt>
                <c:pt idx="27">
                  <c:v>7.19</c:v>
                </c:pt>
                <c:pt idx="28">
                  <c:v>7.16</c:v>
                </c:pt>
                <c:pt idx="29">
                  <c:v>7.65</c:v>
                </c:pt>
                <c:pt idx="30">
                  <c:v>7.99</c:v>
                </c:pt>
                <c:pt idx="31">
                  <c:v>7.92</c:v>
                </c:pt>
                <c:pt idx="32">
                  <c:v>7.71</c:v>
                </c:pt>
                <c:pt idx="33">
                  <c:v>7.65</c:v>
                </c:pt>
                <c:pt idx="34">
                  <c:v>7.56</c:v>
                </c:pt>
                <c:pt idx="35">
                  <c:v>10.29</c:v>
                </c:pt>
                <c:pt idx="36">
                  <c:v>10.07</c:v>
                </c:pt>
                <c:pt idx="37">
                  <c:v>9.83</c:v>
                </c:pt>
                <c:pt idx="38">
                  <c:v>11.11</c:v>
                </c:pt>
                <c:pt idx="39">
                  <c:v>10.84</c:v>
                </c:pt>
                <c:pt idx="40">
                  <c:v>12.41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DE7-B282-BF6E204F4771}"/>
            </c:ext>
          </c:extLst>
        </c:ser>
        <c:ser>
          <c:idx val="3"/>
          <c:order val="3"/>
          <c:tx>
            <c:strRef>
              <c:f>'4A'!$M$82</c:f>
              <c:strCache>
                <c:ptCount val="1"/>
                <c:pt idx="0">
                  <c:v>Bioethanol</c:v>
                </c:pt>
              </c:strCache>
            </c:strRef>
          </c:tx>
          <c:spPr>
            <a:ln w="19050" cap="rnd">
              <a:solidFill>
                <a:srgbClr val="1DE2CD"/>
              </a:solidFill>
              <a:round/>
            </a:ln>
            <a:effectLst/>
          </c:spPr>
          <c:marker>
            <c:symbol val="none"/>
          </c:marker>
          <c:cat>
            <c:strRef>
              <c:f>'4A'!$N$78:$BB$78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'4A'!$N$82:$BB$82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0.15</c:v>
                </c:pt>
                <c:pt idx="17">
                  <c:v>0.25</c:v>
                </c:pt>
                <c:pt idx="18">
                  <c:v>0.21</c:v>
                </c:pt>
                <c:pt idx="19">
                  <c:v>0.2</c:v>
                </c:pt>
                <c:pt idx="20">
                  <c:v>1.1200000000000001</c:v>
                </c:pt>
                <c:pt idx="21">
                  <c:v>1.99</c:v>
                </c:pt>
                <c:pt idx="22">
                  <c:v>2.12</c:v>
                </c:pt>
                <c:pt idx="23">
                  <c:v>1.93</c:v>
                </c:pt>
                <c:pt idx="24">
                  <c:v>1.87</c:v>
                </c:pt>
                <c:pt idx="25">
                  <c:v>1.84</c:v>
                </c:pt>
                <c:pt idx="26">
                  <c:v>1.84</c:v>
                </c:pt>
                <c:pt idx="27">
                  <c:v>1.83</c:v>
                </c:pt>
                <c:pt idx="28">
                  <c:v>1.8</c:v>
                </c:pt>
                <c:pt idx="29">
                  <c:v>1.83</c:v>
                </c:pt>
                <c:pt idx="30">
                  <c:v>3.84</c:v>
                </c:pt>
                <c:pt idx="31">
                  <c:v>3.82</c:v>
                </c:pt>
                <c:pt idx="32">
                  <c:v>3.82</c:v>
                </c:pt>
                <c:pt idx="33">
                  <c:v>3.8</c:v>
                </c:pt>
                <c:pt idx="34">
                  <c:v>3.77</c:v>
                </c:pt>
                <c:pt idx="35">
                  <c:v>3.73</c:v>
                </c:pt>
                <c:pt idx="36">
                  <c:v>3.69</c:v>
                </c:pt>
                <c:pt idx="37">
                  <c:v>3.64</c:v>
                </c:pt>
                <c:pt idx="38">
                  <c:v>3.59</c:v>
                </c:pt>
                <c:pt idx="39">
                  <c:v>3.53</c:v>
                </c:pt>
                <c:pt idx="40">
                  <c:v>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F5-4DE7-B282-BF6E204F4771}"/>
            </c:ext>
          </c:extLst>
        </c:ser>
        <c:ser>
          <c:idx val="4"/>
          <c:order val="4"/>
          <c:tx>
            <c:strRef>
              <c:f>'4A'!$M$83</c:f>
              <c:strCache>
                <c:ptCount val="1"/>
                <c:pt idx="0">
                  <c:v>Elektricitet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'4A'!$N$78:$BB$78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'4A'!$N$83:$BB$83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0.11</c:v>
                </c:pt>
                <c:pt idx="27">
                  <c:v>0.12</c:v>
                </c:pt>
                <c:pt idx="28">
                  <c:v>0.13</c:v>
                </c:pt>
                <c:pt idx="29">
                  <c:v>0.2</c:v>
                </c:pt>
                <c:pt idx="30">
                  <c:v>0.51</c:v>
                </c:pt>
                <c:pt idx="31">
                  <c:v>0.86</c:v>
                </c:pt>
                <c:pt idx="32">
                  <c:v>1.28</c:v>
                </c:pt>
                <c:pt idx="33">
                  <c:v>1.77</c:v>
                </c:pt>
                <c:pt idx="34">
                  <c:v>2.35</c:v>
                </c:pt>
                <c:pt idx="35">
                  <c:v>3.01</c:v>
                </c:pt>
                <c:pt idx="36">
                  <c:v>3.75</c:v>
                </c:pt>
                <c:pt idx="37">
                  <c:v>4.59</c:v>
                </c:pt>
                <c:pt idx="38">
                  <c:v>5.51</c:v>
                </c:pt>
                <c:pt idx="39">
                  <c:v>6.53</c:v>
                </c:pt>
                <c:pt idx="40">
                  <c:v>7.69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3F5-4DE7-B282-BF6E204F4771}"/>
            </c:ext>
          </c:extLst>
        </c:ser>
        <c:ser>
          <c:idx val="5"/>
          <c:order val="5"/>
          <c:tx>
            <c:strRef>
              <c:f>'4A'!$M$84</c:f>
              <c:strCache>
                <c:ptCount val="1"/>
                <c:pt idx="0">
                  <c:v>Øvrige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'4A'!$N$78:$BB$78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'4A'!$N$84:$BB$84</c:f>
              <c:numCache>
                <c:formatCode>General</c:formatCode>
                <c:ptCount val="41"/>
                <c:pt idx="0">
                  <c:v>0.91</c:v>
                </c:pt>
                <c:pt idx="1">
                  <c:v>0.24</c:v>
                </c:pt>
                <c:pt idx="2">
                  <c:v>0.2</c:v>
                </c:pt>
                <c:pt idx="3">
                  <c:v>0.19</c:v>
                </c:pt>
                <c:pt idx="4">
                  <c:v>0.13</c:v>
                </c:pt>
                <c:pt idx="5">
                  <c:v>0.09</c:v>
                </c:pt>
                <c:pt idx="6">
                  <c:v>0.09</c:v>
                </c:pt>
                <c:pt idx="7">
                  <c:v>0.14000000000000001</c:v>
                </c:pt>
                <c:pt idx="8">
                  <c:v>0.28999999999999998</c:v>
                </c:pt>
                <c:pt idx="9">
                  <c:v>0.35</c:v>
                </c:pt>
                <c:pt idx="10">
                  <c:v>0.44</c:v>
                </c:pt>
                <c:pt idx="11">
                  <c:v>0.46</c:v>
                </c:pt>
                <c:pt idx="12">
                  <c:v>0.52</c:v>
                </c:pt>
                <c:pt idx="13">
                  <c:v>0.43</c:v>
                </c:pt>
                <c:pt idx="14">
                  <c:v>0.39</c:v>
                </c:pt>
                <c:pt idx="15">
                  <c:v>0.34</c:v>
                </c:pt>
                <c:pt idx="16">
                  <c:v>0.27</c:v>
                </c:pt>
                <c:pt idx="17">
                  <c:v>0.23</c:v>
                </c:pt>
                <c:pt idx="18">
                  <c:v>0.18</c:v>
                </c:pt>
                <c:pt idx="19">
                  <c:v>0.12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0.08</c:v>
                </c:pt>
                <c:pt idx="26">
                  <c:v>0.14000000000000001</c:v>
                </c:pt>
                <c:pt idx="27">
                  <c:v>0.27</c:v>
                </c:pt>
                <c:pt idx="28">
                  <c:v>0.33</c:v>
                </c:pt>
                <c:pt idx="29">
                  <c:v>0.33</c:v>
                </c:pt>
                <c:pt idx="30">
                  <c:v>0.33</c:v>
                </c:pt>
                <c:pt idx="31">
                  <c:v>0.33</c:v>
                </c:pt>
                <c:pt idx="32">
                  <c:v>0.35</c:v>
                </c:pt>
                <c:pt idx="33">
                  <c:v>0.38</c:v>
                </c:pt>
                <c:pt idx="34">
                  <c:v>0.41</c:v>
                </c:pt>
                <c:pt idx="35">
                  <c:v>0.44</c:v>
                </c:pt>
                <c:pt idx="36">
                  <c:v>0.47</c:v>
                </c:pt>
                <c:pt idx="37">
                  <c:v>0.5</c:v>
                </c:pt>
                <c:pt idx="38">
                  <c:v>0.52</c:v>
                </c:pt>
                <c:pt idx="39">
                  <c:v>0.55000000000000004</c:v>
                </c:pt>
                <c:pt idx="40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3F5-4DE7-B282-BF6E204F4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625776"/>
        <c:axId val="567626432"/>
      </c:lineChart>
      <c:catAx>
        <c:axId val="56762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26432"/>
        <c:crosses val="autoZero"/>
        <c:auto val="1"/>
        <c:lblAlgn val="ctr"/>
        <c:lblOffset val="100"/>
        <c:tickLblSkip val="5"/>
        <c:noMultiLvlLbl val="0"/>
      </c:catAx>
      <c:valAx>
        <c:axId val="56762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2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Samlede udledninger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404101815823605"/>
          <c:w val="0.59547038847632194"/>
          <c:h val="0.7983092844790316"/>
        </c:manualLayout>
      </c:layout>
      <c:areaChart>
        <c:grouping val="stacked"/>
        <c:varyColors val="0"/>
        <c:ser>
          <c:idx val="1"/>
          <c:order val="1"/>
          <c:tx>
            <c:strRef>
              <c:f>'2'!$M$55</c:f>
              <c:strCache>
                <c:ptCount val="1"/>
                <c:pt idx="0">
                  <c:v>Landbrug, skove, gartneri og fiskeri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'2'!$N$55:$BB$55</c:f>
              <c:numCache>
                <c:formatCode>General</c:formatCode>
                <c:ptCount val="41"/>
                <c:pt idx="0">
                  <c:v>22.03</c:v>
                </c:pt>
                <c:pt idx="1">
                  <c:v>20.93</c:v>
                </c:pt>
                <c:pt idx="2">
                  <c:v>21.71</c:v>
                </c:pt>
                <c:pt idx="3">
                  <c:v>20.3</c:v>
                </c:pt>
                <c:pt idx="4">
                  <c:v>19.48</c:v>
                </c:pt>
                <c:pt idx="5">
                  <c:v>19.57</c:v>
                </c:pt>
                <c:pt idx="6">
                  <c:v>18.77</c:v>
                </c:pt>
                <c:pt idx="7">
                  <c:v>19.14</c:v>
                </c:pt>
                <c:pt idx="8">
                  <c:v>18.88</c:v>
                </c:pt>
                <c:pt idx="9">
                  <c:v>18.63</c:v>
                </c:pt>
                <c:pt idx="10">
                  <c:v>18.77</c:v>
                </c:pt>
                <c:pt idx="11">
                  <c:v>17.86</c:v>
                </c:pt>
                <c:pt idx="12">
                  <c:v>18.89</c:v>
                </c:pt>
                <c:pt idx="13">
                  <c:v>18.440000000000001</c:v>
                </c:pt>
                <c:pt idx="14">
                  <c:v>18.02</c:v>
                </c:pt>
                <c:pt idx="15">
                  <c:v>17.829999999999998</c:v>
                </c:pt>
                <c:pt idx="16">
                  <c:v>17.98</c:v>
                </c:pt>
                <c:pt idx="17">
                  <c:v>18.440000000000001</c:v>
                </c:pt>
                <c:pt idx="18">
                  <c:v>16.98</c:v>
                </c:pt>
                <c:pt idx="19">
                  <c:v>15.89</c:v>
                </c:pt>
                <c:pt idx="20">
                  <c:v>14.99</c:v>
                </c:pt>
                <c:pt idx="21">
                  <c:v>14.6</c:v>
                </c:pt>
                <c:pt idx="22">
                  <c:v>13.75</c:v>
                </c:pt>
                <c:pt idx="23">
                  <c:v>13.5</c:v>
                </c:pt>
                <c:pt idx="24">
                  <c:v>14.18</c:v>
                </c:pt>
                <c:pt idx="25">
                  <c:v>13.21</c:v>
                </c:pt>
                <c:pt idx="26">
                  <c:v>14.46</c:v>
                </c:pt>
                <c:pt idx="27">
                  <c:v>14.35</c:v>
                </c:pt>
                <c:pt idx="28">
                  <c:v>16.010000000000002</c:v>
                </c:pt>
                <c:pt idx="29">
                  <c:v>14.86</c:v>
                </c:pt>
                <c:pt idx="30">
                  <c:v>15.14</c:v>
                </c:pt>
                <c:pt idx="31">
                  <c:v>14.97</c:v>
                </c:pt>
                <c:pt idx="32">
                  <c:v>15.53</c:v>
                </c:pt>
                <c:pt idx="33">
                  <c:v>16.03</c:v>
                </c:pt>
                <c:pt idx="34">
                  <c:v>17.12</c:v>
                </c:pt>
                <c:pt idx="35">
                  <c:v>16.88</c:v>
                </c:pt>
                <c:pt idx="36">
                  <c:v>16.649999999999999</c:v>
                </c:pt>
                <c:pt idx="37">
                  <c:v>16.21</c:v>
                </c:pt>
                <c:pt idx="38">
                  <c:v>16.22</c:v>
                </c:pt>
                <c:pt idx="39">
                  <c:v>16.09</c:v>
                </c:pt>
                <c:pt idx="40">
                  <c:v>15.94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EA-43F1-9250-3A1394C96CFB}"/>
            </c:ext>
          </c:extLst>
        </c:ser>
        <c:ser>
          <c:idx val="2"/>
          <c:order val="2"/>
          <c:tx>
            <c:strRef>
              <c:f>'2'!$M$56</c:f>
              <c:strCache>
                <c:ptCount val="1"/>
                <c:pt idx="0">
                  <c:v>Affald og F-gasser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'2'!$N$56:$BB$56</c:f>
              <c:numCache>
                <c:formatCode>General</c:formatCode>
                <c:ptCount val="41"/>
                <c:pt idx="0">
                  <c:v>2.65</c:v>
                </c:pt>
                <c:pt idx="1">
                  <c:v>2.72</c:v>
                </c:pt>
                <c:pt idx="2">
                  <c:v>2.76</c:v>
                </c:pt>
                <c:pt idx="3">
                  <c:v>2.92</c:v>
                </c:pt>
                <c:pt idx="4">
                  <c:v>2.95</c:v>
                </c:pt>
                <c:pt idx="5">
                  <c:v>3.02</c:v>
                </c:pt>
                <c:pt idx="6">
                  <c:v>3.12</c:v>
                </c:pt>
                <c:pt idx="7">
                  <c:v>3.13</c:v>
                </c:pt>
                <c:pt idx="8">
                  <c:v>3.16</c:v>
                </c:pt>
                <c:pt idx="9">
                  <c:v>3.39</c:v>
                </c:pt>
                <c:pt idx="10">
                  <c:v>3.47</c:v>
                </c:pt>
                <c:pt idx="11">
                  <c:v>3.55</c:v>
                </c:pt>
                <c:pt idx="12">
                  <c:v>3.57</c:v>
                </c:pt>
                <c:pt idx="13">
                  <c:v>3.68</c:v>
                </c:pt>
                <c:pt idx="14">
                  <c:v>3.58</c:v>
                </c:pt>
                <c:pt idx="15">
                  <c:v>3.65</c:v>
                </c:pt>
                <c:pt idx="16">
                  <c:v>3.76</c:v>
                </c:pt>
                <c:pt idx="17">
                  <c:v>3.82</c:v>
                </c:pt>
                <c:pt idx="18">
                  <c:v>3.88</c:v>
                </c:pt>
                <c:pt idx="19">
                  <c:v>3.75</c:v>
                </c:pt>
                <c:pt idx="20">
                  <c:v>3.48</c:v>
                </c:pt>
                <c:pt idx="21">
                  <c:v>3.45</c:v>
                </c:pt>
                <c:pt idx="22">
                  <c:v>3.52</c:v>
                </c:pt>
                <c:pt idx="23">
                  <c:v>3.56</c:v>
                </c:pt>
                <c:pt idx="24">
                  <c:v>3.54</c:v>
                </c:pt>
                <c:pt idx="25">
                  <c:v>3.41</c:v>
                </c:pt>
                <c:pt idx="26">
                  <c:v>3.46</c:v>
                </c:pt>
                <c:pt idx="27">
                  <c:v>3.36</c:v>
                </c:pt>
                <c:pt idx="28">
                  <c:v>3.41</c:v>
                </c:pt>
                <c:pt idx="29">
                  <c:v>3.33</c:v>
                </c:pt>
                <c:pt idx="30">
                  <c:v>3.05</c:v>
                </c:pt>
                <c:pt idx="31">
                  <c:v>2.94</c:v>
                </c:pt>
                <c:pt idx="32">
                  <c:v>2.91</c:v>
                </c:pt>
                <c:pt idx="33">
                  <c:v>2.87</c:v>
                </c:pt>
                <c:pt idx="34">
                  <c:v>2.78</c:v>
                </c:pt>
                <c:pt idx="35">
                  <c:v>2.56</c:v>
                </c:pt>
                <c:pt idx="36">
                  <c:v>2.42</c:v>
                </c:pt>
                <c:pt idx="37">
                  <c:v>2.25</c:v>
                </c:pt>
                <c:pt idx="38">
                  <c:v>2.09</c:v>
                </c:pt>
                <c:pt idx="39">
                  <c:v>1.91</c:v>
                </c:pt>
                <c:pt idx="40">
                  <c:v>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EA-43F1-9250-3A1394C96CFB}"/>
            </c:ext>
          </c:extLst>
        </c:ser>
        <c:ser>
          <c:idx val="3"/>
          <c:order val="3"/>
          <c:tx>
            <c:strRef>
              <c:f>'2'!$M$57</c:f>
              <c:strCache>
                <c:ptCount val="1"/>
                <c:pt idx="0">
                  <c:v>El og fjernvarme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'2'!$N$57:$BB$57</c:f>
              <c:numCache>
                <c:formatCode>General</c:formatCode>
                <c:ptCount val="41"/>
                <c:pt idx="0">
                  <c:v>24.37</c:v>
                </c:pt>
                <c:pt idx="1">
                  <c:v>33.130000000000003</c:v>
                </c:pt>
                <c:pt idx="2">
                  <c:v>27.95</c:v>
                </c:pt>
                <c:pt idx="3">
                  <c:v>29.5</c:v>
                </c:pt>
                <c:pt idx="4">
                  <c:v>33.6</c:v>
                </c:pt>
                <c:pt idx="5">
                  <c:v>29.89</c:v>
                </c:pt>
                <c:pt idx="6">
                  <c:v>42.08</c:v>
                </c:pt>
                <c:pt idx="7">
                  <c:v>32.89</c:v>
                </c:pt>
                <c:pt idx="8">
                  <c:v>29.28</c:v>
                </c:pt>
                <c:pt idx="9">
                  <c:v>25.98</c:v>
                </c:pt>
                <c:pt idx="10">
                  <c:v>22.75</c:v>
                </c:pt>
                <c:pt idx="11">
                  <c:v>24.04</c:v>
                </c:pt>
                <c:pt idx="12">
                  <c:v>24.08</c:v>
                </c:pt>
                <c:pt idx="13">
                  <c:v>28.76</c:v>
                </c:pt>
                <c:pt idx="14">
                  <c:v>22.78</c:v>
                </c:pt>
                <c:pt idx="15">
                  <c:v>19.52</c:v>
                </c:pt>
                <c:pt idx="16">
                  <c:v>27.28</c:v>
                </c:pt>
                <c:pt idx="17">
                  <c:v>22.5</c:v>
                </c:pt>
                <c:pt idx="18">
                  <c:v>20.47</c:v>
                </c:pt>
                <c:pt idx="19">
                  <c:v>20.440000000000001</c:v>
                </c:pt>
                <c:pt idx="20">
                  <c:v>20.52</c:v>
                </c:pt>
                <c:pt idx="21">
                  <c:v>16.52</c:v>
                </c:pt>
                <c:pt idx="22">
                  <c:v>13.17</c:v>
                </c:pt>
                <c:pt idx="23">
                  <c:v>15.32</c:v>
                </c:pt>
                <c:pt idx="24">
                  <c:v>11.82</c:v>
                </c:pt>
                <c:pt idx="25">
                  <c:v>8.8800000000000008</c:v>
                </c:pt>
                <c:pt idx="26">
                  <c:v>10.27</c:v>
                </c:pt>
                <c:pt idx="27">
                  <c:v>7.74</c:v>
                </c:pt>
                <c:pt idx="28">
                  <c:v>7.79</c:v>
                </c:pt>
                <c:pt idx="29">
                  <c:v>4.92</c:v>
                </c:pt>
                <c:pt idx="30">
                  <c:v>2.66</c:v>
                </c:pt>
                <c:pt idx="31">
                  <c:v>2.8</c:v>
                </c:pt>
                <c:pt idx="32">
                  <c:v>2.46</c:v>
                </c:pt>
                <c:pt idx="33">
                  <c:v>1.54</c:v>
                </c:pt>
                <c:pt idx="34">
                  <c:v>1.26</c:v>
                </c:pt>
                <c:pt idx="35">
                  <c:v>1.1200000000000001</c:v>
                </c:pt>
                <c:pt idx="36">
                  <c:v>0.99</c:v>
                </c:pt>
                <c:pt idx="37">
                  <c:v>0.76</c:v>
                </c:pt>
                <c:pt idx="38">
                  <c:v>0.59</c:v>
                </c:pt>
                <c:pt idx="39">
                  <c:v>0.27</c:v>
                </c:pt>
                <c:pt idx="40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EA-43F1-9250-3A1394C96CFB}"/>
            </c:ext>
          </c:extLst>
        </c:ser>
        <c:ser>
          <c:idx val="4"/>
          <c:order val="4"/>
          <c:tx>
            <c:strRef>
              <c:f>'2'!$M$58</c:f>
              <c:strCache>
                <c:ptCount val="1"/>
                <c:pt idx="0">
                  <c:v>Produktion af olie, gas og VE-brændstoffer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'2'!$N$58:$BB$58</c:f>
              <c:numCache>
                <c:formatCode>General</c:formatCode>
                <c:ptCount val="41"/>
                <c:pt idx="0">
                  <c:v>2.02</c:v>
                </c:pt>
                <c:pt idx="1">
                  <c:v>2.5299999999999998</c:v>
                </c:pt>
                <c:pt idx="2">
                  <c:v>2.78</c:v>
                </c:pt>
                <c:pt idx="3">
                  <c:v>2.7</c:v>
                </c:pt>
                <c:pt idx="4">
                  <c:v>2.79</c:v>
                </c:pt>
                <c:pt idx="5">
                  <c:v>2.81</c:v>
                </c:pt>
                <c:pt idx="6">
                  <c:v>3.13</c:v>
                </c:pt>
                <c:pt idx="7">
                  <c:v>3.38</c:v>
                </c:pt>
                <c:pt idx="8">
                  <c:v>3.14</c:v>
                </c:pt>
                <c:pt idx="9">
                  <c:v>4.05</c:v>
                </c:pt>
                <c:pt idx="10">
                  <c:v>3.68</c:v>
                </c:pt>
                <c:pt idx="11">
                  <c:v>3.72</c:v>
                </c:pt>
                <c:pt idx="12">
                  <c:v>3.67</c:v>
                </c:pt>
                <c:pt idx="13">
                  <c:v>3.7</c:v>
                </c:pt>
                <c:pt idx="14">
                  <c:v>3.85</c:v>
                </c:pt>
                <c:pt idx="15">
                  <c:v>3.57</c:v>
                </c:pt>
                <c:pt idx="16">
                  <c:v>3.6</c:v>
                </c:pt>
                <c:pt idx="17">
                  <c:v>3.58</c:v>
                </c:pt>
                <c:pt idx="18">
                  <c:v>3.24</c:v>
                </c:pt>
                <c:pt idx="19">
                  <c:v>2.96</c:v>
                </c:pt>
                <c:pt idx="20">
                  <c:v>2.97</c:v>
                </c:pt>
                <c:pt idx="21">
                  <c:v>2.83</c:v>
                </c:pt>
                <c:pt idx="22">
                  <c:v>2.85</c:v>
                </c:pt>
                <c:pt idx="23">
                  <c:v>2.76</c:v>
                </c:pt>
                <c:pt idx="24">
                  <c:v>2.71</c:v>
                </c:pt>
                <c:pt idx="25">
                  <c:v>2.84</c:v>
                </c:pt>
                <c:pt idx="26">
                  <c:v>2.63</c:v>
                </c:pt>
                <c:pt idx="27">
                  <c:v>2.7</c:v>
                </c:pt>
                <c:pt idx="28">
                  <c:v>2.5099999999999998</c:v>
                </c:pt>
                <c:pt idx="29">
                  <c:v>2.41</c:v>
                </c:pt>
                <c:pt idx="30">
                  <c:v>2.04</c:v>
                </c:pt>
                <c:pt idx="31">
                  <c:v>2.0699999999999998</c:v>
                </c:pt>
                <c:pt idx="32">
                  <c:v>2.36</c:v>
                </c:pt>
                <c:pt idx="33">
                  <c:v>2.2799999999999998</c:v>
                </c:pt>
                <c:pt idx="34">
                  <c:v>2.2400000000000002</c:v>
                </c:pt>
                <c:pt idx="35">
                  <c:v>2.16</c:v>
                </c:pt>
                <c:pt idx="36">
                  <c:v>2.2000000000000002</c:v>
                </c:pt>
                <c:pt idx="37">
                  <c:v>2.23</c:v>
                </c:pt>
                <c:pt idx="38">
                  <c:v>2.2599999999999998</c:v>
                </c:pt>
                <c:pt idx="39">
                  <c:v>2.2599999999999998</c:v>
                </c:pt>
                <c:pt idx="40">
                  <c:v>2.2599999999999998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EA-43F1-9250-3A1394C96CFB}"/>
            </c:ext>
          </c:extLst>
        </c:ser>
        <c:ser>
          <c:idx val="5"/>
          <c:order val="5"/>
          <c:tx>
            <c:strRef>
              <c:f>'2'!$M$59</c:f>
              <c:strCache>
                <c:ptCount val="1"/>
                <c:pt idx="0">
                  <c:v>Fremstillingserhverv og bygge-anlæg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'2'!$N$59:$BB$59</c:f>
              <c:numCache>
                <c:formatCode>General</c:formatCode>
                <c:ptCount val="41"/>
                <c:pt idx="0">
                  <c:v>8.07</c:v>
                </c:pt>
                <c:pt idx="1">
                  <c:v>8.6</c:v>
                </c:pt>
                <c:pt idx="2">
                  <c:v>8.4499999999999993</c:v>
                </c:pt>
                <c:pt idx="3">
                  <c:v>8.34</c:v>
                </c:pt>
                <c:pt idx="4">
                  <c:v>8.4600000000000009</c:v>
                </c:pt>
                <c:pt idx="5">
                  <c:v>8.8000000000000007</c:v>
                </c:pt>
                <c:pt idx="6">
                  <c:v>8.94</c:v>
                </c:pt>
                <c:pt idx="7">
                  <c:v>8.9700000000000006</c:v>
                </c:pt>
                <c:pt idx="8">
                  <c:v>8.94</c:v>
                </c:pt>
                <c:pt idx="9">
                  <c:v>9.1</c:v>
                </c:pt>
                <c:pt idx="10">
                  <c:v>8.9</c:v>
                </c:pt>
                <c:pt idx="11">
                  <c:v>8.93</c:v>
                </c:pt>
                <c:pt idx="12">
                  <c:v>8.4499999999999993</c:v>
                </c:pt>
                <c:pt idx="13">
                  <c:v>8.44</c:v>
                </c:pt>
                <c:pt idx="14">
                  <c:v>8.3800000000000008</c:v>
                </c:pt>
                <c:pt idx="15">
                  <c:v>7.57</c:v>
                </c:pt>
                <c:pt idx="16">
                  <c:v>7.71</c:v>
                </c:pt>
                <c:pt idx="17">
                  <c:v>7.43</c:v>
                </c:pt>
                <c:pt idx="18">
                  <c:v>6.58</c:v>
                </c:pt>
                <c:pt idx="19">
                  <c:v>5.26</c:v>
                </c:pt>
                <c:pt idx="20">
                  <c:v>5.45</c:v>
                </c:pt>
                <c:pt idx="21">
                  <c:v>5.53</c:v>
                </c:pt>
                <c:pt idx="22">
                  <c:v>5.15</c:v>
                </c:pt>
                <c:pt idx="23">
                  <c:v>4.97</c:v>
                </c:pt>
                <c:pt idx="24">
                  <c:v>4.93</c:v>
                </c:pt>
                <c:pt idx="25">
                  <c:v>4.8899999999999997</c:v>
                </c:pt>
                <c:pt idx="26">
                  <c:v>5.14</c:v>
                </c:pt>
                <c:pt idx="27">
                  <c:v>5.36</c:v>
                </c:pt>
                <c:pt idx="28">
                  <c:v>5.27</c:v>
                </c:pt>
                <c:pt idx="29">
                  <c:v>4.99</c:v>
                </c:pt>
                <c:pt idx="30">
                  <c:v>4.97</c:v>
                </c:pt>
                <c:pt idx="31">
                  <c:v>4.7699999999999996</c:v>
                </c:pt>
                <c:pt idx="32">
                  <c:v>4.59</c:v>
                </c:pt>
                <c:pt idx="33">
                  <c:v>4.46</c:v>
                </c:pt>
                <c:pt idx="34">
                  <c:v>4.33</c:v>
                </c:pt>
                <c:pt idx="35">
                  <c:v>4.21</c:v>
                </c:pt>
                <c:pt idx="36">
                  <c:v>4.0599999999999996</c:v>
                </c:pt>
                <c:pt idx="37">
                  <c:v>3.93</c:v>
                </c:pt>
                <c:pt idx="38">
                  <c:v>3.79</c:v>
                </c:pt>
                <c:pt idx="39">
                  <c:v>3.65</c:v>
                </c:pt>
                <c:pt idx="40">
                  <c:v>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4EA-43F1-9250-3A1394C96CFB}"/>
            </c:ext>
          </c:extLst>
        </c:ser>
        <c:ser>
          <c:idx val="6"/>
          <c:order val="6"/>
          <c:tx>
            <c:strRef>
              <c:f>'2'!$M$60</c:f>
              <c:strCache>
                <c:ptCount val="1"/>
                <c:pt idx="0">
                  <c:v>Serviceerhverv</c:v>
                </c:pt>
              </c:strCache>
            </c:strRef>
          </c:tx>
          <c:spPr>
            <a:solidFill>
              <a:srgbClr val="0097A7"/>
            </a:solidFill>
            <a:ln w="9525">
              <a:solidFill>
                <a:srgbClr val="00808E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'2'!$N$60:$BB$60</c:f>
              <c:numCache>
                <c:formatCode>General</c:formatCode>
                <c:ptCount val="41"/>
                <c:pt idx="0">
                  <c:v>1.43</c:v>
                </c:pt>
                <c:pt idx="1">
                  <c:v>1.34</c:v>
                </c:pt>
                <c:pt idx="2">
                  <c:v>1.24</c:v>
                </c:pt>
                <c:pt idx="3">
                  <c:v>1.32</c:v>
                </c:pt>
                <c:pt idx="4">
                  <c:v>1.1299999999999999</c:v>
                </c:pt>
                <c:pt idx="5">
                  <c:v>1.1499999999999999</c:v>
                </c:pt>
                <c:pt idx="6">
                  <c:v>1.32</c:v>
                </c:pt>
                <c:pt idx="7">
                  <c:v>1.17</c:v>
                </c:pt>
                <c:pt idx="8">
                  <c:v>1.05</c:v>
                </c:pt>
                <c:pt idx="9">
                  <c:v>1.04</c:v>
                </c:pt>
                <c:pt idx="10">
                  <c:v>0.95</c:v>
                </c:pt>
                <c:pt idx="11">
                  <c:v>0.92</c:v>
                </c:pt>
                <c:pt idx="12">
                  <c:v>0.94</c:v>
                </c:pt>
                <c:pt idx="13">
                  <c:v>1.03</c:v>
                </c:pt>
                <c:pt idx="14">
                  <c:v>1.02</c:v>
                </c:pt>
                <c:pt idx="15">
                  <c:v>1.02</c:v>
                </c:pt>
                <c:pt idx="16">
                  <c:v>1.04</c:v>
                </c:pt>
                <c:pt idx="17">
                  <c:v>0.95</c:v>
                </c:pt>
                <c:pt idx="18">
                  <c:v>0.95</c:v>
                </c:pt>
                <c:pt idx="19">
                  <c:v>0.93</c:v>
                </c:pt>
                <c:pt idx="20">
                  <c:v>0.9</c:v>
                </c:pt>
                <c:pt idx="21">
                  <c:v>0.74</c:v>
                </c:pt>
                <c:pt idx="22">
                  <c:v>0.8</c:v>
                </c:pt>
                <c:pt idx="23">
                  <c:v>0.8</c:v>
                </c:pt>
                <c:pt idx="24">
                  <c:v>0.65</c:v>
                </c:pt>
                <c:pt idx="25">
                  <c:v>0.69</c:v>
                </c:pt>
                <c:pt idx="26">
                  <c:v>0.71</c:v>
                </c:pt>
                <c:pt idx="27">
                  <c:v>0.72</c:v>
                </c:pt>
                <c:pt idx="28">
                  <c:v>0.71</c:v>
                </c:pt>
                <c:pt idx="29">
                  <c:v>0.63</c:v>
                </c:pt>
                <c:pt idx="30">
                  <c:v>0.59</c:v>
                </c:pt>
                <c:pt idx="31">
                  <c:v>0.53</c:v>
                </c:pt>
                <c:pt idx="32">
                  <c:v>0.48</c:v>
                </c:pt>
                <c:pt idx="33">
                  <c:v>0.45</c:v>
                </c:pt>
                <c:pt idx="34">
                  <c:v>0.41</c:v>
                </c:pt>
                <c:pt idx="35">
                  <c:v>0.39</c:v>
                </c:pt>
                <c:pt idx="36">
                  <c:v>0.34</c:v>
                </c:pt>
                <c:pt idx="37">
                  <c:v>0.31</c:v>
                </c:pt>
                <c:pt idx="38">
                  <c:v>0.28000000000000003</c:v>
                </c:pt>
                <c:pt idx="39">
                  <c:v>0.24</c:v>
                </c:pt>
                <c:pt idx="40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EA-43F1-9250-3A1394C96CFB}"/>
            </c:ext>
          </c:extLst>
        </c:ser>
        <c:ser>
          <c:idx val="7"/>
          <c:order val="7"/>
          <c:tx>
            <c:strRef>
              <c:f>'2'!$M$61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rgbClr val="673AB7"/>
            </a:solidFill>
            <a:ln w="9525">
              <a:solidFill>
                <a:srgbClr val="58319C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'2'!$N$61:$BB$61</c:f>
              <c:numCache>
                <c:formatCode>General</c:formatCode>
                <c:ptCount val="41"/>
                <c:pt idx="0">
                  <c:v>11.76</c:v>
                </c:pt>
                <c:pt idx="1">
                  <c:v>12.44</c:v>
                </c:pt>
                <c:pt idx="2">
                  <c:v>12.4</c:v>
                </c:pt>
                <c:pt idx="3">
                  <c:v>12.66</c:v>
                </c:pt>
                <c:pt idx="4">
                  <c:v>13.06</c:v>
                </c:pt>
                <c:pt idx="5">
                  <c:v>13.16</c:v>
                </c:pt>
                <c:pt idx="6">
                  <c:v>13.26</c:v>
                </c:pt>
                <c:pt idx="7">
                  <c:v>13.33</c:v>
                </c:pt>
                <c:pt idx="8">
                  <c:v>13.34</c:v>
                </c:pt>
                <c:pt idx="9">
                  <c:v>13.35</c:v>
                </c:pt>
                <c:pt idx="10">
                  <c:v>13.25</c:v>
                </c:pt>
                <c:pt idx="11">
                  <c:v>13.28</c:v>
                </c:pt>
                <c:pt idx="12">
                  <c:v>13.41</c:v>
                </c:pt>
                <c:pt idx="13">
                  <c:v>13.86</c:v>
                </c:pt>
                <c:pt idx="14">
                  <c:v>14.2</c:v>
                </c:pt>
                <c:pt idx="15">
                  <c:v>14.42</c:v>
                </c:pt>
                <c:pt idx="16">
                  <c:v>14.58</c:v>
                </c:pt>
                <c:pt idx="17">
                  <c:v>15.16</c:v>
                </c:pt>
                <c:pt idx="18">
                  <c:v>14.9</c:v>
                </c:pt>
                <c:pt idx="19">
                  <c:v>14.13</c:v>
                </c:pt>
                <c:pt idx="20">
                  <c:v>13.93</c:v>
                </c:pt>
                <c:pt idx="21">
                  <c:v>13.65</c:v>
                </c:pt>
                <c:pt idx="22">
                  <c:v>12.97</c:v>
                </c:pt>
                <c:pt idx="23">
                  <c:v>12.79</c:v>
                </c:pt>
                <c:pt idx="24">
                  <c:v>12.87</c:v>
                </c:pt>
                <c:pt idx="25">
                  <c:v>13.05</c:v>
                </c:pt>
                <c:pt idx="26">
                  <c:v>13.32</c:v>
                </c:pt>
                <c:pt idx="27">
                  <c:v>13.58</c:v>
                </c:pt>
                <c:pt idx="28">
                  <c:v>13.75</c:v>
                </c:pt>
                <c:pt idx="29">
                  <c:v>13.53</c:v>
                </c:pt>
                <c:pt idx="30">
                  <c:v>13.49</c:v>
                </c:pt>
                <c:pt idx="31">
                  <c:v>13.46</c:v>
                </c:pt>
                <c:pt idx="32">
                  <c:v>13.44</c:v>
                </c:pt>
                <c:pt idx="33">
                  <c:v>13.35</c:v>
                </c:pt>
                <c:pt idx="34">
                  <c:v>13.2</c:v>
                </c:pt>
                <c:pt idx="35">
                  <c:v>12.85</c:v>
                </c:pt>
                <c:pt idx="36">
                  <c:v>12.69</c:v>
                </c:pt>
                <c:pt idx="37">
                  <c:v>12.4</c:v>
                </c:pt>
                <c:pt idx="38">
                  <c:v>12.09</c:v>
                </c:pt>
                <c:pt idx="39">
                  <c:v>11.87</c:v>
                </c:pt>
                <c:pt idx="40">
                  <c:v>11.52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4EA-43F1-9250-3A1394C96CFB}"/>
            </c:ext>
          </c:extLst>
        </c:ser>
        <c:ser>
          <c:idx val="8"/>
          <c:order val="8"/>
          <c:tx>
            <c:strRef>
              <c:f>'2'!$M$62</c:f>
              <c:strCache>
                <c:ptCount val="1"/>
                <c:pt idx="0">
                  <c:v>Husholdninger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'2'!$N$62:$BB$62</c:f>
              <c:numCache>
                <c:formatCode>General</c:formatCode>
                <c:ptCount val="41"/>
                <c:pt idx="0">
                  <c:v>5.1100000000000003</c:v>
                </c:pt>
                <c:pt idx="1">
                  <c:v>5.42</c:v>
                </c:pt>
                <c:pt idx="2">
                  <c:v>4.84</c:v>
                </c:pt>
                <c:pt idx="3">
                  <c:v>5.58</c:v>
                </c:pt>
                <c:pt idx="4">
                  <c:v>5.09</c:v>
                </c:pt>
                <c:pt idx="5">
                  <c:v>5.14</c:v>
                </c:pt>
                <c:pt idx="6">
                  <c:v>5.49</c:v>
                </c:pt>
                <c:pt idx="7">
                  <c:v>4.93</c:v>
                </c:pt>
                <c:pt idx="8">
                  <c:v>4.83</c:v>
                </c:pt>
                <c:pt idx="9">
                  <c:v>4.6399999999999997</c:v>
                </c:pt>
                <c:pt idx="10">
                  <c:v>4.16</c:v>
                </c:pt>
                <c:pt idx="11">
                  <c:v>4.3600000000000003</c:v>
                </c:pt>
                <c:pt idx="12">
                  <c:v>4.0999999999999996</c:v>
                </c:pt>
                <c:pt idx="13">
                  <c:v>4.08</c:v>
                </c:pt>
                <c:pt idx="14">
                  <c:v>3.94</c:v>
                </c:pt>
                <c:pt idx="15">
                  <c:v>3.83</c:v>
                </c:pt>
                <c:pt idx="16">
                  <c:v>3.6</c:v>
                </c:pt>
                <c:pt idx="17">
                  <c:v>3.37</c:v>
                </c:pt>
                <c:pt idx="18">
                  <c:v>3.26</c:v>
                </c:pt>
                <c:pt idx="19">
                  <c:v>3.16</c:v>
                </c:pt>
                <c:pt idx="20">
                  <c:v>3.5</c:v>
                </c:pt>
                <c:pt idx="21">
                  <c:v>2.99</c:v>
                </c:pt>
                <c:pt idx="22">
                  <c:v>2.81</c:v>
                </c:pt>
                <c:pt idx="23">
                  <c:v>2.72</c:v>
                </c:pt>
                <c:pt idx="24">
                  <c:v>2.23</c:v>
                </c:pt>
                <c:pt idx="25">
                  <c:v>2.34</c:v>
                </c:pt>
                <c:pt idx="26">
                  <c:v>2.37</c:v>
                </c:pt>
                <c:pt idx="27">
                  <c:v>2.23</c:v>
                </c:pt>
                <c:pt idx="28">
                  <c:v>2.1800000000000002</c:v>
                </c:pt>
                <c:pt idx="29">
                  <c:v>2.06</c:v>
                </c:pt>
                <c:pt idx="30">
                  <c:v>1.87</c:v>
                </c:pt>
                <c:pt idx="31">
                  <c:v>1.7</c:v>
                </c:pt>
                <c:pt idx="32">
                  <c:v>1.49</c:v>
                </c:pt>
                <c:pt idx="33">
                  <c:v>1.34</c:v>
                </c:pt>
                <c:pt idx="34">
                  <c:v>1.19</c:v>
                </c:pt>
                <c:pt idx="35">
                  <c:v>1.05</c:v>
                </c:pt>
                <c:pt idx="36">
                  <c:v>0.93</c:v>
                </c:pt>
                <c:pt idx="37">
                  <c:v>0.82</c:v>
                </c:pt>
                <c:pt idx="38">
                  <c:v>0.72</c:v>
                </c:pt>
                <c:pt idx="39">
                  <c:v>0.62</c:v>
                </c:pt>
                <c:pt idx="40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EA-43F1-9250-3A1394C96C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3970224"/>
        <c:axId val="543970880"/>
      </c:areaChart>
      <c:barChart>
        <c:barDir val="col"/>
        <c:grouping val="stacked"/>
        <c:varyColors val="0"/>
        <c:ser>
          <c:idx val="0"/>
          <c:order val="0"/>
          <c:tx>
            <c:strRef>
              <c:f>'2'!$M$54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'2'!$N$53:$BB$53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'2'!$N$54:$BB$54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-0.4</c:v>
                </c:pt>
                <c:pt idx="36">
                  <c:v>-0.4</c:v>
                </c:pt>
                <c:pt idx="37">
                  <c:v>-0.6</c:v>
                </c:pt>
                <c:pt idx="38">
                  <c:v>-0.6</c:v>
                </c:pt>
                <c:pt idx="39">
                  <c:v>-0.9</c:v>
                </c:pt>
                <c:pt idx="40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EA-43F1-9250-3A1394C96C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3970224"/>
        <c:axId val="543970880"/>
      </c:barChart>
      <c:catAx>
        <c:axId val="5439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3970880"/>
        <c:crosses val="autoZero"/>
        <c:auto val="1"/>
        <c:lblAlgn val="ctr"/>
        <c:lblOffset val="100"/>
        <c:tickLblSkip val="5"/>
        <c:noMultiLvlLbl val="0"/>
      </c:catAx>
      <c:valAx>
        <c:axId val="543970880"/>
        <c:scaling>
          <c:orientation val="minMax"/>
          <c:max val="100"/>
          <c:min val="-5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3970224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75187520991155"/>
          <c:y val="0.12888591655858192"/>
          <c:w val="0.27981210583274252"/>
          <c:h val="0.799897859922178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Indekseret udvikling for personbiler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4636171959547715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'4A'!$M$104</c:f>
              <c:strCache>
                <c:ptCount val="1"/>
                <c:pt idx="0">
                  <c:v>Trafikarbejde</c:v>
                </c:pt>
              </c:strCache>
            </c:strRef>
          </c:tx>
          <c:spPr>
            <a:ln w="19050" cap="rnd">
              <a:solidFill>
                <a:srgbClr val="FF5252"/>
              </a:solidFill>
              <a:round/>
            </a:ln>
            <a:effectLst/>
          </c:spPr>
          <c:marker>
            <c:symbol val="none"/>
          </c:marker>
          <c:cat>
            <c:strRef>
              <c:f>'4A'!$N$103:$Y$103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'4A'!$N$104:$Y$104</c:f>
              <c:numCache>
                <c:formatCode>General</c:formatCode>
                <c:ptCount val="12"/>
                <c:pt idx="0">
                  <c:v>100</c:v>
                </c:pt>
                <c:pt idx="1">
                  <c:v>103.11</c:v>
                </c:pt>
                <c:pt idx="2">
                  <c:v>104.74</c:v>
                </c:pt>
                <c:pt idx="3">
                  <c:v>106.97</c:v>
                </c:pt>
                <c:pt idx="4">
                  <c:v>108.74</c:v>
                </c:pt>
                <c:pt idx="5">
                  <c:v>110.31</c:v>
                </c:pt>
                <c:pt idx="6">
                  <c:v>112.04</c:v>
                </c:pt>
                <c:pt idx="7">
                  <c:v>113.83</c:v>
                </c:pt>
                <c:pt idx="8">
                  <c:v>115.8</c:v>
                </c:pt>
                <c:pt idx="9">
                  <c:v>117.94</c:v>
                </c:pt>
                <c:pt idx="10">
                  <c:v>120.29</c:v>
                </c:pt>
                <c:pt idx="11">
                  <c:v>123.13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9C-4071-B1AF-0353E9538B64}"/>
            </c:ext>
          </c:extLst>
        </c:ser>
        <c:ser>
          <c:idx val="1"/>
          <c:order val="1"/>
          <c:tx>
            <c:strRef>
              <c:f>'4A'!$M$105</c:f>
              <c:strCache>
                <c:ptCount val="1"/>
                <c:pt idx="0">
                  <c:v>Energiforbrug</c:v>
                </c:pt>
              </c:strCache>
            </c:strRef>
          </c:tx>
          <c:spPr>
            <a:ln w="19050" cap="rnd">
              <a:solidFill>
                <a:srgbClr val="404040"/>
              </a:solidFill>
              <a:round/>
            </a:ln>
            <a:effectLst/>
          </c:spPr>
          <c:marker>
            <c:symbol val="none"/>
          </c:marker>
          <c:cat>
            <c:strRef>
              <c:f>'4A'!$N$103:$Y$103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'4A'!$N$105:$Y$105</c:f>
              <c:numCache>
                <c:formatCode>General</c:formatCode>
                <c:ptCount val="12"/>
                <c:pt idx="0">
                  <c:v>100</c:v>
                </c:pt>
                <c:pt idx="1">
                  <c:v>101.97</c:v>
                </c:pt>
                <c:pt idx="2">
                  <c:v>101.9</c:v>
                </c:pt>
                <c:pt idx="3">
                  <c:v>102.16</c:v>
                </c:pt>
                <c:pt idx="4">
                  <c:v>101.85</c:v>
                </c:pt>
                <c:pt idx="5">
                  <c:v>101.19</c:v>
                </c:pt>
                <c:pt idx="6">
                  <c:v>100.48</c:v>
                </c:pt>
                <c:pt idx="7">
                  <c:v>99.61</c:v>
                </c:pt>
                <c:pt idx="8">
                  <c:v>98.61</c:v>
                </c:pt>
                <c:pt idx="9">
                  <c:v>97.54</c:v>
                </c:pt>
                <c:pt idx="10">
                  <c:v>96.38</c:v>
                </c:pt>
                <c:pt idx="11">
                  <c:v>95.27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9C-4071-B1AF-0353E9538B64}"/>
            </c:ext>
          </c:extLst>
        </c:ser>
        <c:ser>
          <c:idx val="2"/>
          <c:order val="2"/>
          <c:tx>
            <c:strRef>
              <c:f>'4A'!$M$106</c:f>
              <c:strCache>
                <c:ptCount val="1"/>
                <c:pt idx="0">
                  <c:v>Energiintensitet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'4A'!$N$103:$Y$103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'4A'!$N$106:$Y$106</c:f>
              <c:numCache>
                <c:formatCode>General</c:formatCode>
                <c:ptCount val="12"/>
                <c:pt idx="0">
                  <c:v>100</c:v>
                </c:pt>
                <c:pt idx="1">
                  <c:v>98.9</c:v>
                </c:pt>
                <c:pt idx="2">
                  <c:v>97.28</c:v>
                </c:pt>
                <c:pt idx="3">
                  <c:v>95.5</c:v>
                </c:pt>
                <c:pt idx="4">
                  <c:v>93.67</c:v>
                </c:pt>
                <c:pt idx="5">
                  <c:v>91.73</c:v>
                </c:pt>
                <c:pt idx="6">
                  <c:v>89.68</c:v>
                </c:pt>
                <c:pt idx="7">
                  <c:v>87.5</c:v>
                </c:pt>
                <c:pt idx="8">
                  <c:v>85.15</c:v>
                </c:pt>
                <c:pt idx="9">
                  <c:v>82.7</c:v>
                </c:pt>
                <c:pt idx="10">
                  <c:v>80.12</c:v>
                </c:pt>
                <c:pt idx="11">
                  <c:v>77.37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9C-4071-B1AF-0353E9538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639552"/>
        <c:axId val="567635944"/>
      </c:lineChart>
      <c:catAx>
        <c:axId val="56763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5944"/>
        <c:crosses val="autoZero"/>
        <c:auto val="1"/>
        <c:lblAlgn val="ctr"/>
        <c:lblOffset val="100"/>
        <c:noMultiLvlLbl val="0"/>
      </c:catAx>
      <c:valAx>
        <c:axId val="567635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(2019 = 100)</a:t>
                </a:r>
              </a:p>
            </c:rich>
          </c:tx>
          <c:layout>
            <c:manualLayout>
              <c:xMode val="edge"/>
              <c:yMode val="edge"/>
              <c:x val="4.7393364928909956E-3"/>
              <c:y val="1.36208734154332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Bestanden af personbiler fordelt</a:t>
            </a:r>
            <a:r>
              <a:rPr lang="da-DK" baseline="0"/>
              <a:t> på årgang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9523547412023745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'4A'!$M$129</c:f>
              <c:strCache>
                <c:ptCount val="1"/>
                <c:pt idx="0">
                  <c:v>Bestand 2019 eller ældre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'4A'!$N$128:$Y$128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'4A'!$N$129:$Y$129</c:f>
              <c:numCache>
                <c:formatCode>General</c:formatCode>
                <c:ptCount val="12"/>
                <c:pt idx="0">
                  <c:v>2560</c:v>
                </c:pt>
                <c:pt idx="1">
                  <c:v>2448</c:v>
                </c:pt>
                <c:pt idx="2">
                  <c:v>2307</c:v>
                </c:pt>
                <c:pt idx="3">
                  <c:v>2179</c:v>
                </c:pt>
                <c:pt idx="4">
                  <c:v>2059</c:v>
                </c:pt>
                <c:pt idx="5">
                  <c:v>1935</c:v>
                </c:pt>
                <c:pt idx="6">
                  <c:v>1811</c:v>
                </c:pt>
                <c:pt idx="7">
                  <c:v>1684</c:v>
                </c:pt>
                <c:pt idx="8">
                  <c:v>1556</c:v>
                </c:pt>
                <c:pt idx="9">
                  <c:v>1426</c:v>
                </c:pt>
                <c:pt idx="10">
                  <c:v>1292</c:v>
                </c:pt>
                <c:pt idx="11">
                  <c:v>1157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A-40B5-A901-30AF54E7465E}"/>
            </c:ext>
          </c:extLst>
        </c:ser>
        <c:ser>
          <c:idx val="1"/>
          <c:order val="1"/>
          <c:tx>
            <c:strRef>
              <c:f>'4A'!$M$130</c:f>
              <c:strCache>
                <c:ptCount val="1"/>
                <c:pt idx="0">
                  <c:v>Bestand nyere end 2019</c:v>
                </c:pt>
              </c:strCache>
            </c:strRef>
          </c:tx>
          <c:spPr>
            <a:solidFill>
              <a:srgbClr val="1D4C57"/>
            </a:solidFill>
            <a:ln w="9525">
              <a:solidFill>
                <a:srgbClr val="19414A"/>
              </a:solidFill>
            </a:ln>
            <a:effectLst/>
          </c:spPr>
          <c:invertIfNegative val="0"/>
          <c:cat>
            <c:strRef>
              <c:f>'4A'!$N$128:$Y$128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'4A'!$N$130:$Y$130</c:f>
              <c:numCache>
                <c:formatCode>General</c:formatCode>
                <c:ptCount val="12"/>
                <c:pt idx="0">
                  <c:v>0</c:v>
                </c:pt>
                <c:pt idx="1">
                  <c:v>183</c:v>
                </c:pt>
                <c:pt idx="2">
                  <c:v>393</c:v>
                </c:pt>
                <c:pt idx="3">
                  <c:v>585</c:v>
                </c:pt>
                <c:pt idx="4">
                  <c:v>757</c:v>
                </c:pt>
                <c:pt idx="5">
                  <c:v>933</c:v>
                </c:pt>
                <c:pt idx="6">
                  <c:v>1113</c:v>
                </c:pt>
                <c:pt idx="7">
                  <c:v>1296</c:v>
                </c:pt>
                <c:pt idx="8">
                  <c:v>1488</c:v>
                </c:pt>
                <c:pt idx="9">
                  <c:v>1681</c:v>
                </c:pt>
                <c:pt idx="10">
                  <c:v>1886</c:v>
                </c:pt>
                <c:pt idx="11">
                  <c:v>2103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DA-40B5-A901-30AF54E74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67636600"/>
        <c:axId val="567637584"/>
      </c:barChart>
      <c:catAx>
        <c:axId val="567636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7584"/>
        <c:crosses val="autoZero"/>
        <c:auto val="1"/>
        <c:lblAlgn val="ctr"/>
        <c:lblOffset val="100"/>
        <c:noMultiLvlLbl val="0"/>
      </c:catAx>
      <c:valAx>
        <c:axId val="56763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6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banetransporten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4209557039967158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'4A'!$M$154</c:f>
              <c:strCache>
                <c:ptCount val="1"/>
                <c:pt idx="0">
                  <c:v>Samlede udledninger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'4A'!$N$153:$BB$153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'4A'!$N$154:$BB$154</c:f>
              <c:numCache>
                <c:formatCode>General</c:formatCode>
                <c:ptCount val="41"/>
                <c:pt idx="0">
                  <c:v>0.3</c:v>
                </c:pt>
                <c:pt idx="1">
                  <c:v>0.31</c:v>
                </c:pt>
                <c:pt idx="2">
                  <c:v>0.33</c:v>
                </c:pt>
                <c:pt idx="3">
                  <c:v>0.34</c:v>
                </c:pt>
                <c:pt idx="4">
                  <c:v>0.31</c:v>
                </c:pt>
                <c:pt idx="5">
                  <c:v>0.31</c:v>
                </c:pt>
                <c:pt idx="6">
                  <c:v>0.31</c:v>
                </c:pt>
                <c:pt idx="7">
                  <c:v>0.3</c:v>
                </c:pt>
                <c:pt idx="8">
                  <c:v>0.25</c:v>
                </c:pt>
                <c:pt idx="9">
                  <c:v>0.24</c:v>
                </c:pt>
                <c:pt idx="10">
                  <c:v>0.23</c:v>
                </c:pt>
                <c:pt idx="11">
                  <c:v>0.22</c:v>
                </c:pt>
                <c:pt idx="12">
                  <c:v>0.21</c:v>
                </c:pt>
                <c:pt idx="13">
                  <c:v>0.22</c:v>
                </c:pt>
                <c:pt idx="14">
                  <c:v>0.22</c:v>
                </c:pt>
                <c:pt idx="15">
                  <c:v>0.24</c:v>
                </c:pt>
                <c:pt idx="16">
                  <c:v>0.23</c:v>
                </c:pt>
                <c:pt idx="17">
                  <c:v>0.23</c:v>
                </c:pt>
                <c:pt idx="18">
                  <c:v>0.24</c:v>
                </c:pt>
                <c:pt idx="19">
                  <c:v>0.23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0.26</c:v>
                </c:pt>
                <c:pt idx="25">
                  <c:v>0.25</c:v>
                </c:pt>
                <c:pt idx="26">
                  <c:v>0.26</c:v>
                </c:pt>
                <c:pt idx="27">
                  <c:v>0.25</c:v>
                </c:pt>
                <c:pt idx="28">
                  <c:v>0.23</c:v>
                </c:pt>
                <c:pt idx="29">
                  <c:v>0.23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0.19</c:v>
                </c:pt>
                <c:pt idx="35">
                  <c:v>0.18</c:v>
                </c:pt>
                <c:pt idx="36">
                  <c:v>0.18</c:v>
                </c:pt>
                <c:pt idx="37">
                  <c:v>7.0000000000000007E-2</c:v>
                </c:pt>
                <c:pt idx="38">
                  <c:v>7.0000000000000007E-2</c:v>
                </c:pt>
                <c:pt idx="39">
                  <c:v>0.06</c:v>
                </c:pt>
                <c:pt idx="40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5B-4F4C-A9C7-9F93C65ED316}"/>
            </c:ext>
          </c:extLst>
        </c:ser>
        <c:ser>
          <c:idx val="1"/>
          <c:order val="1"/>
          <c:tx>
            <c:strRef>
              <c:f>'4A'!$M$155</c:f>
              <c:strCache>
                <c:ptCount val="1"/>
                <c:pt idx="0">
                  <c:v>Fjern- og regionaltog</c:v>
                </c:pt>
              </c:strCache>
            </c:strRef>
          </c:tx>
          <c:spPr>
            <a:ln w="19050" cap="rnd">
              <a:solidFill>
                <a:srgbClr val="FF5252"/>
              </a:solidFill>
              <a:round/>
            </a:ln>
            <a:effectLst/>
          </c:spPr>
          <c:marker>
            <c:symbol val="none"/>
          </c:marker>
          <c:cat>
            <c:strRef>
              <c:f>'4A'!$N$153:$BB$153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'4A'!$N$155:$BB$155</c:f>
              <c:numCache>
                <c:formatCode>General</c:formatCode>
                <c:ptCount val="41"/>
                <c:pt idx="30">
                  <c:v>0.18</c:v>
                </c:pt>
                <c:pt idx="31">
                  <c:v>0.18</c:v>
                </c:pt>
                <c:pt idx="32">
                  <c:v>0.18</c:v>
                </c:pt>
                <c:pt idx="33">
                  <c:v>0.18</c:v>
                </c:pt>
                <c:pt idx="34">
                  <c:v>0.16</c:v>
                </c:pt>
                <c:pt idx="35">
                  <c:v>0.15</c:v>
                </c:pt>
                <c:pt idx="36">
                  <c:v>0.15</c:v>
                </c:pt>
                <c:pt idx="37">
                  <c:v>0.04</c:v>
                </c:pt>
                <c:pt idx="38">
                  <c:v>0.04</c:v>
                </c:pt>
                <c:pt idx="39">
                  <c:v>0.03</c:v>
                </c:pt>
                <c:pt idx="40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5B-4F4C-A9C7-9F93C65ED316}"/>
            </c:ext>
          </c:extLst>
        </c:ser>
        <c:ser>
          <c:idx val="2"/>
          <c:order val="2"/>
          <c:tx>
            <c:strRef>
              <c:f>'4A'!$M$156</c:f>
              <c:strCache>
                <c:ptCount val="1"/>
                <c:pt idx="0">
                  <c:v>Andre tog (lokalbaner mv.)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'4A'!$N$153:$BB$153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'4A'!$N$156:$BB$156</c:f>
              <c:numCache>
                <c:formatCode>General</c:formatCode>
                <c:ptCount val="41"/>
                <c:pt idx="30">
                  <c:v>0.03</c:v>
                </c:pt>
                <c:pt idx="31">
                  <c:v>0.03</c:v>
                </c:pt>
                <c:pt idx="32">
                  <c:v>0.03</c:v>
                </c:pt>
                <c:pt idx="33">
                  <c:v>0.03</c:v>
                </c:pt>
                <c:pt idx="34">
                  <c:v>0.03</c:v>
                </c:pt>
                <c:pt idx="35">
                  <c:v>0.03</c:v>
                </c:pt>
                <c:pt idx="36">
                  <c:v>0.03</c:v>
                </c:pt>
                <c:pt idx="37">
                  <c:v>0.03</c:v>
                </c:pt>
                <c:pt idx="38">
                  <c:v>0.03</c:v>
                </c:pt>
                <c:pt idx="39">
                  <c:v>0.03</c:v>
                </c:pt>
                <c:pt idx="40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5B-4F4C-A9C7-9F93C65ED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637256"/>
        <c:axId val="567638568"/>
      </c:lineChart>
      <c:catAx>
        <c:axId val="567637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8568"/>
        <c:crosses val="autoZero"/>
        <c:auto val="1"/>
        <c:lblAlgn val="ctr"/>
        <c:lblOffset val="100"/>
        <c:tickLblSkip val="5"/>
        <c:noMultiLvlLbl val="0"/>
      </c:catAx>
      <c:valAx>
        <c:axId val="56763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37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banetransporten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3043792215546519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'4A'!$M$179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'4A'!$N$178:$BB$178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'4A'!$N$179:$BB$179</c:f>
              <c:numCache>
                <c:formatCode>General</c:formatCode>
                <c:ptCount val="41"/>
                <c:pt idx="0">
                  <c:v>4.01</c:v>
                </c:pt>
                <c:pt idx="1">
                  <c:v>4.08</c:v>
                </c:pt>
                <c:pt idx="2">
                  <c:v>4.3099999999999996</c:v>
                </c:pt>
                <c:pt idx="3">
                  <c:v>4.4800000000000004</c:v>
                </c:pt>
                <c:pt idx="4">
                  <c:v>4.0599999999999996</c:v>
                </c:pt>
                <c:pt idx="5">
                  <c:v>4.09</c:v>
                </c:pt>
                <c:pt idx="6">
                  <c:v>4.0599999999999996</c:v>
                </c:pt>
                <c:pt idx="7">
                  <c:v>3.96</c:v>
                </c:pt>
                <c:pt idx="8">
                  <c:v>3.34</c:v>
                </c:pt>
                <c:pt idx="9">
                  <c:v>3.14</c:v>
                </c:pt>
                <c:pt idx="10">
                  <c:v>3.08</c:v>
                </c:pt>
                <c:pt idx="11">
                  <c:v>2.85</c:v>
                </c:pt>
                <c:pt idx="12">
                  <c:v>2.84</c:v>
                </c:pt>
                <c:pt idx="13">
                  <c:v>2.95</c:v>
                </c:pt>
                <c:pt idx="14">
                  <c:v>2.92</c:v>
                </c:pt>
                <c:pt idx="15">
                  <c:v>3.14</c:v>
                </c:pt>
                <c:pt idx="16">
                  <c:v>3.06</c:v>
                </c:pt>
                <c:pt idx="17">
                  <c:v>3.08</c:v>
                </c:pt>
                <c:pt idx="18">
                  <c:v>3.2</c:v>
                </c:pt>
                <c:pt idx="19">
                  <c:v>3.11</c:v>
                </c:pt>
                <c:pt idx="20">
                  <c:v>3.27</c:v>
                </c:pt>
                <c:pt idx="21">
                  <c:v>3.37</c:v>
                </c:pt>
                <c:pt idx="22">
                  <c:v>3.37</c:v>
                </c:pt>
                <c:pt idx="23">
                  <c:v>3.35</c:v>
                </c:pt>
                <c:pt idx="24">
                  <c:v>3.41</c:v>
                </c:pt>
                <c:pt idx="25">
                  <c:v>3.36</c:v>
                </c:pt>
                <c:pt idx="26">
                  <c:v>3.43</c:v>
                </c:pt>
                <c:pt idx="27">
                  <c:v>3.3</c:v>
                </c:pt>
                <c:pt idx="28">
                  <c:v>3.03</c:v>
                </c:pt>
                <c:pt idx="29">
                  <c:v>3.02</c:v>
                </c:pt>
                <c:pt idx="30">
                  <c:v>2.82</c:v>
                </c:pt>
                <c:pt idx="31">
                  <c:v>2.82</c:v>
                </c:pt>
                <c:pt idx="32">
                  <c:v>2.82</c:v>
                </c:pt>
                <c:pt idx="33">
                  <c:v>2.82</c:v>
                </c:pt>
                <c:pt idx="34">
                  <c:v>2.5299999999999998</c:v>
                </c:pt>
                <c:pt idx="35">
                  <c:v>2.46</c:v>
                </c:pt>
                <c:pt idx="36">
                  <c:v>2.46</c:v>
                </c:pt>
                <c:pt idx="37">
                  <c:v>0.97</c:v>
                </c:pt>
                <c:pt idx="38">
                  <c:v>0.88</c:v>
                </c:pt>
                <c:pt idx="39">
                  <c:v>0.82</c:v>
                </c:pt>
                <c:pt idx="4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A-435B-A7C5-464CB7760D39}"/>
            </c:ext>
          </c:extLst>
        </c:ser>
        <c:ser>
          <c:idx val="1"/>
          <c:order val="1"/>
          <c:tx>
            <c:strRef>
              <c:f>'4A'!$M$180</c:f>
              <c:strCache>
                <c:ptCount val="1"/>
                <c:pt idx="0">
                  <c:v>Biodiesel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'4A'!$N$178:$BB$178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'4A'!$N$180:$BB$180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0.18</c:v>
                </c:pt>
                <c:pt idx="35">
                  <c:v>0.24</c:v>
                </c:pt>
                <c:pt idx="36">
                  <c:v>0.24</c:v>
                </c:pt>
                <c:pt idx="37">
                  <c:v>0.1</c:v>
                </c:pt>
                <c:pt idx="38">
                  <c:v>0.1</c:v>
                </c:pt>
                <c:pt idx="39">
                  <c:v>0.09</c:v>
                </c:pt>
                <c:pt idx="40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BA-435B-A7C5-464CB7760D39}"/>
            </c:ext>
          </c:extLst>
        </c:ser>
        <c:ser>
          <c:idx val="2"/>
          <c:order val="2"/>
          <c:tx>
            <c:strRef>
              <c:f>'4A'!$M$181</c:f>
              <c:strCache>
                <c:ptCount val="1"/>
                <c:pt idx="0">
                  <c:v>Elektricitet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'4A'!$N$178:$BB$178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'4A'!$N$181:$BB$181</c:f>
              <c:numCache>
                <c:formatCode>General</c:formatCode>
                <c:ptCount val="41"/>
                <c:pt idx="0">
                  <c:v>0.74</c:v>
                </c:pt>
                <c:pt idx="1">
                  <c:v>0.72</c:v>
                </c:pt>
                <c:pt idx="2">
                  <c:v>0.7</c:v>
                </c:pt>
                <c:pt idx="3">
                  <c:v>0.76</c:v>
                </c:pt>
                <c:pt idx="4">
                  <c:v>0.82</c:v>
                </c:pt>
                <c:pt idx="5">
                  <c:v>0.85</c:v>
                </c:pt>
                <c:pt idx="6">
                  <c:v>0.92</c:v>
                </c:pt>
                <c:pt idx="7">
                  <c:v>1.02</c:v>
                </c:pt>
                <c:pt idx="8">
                  <c:v>1.17</c:v>
                </c:pt>
                <c:pt idx="9">
                  <c:v>1.23</c:v>
                </c:pt>
                <c:pt idx="10">
                  <c:v>1.25</c:v>
                </c:pt>
                <c:pt idx="11">
                  <c:v>1.25</c:v>
                </c:pt>
                <c:pt idx="12">
                  <c:v>1.31</c:v>
                </c:pt>
                <c:pt idx="13">
                  <c:v>1.27</c:v>
                </c:pt>
                <c:pt idx="14">
                  <c:v>1.33</c:v>
                </c:pt>
                <c:pt idx="15">
                  <c:v>1.35</c:v>
                </c:pt>
                <c:pt idx="16">
                  <c:v>1.35</c:v>
                </c:pt>
                <c:pt idx="17">
                  <c:v>1.28</c:v>
                </c:pt>
                <c:pt idx="18">
                  <c:v>1.36</c:v>
                </c:pt>
                <c:pt idx="19">
                  <c:v>1.42</c:v>
                </c:pt>
                <c:pt idx="20">
                  <c:v>1.46</c:v>
                </c:pt>
                <c:pt idx="21">
                  <c:v>1.43</c:v>
                </c:pt>
                <c:pt idx="22">
                  <c:v>1.39</c:v>
                </c:pt>
                <c:pt idx="23">
                  <c:v>1.39</c:v>
                </c:pt>
                <c:pt idx="24">
                  <c:v>1.39</c:v>
                </c:pt>
                <c:pt idx="25">
                  <c:v>1.43</c:v>
                </c:pt>
                <c:pt idx="26">
                  <c:v>1.5</c:v>
                </c:pt>
                <c:pt idx="27">
                  <c:v>1.47</c:v>
                </c:pt>
                <c:pt idx="28">
                  <c:v>1.45</c:v>
                </c:pt>
                <c:pt idx="29">
                  <c:v>1.48</c:v>
                </c:pt>
                <c:pt idx="30">
                  <c:v>1.53</c:v>
                </c:pt>
                <c:pt idx="31">
                  <c:v>1.55</c:v>
                </c:pt>
                <c:pt idx="32">
                  <c:v>1.55</c:v>
                </c:pt>
                <c:pt idx="33">
                  <c:v>1.55</c:v>
                </c:pt>
                <c:pt idx="34">
                  <c:v>1.91</c:v>
                </c:pt>
                <c:pt idx="35">
                  <c:v>1.92</c:v>
                </c:pt>
                <c:pt idx="36">
                  <c:v>1.92</c:v>
                </c:pt>
                <c:pt idx="37">
                  <c:v>2.46</c:v>
                </c:pt>
                <c:pt idx="38">
                  <c:v>3.01</c:v>
                </c:pt>
                <c:pt idx="39">
                  <c:v>3.12</c:v>
                </c:pt>
                <c:pt idx="40">
                  <c:v>3.24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BA-435B-A7C5-464CB7760D39}"/>
            </c:ext>
          </c:extLst>
        </c:ser>
        <c:ser>
          <c:idx val="3"/>
          <c:order val="3"/>
          <c:tx>
            <c:strRef>
              <c:f>'4A'!$M$182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'4A'!$N$178:$BB$178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'4A'!$N$182:$BB$182</c:f>
              <c:numCache>
                <c:formatCode>General</c:formatCode>
                <c:ptCount val="41"/>
                <c:pt idx="0">
                  <c:v>0.02</c:v>
                </c:pt>
                <c:pt idx="1">
                  <c:v>0.02</c:v>
                </c:pt>
                <c:pt idx="2">
                  <c:v>0.01</c:v>
                </c:pt>
                <c:pt idx="3">
                  <c:v>0</c:v>
                </c:pt>
                <c:pt idx="4">
                  <c:v>0</c:v>
                </c:pt>
                <c:pt idx="5">
                  <c:v>0.01</c:v>
                </c:pt>
                <c:pt idx="6">
                  <c:v>0.01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0.01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BA-435B-A7C5-464CB7760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7645784"/>
        <c:axId val="567650704"/>
      </c:areaChart>
      <c:catAx>
        <c:axId val="567645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50704"/>
        <c:crosses val="autoZero"/>
        <c:auto val="1"/>
        <c:lblAlgn val="ctr"/>
        <c:lblOffset val="100"/>
        <c:tickLblSkip val="5"/>
        <c:noMultiLvlLbl val="0"/>
      </c:catAx>
      <c:valAx>
        <c:axId val="56765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45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Salg af personbiler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9841138933462696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'4A'!$M$254</c:f>
              <c:strCache>
                <c:ptCount val="1"/>
                <c:pt idx="0">
                  <c:v>El</c:v>
                </c:pt>
              </c:strCache>
            </c:strRef>
          </c:tx>
          <c:spPr>
            <a:solidFill>
              <a:srgbClr val="0091EA"/>
            </a:solidFill>
            <a:ln w="9525">
              <a:solidFill>
                <a:srgbClr val="007BC7"/>
              </a:solidFill>
            </a:ln>
            <a:effectLst/>
          </c:spPr>
          <c:invertIfNegative val="0"/>
          <c:cat>
            <c:strRef>
              <c:f>'4A'!$N$253:$AH$253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'4A'!$N$254:$AH$254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4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6</c:v>
                </c:pt>
                <c:pt idx="2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C1-4C73-8025-5432C617D4DF}"/>
            </c:ext>
          </c:extLst>
        </c:ser>
        <c:ser>
          <c:idx val="1"/>
          <c:order val="1"/>
          <c:tx>
            <c:strRef>
              <c:f>'4A'!$M$255</c:f>
              <c:strCache>
                <c:ptCount val="1"/>
                <c:pt idx="0">
                  <c:v>Plug-in hybrid</c:v>
                </c:pt>
              </c:strCache>
            </c:strRef>
          </c:tx>
          <c:spPr>
            <a:solidFill>
              <a:srgbClr val="0C2D83"/>
            </a:solidFill>
            <a:ln w="9525">
              <a:solidFill>
                <a:srgbClr val="0A266F"/>
              </a:solidFill>
            </a:ln>
            <a:effectLst/>
          </c:spPr>
          <c:invertIfNegative val="0"/>
          <c:cat>
            <c:strRef>
              <c:f>'4A'!$N$253:$AH$253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'4A'!$N$255:$AH$255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4</c:v>
                </c:pt>
                <c:pt idx="2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C1-4C73-8025-5432C617D4DF}"/>
            </c:ext>
          </c:extLst>
        </c:ser>
        <c:ser>
          <c:idx val="2"/>
          <c:order val="2"/>
          <c:tx>
            <c:strRef>
              <c:f>'4A'!$M$256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'4A'!$N$253:$AH$253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'4A'!$N$256:$AH$256</c:f>
              <c:numCache>
                <c:formatCode>General</c:formatCode>
                <c:ptCount val="21"/>
                <c:pt idx="0">
                  <c:v>66</c:v>
                </c:pt>
                <c:pt idx="1">
                  <c:v>81</c:v>
                </c:pt>
                <c:pt idx="2">
                  <c:v>91</c:v>
                </c:pt>
                <c:pt idx="3">
                  <c:v>76</c:v>
                </c:pt>
                <c:pt idx="4">
                  <c:v>95</c:v>
                </c:pt>
                <c:pt idx="5">
                  <c:v>113</c:v>
                </c:pt>
                <c:pt idx="6">
                  <c:v>115</c:v>
                </c:pt>
                <c:pt idx="7">
                  <c:v>99</c:v>
                </c:pt>
                <c:pt idx="8">
                  <c:v>81</c:v>
                </c:pt>
                <c:pt idx="9">
                  <c:v>62</c:v>
                </c:pt>
                <c:pt idx="10">
                  <c:v>82</c:v>
                </c:pt>
                <c:pt idx="11">
                  <c:v>88</c:v>
                </c:pt>
                <c:pt idx="12">
                  <c:v>102</c:v>
                </c:pt>
                <c:pt idx="13">
                  <c:v>123</c:v>
                </c:pt>
                <c:pt idx="14">
                  <c:v>127</c:v>
                </c:pt>
                <c:pt idx="15">
                  <c:v>138</c:v>
                </c:pt>
                <c:pt idx="16">
                  <c:v>141</c:v>
                </c:pt>
                <c:pt idx="17">
                  <c:v>143</c:v>
                </c:pt>
                <c:pt idx="18">
                  <c:v>142</c:v>
                </c:pt>
                <c:pt idx="19">
                  <c:v>156</c:v>
                </c:pt>
                <c:pt idx="20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1-4C73-8025-5432C617D4DF}"/>
            </c:ext>
          </c:extLst>
        </c:ser>
        <c:ser>
          <c:idx val="3"/>
          <c:order val="3"/>
          <c:tx>
            <c:strRef>
              <c:f>'4A'!$M$257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'4A'!$N$253:$AH$253</c:f>
              <c:strCach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strCache>
            </c:strRef>
          </c:cat>
          <c:val>
            <c:numRef>
              <c:f>'4A'!$N$257:$AH$257</c:f>
              <c:numCache>
                <c:formatCode>General</c:formatCode>
                <c:ptCount val="21"/>
                <c:pt idx="0">
                  <c:v>11</c:v>
                </c:pt>
                <c:pt idx="1">
                  <c:v>18</c:v>
                </c:pt>
                <c:pt idx="2">
                  <c:v>23</c:v>
                </c:pt>
                <c:pt idx="3">
                  <c:v>23</c:v>
                </c:pt>
                <c:pt idx="4">
                  <c:v>30</c:v>
                </c:pt>
                <c:pt idx="5">
                  <c:v>36</c:v>
                </c:pt>
                <c:pt idx="6">
                  <c:v>42</c:v>
                </c:pt>
                <c:pt idx="7">
                  <c:v>62</c:v>
                </c:pt>
                <c:pt idx="8">
                  <c:v>73</c:v>
                </c:pt>
                <c:pt idx="9">
                  <c:v>55</c:v>
                </c:pt>
                <c:pt idx="10">
                  <c:v>73</c:v>
                </c:pt>
                <c:pt idx="11">
                  <c:v>82</c:v>
                </c:pt>
                <c:pt idx="12">
                  <c:v>68</c:v>
                </c:pt>
                <c:pt idx="13">
                  <c:v>58</c:v>
                </c:pt>
                <c:pt idx="14">
                  <c:v>60</c:v>
                </c:pt>
                <c:pt idx="15">
                  <c:v>64</c:v>
                </c:pt>
                <c:pt idx="16">
                  <c:v>80</c:v>
                </c:pt>
                <c:pt idx="17">
                  <c:v>78</c:v>
                </c:pt>
                <c:pt idx="18">
                  <c:v>72</c:v>
                </c:pt>
                <c:pt idx="19">
                  <c:v>60</c:v>
                </c:pt>
                <c:pt idx="2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1-4C73-8025-5432C617D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67648408"/>
        <c:axId val="567647424"/>
      </c:barChart>
      <c:catAx>
        <c:axId val="567648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47424"/>
        <c:crosses val="autoZero"/>
        <c:auto val="1"/>
        <c:lblAlgn val="ctr"/>
        <c:lblOffset val="100"/>
        <c:tickLblSkip val="5"/>
        <c:noMultiLvlLbl val="0"/>
      </c:catAx>
      <c:valAx>
        <c:axId val="56764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48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indenrigssøfart og -luftfart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4638541627794153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'4A'!$M$204</c:f>
              <c:strCache>
                <c:ptCount val="1"/>
                <c:pt idx="0">
                  <c:v>Indenrigsluftfart</c:v>
                </c:pt>
              </c:strCache>
            </c:strRef>
          </c:tx>
          <c:spPr>
            <a:ln w="19050" cap="rnd">
              <a:solidFill>
                <a:srgbClr val="D0D874"/>
              </a:solidFill>
              <a:round/>
            </a:ln>
            <a:effectLst/>
          </c:spPr>
          <c:marker>
            <c:symbol val="none"/>
          </c:marker>
          <c:cat>
            <c:strRef>
              <c:f>'4A'!$N$203:$BB$203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'4A'!$N$204:$BB$204</c:f>
              <c:numCache>
                <c:formatCode>General</c:formatCode>
                <c:ptCount val="41"/>
                <c:pt idx="0">
                  <c:v>0.24</c:v>
                </c:pt>
                <c:pt idx="1">
                  <c:v>0.22</c:v>
                </c:pt>
                <c:pt idx="2">
                  <c:v>0.22</c:v>
                </c:pt>
                <c:pt idx="3">
                  <c:v>0.21</c:v>
                </c:pt>
                <c:pt idx="4">
                  <c:v>0.22</c:v>
                </c:pt>
                <c:pt idx="5">
                  <c:v>0.23</c:v>
                </c:pt>
                <c:pt idx="6">
                  <c:v>0.24</c:v>
                </c:pt>
                <c:pt idx="7">
                  <c:v>0.24</c:v>
                </c:pt>
                <c:pt idx="8">
                  <c:v>0.23</c:v>
                </c:pt>
                <c:pt idx="9">
                  <c:v>0.21</c:v>
                </c:pt>
                <c:pt idx="10">
                  <c:v>0.18</c:v>
                </c:pt>
                <c:pt idx="11">
                  <c:v>0.19</c:v>
                </c:pt>
                <c:pt idx="12">
                  <c:v>0.16</c:v>
                </c:pt>
                <c:pt idx="13">
                  <c:v>0.16</c:v>
                </c:pt>
                <c:pt idx="14">
                  <c:v>0.15</c:v>
                </c:pt>
                <c:pt idx="15">
                  <c:v>0.15</c:v>
                </c:pt>
                <c:pt idx="16">
                  <c:v>0.17</c:v>
                </c:pt>
                <c:pt idx="17">
                  <c:v>0.19</c:v>
                </c:pt>
                <c:pt idx="18">
                  <c:v>0.19</c:v>
                </c:pt>
                <c:pt idx="19">
                  <c:v>0.18</c:v>
                </c:pt>
                <c:pt idx="20">
                  <c:v>0.19</c:v>
                </c:pt>
                <c:pt idx="21">
                  <c:v>0.18</c:v>
                </c:pt>
                <c:pt idx="22">
                  <c:v>0.16</c:v>
                </c:pt>
                <c:pt idx="23">
                  <c:v>0.16</c:v>
                </c:pt>
                <c:pt idx="24">
                  <c:v>0.15</c:v>
                </c:pt>
                <c:pt idx="25">
                  <c:v>0.14000000000000001</c:v>
                </c:pt>
                <c:pt idx="26">
                  <c:v>0.15</c:v>
                </c:pt>
                <c:pt idx="27">
                  <c:v>0.15</c:v>
                </c:pt>
                <c:pt idx="28">
                  <c:v>0.15</c:v>
                </c:pt>
                <c:pt idx="29">
                  <c:v>0.15</c:v>
                </c:pt>
                <c:pt idx="30">
                  <c:v>0.15</c:v>
                </c:pt>
                <c:pt idx="31">
                  <c:v>0.15</c:v>
                </c:pt>
                <c:pt idx="32">
                  <c:v>0.15</c:v>
                </c:pt>
                <c:pt idx="33">
                  <c:v>0.15</c:v>
                </c:pt>
                <c:pt idx="34">
                  <c:v>0.16</c:v>
                </c:pt>
                <c:pt idx="35">
                  <c:v>0.16</c:v>
                </c:pt>
                <c:pt idx="36">
                  <c:v>0.16</c:v>
                </c:pt>
                <c:pt idx="37">
                  <c:v>0.16</c:v>
                </c:pt>
                <c:pt idx="38">
                  <c:v>0.16</c:v>
                </c:pt>
                <c:pt idx="39">
                  <c:v>0.16</c:v>
                </c:pt>
                <c:pt idx="4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F9-4188-9817-8CB76E96F1E5}"/>
            </c:ext>
          </c:extLst>
        </c:ser>
        <c:ser>
          <c:idx val="1"/>
          <c:order val="1"/>
          <c:tx>
            <c:strRef>
              <c:f>'4A'!$M$205</c:f>
              <c:strCache>
                <c:ptCount val="1"/>
                <c:pt idx="0">
                  <c:v>Indenrigssøfart</c:v>
                </c:pt>
              </c:strCache>
            </c:strRef>
          </c:tx>
          <c:spPr>
            <a:ln w="19050" cap="rnd">
              <a:solidFill>
                <a:srgbClr val="0A266F"/>
              </a:solidFill>
              <a:round/>
            </a:ln>
            <a:effectLst/>
          </c:spPr>
          <c:marker>
            <c:symbol val="none"/>
          </c:marker>
          <c:cat>
            <c:strRef>
              <c:f>'4A'!$N$203:$BB$203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'4A'!$N$205:$BB$205</c:f>
              <c:numCache>
                <c:formatCode>General</c:formatCode>
                <c:ptCount val="41"/>
                <c:pt idx="0">
                  <c:v>0.57999999999999996</c:v>
                </c:pt>
                <c:pt idx="1">
                  <c:v>0.68</c:v>
                </c:pt>
                <c:pt idx="2">
                  <c:v>0.63</c:v>
                </c:pt>
                <c:pt idx="3">
                  <c:v>0.67</c:v>
                </c:pt>
                <c:pt idx="4">
                  <c:v>0.64</c:v>
                </c:pt>
                <c:pt idx="5">
                  <c:v>0.67</c:v>
                </c:pt>
                <c:pt idx="6">
                  <c:v>0.68</c:v>
                </c:pt>
                <c:pt idx="7">
                  <c:v>0.6</c:v>
                </c:pt>
                <c:pt idx="8">
                  <c:v>0.5</c:v>
                </c:pt>
                <c:pt idx="9">
                  <c:v>0.47</c:v>
                </c:pt>
                <c:pt idx="10">
                  <c:v>0.63</c:v>
                </c:pt>
                <c:pt idx="11">
                  <c:v>0.67</c:v>
                </c:pt>
                <c:pt idx="12">
                  <c:v>0.73</c:v>
                </c:pt>
                <c:pt idx="13">
                  <c:v>0.71</c:v>
                </c:pt>
                <c:pt idx="14">
                  <c:v>0.64</c:v>
                </c:pt>
                <c:pt idx="15">
                  <c:v>0.72</c:v>
                </c:pt>
                <c:pt idx="16">
                  <c:v>0.68</c:v>
                </c:pt>
                <c:pt idx="17">
                  <c:v>0.61</c:v>
                </c:pt>
                <c:pt idx="18">
                  <c:v>0.75</c:v>
                </c:pt>
                <c:pt idx="19">
                  <c:v>0.71</c:v>
                </c:pt>
                <c:pt idx="20">
                  <c:v>0.63</c:v>
                </c:pt>
                <c:pt idx="21">
                  <c:v>0.62</c:v>
                </c:pt>
                <c:pt idx="22">
                  <c:v>0.6</c:v>
                </c:pt>
                <c:pt idx="23">
                  <c:v>0.61</c:v>
                </c:pt>
                <c:pt idx="24">
                  <c:v>0.51</c:v>
                </c:pt>
                <c:pt idx="25">
                  <c:v>0.53</c:v>
                </c:pt>
                <c:pt idx="26">
                  <c:v>0.59</c:v>
                </c:pt>
                <c:pt idx="27">
                  <c:v>0.6</c:v>
                </c:pt>
                <c:pt idx="28">
                  <c:v>0.59</c:v>
                </c:pt>
                <c:pt idx="29">
                  <c:v>0.6</c:v>
                </c:pt>
                <c:pt idx="30">
                  <c:v>0.61</c:v>
                </c:pt>
                <c:pt idx="31">
                  <c:v>0.61</c:v>
                </c:pt>
                <c:pt idx="32">
                  <c:v>0.61</c:v>
                </c:pt>
                <c:pt idx="33">
                  <c:v>0.61</c:v>
                </c:pt>
                <c:pt idx="34">
                  <c:v>0.61</c:v>
                </c:pt>
                <c:pt idx="35">
                  <c:v>0.61</c:v>
                </c:pt>
                <c:pt idx="36">
                  <c:v>0.61</c:v>
                </c:pt>
                <c:pt idx="37">
                  <c:v>0.61</c:v>
                </c:pt>
                <c:pt idx="38">
                  <c:v>0.61</c:v>
                </c:pt>
                <c:pt idx="39">
                  <c:v>0.6</c:v>
                </c:pt>
                <c:pt idx="40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9-4188-9817-8CB76E96F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7648736"/>
        <c:axId val="567654312"/>
      </c:lineChart>
      <c:catAx>
        <c:axId val="56764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54312"/>
        <c:crosses val="autoZero"/>
        <c:auto val="1"/>
        <c:lblAlgn val="ctr"/>
        <c:lblOffset val="100"/>
        <c:tickLblSkip val="5"/>
        <c:noMultiLvlLbl val="0"/>
      </c:catAx>
      <c:valAx>
        <c:axId val="567654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4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Bestand af personbiler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9841138933462696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'4A'!$M$279</c:f>
              <c:strCache>
                <c:ptCount val="1"/>
                <c:pt idx="0">
                  <c:v>El</c:v>
                </c:pt>
              </c:strCache>
            </c:strRef>
          </c:tx>
          <c:spPr>
            <a:solidFill>
              <a:srgbClr val="0091EA"/>
            </a:solidFill>
            <a:ln w="9525">
              <a:solidFill>
                <a:srgbClr val="007BC7"/>
              </a:solidFill>
            </a:ln>
            <a:effectLst/>
          </c:spPr>
          <c:invertIfNegative val="0"/>
          <c:cat>
            <c:strRef>
              <c:f>'4A'!$N$278:$V$278</c:f>
              <c:strCach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strCache>
            </c:strRef>
          </c:cat>
          <c:val>
            <c:numRef>
              <c:f>'4A'!$N$279:$V$279</c:f>
              <c:numCache>
                <c:formatCode>General</c:formatCod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8</c:v>
                </c:pt>
                <c:pt idx="4">
                  <c:v>9</c:v>
                </c:pt>
                <c:pt idx="5">
                  <c:v>9</c:v>
                </c:pt>
                <c:pt idx="6">
                  <c:v>10</c:v>
                </c:pt>
                <c:pt idx="7">
                  <c:v>16</c:v>
                </c:pt>
                <c:pt idx="8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A8-44BC-AF0B-8A9B38DF1B7F}"/>
            </c:ext>
          </c:extLst>
        </c:ser>
        <c:ser>
          <c:idx val="1"/>
          <c:order val="1"/>
          <c:tx>
            <c:strRef>
              <c:f>'4A'!$M$280</c:f>
              <c:strCache>
                <c:ptCount val="1"/>
                <c:pt idx="0">
                  <c:v>Plug-in hybrid</c:v>
                </c:pt>
              </c:strCache>
            </c:strRef>
          </c:tx>
          <c:spPr>
            <a:solidFill>
              <a:srgbClr val="0C2D83"/>
            </a:solidFill>
            <a:ln w="9525">
              <a:solidFill>
                <a:srgbClr val="0A266F"/>
              </a:solidFill>
            </a:ln>
            <a:effectLst/>
          </c:spPr>
          <c:invertIfNegative val="0"/>
          <c:cat>
            <c:strRef>
              <c:f>'4A'!$N$278:$V$278</c:f>
              <c:strCach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strCache>
            </c:strRef>
          </c:cat>
          <c:val>
            <c:numRef>
              <c:f>'4A'!$N$280:$V$280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5</c:v>
                </c:pt>
                <c:pt idx="7">
                  <c:v>10</c:v>
                </c:pt>
                <c:pt idx="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A8-44BC-AF0B-8A9B38DF1B7F}"/>
            </c:ext>
          </c:extLst>
        </c:ser>
        <c:ser>
          <c:idx val="2"/>
          <c:order val="2"/>
          <c:tx>
            <c:strRef>
              <c:f>'4A'!$M$281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'4A'!$N$278:$V$278</c:f>
              <c:strCach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strCache>
            </c:strRef>
          </c:cat>
          <c:val>
            <c:numRef>
              <c:f>'4A'!$N$281:$V$281</c:f>
              <c:numCache>
                <c:formatCode>General</c:formatCode>
                <c:ptCount val="9"/>
                <c:pt idx="0">
                  <c:v>1613</c:v>
                </c:pt>
                <c:pt idx="1">
                  <c:v>1623</c:v>
                </c:pt>
                <c:pt idx="2">
                  <c:v>1639</c:v>
                </c:pt>
                <c:pt idx="3">
                  <c:v>1671</c:v>
                </c:pt>
                <c:pt idx="4">
                  <c:v>1705</c:v>
                </c:pt>
                <c:pt idx="5">
                  <c:v>1739</c:v>
                </c:pt>
                <c:pt idx="6">
                  <c:v>1769</c:v>
                </c:pt>
                <c:pt idx="7">
                  <c:v>1806</c:v>
                </c:pt>
                <c:pt idx="8">
                  <c:v>1837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A8-44BC-AF0B-8A9B38DF1B7F}"/>
            </c:ext>
          </c:extLst>
        </c:ser>
        <c:ser>
          <c:idx val="3"/>
          <c:order val="3"/>
          <c:tx>
            <c:strRef>
              <c:f>'4A'!$M$282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'4A'!$N$278:$V$278</c:f>
              <c:strCach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strCache>
            </c:strRef>
          </c:cat>
          <c:val>
            <c:numRef>
              <c:f>'4A'!$N$282:$V$282</c:f>
              <c:numCache>
                <c:formatCode>General</c:formatCode>
                <c:ptCount val="9"/>
                <c:pt idx="0">
                  <c:v>611</c:v>
                </c:pt>
                <c:pt idx="1">
                  <c:v>646</c:v>
                </c:pt>
                <c:pt idx="2">
                  <c:v>680</c:v>
                </c:pt>
                <c:pt idx="3">
                  <c:v>713</c:v>
                </c:pt>
                <c:pt idx="4">
                  <c:v>751</c:v>
                </c:pt>
                <c:pt idx="5">
                  <c:v>780</c:v>
                </c:pt>
                <c:pt idx="6">
                  <c:v>809</c:v>
                </c:pt>
                <c:pt idx="7">
                  <c:v>818</c:v>
                </c:pt>
                <c:pt idx="8">
                  <c:v>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A8-44BC-AF0B-8A9B38DF1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67651032"/>
        <c:axId val="567651360"/>
      </c:barChart>
      <c:catAx>
        <c:axId val="567651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51360"/>
        <c:crosses val="autoZero"/>
        <c:auto val="1"/>
        <c:lblAlgn val="ctr"/>
        <c:lblOffset val="100"/>
        <c:noMultiLvlLbl val="0"/>
      </c:catAx>
      <c:valAx>
        <c:axId val="56765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51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Salg af personbiler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9841138933462696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'4A'!$M$304</c:f>
              <c:strCache>
                <c:ptCount val="1"/>
                <c:pt idx="0">
                  <c:v>El</c:v>
                </c:pt>
              </c:strCache>
            </c:strRef>
          </c:tx>
          <c:spPr>
            <a:solidFill>
              <a:srgbClr val="0091EA"/>
            </a:solidFill>
            <a:ln w="9525">
              <a:solidFill>
                <a:srgbClr val="007BC7"/>
              </a:solidFill>
            </a:ln>
            <a:effectLst/>
          </c:spPr>
          <c:invertIfNegative val="0"/>
          <c:cat>
            <c:strRef>
              <c:f>'4A'!$N$303:$Y$303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'4A'!$N$304:$Y$304</c:f>
              <c:numCache>
                <c:formatCode>General</c:formatCode>
                <c:ptCount val="12"/>
                <c:pt idx="0">
                  <c:v>5</c:v>
                </c:pt>
                <c:pt idx="1">
                  <c:v>14</c:v>
                </c:pt>
                <c:pt idx="2">
                  <c:v>24</c:v>
                </c:pt>
                <c:pt idx="3">
                  <c:v>33</c:v>
                </c:pt>
                <c:pt idx="4">
                  <c:v>39</c:v>
                </c:pt>
                <c:pt idx="5">
                  <c:v>48</c:v>
                </c:pt>
                <c:pt idx="6">
                  <c:v>57</c:v>
                </c:pt>
                <c:pt idx="7">
                  <c:v>67</c:v>
                </c:pt>
                <c:pt idx="8">
                  <c:v>79</c:v>
                </c:pt>
                <c:pt idx="9">
                  <c:v>89</c:v>
                </c:pt>
                <c:pt idx="10">
                  <c:v>105</c:v>
                </c:pt>
                <c:pt idx="11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C7-400D-A51A-1A285C03CC88}"/>
            </c:ext>
          </c:extLst>
        </c:ser>
        <c:ser>
          <c:idx val="1"/>
          <c:order val="1"/>
          <c:tx>
            <c:strRef>
              <c:f>'4A'!$M$305</c:f>
              <c:strCache>
                <c:ptCount val="1"/>
                <c:pt idx="0">
                  <c:v>Plug-in hybrid</c:v>
                </c:pt>
              </c:strCache>
            </c:strRef>
          </c:tx>
          <c:spPr>
            <a:solidFill>
              <a:srgbClr val="0C2D83"/>
            </a:solidFill>
            <a:ln w="9525">
              <a:solidFill>
                <a:srgbClr val="0A266F"/>
              </a:solidFill>
            </a:ln>
            <a:effectLst/>
          </c:spPr>
          <c:invertIfNegative val="0"/>
          <c:cat>
            <c:strRef>
              <c:f>'4A'!$N$303:$Y$303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'4A'!$N$305:$Y$305</c:f>
              <c:numCache>
                <c:formatCode>General</c:formatCode>
                <c:ptCount val="12"/>
                <c:pt idx="0">
                  <c:v>4</c:v>
                </c:pt>
                <c:pt idx="1">
                  <c:v>18</c:v>
                </c:pt>
                <c:pt idx="2">
                  <c:v>16</c:v>
                </c:pt>
                <c:pt idx="3">
                  <c:v>17</c:v>
                </c:pt>
                <c:pt idx="4">
                  <c:v>17</c:v>
                </c:pt>
                <c:pt idx="5">
                  <c:v>18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19</c:v>
                </c:pt>
                <c:pt idx="10">
                  <c:v>19</c:v>
                </c:pt>
                <c:pt idx="1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C7-400D-A51A-1A285C03CC88}"/>
            </c:ext>
          </c:extLst>
        </c:ser>
        <c:ser>
          <c:idx val="2"/>
          <c:order val="2"/>
          <c:tx>
            <c:strRef>
              <c:f>'4A'!$M$306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'4A'!$N$303:$Y$303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'4A'!$N$306:$Y$306</c:f>
              <c:numCache>
                <c:formatCode>General</c:formatCode>
                <c:ptCount val="12"/>
                <c:pt idx="0">
                  <c:v>156</c:v>
                </c:pt>
                <c:pt idx="1">
                  <c:v>121</c:v>
                </c:pt>
                <c:pt idx="2">
                  <c:v>139</c:v>
                </c:pt>
                <c:pt idx="3">
                  <c:v>130</c:v>
                </c:pt>
                <c:pt idx="4">
                  <c:v>119</c:v>
                </c:pt>
                <c:pt idx="5">
                  <c:v>119</c:v>
                </c:pt>
                <c:pt idx="6">
                  <c:v>112</c:v>
                </c:pt>
                <c:pt idx="7">
                  <c:v>111</c:v>
                </c:pt>
                <c:pt idx="8">
                  <c:v>112</c:v>
                </c:pt>
                <c:pt idx="9">
                  <c:v>106</c:v>
                </c:pt>
                <c:pt idx="10">
                  <c:v>107</c:v>
                </c:pt>
                <c:pt idx="11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C7-400D-A51A-1A285C03CC88}"/>
            </c:ext>
          </c:extLst>
        </c:ser>
        <c:ser>
          <c:idx val="3"/>
          <c:order val="3"/>
          <c:tx>
            <c:strRef>
              <c:f>'4A'!$M$307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'4A'!$N$303:$Y$303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'4A'!$N$307:$Y$307</c:f>
              <c:numCache>
                <c:formatCode>General</c:formatCode>
                <c:ptCount val="12"/>
                <c:pt idx="0">
                  <c:v>58</c:v>
                </c:pt>
                <c:pt idx="1">
                  <c:v>43</c:v>
                </c:pt>
                <c:pt idx="2">
                  <c:v>51</c:v>
                </c:pt>
                <c:pt idx="3">
                  <c:v>47</c:v>
                </c:pt>
                <c:pt idx="4">
                  <c:v>44</c:v>
                </c:pt>
                <c:pt idx="5">
                  <c:v>44</c:v>
                </c:pt>
                <c:pt idx="6">
                  <c:v>47</c:v>
                </c:pt>
                <c:pt idx="7">
                  <c:v>46</c:v>
                </c:pt>
                <c:pt idx="8">
                  <c:v>46</c:v>
                </c:pt>
                <c:pt idx="9">
                  <c:v>48</c:v>
                </c:pt>
                <c:pt idx="10">
                  <c:v>48</c:v>
                </c:pt>
                <c:pt idx="11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C7-400D-A51A-1A285C03C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67656608"/>
        <c:axId val="567656936"/>
      </c:barChart>
      <c:catAx>
        <c:axId val="56765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56936"/>
        <c:crosses val="autoZero"/>
        <c:auto val="1"/>
        <c:lblAlgn val="ctr"/>
        <c:lblOffset val="100"/>
        <c:noMultiLvlLbl val="0"/>
      </c:catAx>
      <c:valAx>
        <c:axId val="567656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6765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Bestand af personbiler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9841138933462696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'4A'!$M$329</c:f>
              <c:strCache>
                <c:ptCount val="1"/>
                <c:pt idx="0">
                  <c:v>El</c:v>
                </c:pt>
              </c:strCache>
            </c:strRef>
          </c:tx>
          <c:spPr>
            <a:solidFill>
              <a:srgbClr val="0091EA"/>
            </a:solidFill>
            <a:ln w="9525">
              <a:solidFill>
                <a:srgbClr val="007BC7"/>
              </a:solidFill>
            </a:ln>
            <a:effectLst/>
          </c:spPr>
          <c:invertIfNegative val="0"/>
          <c:cat>
            <c:strRef>
              <c:f>'4A'!$N$328:$Y$328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'4A'!$N$329:$Y$329</c:f>
              <c:numCache>
                <c:formatCode>General</c:formatCode>
                <c:ptCount val="12"/>
                <c:pt idx="0">
                  <c:v>15</c:v>
                </c:pt>
                <c:pt idx="1">
                  <c:v>31</c:v>
                </c:pt>
                <c:pt idx="2">
                  <c:v>53</c:v>
                </c:pt>
                <c:pt idx="3">
                  <c:v>81</c:v>
                </c:pt>
                <c:pt idx="4">
                  <c:v>114</c:v>
                </c:pt>
                <c:pt idx="5">
                  <c:v>153</c:v>
                </c:pt>
                <c:pt idx="6">
                  <c:v>200</c:v>
                </c:pt>
                <c:pt idx="7">
                  <c:v>253</c:v>
                </c:pt>
                <c:pt idx="8">
                  <c:v>316</c:v>
                </c:pt>
                <c:pt idx="9">
                  <c:v>387</c:v>
                </c:pt>
                <c:pt idx="10">
                  <c:v>469</c:v>
                </c:pt>
                <c:pt idx="11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B6-4FBE-8463-C6E1EC21D091}"/>
            </c:ext>
          </c:extLst>
        </c:ser>
        <c:ser>
          <c:idx val="1"/>
          <c:order val="1"/>
          <c:tx>
            <c:strRef>
              <c:f>'4A'!$M$330</c:f>
              <c:strCache>
                <c:ptCount val="1"/>
                <c:pt idx="0">
                  <c:v>Plug-in hybrid</c:v>
                </c:pt>
              </c:strCache>
            </c:strRef>
          </c:tx>
          <c:spPr>
            <a:solidFill>
              <a:srgbClr val="0C2D83"/>
            </a:solidFill>
            <a:ln w="9525">
              <a:solidFill>
                <a:srgbClr val="0A266F"/>
              </a:solidFill>
            </a:ln>
            <a:effectLst/>
          </c:spPr>
          <c:invertIfNegative val="0"/>
          <c:cat>
            <c:strRef>
              <c:f>'4A'!$N$328:$Y$328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'4A'!$N$330:$Y$330</c:f>
              <c:numCache>
                <c:formatCode>General</c:formatCode>
                <c:ptCount val="12"/>
                <c:pt idx="0">
                  <c:v>10</c:v>
                </c:pt>
                <c:pt idx="1">
                  <c:v>30</c:v>
                </c:pt>
                <c:pt idx="2">
                  <c:v>43</c:v>
                </c:pt>
                <c:pt idx="3">
                  <c:v>57</c:v>
                </c:pt>
                <c:pt idx="4">
                  <c:v>70</c:v>
                </c:pt>
                <c:pt idx="5">
                  <c:v>84</c:v>
                </c:pt>
                <c:pt idx="6">
                  <c:v>98</c:v>
                </c:pt>
                <c:pt idx="7">
                  <c:v>112</c:v>
                </c:pt>
                <c:pt idx="8">
                  <c:v>126</c:v>
                </c:pt>
                <c:pt idx="9">
                  <c:v>140</c:v>
                </c:pt>
                <c:pt idx="10">
                  <c:v>153</c:v>
                </c:pt>
                <c:pt idx="11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B6-4FBE-8463-C6E1EC21D091}"/>
            </c:ext>
          </c:extLst>
        </c:ser>
        <c:ser>
          <c:idx val="2"/>
          <c:order val="2"/>
          <c:tx>
            <c:strRef>
              <c:f>'4A'!$M$331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'4A'!$N$328:$Y$328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'4A'!$N$331:$Y$331</c:f>
              <c:numCache>
                <c:formatCode>General</c:formatCode>
                <c:ptCount val="12"/>
                <c:pt idx="0">
                  <c:v>1752</c:v>
                </c:pt>
                <c:pt idx="1">
                  <c:v>1783</c:v>
                </c:pt>
                <c:pt idx="2">
                  <c:v>1808</c:v>
                </c:pt>
                <c:pt idx="3">
                  <c:v>1825</c:v>
                </c:pt>
                <c:pt idx="4">
                  <c:v>1832</c:v>
                </c:pt>
                <c:pt idx="5">
                  <c:v>1837</c:v>
                </c:pt>
                <c:pt idx="6">
                  <c:v>1837</c:v>
                </c:pt>
                <c:pt idx="7">
                  <c:v>1836</c:v>
                </c:pt>
                <c:pt idx="8">
                  <c:v>1835</c:v>
                </c:pt>
                <c:pt idx="9">
                  <c:v>1827</c:v>
                </c:pt>
                <c:pt idx="10">
                  <c:v>1816</c:v>
                </c:pt>
                <c:pt idx="11">
                  <c:v>1803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B6-4FBE-8463-C6E1EC21D091}"/>
            </c:ext>
          </c:extLst>
        </c:ser>
        <c:ser>
          <c:idx val="3"/>
          <c:order val="3"/>
          <c:tx>
            <c:strRef>
              <c:f>'4A'!$M$332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'4A'!$N$328:$Y$328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'4A'!$N$332:$Y$332</c:f>
              <c:numCache>
                <c:formatCode>General</c:formatCode>
                <c:ptCount val="12"/>
                <c:pt idx="0">
                  <c:v>782</c:v>
                </c:pt>
                <c:pt idx="1">
                  <c:v>788</c:v>
                </c:pt>
                <c:pt idx="2">
                  <c:v>797</c:v>
                </c:pt>
                <c:pt idx="3">
                  <c:v>801</c:v>
                </c:pt>
                <c:pt idx="4">
                  <c:v>799</c:v>
                </c:pt>
                <c:pt idx="5">
                  <c:v>793</c:v>
                </c:pt>
                <c:pt idx="6">
                  <c:v>789</c:v>
                </c:pt>
                <c:pt idx="7">
                  <c:v>779</c:v>
                </c:pt>
                <c:pt idx="8">
                  <c:v>766</c:v>
                </c:pt>
                <c:pt idx="9">
                  <c:v>754</c:v>
                </c:pt>
                <c:pt idx="10">
                  <c:v>740</c:v>
                </c:pt>
                <c:pt idx="11">
                  <c:v>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B6-4FBE-8463-C6E1EC21D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74662360"/>
        <c:axId val="574661376"/>
      </c:barChart>
      <c:catAx>
        <c:axId val="574662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61376"/>
        <c:crosses val="autoZero"/>
        <c:auto val="1"/>
        <c:lblAlgn val="ctr"/>
        <c:lblOffset val="100"/>
        <c:noMultiLvlLbl val="0"/>
      </c:catAx>
      <c:valAx>
        <c:axId val="57466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1000 stk.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62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Følsomhedsanalyse for salgsandel af nul- og lavemissionsbiler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76655166623129456"/>
          <c:h val="0.80785679858743742"/>
        </c:manualLayout>
      </c:layout>
      <c:lineChart>
        <c:grouping val="standard"/>
        <c:varyColors val="0"/>
        <c:ser>
          <c:idx val="0"/>
          <c:order val="0"/>
          <c:tx>
            <c:strRef>
              <c:f>'4A'!$M$354</c:f>
              <c:strCache>
                <c:ptCount val="1"/>
                <c:pt idx="0">
                  <c:v>Øvre skøn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'4A'!$N$353:$Y$353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'4A'!$N$354:$Y$354</c:f>
              <c:numCache>
                <c:formatCode>0%</c:formatCode>
                <c:ptCount val="12"/>
                <c:pt idx="0">
                  <c:v>0.04</c:v>
                </c:pt>
                <c:pt idx="1">
                  <c:v>0.16</c:v>
                </c:pt>
                <c:pt idx="2">
                  <c:v>0.2</c:v>
                </c:pt>
                <c:pt idx="3">
                  <c:v>0.27</c:v>
                </c:pt>
                <c:pt idx="4">
                  <c:v>0.32</c:v>
                </c:pt>
                <c:pt idx="5">
                  <c:v>0.37</c:v>
                </c:pt>
                <c:pt idx="6">
                  <c:v>0.41</c:v>
                </c:pt>
                <c:pt idx="7">
                  <c:v>0.45</c:v>
                </c:pt>
                <c:pt idx="8">
                  <c:v>0.48</c:v>
                </c:pt>
                <c:pt idx="9">
                  <c:v>0.51</c:v>
                </c:pt>
                <c:pt idx="10">
                  <c:v>0.54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1F-406C-9A1E-F103E21E7593}"/>
            </c:ext>
          </c:extLst>
        </c:ser>
        <c:ser>
          <c:idx val="1"/>
          <c:order val="1"/>
          <c:tx>
            <c:strRef>
              <c:f>'4A'!$M$355</c:f>
              <c:strCache>
                <c:ptCount val="1"/>
                <c:pt idx="0">
                  <c:v>Centralt skøn</c:v>
                </c:pt>
              </c:strCache>
            </c:strRef>
          </c:tx>
          <c:spPr>
            <a:ln w="19050" cap="rnd">
              <a:solidFill>
                <a:srgbClr val="6FB5BD"/>
              </a:solidFill>
              <a:round/>
            </a:ln>
            <a:effectLst/>
          </c:spPr>
          <c:marker>
            <c:symbol val="none"/>
          </c:marker>
          <c:cat>
            <c:strRef>
              <c:f>'4A'!$N$353:$Y$353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'4A'!$N$355:$Y$355</c:f>
              <c:numCache>
                <c:formatCode>0%</c:formatCode>
                <c:ptCount val="12"/>
                <c:pt idx="0">
                  <c:v>0.04</c:v>
                </c:pt>
                <c:pt idx="1">
                  <c:v>0.16</c:v>
                </c:pt>
                <c:pt idx="2">
                  <c:v>0.17</c:v>
                </c:pt>
                <c:pt idx="3">
                  <c:v>0.22</c:v>
                </c:pt>
                <c:pt idx="4">
                  <c:v>0.25</c:v>
                </c:pt>
                <c:pt idx="5">
                  <c:v>0.28999999999999998</c:v>
                </c:pt>
                <c:pt idx="6">
                  <c:v>0.32</c:v>
                </c:pt>
                <c:pt idx="7">
                  <c:v>0.35</c:v>
                </c:pt>
                <c:pt idx="8">
                  <c:v>0.38</c:v>
                </c:pt>
                <c:pt idx="9">
                  <c:v>0.41</c:v>
                </c:pt>
                <c:pt idx="10">
                  <c:v>0.44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1F-406C-9A1E-F103E21E7593}"/>
            </c:ext>
          </c:extLst>
        </c:ser>
        <c:ser>
          <c:idx val="2"/>
          <c:order val="2"/>
          <c:tx>
            <c:strRef>
              <c:f>'4A'!$M$356</c:f>
              <c:strCache>
                <c:ptCount val="1"/>
                <c:pt idx="0">
                  <c:v>Nedre skøn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'4A'!$N$353:$Y$353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'4A'!$N$356:$Y$356</c:f>
              <c:numCache>
                <c:formatCode>0%</c:formatCode>
                <c:ptCount val="12"/>
                <c:pt idx="0">
                  <c:v>0.04</c:v>
                </c:pt>
                <c:pt idx="1">
                  <c:v>0.16</c:v>
                </c:pt>
                <c:pt idx="2">
                  <c:v>0.16</c:v>
                </c:pt>
                <c:pt idx="3">
                  <c:v>0.2</c:v>
                </c:pt>
                <c:pt idx="4">
                  <c:v>0.22</c:v>
                </c:pt>
                <c:pt idx="5">
                  <c:v>0.25</c:v>
                </c:pt>
                <c:pt idx="6">
                  <c:v>0.27</c:v>
                </c:pt>
                <c:pt idx="7">
                  <c:v>0.3</c:v>
                </c:pt>
                <c:pt idx="8">
                  <c:v>0.33</c:v>
                </c:pt>
                <c:pt idx="9">
                  <c:v>0.35</c:v>
                </c:pt>
                <c:pt idx="10">
                  <c:v>0.38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1F-406C-9A1E-F103E21E7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4668592"/>
        <c:axId val="574663016"/>
      </c:lineChart>
      <c:catAx>
        <c:axId val="57466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63016"/>
        <c:crosses val="autoZero"/>
        <c:auto val="1"/>
        <c:lblAlgn val="ctr"/>
        <c:lblOffset val="100"/>
        <c:noMultiLvlLbl val="0"/>
      </c:catAx>
      <c:valAx>
        <c:axId val="574663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68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Indeks for sektorernes 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2679881259319456"/>
          <c:w val="0.58453744822181586"/>
          <c:h val="0.78613032079814249"/>
        </c:manualLayout>
      </c:layout>
      <c:lineChart>
        <c:grouping val="standard"/>
        <c:varyColors val="0"/>
        <c:ser>
          <c:idx val="0"/>
          <c:order val="0"/>
          <c:tx>
            <c:strRef>
              <c:f>'2'!$M$79</c:f>
              <c:strCache>
                <c:ptCount val="1"/>
                <c:pt idx="0">
                  <c:v>Landbrug, skove, gartneri og fiskeri</c:v>
                </c:pt>
              </c:strCache>
            </c:strRef>
          </c:tx>
          <c:spPr>
            <a:ln w="19050" cap="rnd">
              <a:solidFill>
                <a:srgbClr val="6FB5BD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'2'!$N$79:$Y$79</c:f>
              <c:numCache>
                <c:formatCode>General</c:formatCode>
                <c:ptCount val="12"/>
                <c:pt idx="0">
                  <c:v>100</c:v>
                </c:pt>
                <c:pt idx="1">
                  <c:v>101.93</c:v>
                </c:pt>
                <c:pt idx="2">
                  <c:v>100.76</c:v>
                </c:pt>
                <c:pt idx="3">
                  <c:v>104.55</c:v>
                </c:pt>
                <c:pt idx="4">
                  <c:v>107.92</c:v>
                </c:pt>
                <c:pt idx="5">
                  <c:v>115.24</c:v>
                </c:pt>
                <c:pt idx="6">
                  <c:v>113.64</c:v>
                </c:pt>
                <c:pt idx="7">
                  <c:v>112.06</c:v>
                </c:pt>
                <c:pt idx="8">
                  <c:v>109.13</c:v>
                </c:pt>
                <c:pt idx="9">
                  <c:v>109.15</c:v>
                </c:pt>
                <c:pt idx="10">
                  <c:v>108.27</c:v>
                </c:pt>
                <c:pt idx="11">
                  <c:v>107.27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2-4859-802E-F9A92455F531}"/>
            </c:ext>
          </c:extLst>
        </c:ser>
        <c:ser>
          <c:idx val="1"/>
          <c:order val="1"/>
          <c:tx>
            <c:strRef>
              <c:f>'2'!$M$80</c:f>
              <c:strCache>
                <c:ptCount val="1"/>
                <c:pt idx="0">
                  <c:v>Produktion af olie, gas og VE-brændstoffer</c:v>
                </c:pt>
              </c:strCache>
            </c:strRef>
          </c:tx>
          <c:spPr>
            <a:ln w="19050" cap="rnd">
              <a:solidFill>
                <a:srgbClr val="808080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'2'!$N$80:$Y$80</c:f>
              <c:numCache>
                <c:formatCode>General</c:formatCode>
                <c:ptCount val="12"/>
                <c:pt idx="0">
                  <c:v>100</c:v>
                </c:pt>
                <c:pt idx="1">
                  <c:v>84.7</c:v>
                </c:pt>
                <c:pt idx="2">
                  <c:v>85.98</c:v>
                </c:pt>
                <c:pt idx="3">
                  <c:v>97.74</c:v>
                </c:pt>
                <c:pt idx="4">
                  <c:v>94.54</c:v>
                </c:pt>
                <c:pt idx="5">
                  <c:v>92.93</c:v>
                </c:pt>
                <c:pt idx="6">
                  <c:v>89.49</c:v>
                </c:pt>
                <c:pt idx="7">
                  <c:v>91.23</c:v>
                </c:pt>
                <c:pt idx="8">
                  <c:v>92.29</c:v>
                </c:pt>
                <c:pt idx="9">
                  <c:v>93.77</c:v>
                </c:pt>
                <c:pt idx="10">
                  <c:v>93.58</c:v>
                </c:pt>
                <c:pt idx="11">
                  <c:v>93.61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02-4859-802E-F9A92455F531}"/>
            </c:ext>
          </c:extLst>
        </c:ser>
        <c:ser>
          <c:idx val="2"/>
          <c:order val="2"/>
          <c:tx>
            <c:strRef>
              <c:f>'2'!$M$81</c:f>
              <c:strCache>
                <c:ptCount val="1"/>
                <c:pt idx="0">
                  <c:v>Transport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'2'!$N$81:$Y$81</c:f>
              <c:numCache>
                <c:formatCode>General</c:formatCode>
                <c:ptCount val="12"/>
                <c:pt idx="0">
                  <c:v>100</c:v>
                </c:pt>
                <c:pt idx="1">
                  <c:v>99.69</c:v>
                </c:pt>
                <c:pt idx="2">
                  <c:v>99.44</c:v>
                </c:pt>
                <c:pt idx="3">
                  <c:v>99.3</c:v>
                </c:pt>
                <c:pt idx="4">
                  <c:v>98.63</c:v>
                </c:pt>
                <c:pt idx="5">
                  <c:v>97.56</c:v>
                </c:pt>
                <c:pt idx="6">
                  <c:v>94.94</c:v>
                </c:pt>
                <c:pt idx="7">
                  <c:v>93.77</c:v>
                </c:pt>
                <c:pt idx="8">
                  <c:v>91.64</c:v>
                </c:pt>
                <c:pt idx="9">
                  <c:v>89.31</c:v>
                </c:pt>
                <c:pt idx="10">
                  <c:v>87.73</c:v>
                </c:pt>
                <c:pt idx="11">
                  <c:v>85.12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02-4859-802E-F9A92455F531}"/>
            </c:ext>
          </c:extLst>
        </c:ser>
        <c:ser>
          <c:idx val="3"/>
          <c:order val="3"/>
          <c:tx>
            <c:strRef>
              <c:f>'2'!$M$82</c:f>
              <c:strCache>
                <c:ptCount val="1"/>
                <c:pt idx="0">
                  <c:v>Fremstillingserhverv og bygge-anlæg</c:v>
                </c:pt>
              </c:strCache>
            </c:strRef>
          </c:tx>
          <c:spPr>
            <a:ln w="19050" cap="rnd">
              <a:solidFill>
                <a:srgbClr val="4F67A5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'2'!$N$82:$Y$82</c:f>
              <c:numCache>
                <c:formatCode>General</c:formatCode>
                <c:ptCount val="12"/>
                <c:pt idx="0">
                  <c:v>100</c:v>
                </c:pt>
                <c:pt idx="1">
                  <c:v>99.55</c:v>
                </c:pt>
                <c:pt idx="2">
                  <c:v>95.45</c:v>
                </c:pt>
                <c:pt idx="3">
                  <c:v>91.88</c:v>
                </c:pt>
                <c:pt idx="4">
                  <c:v>89.39</c:v>
                </c:pt>
                <c:pt idx="5">
                  <c:v>86.74</c:v>
                </c:pt>
                <c:pt idx="6">
                  <c:v>84.33</c:v>
                </c:pt>
                <c:pt idx="7">
                  <c:v>81.349999999999994</c:v>
                </c:pt>
                <c:pt idx="8">
                  <c:v>78.7</c:v>
                </c:pt>
                <c:pt idx="9">
                  <c:v>75.89</c:v>
                </c:pt>
                <c:pt idx="10">
                  <c:v>73.010000000000005</c:v>
                </c:pt>
                <c:pt idx="11">
                  <c:v>69.86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02-4859-802E-F9A92455F531}"/>
            </c:ext>
          </c:extLst>
        </c:ser>
        <c:ser>
          <c:idx val="4"/>
          <c:order val="4"/>
          <c:tx>
            <c:strRef>
              <c:f>'2'!$M$83</c:f>
              <c:strCache>
                <c:ptCount val="1"/>
                <c:pt idx="0">
                  <c:v>Affald og F-gasser</c:v>
                </c:pt>
              </c:strCache>
            </c:strRef>
          </c:tx>
          <c:spPr>
            <a:ln w="19050" cap="rnd">
              <a:solidFill>
                <a:srgbClr val="5BEADB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'2'!$N$83:$Y$83</c:f>
              <c:numCache>
                <c:formatCode>General</c:formatCode>
                <c:ptCount val="12"/>
                <c:pt idx="0">
                  <c:v>100</c:v>
                </c:pt>
                <c:pt idx="1">
                  <c:v>91.77</c:v>
                </c:pt>
                <c:pt idx="2">
                  <c:v>88.32</c:v>
                </c:pt>
                <c:pt idx="3">
                  <c:v>87.36</c:v>
                </c:pt>
                <c:pt idx="4">
                  <c:v>86.33</c:v>
                </c:pt>
                <c:pt idx="5">
                  <c:v>83.6</c:v>
                </c:pt>
                <c:pt idx="6">
                  <c:v>76.930000000000007</c:v>
                </c:pt>
                <c:pt idx="7">
                  <c:v>72.599999999999994</c:v>
                </c:pt>
                <c:pt idx="8">
                  <c:v>67.709999999999994</c:v>
                </c:pt>
                <c:pt idx="9">
                  <c:v>62.85</c:v>
                </c:pt>
                <c:pt idx="10">
                  <c:v>57.25</c:v>
                </c:pt>
                <c:pt idx="11">
                  <c:v>52.66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302-4859-802E-F9A92455F531}"/>
            </c:ext>
          </c:extLst>
        </c:ser>
        <c:ser>
          <c:idx val="5"/>
          <c:order val="5"/>
          <c:tx>
            <c:strRef>
              <c:f>'2'!$M$84</c:f>
              <c:strCache>
                <c:ptCount val="1"/>
                <c:pt idx="0">
                  <c:v>Serviceerhverv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'2'!$N$84:$Y$84</c:f>
              <c:numCache>
                <c:formatCode>General</c:formatCode>
                <c:ptCount val="12"/>
                <c:pt idx="0">
                  <c:v>100</c:v>
                </c:pt>
                <c:pt idx="1">
                  <c:v>94.05</c:v>
                </c:pt>
                <c:pt idx="2">
                  <c:v>84.11</c:v>
                </c:pt>
                <c:pt idx="3">
                  <c:v>76.37</c:v>
                </c:pt>
                <c:pt idx="4">
                  <c:v>71.13</c:v>
                </c:pt>
                <c:pt idx="5">
                  <c:v>65.680000000000007</c:v>
                </c:pt>
                <c:pt idx="6">
                  <c:v>61.26</c:v>
                </c:pt>
                <c:pt idx="7">
                  <c:v>54.58</c:v>
                </c:pt>
                <c:pt idx="8">
                  <c:v>49.14</c:v>
                </c:pt>
                <c:pt idx="9">
                  <c:v>43.94</c:v>
                </c:pt>
                <c:pt idx="10">
                  <c:v>38.86</c:v>
                </c:pt>
                <c:pt idx="11">
                  <c:v>33.93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302-4859-802E-F9A92455F531}"/>
            </c:ext>
          </c:extLst>
        </c:ser>
        <c:ser>
          <c:idx val="6"/>
          <c:order val="6"/>
          <c:tx>
            <c:strRef>
              <c:f>'2'!$M$85</c:f>
              <c:strCache>
                <c:ptCount val="1"/>
                <c:pt idx="0">
                  <c:v>Husholdninger</c:v>
                </c:pt>
              </c:strCache>
            </c:strRef>
          </c:tx>
          <c:spPr>
            <a:ln w="19050" cap="rnd">
              <a:solidFill>
                <a:srgbClr val="9170CB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'2'!$N$85:$Y$85</c:f>
              <c:numCache>
                <c:formatCode>General</c:formatCode>
                <c:ptCount val="12"/>
                <c:pt idx="0">
                  <c:v>100</c:v>
                </c:pt>
                <c:pt idx="1">
                  <c:v>90.78</c:v>
                </c:pt>
                <c:pt idx="2">
                  <c:v>82.39</c:v>
                </c:pt>
                <c:pt idx="3">
                  <c:v>72.59</c:v>
                </c:pt>
                <c:pt idx="4">
                  <c:v>65.16</c:v>
                </c:pt>
                <c:pt idx="5">
                  <c:v>57.64</c:v>
                </c:pt>
                <c:pt idx="6">
                  <c:v>51.12</c:v>
                </c:pt>
                <c:pt idx="7">
                  <c:v>45.02</c:v>
                </c:pt>
                <c:pt idx="8">
                  <c:v>39.93</c:v>
                </c:pt>
                <c:pt idx="9">
                  <c:v>34.950000000000003</c:v>
                </c:pt>
                <c:pt idx="10">
                  <c:v>29.95</c:v>
                </c:pt>
                <c:pt idx="11">
                  <c:v>24.95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302-4859-802E-F9A92455F531}"/>
            </c:ext>
          </c:extLst>
        </c:ser>
        <c:ser>
          <c:idx val="7"/>
          <c:order val="7"/>
          <c:tx>
            <c:strRef>
              <c:f>'2'!$M$86</c:f>
              <c:strCache>
                <c:ptCount val="1"/>
                <c:pt idx="0">
                  <c:v>El og fjernvarme</c:v>
                </c:pt>
              </c:strCache>
            </c:strRef>
          </c:tx>
          <c:spPr>
            <a:ln w="19050" cap="rnd">
              <a:solidFill>
                <a:srgbClr val="46AFF0"/>
              </a:solidFill>
              <a:round/>
            </a:ln>
            <a:effectLst/>
          </c:spPr>
          <c:marker>
            <c:symbol val="none"/>
          </c:marker>
          <c:cat>
            <c:strRef>
              <c:f>'2'!$N$78:$Y$78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'2'!$N$86:$Y$86</c:f>
              <c:numCache>
                <c:formatCode>General</c:formatCode>
                <c:ptCount val="12"/>
                <c:pt idx="0">
                  <c:v>100</c:v>
                </c:pt>
                <c:pt idx="1">
                  <c:v>54.08</c:v>
                </c:pt>
                <c:pt idx="2">
                  <c:v>56.87</c:v>
                </c:pt>
                <c:pt idx="3">
                  <c:v>49.98</c:v>
                </c:pt>
                <c:pt idx="4">
                  <c:v>31.36</c:v>
                </c:pt>
                <c:pt idx="5">
                  <c:v>25.66</c:v>
                </c:pt>
                <c:pt idx="6">
                  <c:v>22.83</c:v>
                </c:pt>
                <c:pt idx="7">
                  <c:v>20.04</c:v>
                </c:pt>
                <c:pt idx="8">
                  <c:v>15.5</c:v>
                </c:pt>
                <c:pt idx="9">
                  <c:v>12.01</c:v>
                </c:pt>
                <c:pt idx="10">
                  <c:v>5.43</c:v>
                </c:pt>
                <c:pt idx="11">
                  <c:v>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302-4859-802E-F9A92455F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3964648"/>
        <c:axId val="543969568"/>
      </c:lineChart>
      <c:catAx>
        <c:axId val="54396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3969568"/>
        <c:crosses val="autoZero"/>
        <c:auto val="1"/>
        <c:lblAlgn val="ctr"/>
        <c:lblOffset val="100"/>
        <c:noMultiLvlLbl val="0"/>
      </c:catAx>
      <c:valAx>
        <c:axId val="543969568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(2019 = 100)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396464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61454640444825"/>
          <c:y val="0.10636128551356683"/>
          <c:w val="0.30015785349106244"/>
          <c:h val="0.839124933088013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serviceerhvervene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236817554203834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'5A'!$M$4</c:f>
              <c:strCache>
                <c:ptCount val="1"/>
                <c:pt idx="0">
                  <c:v>Detail- og engroshandel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'5A'!$N$3:$BB$3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'5A'!$N$4:$BB$4</c:f>
              <c:numCache>
                <c:formatCode>General</c:formatCode>
                <c:ptCount val="41"/>
                <c:pt idx="0">
                  <c:v>0.43</c:v>
                </c:pt>
                <c:pt idx="1">
                  <c:v>0.4</c:v>
                </c:pt>
                <c:pt idx="2">
                  <c:v>0.38</c:v>
                </c:pt>
                <c:pt idx="3">
                  <c:v>0.34</c:v>
                </c:pt>
                <c:pt idx="4">
                  <c:v>0.28000000000000003</c:v>
                </c:pt>
                <c:pt idx="5">
                  <c:v>0.32</c:v>
                </c:pt>
                <c:pt idx="6">
                  <c:v>0.36</c:v>
                </c:pt>
                <c:pt idx="7">
                  <c:v>0.28000000000000003</c:v>
                </c:pt>
                <c:pt idx="8">
                  <c:v>0.27</c:v>
                </c:pt>
                <c:pt idx="9">
                  <c:v>0.28999999999999998</c:v>
                </c:pt>
                <c:pt idx="10">
                  <c:v>0.25</c:v>
                </c:pt>
                <c:pt idx="11">
                  <c:v>0.22</c:v>
                </c:pt>
                <c:pt idx="12">
                  <c:v>0.21</c:v>
                </c:pt>
                <c:pt idx="13">
                  <c:v>0.22</c:v>
                </c:pt>
                <c:pt idx="14">
                  <c:v>0.21</c:v>
                </c:pt>
                <c:pt idx="15">
                  <c:v>0.2</c:v>
                </c:pt>
                <c:pt idx="16">
                  <c:v>0.22</c:v>
                </c:pt>
                <c:pt idx="17">
                  <c:v>0.2</c:v>
                </c:pt>
                <c:pt idx="18">
                  <c:v>0.18</c:v>
                </c:pt>
                <c:pt idx="19">
                  <c:v>0.17</c:v>
                </c:pt>
                <c:pt idx="20">
                  <c:v>0.18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0.16</c:v>
                </c:pt>
                <c:pt idx="24">
                  <c:v>0.12</c:v>
                </c:pt>
                <c:pt idx="25">
                  <c:v>0.13</c:v>
                </c:pt>
                <c:pt idx="26">
                  <c:v>0.14000000000000001</c:v>
                </c:pt>
                <c:pt idx="27">
                  <c:v>0.14000000000000001</c:v>
                </c:pt>
                <c:pt idx="28">
                  <c:v>0.13</c:v>
                </c:pt>
                <c:pt idx="29">
                  <c:v>0.12</c:v>
                </c:pt>
                <c:pt idx="30">
                  <c:v>0.12</c:v>
                </c:pt>
                <c:pt idx="31">
                  <c:v>0.11</c:v>
                </c:pt>
                <c:pt idx="32">
                  <c:v>0.1</c:v>
                </c:pt>
                <c:pt idx="33">
                  <c:v>0.09</c:v>
                </c:pt>
                <c:pt idx="34">
                  <c:v>0.08</c:v>
                </c:pt>
                <c:pt idx="35">
                  <c:v>0.08</c:v>
                </c:pt>
                <c:pt idx="36">
                  <c:v>7.0000000000000007E-2</c:v>
                </c:pt>
                <c:pt idx="37">
                  <c:v>0.06</c:v>
                </c:pt>
                <c:pt idx="38">
                  <c:v>0.05</c:v>
                </c:pt>
                <c:pt idx="39">
                  <c:v>0.04</c:v>
                </c:pt>
                <c:pt idx="40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AA-4756-9687-8F7810AFBBB8}"/>
            </c:ext>
          </c:extLst>
        </c:ser>
        <c:ser>
          <c:idx val="1"/>
          <c:order val="1"/>
          <c:tx>
            <c:strRef>
              <c:f>'5A'!$M$5</c:f>
              <c:strCache>
                <c:ptCount val="1"/>
                <c:pt idx="0">
                  <c:v>Offentlig service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'5A'!$N$3:$BB$3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'5A'!$N$5:$BB$5</c:f>
              <c:numCache>
                <c:formatCode>General</c:formatCode>
                <c:ptCount val="41"/>
                <c:pt idx="0">
                  <c:v>0.51</c:v>
                </c:pt>
                <c:pt idx="1">
                  <c:v>0.5</c:v>
                </c:pt>
                <c:pt idx="2">
                  <c:v>0.42</c:v>
                </c:pt>
                <c:pt idx="3">
                  <c:v>0.47</c:v>
                </c:pt>
                <c:pt idx="4">
                  <c:v>0.4</c:v>
                </c:pt>
                <c:pt idx="5">
                  <c:v>0.38</c:v>
                </c:pt>
                <c:pt idx="6">
                  <c:v>0.45</c:v>
                </c:pt>
                <c:pt idx="7">
                  <c:v>0.39</c:v>
                </c:pt>
                <c:pt idx="8">
                  <c:v>0.37</c:v>
                </c:pt>
                <c:pt idx="9">
                  <c:v>0.35</c:v>
                </c:pt>
                <c:pt idx="10">
                  <c:v>0.31</c:v>
                </c:pt>
                <c:pt idx="11">
                  <c:v>0.31</c:v>
                </c:pt>
                <c:pt idx="12">
                  <c:v>0.31</c:v>
                </c:pt>
                <c:pt idx="13">
                  <c:v>0.34</c:v>
                </c:pt>
                <c:pt idx="14">
                  <c:v>0.34</c:v>
                </c:pt>
                <c:pt idx="15">
                  <c:v>0.35</c:v>
                </c:pt>
                <c:pt idx="16">
                  <c:v>0.33</c:v>
                </c:pt>
                <c:pt idx="17">
                  <c:v>0.3</c:v>
                </c:pt>
                <c:pt idx="18">
                  <c:v>0.28000000000000003</c:v>
                </c:pt>
                <c:pt idx="19">
                  <c:v>0.33</c:v>
                </c:pt>
                <c:pt idx="20">
                  <c:v>0.3</c:v>
                </c:pt>
                <c:pt idx="21">
                  <c:v>0.25</c:v>
                </c:pt>
                <c:pt idx="22">
                  <c:v>0.28000000000000003</c:v>
                </c:pt>
                <c:pt idx="23">
                  <c:v>0.28000000000000003</c:v>
                </c:pt>
                <c:pt idx="24">
                  <c:v>0.22</c:v>
                </c:pt>
                <c:pt idx="25">
                  <c:v>0.24</c:v>
                </c:pt>
                <c:pt idx="26">
                  <c:v>0.24</c:v>
                </c:pt>
                <c:pt idx="27">
                  <c:v>0.24</c:v>
                </c:pt>
                <c:pt idx="28">
                  <c:v>0.24</c:v>
                </c:pt>
                <c:pt idx="29">
                  <c:v>0.2</c:v>
                </c:pt>
                <c:pt idx="30">
                  <c:v>0.19</c:v>
                </c:pt>
                <c:pt idx="31">
                  <c:v>0.17</c:v>
                </c:pt>
                <c:pt idx="32">
                  <c:v>0.15</c:v>
                </c:pt>
                <c:pt idx="33">
                  <c:v>0.13</c:v>
                </c:pt>
                <c:pt idx="34">
                  <c:v>0.12</c:v>
                </c:pt>
                <c:pt idx="35">
                  <c:v>0.11</c:v>
                </c:pt>
                <c:pt idx="36">
                  <c:v>0.09</c:v>
                </c:pt>
                <c:pt idx="37">
                  <c:v>0.08</c:v>
                </c:pt>
                <c:pt idx="38">
                  <c:v>7.0000000000000007E-2</c:v>
                </c:pt>
                <c:pt idx="39">
                  <c:v>0.06</c:v>
                </c:pt>
                <c:pt idx="4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AA-4756-9687-8F7810AFBBB8}"/>
            </c:ext>
          </c:extLst>
        </c:ser>
        <c:ser>
          <c:idx val="2"/>
          <c:order val="2"/>
          <c:tx>
            <c:strRef>
              <c:f>'5A'!$M$6</c:f>
              <c:strCache>
                <c:ptCount val="1"/>
                <c:pt idx="0">
                  <c:v>Privat service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'5A'!$N$3:$BB$3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'5A'!$N$6:$BB$6</c:f>
              <c:numCache>
                <c:formatCode>General</c:formatCode>
                <c:ptCount val="41"/>
                <c:pt idx="0">
                  <c:v>0.47</c:v>
                </c:pt>
                <c:pt idx="1">
                  <c:v>0.41</c:v>
                </c:pt>
                <c:pt idx="2">
                  <c:v>0.41</c:v>
                </c:pt>
                <c:pt idx="3">
                  <c:v>0.48</c:v>
                </c:pt>
                <c:pt idx="4">
                  <c:v>0.41</c:v>
                </c:pt>
                <c:pt idx="5">
                  <c:v>0.42</c:v>
                </c:pt>
                <c:pt idx="6">
                  <c:v>0.47</c:v>
                </c:pt>
                <c:pt idx="7">
                  <c:v>0.44</c:v>
                </c:pt>
                <c:pt idx="8">
                  <c:v>0.35</c:v>
                </c:pt>
                <c:pt idx="9">
                  <c:v>0.34</c:v>
                </c:pt>
                <c:pt idx="10">
                  <c:v>0.34</c:v>
                </c:pt>
                <c:pt idx="11">
                  <c:v>0.33</c:v>
                </c:pt>
                <c:pt idx="12">
                  <c:v>0.36</c:v>
                </c:pt>
                <c:pt idx="13">
                  <c:v>0.41</c:v>
                </c:pt>
                <c:pt idx="14">
                  <c:v>0.4</c:v>
                </c:pt>
                <c:pt idx="15">
                  <c:v>0.39</c:v>
                </c:pt>
                <c:pt idx="16">
                  <c:v>0.4</c:v>
                </c:pt>
                <c:pt idx="17">
                  <c:v>0.36</c:v>
                </c:pt>
                <c:pt idx="18">
                  <c:v>0.39</c:v>
                </c:pt>
                <c:pt idx="19">
                  <c:v>0.33</c:v>
                </c:pt>
                <c:pt idx="20">
                  <c:v>0.34</c:v>
                </c:pt>
                <c:pt idx="21">
                  <c:v>0.27</c:v>
                </c:pt>
                <c:pt idx="22">
                  <c:v>0.3</c:v>
                </c:pt>
                <c:pt idx="23">
                  <c:v>0.3</c:v>
                </c:pt>
                <c:pt idx="24">
                  <c:v>0.25</c:v>
                </c:pt>
                <c:pt idx="25">
                  <c:v>0.26</c:v>
                </c:pt>
                <c:pt idx="26">
                  <c:v>0.26</c:v>
                </c:pt>
                <c:pt idx="27">
                  <c:v>0.27</c:v>
                </c:pt>
                <c:pt idx="28">
                  <c:v>0.27</c:v>
                </c:pt>
                <c:pt idx="29">
                  <c:v>0.24</c:v>
                </c:pt>
                <c:pt idx="30">
                  <c:v>0.23</c:v>
                </c:pt>
                <c:pt idx="31">
                  <c:v>0.2</c:v>
                </c:pt>
                <c:pt idx="32">
                  <c:v>0.18</c:v>
                </c:pt>
                <c:pt idx="33">
                  <c:v>0.17</c:v>
                </c:pt>
                <c:pt idx="34">
                  <c:v>0.16</c:v>
                </c:pt>
                <c:pt idx="35">
                  <c:v>0.15</c:v>
                </c:pt>
                <c:pt idx="36">
                  <c:v>0.14000000000000001</c:v>
                </c:pt>
                <c:pt idx="37">
                  <c:v>0.12</c:v>
                </c:pt>
                <c:pt idx="38">
                  <c:v>0.11</c:v>
                </c:pt>
                <c:pt idx="39">
                  <c:v>0.1</c:v>
                </c:pt>
                <c:pt idx="40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AA-4756-9687-8F7810AFBBB8}"/>
            </c:ext>
          </c:extLst>
        </c:ser>
        <c:ser>
          <c:idx val="3"/>
          <c:order val="3"/>
          <c:tx>
            <c:strRef>
              <c:f>'5A'!$M$7</c:f>
              <c:strCache>
                <c:ptCount val="1"/>
                <c:pt idx="0">
                  <c:v>Metan og lattergas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'5A'!$N$3:$BB$3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'5A'!$N$7:$BB$7</c:f>
              <c:numCache>
                <c:formatCode>General</c:formatCode>
                <c:ptCount val="41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0.04</c:v>
                </c:pt>
                <c:pt idx="5">
                  <c:v>0.04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0.05</c:v>
                </c:pt>
                <c:pt idx="12">
                  <c:v>0.06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0.08</c:v>
                </c:pt>
                <c:pt idx="16">
                  <c:v>0.08</c:v>
                </c:pt>
                <c:pt idx="17">
                  <c:v>0.09</c:v>
                </c:pt>
                <c:pt idx="18">
                  <c:v>0.09</c:v>
                </c:pt>
                <c:pt idx="19">
                  <c:v>0.09</c:v>
                </c:pt>
                <c:pt idx="20">
                  <c:v>0.09</c:v>
                </c:pt>
                <c:pt idx="21">
                  <c:v>0.08</c:v>
                </c:pt>
                <c:pt idx="22">
                  <c:v>7.0000000000000007E-2</c:v>
                </c:pt>
                <c:pt idx="23">
                  <c:v>7.0000000000000007E-2</c:v>
                </c:pt>
                <c:pt idx="24">
                  <c:v>7.0000000000000007E-2</c:v>
                </c:pt>
                <c:pt idx="25">
                  <c:v>7.0000000000000007E-2</c:v>
                </c:pt>
                <c:pt idx="26">
                  <c:v>0.06</c:v>
                </c:pt>
                <c:pt idx="27">
                  <c:v>7.0000000000000007E-2</c:v>
                </c:pt>
                <c:pt idx="28">
                  <c:v>0.06</c:v>
                </c:pt>
                <c:pt idx="29">
                  <c:v>0.06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AA-4756-9687-8F7810AFBB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664984"/>
        <c:axId val="574671216"/>
      </c:areaChart>
      <c:catAx>
        <c:axId val="574664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71216"/>
        <c:crosses val="autoZero"/>
        <c:auto val="1"/>
        <c:lblAlgn val="ctr"/>
        <c:lblOffset val="100"/>
        <c:tickLblSkip val="5"/>
        <c:noMultiLvlLbl val="0"/>
      </c:catAx>
      <c:valAx>
        <c:axId val="5746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64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serviceerhvervene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236817554203834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'5A'!$M$29</c:f>
              <c:strCache>
                <c:ptCount val="1"/>
                <c:pt idx="0">
                  <c:v>Detail- og engroshandel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'5A'!$N$28:$BB$28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'5A'!$N$29:$BB$29</c:f>
              <c:numCache>
                <c:formatCode>General</c:formatCode>
                <c:ptCount val="41"/>
                <c:pt idx="0">
                  <c:v>21.63</c:v>
                </c:pt>
                <c:pt idx="1">
                  <c:v>21.82</c:v>
                </c:pt>
                <c:pt idx="2">
                  <c:v>21</c:v>
                </c:pt>
                <c:pt idx="3">
                  <c:v>20.89</c:v>
                </c:pt>
                <c:pt idx="4">
                  <c:v>20.36</c:v>
                </c:pt>
                <c:pt idx="5">
                  <c:v>21.87</c:v>
                </c:pt>
                <c:pt idx="6">
                  <c:v>23.42</c:v>
                </c:pt>
                <c:pt idx="7">
                  <c:v>21.73</c:v>
                </c:pt>
                <c:pt idx="8">
                  <c:v>22.96</c:v>
                </c:pt>
                <c:pt idx="9">
                  <c:v>22.98</c:v>
                </c:pt>
                <c:pt idx="10">
                  <c:v>22.4</c:v>
                </c:pt>
                <c:pt idx="11">
                  <c:v>22.57</c:v>
                </c:pt>
                <c:pt idx="12">
                  <c:v>22.62</c:v>
                </c:pt>
                <c:pt idx="13">
                  <c:v>22.8</c:v>
                </c:pt>
                <c:pt idx="14">
                  <c:v>22.93</c:v>
                </c:pt>
                <c:pt idx="15">
                  <c:v>22.59</c:v>
                </c:pt>
                <c:pt idx="16">
                  <c:v>23.3</c:v>
                </c:pt>
                <c:pt idx="17">
                  <c:v>23.06</c:v>
                </c:pt>
                <c:pt idx="18">
                  <c:v>22.76</c:v>
                </c:pt>
                <c:pt idx="19">
                  <c:v>22.25</c:v>
                </c:pt>
                <c:pt idx="20">
                  <c:v>23.54</c:v>
                </c:pt>
                <c:pt idx="21">
                  <c:v>21.76</c:v>
                </c:pt>
                <c:pt idx="22">
                  <c:v>21.84</c:v>
                </c:pt>
                <c:pt idx="23">
                  <c:v>21.72</c:v>
                </c:pt>
                <c:pt idx="24">
                  <c:v>20.48</c:v>
                </c:pt>
                <c:pt idx="25">
                  <c:v>20.81</c:v>
                </c:pt>
                <c:pt idx="26">
                  <c:v>20.81</c:v>
                </c:pt>
                <c:pt idx="27">
                  <c:v>21</c:v>
                </c:pt>
                <c:pt idx="28">
                  <c:v>20.64</c:v>
                </c:pt>
                <c:pt idx="29">
                  <c:v>20.11</c:v>
                </c:pt>
                <c:pt idx="30">
                  <c:v>20.6</c:v>
                </c:pt>
                <c:pt idx="31">
                  <c:v>21.04</c:v>
                </c:pt>
                <c:pt idx="32">
                  <c:v>21.58</c:v>
                </c:pt>
                <c:pt idx="33">
                  <c:v>22.11</c:v>
                </c:pt>
                <c:pt idx="34">
                  <c:v>22.65</c:v>
                </c:pt>
                <c:pt idx="35">
                  <c:v>23.18</c:v>
                </c:pt>
                <c:pt idx="36">
                  <c:v>23.54</c:v>
                </c:pt>
                <c:pt idx="37">
                  <c:v>23.9</c:v>
                </c:pt>
                <c:pt idx="38">
                  <c:v>24.26</c:v>
                </c:pt>
                <c:pt idx="39">
                  <c:v>24.62</c:v>
                </c:pt>
                <c:pt idx="40">
                  <c:v>24.98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48-4B71-927D-5C99275D8C4F}"/>
            </c:ext>
          </c:extLst>
        </c:ser>
        <c:ser>
          <c:idx val="1"/>
          <c:order val="1"/>
          <c:tx>
            <c:strRef>
              <c:f>'5A'!$M$30</c:f>
              <c:strCache>
                <c:ptCount val="1"/>
                <c:pt idx="0">
                  <c:v>Offentlig service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'5A'!$N$28:$BB$28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'5A'!$N$30:$BB$30</c:f>
              <c:numCache>
                <c:formatCode>General</c:formatCode>
                <c:ptCount val="41"/>
                <c:pt idx="0">
                  <c:v>23.75</c:v>
                </c:pt>
                <c:pt idx="1">
                  <c:v>25.07</c:v>
                </c:pt>
                <c:pt idx="2">
                  <c:v>24.41</c:v>
                </c:pt>
                <c:pt idx="3">
                  <c:v>25.91</c:v>
                </c:pt>
                <c:pt idx="4">
                  <c:v>24.91</c:v>
                </c:pt>
                <c:pt idx="5">
                  <c:v>24.54</c:v>
                </c:pt>
                <c:pt idx="6">
                  <c:v>27</c:v>
                </c:pt>
                <c:pt idx="7">
                  <c:v>25.61</c:v>
                </c:pt>
                <c:pt idx="8">
                  <c:v>24.89</c:v>
                </c:pt>
                <c:pt idx="9">
                  <c:v>24.35</c:v>
                </c:pt>
                <c:pt idx="10">
                  <c:v>23.72</c:v>
                </c:pt>
                <c:pt idx="11">
                  <c:v>24.68</c:v>
                </c:pt>
                <c:pt idx="12">
                  <c:v>24.26</c:v>
                </c:pt>
                <c:pt idx="13">
                  <c:v>25.28</c:v>
                </c:pt>
                <c:pt idx="14">
                  <c:v>25.54</c:v>
                </c:pt>
                <c:pt idx="15">
                  <c:v>25.78</c:v>
                </c:pt>
                <c:pt idx="16">
                  <c:v>25.58</c:v>
                </c:pt>
                <c:pt idx="17">
                  <c:v>24.8</c:v>
                </c:pt>
                <c:pt idx="18">
                  <c:v>24.26</c:v>
                </c:pt>
                <c:pt idx="19">
                  <c:v>25.42</c:v>
                </c:pt>
                <c:pt idx="20">
                  <c:v>26.97</c:v>
                </c:pt>
                <c:pt idx="21">
                  <c:v>24.18</c:v>
                </c:pt>
                <c:pt idx="22">
                  <c:v>24.69</c:v>
                </c:pt>
                <c:pt idx="23">
                  <c:v>24.61</c:v>
                </c:pt>
                <c:pt idx="24">
                  <c:v>22.63</c:v>
                </c:pt>
                <c:pt idx="25">
                  <c:v>24.03</c:v>
                </c:pt>
                <c:pt idx="26">
                  <c:v>24.6</c:v>
                </c:pt>
                <c:pt idx="27">
                  <c:v>24.95</c:v>
                </c:pt>
                <c:pt idx="28">
                  <c:v>24.63</c:v>
                </c:pt>
                <c:pt idx="29">
                  <c:v>24.11</c:v>
                </c:pt>
                <c:pt idx="30">
                  <c:v>24.7</c:v>
                </c:pt>
                <c:pt idx="31">
                  <c:v>24.68</c:v>
                </c:pt>
                <c:pt idx="32">
                  <c:v>24.63</c:v>
                </c:pt>
                <c:pt idx="33">
                  <c:v>24.57</c:v>
                </c:pt>
                <c:pt idx="34">
                  <c:v>24.51</c:v>
                </c:pt>
                <c:pt idx="35">
                  <c:v>24.46</c:v>
                </c:pt>
                <c:pt idx="36">
                  <c:v>24.66</c:v>
                </c:pt>
                <c:pt idx="37">
                  <c:v>24.87</c:v>
                </c:pt>
                <c:pt idx="38">
                  <c:v>25.07</c:v>
                </c:pt>
                <c:pt idx="39">
                  <c:v>25.28</c:v>
                </c:pt>
                <c:pt idx="40">
                  <c:v>25.48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48-4B71-927D-5C99275D8C4F}"/>
            </c:ext>
          </c:extLst>
        </c:ser>
        <c:ser>
          <c:idx val="2"/>
          <c:order val="2"/>
          <c:tx>
            <c:strRef>
              <c:f>'5A'!$M$31</c:f>
              <c:strCache>
                <c:ptCount val="1"/>
                <c:pt idx="0">
                  <c:v>Privat service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'5A'!$N$28:$BB$28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'5A'!$N$31:$BB$31</c:f>
              <c:numCache>
                <c:formatCode>General</c:formatCode>
                <c:ptCount val="41"/>
                <c:pt idx="0">
                  <c:v>27.15</c:v>
                </c:pt>
                <c:pt idx="1">
                  <c:v>28.11</c:v>
                </c:pt>
                <c:pt idx="2">
                  <c:v>28.49</c:v>
                </c:pt>
                <c:pt idx="3">
                  <c:v>30.34</c:v>
                </c:pt>
                <c:pt idx="4">
                  <c:v>29.84</c:v>
                </c:pt>
                <c:pt idx="5">
                  <c:v>30.96</c:v>
                </c:pt>
                <c:pt idx="6">
                  <c:v>33.35</c:v>
                </c:pt>
                <c:pt idx="7">
                  <c:v>32.47</c:v>
                </c:pt>
                <c:pt idx="8">
                  <c:v>31.68</c:v>
                </c:pt>
                <c:pt idx="9">
                  <c:v>31.54</c:v>
                </c:pt>
                <c:pt idx="10">
                  <c:v>31.48</c:v>
                </c:pt>
                <c:pt idx="11">
                  <c:v>32.93</c:v>
                </c:pt>
                <c:pt idx="12">
                  <c:v>34.340000000000003</c:v>
                </c:pt>
                <c:pt idx="13">
                  <c:v>35.36</c:v>
                </c:pt>
                <c:pt idx="14">
                  <c:v>35.49</c:v>
                </c:pt>
                <c:pt idx="15">
                  <c:v>35.6</c:v>
                </c:pt>
                <c:pt idx="16">
                  <c:v>36.49</c:v>
                </c:pt>
                <c:pt idx="17">
                  <c:v>36.119999999999997</c:v>
                </c:pt>
                <c:pt idx="18">
                  <c:v>37.53</c:v>
                </c:pt>
                <c:pt idx="19">
                  <c:v>36.270000000000003</c:v>
                </c:pt>
                <c:pt idx="20">
                  <c:v>38.94</c:v>
                </c:pt>
                <c:pt idx="21">
                  <c:v>35.86</c:v>
                </c:pt>
                <c:pt idx="22">
                  <c:v>36.31</c:v>
                </c:pt>
                <c:pt idx="23">
                  <c:v>36.200000000000003</c:v>
                </c:pt>
                <c:pt idx="24">
                  <c:v>34.04</c:v>
                </c:pt>
                <c:pt idx="25">
                  <c:v>34.700000000000003</c:v>
                </c:pt>
                <c:pt idx="26">
                  <c:v>35.49</c:v>
                </c:pt>
                <c:pt idx="27">
                  <c:v>36.93</c:v>
                </c:pt>
                <c:pt idx="28">
                  <c:v>37.200000000000003</c:v>
                </c:pt>
                <c:pt idx="29">
                  <c:v>36.74</c:v>
                </c:pt>
                <c:pt idx="30">
                  <c:v>41.28</c:v>
                </c:pt>
                <c:pt idx="31">
                  <c:v>42.73</c:v>
                </c:pt>
                <c:pt idx="32">
                  <c:v>44.49</c:v>
                </c:pt>
                <c:pt idx="33">
                  <c:v>46.25</c:v>
                </c:pt>
                <c:pt idx="34">
                  <c:v>48</c:v>
                </c:pt>
                <c:pt idx="35">
                  <c:v>49.76</c:v>
                </c:pt>
                <c:pt idx="36">
                  <c:v>51.67</c:v>
                </c:pt>
                <c:pt idx="37">
                  <c:v>53.58</c:v>
                </c:pt>
                <c:pt idx="38">
                  <c:v>55.49</c:v>
                </c:pt>
                <c:pt idx="39">
                  <c:v>57.4</c:v>
                </c:pt>
                <c:pt idx="40">
                  <c:v>59.32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48-4B71-927D-5C99275D8C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676136"/>
        <c:axId val="574677448"/>
      </c:areaChart>
      <c:catAx>
        <c:axId val="574676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77448"/>
        <c:crosses val="autoZero"/>
        <c:auto val="1"/>
        <c:lblAlgn val="ctr"/>
        <c:lblOffset val="100"/>
        <c:tickLblSkip val="5"/>
        <c:noMultiLvlLbl val="0"/>
      </c:catAx>
      <c:valAx>
        <c:axId val="574677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76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serviceerhvervene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6806713438071419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'5A'!$M$54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'5A'!$N$53:$X$53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'5A'!$N$54:$X$54</c:f>
              <c:numCache>
                <c:formatCode>General</c:formatCode>
                <c:ptCount val="11"/>
                <c:pt idx="0">
                  <c:v>44.82</c:v>
                </c:pt>
                <c:pt idx="1">
                  <c:v>44.84</c:v>
                </c:pt>
                <c:pt idx="2">
                  <c:v>45.19</c:v>
                </c:pt>
                <c:pt idx="3">
                  <c:v>45.54</c:v>
                </c:pt>
                <c:pt idx="4">
                  <c:v>45.89</c:v>
                </c:pt>
                <c:pt idx="5">
                  <c:v>46.24</c:v>
                </c:pt>
                <c:pt idx="6">
                  <c:v>46.86</c:v>
                </c:pt>
                <c:pt idx="7">
                  <c:v>47.47</c:v>
                </c:pt>
                <c:pt idx="8">
                  <c:v>48.09</c:v>
                </c:pt>
                <c:pt idx="9">
                  <c:v>48.71</c:v>
                </c:pt>
                <c:pt idx="10">
                  <c:v>49.32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76-41BB-8482-1BF73161AA8F}"/>
            </c:ext>
          </c:extLst>
        </c:ser>
        <c:ser>
          <c:idx val="1"/>
          <c:order val="1"/>
          <c:tx>
            <c:strRef>
              <c:f>'5A'!$M$55</c:f>
              <c:strCache>
                <c:ptCount val="1"/>
                <c:pt idx="0">
                  <c:v>Procesvarme - mellemtemperatur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'5A'!$N$53:$X$53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'5A'!$N$55:$X$55</c:f>
              <c:numCache>
                <c:formatCode>General</c:formatCode>
                <c:ptCount val="11"/>
                <c:pt idx="0">
                  <c:v>4.59</c:v>
                </c:pt>
                <c:pt idx="1">
                  <c:v>4.5999999999999996</c:v>
                </c:pt>
                <c:pt idx="2">
                  <c:v>4.6399999999999997</c:v>
                </c:pt>
                <c:pt idx="3">
                  <c:v>4.68</c:v>
                </c:pt>
                <c:pt idx="4">
                  <c:v>4.7300000000000004</c:v>
                </c:pt>
                <c:pt idx="5">
                  <c:v>4.7699999999999996</c:v>
                </c:pt>
                <c:pt idx="6">
                  <c:v>4.82</c:v>
                </c:pt>
                <c:pt idx="7">
                  <c:v>4.88</c:v>
                </c:pt>
                <c:pt idx="8">
                  <c:v>4.93</c:v>
                </c:pt>
                <c:pt idx="9">
                  <c:v>4.99</c:v>
                </c:pt>
                <c:pt idx="10">
                  <c:v>5.04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76-41BB-8482-1BF73161AA8F}"/>
            </c:ext>
          </c:extLst>
        </c:ser>
        <c:ser>
          <c:idx val="2"/>
          <c:order val="2"/>
          <c:tx>
            <c:strRef>
              <c:f>'5A'!$M$56</c:f>
              <c:strCache>
                <c:ptCount val="1"/>
                <c:pt idx="0">
                  <c:v>Intern transport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'5A'!$N$53:$X$53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'5A'!$N$56:$X$56</c:f>
              <c:numCache>
                <c:formatCode>General</c:formatCode>
                <c:ptCount val="11"/>
                <c:pt idx="0">
                  <c:v>0.09</c:v>
                </c:pt>
                <c:pt idx="1">
                  <c:v>0.09</c:v>
                </c:pt>
                <c:pt idx="2">
                  <c:v>0.08</c:v>
                </c:pt>
                <c:pt idx="3">
                  <c:v>0.08</c:v>
                </c:pt>
                <c:pt idx="4">
                  <c:v>7.0000000000000007E-2</c:v>
                </c:pt>
                <c:pt idx="5">
                  <c:v>7.0000000000000007E-2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76-41BB-8482-1BF73161AA8F}"/>
            </c:ext>
          </c:extLst>
        </c:ser>
        <c:ser>
          <c:idx val="3"/>
          <c:order val="3"/>
          <c:tx>
            <c:strRef>
              <c:f>'5A'!$M$57</c:f>
              <c:strCache>
                <c:ptCount val="1"/>
                <c:pt idx="0">
                  <c:v>Privat kraftvarmeproduktion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'5A'!$N$53:$X$53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'5A'!$N$57:$X$57</c:f>
              <c:numCache>
                <c:formatCode>General</c:formatCode>
                <c:ptCount val="11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76-41BB-8482-1BF73161AA8F}"/>
            </c:ext>
          </c:extLst>
        </c:ser>
        <c:ser>
          <c:idx val="4"/>
          <c:order val="4"/>
          <c:tx>
            <c:strRef>
              <c:f>'5A'!$M$58</c:f>
              <c:strCache>
                <c:ptCount val="1"/>
                <c:pt idx="0">
                  <c:v>Elektriske motorer og ventilation/køling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'5A'!$N$53:$X$53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'5A'!$N$58:$X$58</c:f>
              <c:numCache>
                <c:formatCode>General</c:formatCode>
                <c:ptCount val="11"/>
                <c:pt idx="0">
                  <c:v>14.72</c:v>
                </c:pt>
                <c:pt idx="1">
                  <c:v>14.86</c:v>
                </c:pt>
                <c:pt idx="2">
                  <c:v>15.03</c:v>
                </c:pt>
                <c:pt idx="3">
                  <c:v>15.21</c:v>
                </c:pt>
                <c:pt idx="4">
                  <c:v>15.39</c:v>
                </c:pt>
                <c:pt idx="5">
                  <c:v>15.56</c:v>
                </c:pt>
                <c:pt idx="6">
                  <c:v>15.76</c:v>
                </c:pt>
                <c:pt idx="7">
                  <c:v>15.95</c:v>
                </c:pt>
                <c:pt idx="8">
                  <c:v>16.149999999999999</c:v>
                </c:pt>
                <c:pt idx="9">
                  <c:v>16.34</c:v>
                </c:pt>
                <c:pt idx="10">
                  <c:v>16.54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76-41BB-8482-1BF73161AA8F}"/>
            </c:ext>
          </c:extLst>
        </c:ser>
        <c:ser>
          <c:idx val="5"/>
          <c:order val="5"/>
          <c:tx>
            <c:strRef>
              <c:f>'5A'!$M$59</c:f>
              <c:strCache>
                <c:ptCount val="1"/>
                <c:pt idx="0">
                  <c:v>Belysning og elektronik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'5A'!$N$53:$X$53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'5A'!$N$59:$X$59</c:f>
              <c:numCache>
                <c:formatCode>General</c:formatCode>
                <c:ptCount val="11"/>
                <c:pt idx="0">
                  <c:v>22.32</c:v>
                </c:pt>
                <c:pt idx="1">
                  <c:v>24.03</c:v>
                </c:pt>
                <c:pt idx="2">
                  <c:v>25.7</c:v>
                </c:pt>
                <c:pt idx="3">
                  <c:v>27.37</c:v>
                </c:pt>
                <c:pt idx="4">
                  <c:v>29.04</c:v>
                </c:pt>
                <c:pt idx="5">
                  <c:v>30.71</c:v>
                </c:pt>
                <c:pt idx="6">
                  <c:v>32.33</c:v>
                </c:pt>
                <c:pt idx="7">
                  <c:v>33.950000000000003</c:v>
                </c:pt>
                <c:pt idx="8">
                  <c:v>35.56</c:v>
                </c:pt>
                <c:pt idx="9">
                  <c:v>37.18</c:v>
                </c:pt>
                <c:pt idx="10">
                  <c:v>38.799999999999997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76-41BB-8482-1BF73161A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678760"/>
        <c:axId val="574673840"/>
      </c:areaChart>
      <c:catAx>
        <c:axId val="574678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73840"/>
        <c:crosses val="autoZero"/>
        <c:auto val="1"/>
        <c:lblAlgn val="ctr"/>
        <c:lblOffset val="100"/>
        <c:noMultiLvlLbl val="0"/>
      </c:catAx>
      <c:valAx>
        <c:axId val="57467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787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serviceerhvervene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1498731201253871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'5A'!$M$79</c:f>
              <c:strCache>
                <c:ptCount val="1"/>
                <c:pt idx="0">
                  <c:v>Øvrig fossil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'5A'!$N$79:$BB$79</c:f>
              <c:numCache>
                <c:formatCode>General</c:formatCode>
                <c:ptCount val="41"/>
                <c:pt idx="0">
                  <c:v>0.5</c:v>
                </c:pt>
                <c:pt idx="1">
                  <c:v>0.47</c:v>
                </c:pt>
                <c:pt idx="2">
                  <c:v>0.57999999999999996</c:v>
                </c:pt>
                <c:pt idx="3">
                  <c:v>0.57999999999999996</c:v>
                </c:pt>
                <c:pt idx="4">
                  <c:v>0.62</c:v>
                </c:pt>
                <c:pt idx="5">
                  <c:v>0.64</c:v>
                </c:pt>
                <c:pt idx="6">
                  <c:v>0.59</c:v>
                </c:pt>
                <c:pt idx="7">
                  <c:v>0.56999999999999995</c:v>
                </c:pt>
                <c:pt idx="8">
                  <c:v>0.32</c:v>
                </c:pt>
                <c:pt idx="9">
                  <c:v>0.66</c:v>
                </c:pt>
                <c:pt idx="10">
                  <c:v>0.64</c:v>
                </c:pt>
                <c:pt idx="11">
                  <c:v>0.53</c:v>
                </c:pt>
                <c:pt idx="12">
                  <c:v>0.78</c:v>
                </c:pt>
                <c:pt idx="13">
                  <c:v>0.8</c:v>
                </c:pt>
                <c:pt idx="14">
                  <c:v>0.63</c:v>
                </c:pt>
                <c:pt idx="15">
                  <c:v>0.63</c:v>
                </c:pt>
                <c:pt idx="16">
                  <c:v>0.65</c:v>
                </c:pt>
                <c:pt idx="17">
                  <c:v>0.45</c:v>
                </c:pt>
                <c:pt idx="18">
                  <c:v>0.31</c:v>
                </c:pt>
                <c:pt idx="19">
                  <c:v>0.18</c:v>
                </c:pt>
                <c:pt idx="20">
                  <c:v>0.18</c:v>
                </c:pt>
                <c:pt idx="21">
                  <c:v>0.27</c:v>
                </c:pt>
                <c:pt idx="22">
                  <c:v>0.24</c:v>
                </c:pt>
                <c:pt idx="23">
                  <c:v>0.23</c:v>
                </c:pt>
                <c:pt idx="24">
                  <c:v>0.33</c:v>
                </c:pt>
                <c:pt idx="25">
                  <c:v>0.13</c:v>
                </c:pt>
                <c:pt idx="26">
                  <c:v>0.2</c:v>
                </c:pt>
                <c:pt idx="27">
                  <c:v>0.28000000000000003</c:v>
                </c:pt>
                <c:pt idx="28">
                  <c:v>0.32</c:v>
                </c:pt>
                <c:pt idx="29">
                  <c:v>0.31</c:v>
                </c:pt>
                <c:pt idx="30">
                  <c:v>0.32</c:v>
                </c:pt>
                <c:pt idx="31">
                  <c:v>0.32</c:v>
                </c:pt>
                <c:pt idx="32">
                  <c:v>0.33</c:v>
                </c:pt>
                <c:pt idx="33">
                  <c:v>0.33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  <c:pt idx="39">
                  <c:v>0.33</c:v>
                </c:pt>
                <c:pt idx="40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56-4E53-A43D-23D746C2B6EC}"/>
            </c:ext>
          </c:extLst>
        </c:ser>
        <c:ser>
          <c:idx val="1"/>
          <c:order val="1"/>
          <c:tx>
            <c:strRef>
              <c:f>'5A'!$M$80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'5A'!$N$80:$BB$80</c:f>
              <c:numCache>
                <c:formatCode>General</c:formatCode>
                <c:ptCount val="41"/>
                <c:pt idx="0">
                  <c:v>13.56</c:v>
                </c:pt>
                <c:pt idx="1">
                  <c:v>11.88</c:v>
                </c:pt>
                <c:pt idx="2">
                  <c:v>10.039999999999999</c:v>
                </c:pt>
                <c:pt idx="3">
                  <c:v>9.93</c:v>
                </c:pt>
                <c:pt idx="4">
                  <c:v>8.25</c:v>
                </c:pt>
                <c:pt idx="5">
                  <c:v>7.56</c:v>
                </c:pt>
                <c:pt idx="6">
                  <c:v>7.67</c:v>
                </c:pt>
                <c:pt idx="7">
                  <c:v>7.15</c:v>
                </c:pt>
                <c:pt idx="8">
                  <c:v>6.09</c:v>
                </c:pt>
                <c:pt idx="9">
                  <c:v>6.44</c:v>
                </c:pt>
                <c:pt idx="10">
                  <c:v>5.48</c:v>
                </c:pt>
                <c:pt idx="11">
                  <c:v>5.04</c:v>
                </c:pt>
                <c:pt idx="12">
                  <c:v>4.7</c:v>
                </c:pt>
                <c:pt idx="13">
                  <c:v>4.6900000000000004</c:v>
                </c:pt>
                <c:pt idx="14">
                  <c:v>4.8099999999999996</c:v>
                </c:pt>
                <c:pt idx="15">
                  <c:v>4.3099999999999996</c:v>
                </c:pt>
                <c:pt idx="16">
                  <c:v>3.63</c:v>
                </c:pt>
                <c:pt idx="17">
                  <c:v>3.19</c:v>
                </c:pt>
                <c:pt idx="18">
                  <c:v>3.31</c:v>
                </c:pt>
                <c:pt idx="19">
                  <c:v>3.14</c:v>
                </c:pt>
                <c:pt idx="20">
                  <c:v>3.07</c:v>
                </c:pt>
                <c:pt idx="21">
                  <c:v>2.4900000000000002</c:v>
                </c:pt>
                <c:pt idx="22">
                  <c:v>2.85</c:v>
                </c:pt>
                <c:pt idx="23">
                  <c:v>2.69</c:v>
                </c:pt>
                <c:pt idx="24">
                  <c:v>2.35</c:v>
                </c:pt>
                <c:pt idx="25">
                  <c:v>2.59</c:v>
                </c:pt>
                <c:pt idx="26">
                  <c:v>2.62</c:v>
                </c:pt>
                <c:pt idx="27">
                  <c:v>2.4</c:v>
                </c:pt>
                <c:pt idx="28">
                  <c:v>2.57</c:v>
                </c:pt>
                <c:pt idx="29">
                  <c:v>1.41</c:v>
                </c:pt>
                <c:pt idx="30">
                  <c:v>1.43</c:v>
                </c:pt>
                <c:pt idx="31">
                  <c:v>1.27</c:v>
                </c:pt>
                <c:pt idx="32">
                  <c:v>1.18</c:v>
                </c:pt>
                <c:pt idx="33">
                  <c:v>1.08</c:v>
                </c:pt>
                <c:pt idx="34">
                  <c:v>0.99</c:v>
                </c:pt>
                <c:pt idx="35">
                  <c:v>0.89</c:v>
                </c:pt>
                <c:pt idx="36">
                  <c:v>0.86</c:v>
                </c:pt>
                <c:pt idx="37">
                  <c:v>0.83</c:v>
                </c:pt>
                <c:pt idx="38">
                  <c:v>0.8</c:v>
                </c:pt>
                <c:pt idx="39">
                  <c:v>0.77</c:v>
                </c:pt>
                <c:pt idx="40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56-4E53-A43D-23D746C2B6EC}"/>
            </c:ext>
          </c:extLst>
        </c:ser>
        <c:ser>
          <c:idx val="2"/>
          <c:order val="2"/>
          <c:tx>
            <c:strRef>
              <c:f>'5A'!$M$81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'5A'!$N$81:$BB$81</c:f>
              <c:numCache>
                <c:formatCode>General</c:formatCode>
                <c:ptCount val="41"/>
                <c:pt idx="0">
                  <c:v>6.38</c:v>
                </c:pt>
                <c:pt idx="1">
                  <c:v>6.93</c:v>
                </c:pt>
                <c:pt idx="2">
                  <c:v>7.38</c:v>
                </c:pt>
                <c:pt idx="3">
                  <c:v>8.91</c:v>
                </c:pt>
                <c:pt idx="4">
                  <c:v>7.56</c:v>
                </c:pt>
                <c:pt idx="5">
                  <c:v>8.7899999999999991</c:v>
                </c:pt>
                <c:pt idx="6">
                  <c:v>11.65</c:v>
                </c:pt>
                <c:pt idx="7">
                  <c:v>9.5399999999999991</c:v>
                </c:pt>
                <c:pt idx="8">
                  <c:v>9.14</c:v>
                </c:pt>
                <c:pt idx="9">
                  <c:v>7.98</c:v>
                </c:pt>
                <c:pt idx="10">
                  <c:v>7.7</c:v>
                </c:pt>
                <c:pt idx="11">
                  <c:v>7.84</c:v>
                </c:pt>
                <c:pt idx="12">
                  <c:v>8.24</c:v>
                </c:pt>
                <c:pt idx="13">
                  <c:v>9.69</c:v>
                </c:pt>
                <c:pt idx="14">
                  <c:v>9.64</c:v>
                </c:pt>
                <c:pt idx="15">
                  <c:v>10.15</c:v>
                </c:pt>
                <c:pt idx="16">
                  <c:v>11.19</c:v>
                </c:pt>
                <c:pt idx="17">
                  <c:v>10.47</c:v>
                </c:pt>
                <c:pt idx="18">
                  <c:v>10.34</c:v>
                </c:pt>
                <c:pt idx="19">
                  <c:v>10.41</c:v>
                </c:pt>
                <c:pt idx="20">
                  <c:v>10.27</c:v>
                </c:pt>
                <c:pt idx="21">
                  <c:v>8.0500000000000007</c:v>
                </c:pt>
                <c:pt idx="22">
                  <c:v>8.84</c:v>
                </c:pt>
                <c:pt idx="23">
                  <c:v>9.17</c:v>
                </c:pt>
                <c:pt idx="24">
                  <c:v>6.76</c:v>
                </c:pt>
                <c:pt idx="25">
                  <c:v>7.55</c:v>
                </c:pt>
                <c:pt idx="26">
                  <c:v>7.64</c:v>
                </c:pt>
                <c:pt idx="27">
                  <c:v>7.94</c:v>
                </c:pt>
                <c:pt idx="28">
                  <c:v>7.49</c:v>
                </c:pt>
                <c:pt idx="29">
                  <c:v>7.73</c:v>
                </c:pt>
                <c:pt idx="30">
                  <c:v>7.41</c:v>
                </c:pt>
                <c:pt idx="31">
                  <c:v>6.5</c:v>
                </c:pt>
                <c:pt idx="32">
                  <c:v>5.75</c:v>
                </c:pt>
                <c:pt idx="33">
                  <c:v>5.28</c:v>
                </c:pt>
                <c:pt idx="34">
                  <c:v>4.68</c:v>
                </c:pt>
                <c:pt idx="35">
                  <c:v>4.32</c:v>
                </c:pt>
                <c:pt idx="36">
                  <c:v>3.62</c:v>
                </c:pt>
                <c:pt idx="37">
                  <c:v>3.06</c:v>
                </c:pt>
                <c:pt idx="38">
                  <c:v>2.52</c:v>
                </c:pt>
                <c:pt idx="39">
                  <c:v>2</c:v>
                </c:pt>
                <c:pt idx="40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56-4E53-A43D-23D746C2B6EC}"/>
            </c:ext>
          </c:extLst>
        </c:ser>
        <c:ser>
          <c:idx val="3"/>
          <c:order val="3"/>
          <c:tx>
            <c:strRef>
              <c:f>'5A'!$M$82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'5A'!$N$82:$BB$82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0.02</c:v>
                </c:pt>
                <c:pt idx="25">
                  <c:v>0.08</c:v>
                </c:pt>
                <c:pt idx="26">
                  <c:v>0.24</c:v>
                </c:pt>
                <c:pt idx="27">
                  <c:v>0.44</c:v>
                </c:pt>
                <c:pt idx="28">
                  <c:v>0.57999999999999996</c:v>
                </c:pt>
                <c:pt idx="29">
                  <c:v>0.86</c:v>
                </c:pt>
                <c:pt idx="30">
                  <c:v>1.62</c:v>
                </c:pt>
                <c:pt idx="31">
                  <c:v>1.81</c:v>
                </c:pt>
                <c:pt idx="32">
                  <c:v>2.34</c:v>
                </c:pt>
                <c:pt idx="33">
                  <c:v>2.58</c:v>
                </c:pt>
                <c:pt idx="34">
                  <c:v>2.97</c:v>
                </c:pt>
                <c:pt idx="35">
                  <c:v>3.11</c:v>
                </c:pt>
                <c:pt idx="36">
                  <c:v>3.38</c:v>
                </c:pt>
                <c:pt idx="37">
                  <c:v>3.51</c:v>
                </c:pt>
                <c:pt idx="38">
                  <c:v>3.61</c:v>
                </c:pt>
                <c:pt idx="39">
                  <c:v>3.7</c:v>
                </c:pt>
                <c:pt idx="40">
                  <c:v>3.77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56-4E53-A43D-23D746C2B6EC}"/>
            </c:ext>
          </c:extLst>
        </c:ser>
        <c:ser>
          <c:idx val="4"/>
          <c:order val="4"/>
          <c:tx>
            <c:strRef>
              <c:f>'5A'!$M$83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'5A'!$N$83:$BB$83</c:f>
              <c:numCache>
                <c:formatCode>General</c:formatCode>
                <c:ptCount val="41"/>
                <c:pt idx="0">
                  <c:v>0.92</c:v>
                </c:pt>
                <c:pt idx="1">
                  <c:v>0.99</c:v>
                </c:pt>
                <c:pt idx="2">
                  <c:v>0.95</c:v>
                </c:pt>
                <c:pt idx="3">
                  <c:v>0.95</c:v>
                </c:pt>
                <c:pt idx="4">
                  <c:v>1.01</c:v>
                </c:pt>
                <c:pt idx="5">
                  <c:v>1.17</c:v>
                </c:pt>
                <c:pt idx="6">
                  <c:v>1.34</c:v>
                </c:pt>
                <c:pt idx="7">
                  <c:v>1.44</c:v>
                </c:pt>
                <c:pt idx="8">
                  <c:v>1.1499999999999999</c:v>
                </c:pt>
                <c:pt idx="9">
                  <c:v>1.79</c:v>
                </c:pt>
                <c:pt idx="10">
                  <c:v>1.92</c:v>
                </c:pt>
                <c:pt idx="11">
                  <c:v>1.73</c:v>
                </c:pt>
                <c:pt idx="12">
                  <c:v>2.12</c:v>
                </c:pt>
                <c:pt idx="13">
                  <c:v>2.04</c:v>
                </c:pt>
                <c:pt idx="14">
                  <c:v>1.94</c:v>
                </c:pt>
                <c:pt idx="15">
                  <c:v>2.11</c:v>
                </c:pt>
                <c:pt idx="16">
                  <c:v>2.35</c:v>
                </c:pt>
                <c:pt idx="17">
                  <c:v>2.0099999999999998</c:v>
                </c:pt>
                <c:pt idx="18">
                  <c:v>1.92</c:v>
                </c:pt>
                <c:pt idx="19">
                  <c:v>1.68</c:v>
                </c:pt>
                <c:pt idx="20">
                  <c:v>1.69</c:v>
                </c:pt>
                <c:pt idx="21">
                  <c:v>1.66</c:v>
                </c:pt>
                <c:pt idx="22">
                  <c:v>1.63</c:v>
                </c:pt>
                <c:pt idx="23">
                  <c:v>1.84</c:v>
                </c:pt>
                <c:pt idx="24">
                  <c:v>1.85</c:v>
                </c:pt>
                <c:pt idx="25">
                  <c:v>1.69</c:v>
                </c:pt>
                <c:pt idx="26">
                  <c:v>2.19</c:v>
                </c:pt>
                <c:pt idx="27">
                  <c:v>2.2400000000000002</c:v>
                </c:pt>
                <c:pt idx="28">
                  <c:v>2.48</c:v>
                </c:pt>
                <c:pt idx="29">
                  <c:v>2.37</c:v>
                </c:pt>
                <c:pt idx="30">
                  <c:v>3.08</c:v>
                </c:pt>
                <c:pt idx="31">
                  <c:v>3.97</c:v>
                </c:pt>
                <c:pt idx="32">
                  <c:v>4.59</c:v>
                </c:pt>
                <c:pt idx="33">
                  <c:v>5.21</c:v>
                </c:pt>
                <c:pt idx="34">
                  <c:v>5.83</c:v>
                </c:pt>
                <c:pt idx="35">
                  <c:v>6.45</c:v>
                </c:pt>
                <c:pt idx="36">
                  <c:v>7.39</c:v>
                </c:pt>
                <c:pt idx="37">
                  <c:v>8.34</c:v>
                </c:pt>
                <c:pt idx="38">
                  <c:v>9.2799999999999994</c:v>
                </c:pt>
                <c:pt idx="39">
                  <c:v>10.23</c:v>
                </c:pt>
                <c:pt idx="40">
                  <c:v>11.18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56-4E53-A43D-23D746C2B6EC}"/>
            </c:ext>
          </c:extLst>
        </c:ser>
        <c:ser>
          <c:idx val="5"/>
          <c:order val="5"/>
          <c:tx>
            <c:strRef>
              <c:f>'5A'!$M$84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'5A'!$N$84:$BB$84</c:f>
              <c:numCache>
                <c:formatCode>General</c:formatCode>
                <c:ptCount val="41"/>
                <c:pt idx="0">
                  <c:v>21.13</c:v>
                </c:pt>
                <c:pt idx="1">
                  <c:v>23.96</c:v>
                </c:pt>
                <c:pt idx="2">
                  <c:v>23.57</c:v>
                </c:pt>
                <c:pt idx="3">
                  <c:v>24.84</c:v>
                </c:pt>
                <c:pt idx="4">
                  <c:v>24.96</c:v>
                </c:pt>
                <c:pt idx="5">
                  <c:v>26.38</c:v>
                </c:pt>
                <c:pt idx="6">
                  <c:v>28.85</c:v>
                </c:pt>
                <c:pt idx="7">
                  <c:v>27.16</c:v>
                </c:pt>
                <c:pt idx="8">
                  <c:v>28.06</c:v>
                </c:pt>
                <c:pt idx="9">
                  <c:v>27</c:v>
                </c:pt>
                <c:pt idx="10">
                  <c:v>26.24</c:v>
                </c:pt>
                <c:pt idx="11">
                  <c:v>28.62</c:v>
                </c:pt>
                <c:pt idx="12">
                  <c:v>28.72</c:v>
                </c:pt>
                <c:pt idx="13">
                  <c:v>29.78</c:v>
                </c:pt>
                <c:pt idx="14">
                  <c:v>29.75</c:v>
                </c:pt>
                <c:pt idx="15">
                  <c:v>29.34</c:v>
                </c:pt>
                <c:pt idx="16">
                  <c:v>29.2</c:v>
                </c:pt>
                <c:pt idx="17">
                  <c:v>28.63</c:v>
                </c:pt>
                <c:pt idx="18">
                  <c:v>29.43</c:v>
                </c:pt>
                <c:pt idx="19">
                  <c:v>30.27</c:v>
                </c:pt>
                <c:pt idx="20">
                  <c:v>35.43</c:v>
                </c:pt>
                <c:pt idx="21">
                  <c:v>31.21</c:v>
                </c:pt>
                <c:pt idx="22">
                  <c:v>32.01</c:v>
                </c:pt>
                <c:pt idx="23">
                  <c:v>31.86</c:v>
                </c:pt>
                <c:pt idx="24">
                  <c:v>29.23</c:v>
                </c:pt>
                <c:pt idx="25">
                  <c:v>31.36</c:v>
                </c:pt>
                <c:pt idx="26">
                  <c:v>32.21</c:v>
                </c:pt>
                <c:pt idx="27">
                  <c:v>32.39</c:v>
                </c:pt>
                <c:pt idx="28">
                  <c:v>32.24</c:v>
                </c:pt>
                <c:pt idx="29">
                  <c:v>31.3</c:v>
                </c:pt>
                <c:pt idx="30">
                  <c:v>32.56</c:v>
                </c:pt>
                <c:pt idx="31">
                  <c:v>32.4</c:v>
                </c:pt>
                <c:pt idx="32">
                  <c:v>32.4</c:v>
                </c:pt>
                <c:pt idx="33">
                  <c:v>32.4</c:v>
                </c:pt>
                <c:pt idx="34">
                  <c:v>32.4</c:v>
                </c:pt>
                <c:pt idx="35">
                  <c:v>32.4</c:v>
                </c:pt>
                <c:pt idx="36">
                  <c:v>32.42</c:v>
                </c:pt>
                <c:pt idx="37">
                  <c:v>32.44</c:v>
                </c:pt>
                <c:pt idx="38">
                  <c:v>32.46</c:v>
                </c:pt>
                <c:pt idx="39">
                  <c:v>32.479999999999997</c:v>
                </c:pt>
                <c:pt idx="40">
                  <c:v>32.51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56-4E53-A43D-23D746C2B6EC}"/>
            </c:ext>
          </c:extLst>
        </c:ser>
        <c:ser>
          <c:idx val="6"/>
          <c:order val="6"/>
          <c:tx>
            <c:strRef>
              <c:f>'5A'!$M$85</c:f>
              <c:strCache>
                <c:ptCount val="1"/>
                <c:pt idx="0">
                  <c:v>Elektricititet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'5A'!$N$78:$BB$78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'5A'!$N$85:$BB$85</c:f>
              <c:numCache>
                <c:formatCode>General</c:formatCode>
                <c:ptCount val="41"/>
                <c:pt idx="0">
                  <c:v>30.05</c:v>
                </c:pt>
                <c:pt idx="1">
                  <c:v>30.77</c:v>
                </c:pt>
                <c:pt idx="2">
                  <c:v>31.38</c:v>
                </c:pt>
                <c:pt idx="3">
                  <c:v>31.93</c:v>
                </c:pt>
                <c:pt idx="4">
                  <c:v>32.72</c:v>
                </c:pt>
                <c:pt idx="5">
                  <c:v>32.83</c:v>
                </c:pt>
                <c:pt idx="6">
                  <c:v>33.67</c:v>
                </c:pt>
                <c:pt idx="7">
                  <c:v>33.950000000000003</c:v>
                </c:pt>
                <c:pt idx="8">
                  <c:v>34.770000000000003</c:v>
                </c:pt>
                <c:pt idx="9">
                  <c:v>34.99</c:v>
                </c:pt>
                <c:pt idx="10">
                  <c:v>35.619999999999997</c:v>
                </c:pt>
                <c:pt idx="11">
                  <c:v>36.42</c:v>
                </c:pt>
                <c:pt idx="12">
                  <c:v>36.659999999999997</c:v>
                </c:pt>
                <c:pt idx="13">
                  <c:v>36.44</c:v>
                </c:pt>
                <c:pt idx="14">
                  <c:v>37.19</c:v>
                </c:pt>
                <c:pt idx="15">
                  <c:v>37.44</c:v>
                </c:pt>
                <c:pt idx="16">
                  <c:v>38.36</c:v>
                </c:pt>
                <c:pt idx="17">
                  <c:v>39.229999999999997</c:v>
                </c:pt>
                <c:pt idx="18">
                  <c:v>39.229999999999997</c:v>
                </c:pt>
                <c:pt idx="19">
                  <c:v>38.25</c:v>
                </c:pt>
                <c:pt idx="20">
                  <c:v>38.81</c:v>
                </c:pt>
                <c:pt idx="21">
                  <c:v>38.130000000000003</c:v>
                </c:pt>
                <c:pt idx="22">
                  <c:v>37.26</c:v>
                </c:pt>
                <c:pt idx="23">
                  <c:v>36.75</c:v>
                </c:pt>
                <c:pt idx="24">
                  <c:v>36.6</c:v>
                </c:pt>
                <c:pt idx="25">
                  <c:v>36.15</c:v>
                </c:pt>
                <c:pt idx="26">
                  <c:v>35.799999999999997</c:v>
                </c:pt>
                <c:pt idx="27">
                  <c:v>37.200000000000003</c:v>
                </c:pt>
                <c:pt idx="28">
                  <c:v>36.79</c:v>
                </c:pt>
                <c:pt idx="29">
                  <c:v>36.979999999999997</c:v>
                </c:pt>
                <c:pt idx="30">
                  <c:v>40.159999999999997</c:v>
                </c:pt>
                <c:pt idx="31">
                  <c:v>42.17</c:v>
                </c:pt>
                <c:pt idx="32">
                  <c:v>44.1</c:v>
                </c:pt>
                <c:pt idx="33">
                  <c:v>46.03</c:v>
                </c:pt>
                <c:pt idx="34">
                  <c:v>47.96</c:v>
                </c:pt>
                <c:pt idx="35">
                  <c:v>49.89</c:v>
                </c:pt>
                <c:pt idx="36">
                  <c:v>51.85</c:v>
                </c:pt>
                <c:pt idx="37">
                  <c:v>53.82</c:v>
                </c:pt>
                <c:pt idx="38">
                  <c:v>55.79</c:v>
                </c:pt>
                <c:pt idx="39">
                  <c:v>57.76</c:v>
                </c:pt>
                <c:pt idx="40">
                  <c:v>59.73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B56-4E53-A43D-23D746C2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681384"/>
        <c:axId val="574671872"/>
      </c:areaChart>
      <c:catAx>
        <c:axId val="574681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71872"/>
        <c:crosses val="autoZero"/>
        <c:auto val="1"/>
        <c:lblAlgn val="ctr"/>
        <c:lblOffset val="100"/>
        <c:tickLblSkip val="5"/>
        <c:noMultiLvlLbl val="0"/>
      </c:catAx>
      <c:valAx>
        <c:axId val="57467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1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Elandel af serviceerhvervenes energiforbrug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9137030264581854E-2"/>
          <c:y val="0.12679881259319456"/>
          <c:w val="0.87435813710489996"/>
          <c:h val="0.7091994696139079"/>
        </c:manualLayout>
      </c:layout>
      <c:lineChart>
        <c:grouping val="standard"/>
        <c:varyColors val="0"/>
        <c:ser>
          <c:idx val="0"/>
          <c:order val="0"/>
          <c:tx>
            <c:strRef>
              <c:f>'5A'!$M$104</c:f>
              <c:strCache>
                <c:ptCount val="1"/>
                <c:pt idx="0">
                  <c:v>Elandel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'5A'!$N$103:$BB$103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'5A'!$N$104:$BB$104</c:f>
              <c:numCache>
                <c:formatCode>0%</c:formatCode>
                <c:ptCount val="41"/>
                <c:pt idx="0">
                  <c:v>0.41</c:v>
                </c:pt>
                <c:pt idx="1">
                  <c:v>0.41</c:v>
                </c:pt>
                <c:pt idx="2">
                  <c:v>0.42</c:v>
                </c:pt>
                <c:pt idx="3">
                  <c:v>0.41</c:v>
                </c:pt>
                <c:pt idx="4">
                  <c:v>0.44</c:v>
                </c:pt>
                <c:pt idx="5">
                  <c:v>0.42</c:v>
                </c:pt>
                <c:pt idx="6">
                  <c:v>0.4</c:v>
                </c:pt>
                <c:pt idx="7">
                  <c:v>0.43</c:v>
                </c:pt>
                <c:pt idx="8">
                  <c:v>0.44</c:v>
                </c:pt>
                <c:pt idx="9">
                  <c:v>0.44</c:v>
                </c:pt>
                <c:pt idx="10">
                  <c:v>0.46</c:v>
                </c:pt>
                <c:pt idx="11">
                  <c:v>0.45</c:v>
                </c:pt>
                <c:pt idx="12">
                  <c:v>0.45</c:v>
                </c:pt>
                <c:pt idx="13">
                  <c:v>0.44</c:v>
                </c:pt>
                <c:pt idx="14">
                  <c:v>0.44</c:v>
                </c:pt>
                <c:pt idx="15">
                  <c:v>0.45</c:v>
                </c:pt>
                <c:pt idx="16">
                  <c:v>0.45</c:v>
                </c:pt>
                <c:pt idx="17">
                  <c:v>0.47</c:v>
                </c:pt>
                <c:pt idx="18">
                  <c:v>0.46</c:v>
                </c:pt>
                <c:pt idx="19">
                  <c:v>0.46</c:v>
                </c:pt>
                <c:pt idx="20">
                  <c:v>0.43</c:v>
                </c:pt>
                <c:pt idx="21">
                  <c:v>0.47</c:v>
                </c:pt>
                <c:pt idx="22">
                  <c:v>0.45</c:v>
                </c:pt>
                <c:pt idx="23">
                  <c:v>0.45</c:v>
                </c:pt>
                <c:pt idx="24">
                  <c:v>0.47</c:v>
                </c:pt>
                <c:pt idx="25">
                  <c:v>0.45</c:v>
                </c:pt>
                <c:pt idx="26">
                  <c:v>0.44</c:v>
                </c:pt>
                <c:pt idx="27">
                  <c:v>0.45</c:v>
                </c:pt>
                <c:pt idx="28">
                  <c:v>0.45</c:v>
                </c:pt>
                <c:pt idx="29">
                  <c:v>0.46</c:v>
                </c:pt>
                <c:pt idx="30">
                  <c:v>0.46</c:v>
                </c:pt>
                <c:pt idx="31">
                  <c:v>0.48</c:v>
                </c:pt>
                <c:pt idx="32">
                  <c:v>0.49</c:v>
                </c:pt>
                <c:pt idx="33">
                  <c:v>0.5</c:v>
                </c:pt>
                <c:pt idx="34">
                  <c:v>0.5</c:v>
                </c:pt>
                <c:pt idx="35">
                  <c:v>0.51</c:v>
                </c:pt>
                <c:pt idx="36">
                  <c:v>0.52</c:v>
                </c:pt>
                <c:pt idx="37">
                  <c:v>0.53</c:v>
                </c:pt>
                <c:pt idx="38">
                  <c:v>0.53</c:v>
                </c:pt>
                <c:pt idx="39">
                  <c:v>0.54</c:v>
                </c:pt>
                <c:pt idx="40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A-4F9C-BB40-AA573FEF4A4F}"/>
            </c:ext>
          </c:extLst>
        </c:ser>
        <c:ser>
          <c:idx val="1"/>
          <c:order val="1"/>
          <c:tx>
            <c:strRef>
              <c:f>'5A'!$M$105</c:f>
              <c:strCache>
                <c:ptCount val="1"/>
                <c:pt idx="0">
                  <c:v>Elandel - uden datacentre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'5A'!$N$103:$BB$103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'5A'!$N$105:$BB$105</c:f>
              <c:numCache>
                <c:formatCode>0%</c:formatCode>
                <c:ptCount val="41"/>
                <c:pt idx="0">
                  <c:v>0.41</c:v>
                </c:pt>
                <c:pt idx="1">
                  <c:v>0.41</c:v>
                </c:pt>
                <c:pt idx="2">
                  <c:v>0.42</c:v>
                </c:pt>
                <c:pt idx="3">
                  <c:v>0.41</c:v>
                </c:pt>
                <c:pt idx="4">
                  <c:v>0.44</c:v>
                </c:pt>
                <c:pt idx="5">
                  <c:v>0.42</c:v>
                </c:pt>
                <c:pt idx="6">
                  <c:v>0.4</c:v>
                </c:pt>
                <c:pt idx="7">
                  <c:v>0.43</c:v>
                </c:pt>
                <c:pt idx="8">
                  <c:v>0.44</c:v>
                </c:pt>
                <c:pt idx="9">
                  <c:v>0.44</c:v>
                </c:pt>
                <c:pt idx="10">
                  <c:v>0.46</c:v>
                </c:pt>
                <c:pt idx="11">
                  <c:v>0.45</c:v>
                </c:pt>
                <c:pt idx="12">
                  <c:v>0.45</c:v>
                </c:pt>
                <c:pt idx="13">
                  <c:v>0.44</c:v>
                </c:pt>
                <c:pt idx="14">
                  <c:v>0.44</c:v>
                </c:pt>
                <c:pt idx="15">
                  <c:v>0.45</c:v>
                </c:pt>
                <c:pt idx="16">
                  <c:v>0.45</c:v>
                </c:pt>
                <c:pt idx="17">
                  <c:v>0.47</c:v>
                </c:pt>
                <c:pt idx="18">
                  <c:v>0.46</c:v>
                </c:pt>
                <c:pt idx="19">
                  <c:v>0.46</c:v>
                </c:pt>
                <c:pt idx="20">
                  <c:v>0.43</c:v>
                </c:pt>
                <c:pt idx="21">
                  <c:v>0.47</c:v>
                </c:pt>
                <c:pt idx="22">
                  <c:v>0.45</c:v>
                </c:pt>
                <c:pt idx="23">
                  <c:v>0.45</c:v>
                </c:pt>
                <c:pt idx="24">
                  <c:v>0.47</c:v>
                </c:pt>
                <c:pt idx="25">
                  <c:v>0.45</c:v>
                </c:pt>
                <c:pt idx="26">
                  <c:v>0.44</c:v>
                </c:pt>
                <c:pt idx="27">
                  <c:v>0.45</c:v>
                </c:pt>
                <c:pt idx="28">
                  <c:v>0.45</c:v>
                </c:pt>
                <c:pt idx="29">
                  <c:v>0.45</c:v>
                </c:pt>
                <c:pt idx="30">
                  <c:v>0.44</c:v>
                </c:pt>
                <c:pt idx="31">
                  <c:v>0.45</c:v>
                </c:pt>
                <c:pt idx="32">
                  <c:v>0.45</c:v>
                </c:pt>
                <c:pt idx="33">
                  <c:v>0.45</c:v>
                </c:pt>
                <c:pt idx="34">
                  <c:v>0.45</c:v>
                </c:pt>
                <c:pt idx="35">
                  <c:v>0.46</c:v>
                </c:pt>
                <c:pt idx="36">
                  <c:v>0.46</c:v>
                </c:pt>
                <c:pt idx="37">
                  <c:v>0.46</c:v>
                </c:pt>
                <c:pt idx="38">
                  <c:v>0.46</c:v>
                </c:pt>
                <c:pt idx="39">
                  <c:v>0.46</c:v>
                </c:pt>
                <c:pt idx="40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DA-4F9C-BB40-AA573FEF4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4687616"/>
        <c:axId val="574684336"/>
      </c:lineChart>
      <c:catAx>
        <c:axId val="57468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4336"/>
        <c:crosses val="autoZero"/>
        <c:auto val="1"/>
        <c:lblAlgn val="ctr"/>
        <c:lblOffset val="100"/>
        <c:tickLblSkip val="5"/>
        <c:noMultiLvlLbl val="0"/>
      </c:catAx>
      <c:valAx>
        <c:axId val="57468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7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Energi- og CO2-intensitet i handel og privat service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6323974210151623"/>
          <c:w val="0.6773293652274508"/>
          <c:h val="0.74968939128982093"/>
        </c:manualLayout>
      </c:layout>
      <c:lineChart>
        <c:grouping val="standard"/>
        <c:varyColors val="0"/>
        <c:ser>
          <c:idx val="0"/>
          <c:order val="0"/>
          <c:tx>
            <c:strRef>
              <c:f>'5A'!$M$129</c:f>
              <c:strCache>
                <c:ptCount val="1"/>
                <c:pt idx="0">
                  <c:v>CO2-intensitet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'5A'!$N$128:$AH$128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'5A'!$N$129:$AH$129</c:f>
              <c:numCache>
                <c:formatCode>General</c:formatCode>
                <c:ptCount val="21"/>
                <c:pt idx="0">
                  <c:v>100</c:v>
                </c:pt>
                <c:pt idx="1">
                  <c:v>88.62</c:v>
                </c:pt>
                <c:pt idx="2">
                  <c:v>92.53</c:v>
                </c:pt>
                <c:pt idx="3">
                  <c:v>94.17</c:v>
                </c:pt>
                <c:pt idx="4">
                  <c:v>82.34</c:v>
                </c:pt>
                <c:pt idx="5">
                  <c:v>76</c:v>
                </c:pt>
                <c:pt idx="6">
                  <c:v>78.37</c:v>
                </c:pt>
                <c:pt idx="7">
                  <c:v>78.45</c:v>
                </c:pt>
                <c:pt idx="8">
                  <c:v>81.239999999999995</c:v>
                </c:pt>
                <c:pt idx="9">
                  <c:v>74.67</c:v>
                </c:pt>
                <c:pt idx="10">
                  <c:v>74.2</c:v>
                </c:pt>
                <c:pt idx="11">
                  <c:v>67.66</c:v>
                </c:pt>
                <c:pt idx="12">
                  <c:v>65.31</c:v>
                </c:pt>
                <c:pt idx="13">
                  <c:v>63.05</c:v>
                </c:pt>
                <c:pt idx="14">
                  <c:v>61.5</c:v>
                </c:pt>
                <c:pt idx="15">
                  <c:v>59.37</c:v>
                </c:pt>
                <c:pt idx="16">
                  <c:v>56.48</c:v>
                </c:pt>
                <c:pt idx="17">
                  <c:v>53.7</c:v>
                </c:pt>
                <c:pt idx="18">
                  <c:v>51.03</c:v>
                </c:pt>
                <c:pt idx="19">
                  <c:v>48.45</c:v>
                </c:pt>
                <c:pt idx="20">
                  <c:v>45.96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35-4755-AB59-7FCD65ED2851}"/>
            </c:ext>
          </c:extLst>
        </c:ser>
        <c:ser>
          <c:idx val="1"/>
          <c:order val="1"/>
          <c:tx>
            <c:strRef>
              <c:f>'5A'!$M$130</c:f>
              <c:strCache>
                <c:ptCount val="1"/>
                <c:pt idx="0">
                  <c:v>Energiintensitet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'5A'!$N$128:$AH$128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'5A'!$N$130:$AH$130</c:f>
              <c:numCache>
                <c:formatCode>General</c:formatCode>
                <c:ptCount val="21"/>
                <c:pt idx="0">
                  <c:v>100</c:v>
                </c:pt>
                <c:pt idx="1">
                  <c:v>95.75</c:v>
                </c:pt>
                <c:pt idx="2">
                  <c:v>93.69</c:v>
                </c:pt>
                <c:pt idx="3">
                  <c:v>92.47</c:v>
                </c:pt>
                <c:pt idx="4">
                  <c:v>90.3</c:v>
                </c:pt>
                <c:pt idx="5">
                  <c:v>87.22</c:v>
                </c:pt>
                <c:pt idx="6">
                  <c:v>83.41</c:v>
                </c:pt>
                <c:pt idx="7">
                  <c:v>83.25</c:v>
                </c:pt>
                <c:pt idx="8">
                  <c:v>82.3</c:v>
                </c:pt>
                <c:pt idx="9">
                  <c:v>78.66</c:v>
                </c:pt>
                <c:pt idx="10">
                  <c:v>78.900000000000006</c:v>
                </c:pt>
                <c:pt idx="11">
                  <c:v>77.78</c:v>
                </c:pt>
                <c:pt idx="12">
                  <c:v>77.209999999999994</c:v>
                </c:pt>
                <c:pt idx="13">
                  <c:v>76.67</c:v>
                </c:pt>
                <c:pt idx="14">
                  <c:v>76.150000000000006</c:v>
                </c:pt>
                <c:pt idx="15">
                  <c:v>75.66</c:v>
                </c:pt>
                <c:pt idx="16">
                  <c:v>75.31</c:v>
                </c:pt>
                <c:pt idx="17">
                  <c:v>74.97</c:v>
                </c:pt>
                <c:pt idx="18">
                  <c:v>74.64</c:v>
                </c:pt>
                <c:pt idx="19">
                  <c:v>74.33</c:v>
                </c:pt>
                <c:pt idx="20">
                  <c:v>74.02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35-4755-AB59-7FCD65ED2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4691552"/>
        <c:axId val="574689912"/>
      </c:lineChart>
      <c:catAx>
        <c:axId val="57469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9912"/>
        <c:crosses val="autoZero"/>
        <c:auto val="1"/>
        <c:lblAlgn val="ctr"/>
        <c:lblOffset val="100"/>
        <c:tickLblSkip val="5"/>
        <c:noMultiLvlLbl val="0"/>
      </c:catAx>
      <c:valAx>
        <c:axId val="574689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(2010 = 100)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2.9816842085798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9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Udledninger, energiforbrug og produktion for                    handel og privat service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7641577415382319"/>
          <c:h val="0.80785679858743742"/>
        </c:manualLayout>
      </c:layout>
      <c:lineChart>
        <c:grouping val="standard"/>
        <c:varyColors val="0"/>
        <c:ser>
          <c:idx val="0"/>
          <c:order val="0"/>
          <c:tx>
            <c:strRef>
              <c:f>'5A'!$M$154</c:f>
              <c:strCache>
                <c:ptCount val="1"/>
                <c:pt idx="0">
                  <c:v>Udledning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'5A'!$N$153:$AH$153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'5A'!$N$154:$AH$154</c:f>
              <c:numCache>
                <c:formatCode>General</c:formatCode>
                <c:ptCount val="21"/>
                <c:pt idx="0">
                  <c:v>100</c:v>
                </c:pt>
                <c:pt idx="1">
                  <c:v>91.99</c:v>
                </c:pt>
                <c:pt idx="2">
                  <c:v>96.52</c:v>
                </c:pt>
                <c:pt idx="3">
                  <c:v>99.3</c:v>
                </c:pt>
                <c:pt idx="4">
                  <c:v>88.4</c:v>
                </c:pt>
                <c:pt idx="5">
                  <c:v>83.53</c:v>
                </c:pt>
                <c:pt idx="6">
                  <c:v>90.24</c:v>
                </c:pt>
                <c:pt idx="7">
                  <c:v>93.25</c:v>
                </c:pt>
                <c:pt idx="8">
                  <c:v>98.14</c:v>
                </c:pt>
                <c:pt idx="9">
                  <c:v>91.9</c:v>
                </c:pt>
                <c:pt idx="10">
                  <c:v>93.45</c:v>
                </c:pt>
                <c:pt idx="11">
                  <c:v>87.16</c:v>
                </c:pt>
                <c:pt idx="12">
                  <c:v>86</c:v>
                </c:pt>
                <c:pt idx="13">
                  <c:v>84.84</c:v>
                </c:pt>
                <c:pt idx="14">
                  <c:v>84.53</c:v>
                </c:pt>
                <c:pt idx="15">
                  <c:v>83.3</c:v>
                </c:pt>
                <c:pt idx="16">
                  <c:v>80.7</c:v>
                </c:pt>
                <c:pt idx="17">
                  <c:v>78.13</c:v>
                </c:pt>
                <c:pt idx="18">
                  <c:v>75.56</c:v>
                </c:pt>
                <c:pt idx="19">
                  <c:v>73</c:v>
                </c:pt>
                <c:pt idx="20">
                  <c:v>70.430000000000007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D0-4EC2-8C5F-6C14F602D5A4}"/>
            </c:ext>
          </c:extLst>
        </c:ser>
        <c:ser>
          <c:idx val="1"/>
          <c:order val="1"/>
          <c:tx>
            <c:strRef>
              <c:f>'5A'!$M$155</c:f>
              <c:strCache>
                <c:ptCount val="1"/>
                <c:pt idx="0">
                  <c:v>Energiforbrug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'5A'!$N$153:$AH$153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'5A'!$N$155:$AH$155</c:f>
              <c:numCache>
                <c:formatCode>General</c:formatCode>
                <c:ptCount val="21"/>
                <c:pt idx="0">
                  <c:v>100</c:v>
                </c:pt>
                <c:pt idx="1">
                  <c:v>99.39</c:v>
                </c:pt>
                <c:pt idx="2">
                  <c:v>97.74</c:v>
                </c:pt>
                <c:pt idx="3">
                  <c:v>97.5</c:v>
                </c:pt>
                <c:pt idx="4">
                  <c:v>96.94</c:v>
                </c:pt>
                <c:pt idx="5">
                  <c:v>95.86</c:v>
                </c:pt>
                <c:pt idx="6">
                  <c:v>96.04</c:v>
                </c:pt>
                <c:pt idx="7">
                  <c:v>98.96</c:v>
                </c:pt>
                <c:pt idx="8">
                  <c:v>99.41</c:v>
                </c:pt>
                <c:pt idx="9">
                  <c:v>96.81</c:v>
                </c:pt>
                <c:pt idx="10">
                  <c:v>99.38</c:v>
                </c:pt>
                <c:pt idx="11">
                  <c:v>100.19</c:v>
                </c:pt>
                <c:pt idx="12">
                  <c:v>101.68</c:v>
                </c:pt>
                <c:pt idx="13">
                  <c:v>103.17</c:v>
                </c:pt>
                <c:pt idx="14">
                  <c:v>104.66</c:v>
                </c:pt>
                <c:pt idx="15">
                  <c:v>106.15</c:v>
                </c:pt>
                <c:pt idx="16">
                  <c:v>107.61</c:v>
                </c:pt>
                <c:pt idx="17">
                  <c:v>109.06</c:v>
                </c:pt>
                <c:pt idx="18">
                  <c:v>110.52</c:v>
                </c:pt>
                <c:pt idx="19">
                  <c:v>111.97</c:v>
                </c:pt>
                <c:pt idx="20">
                  <c:v>113.43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D0-4EC2-8C5F-6C14F602D5A4}"/>
            </c:ext>
          </c:extLst>
        </c:ser>
        <c:ser>
          <c:idx val="2"/>
          <c:order val="2"/>
          <c:tx>
            <c:strRef>
              <c:f>'5A'!$M$156</c:f>
              <c:strCache>
                <c:ptCount val="1"/>
                <c:pt idx="0">
                  <c:v>Produktion</c:v>
                </c:pt>
              </c:strCache>
            </c:strRef>
          </c:tx>
          <c:spPr>
            <a:ln w="19050" cap="rnd">
              <a:solidFill>
                <a:srgbClr val="673AB7"/>
              </a:solidFill>
              <a:round/>
            </a:ln>
            <a:effectLst/>
          </c:spPr>
          <c:marker>
            <c:symbol val="none"/>
          </c:marker>
          <c:cat>
            <c:strRef>
              <c:f>'5A'!$N$153:$AH$153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'5A'!$N$156:$AH$156</c:f>
              <c:numCache>
                <c:formatCode>General</c:formatCode>
                <c:ptCount val="21"/>
                <c:pt idx="0">
                  <c:v>100</c:v>
                </c:pt>
                <c:pt idx="1">
                  <c:v>103.8</c:v>
                </c:pt>
                <c:pt idx="2">
                  <c:v>104.32</c:v>
                </c:pt>
                <c:pt idx="3">
                  <c:v>105.44</c:v>
                </c:pt>
                <c:pt idx="4">
                  <c:v>107.35</c:v>
                </c:pt>
                <c:pt idx="5">
                  <c:v>109.91</c:v>
                </c:pt>
                <c:pt idx="6">
                  <c:v>115.15</c:v>
                </c:pt>
                <c:pt idx="7">
                  <c:v>118.87</c:v>
                </c:pt>
                <c:pt idx="8">
                  <c:v>120.8</c:v>
                </c:pt>
                <c:pt idx="9">
                  <c:v>123.08</c:v>
                </c:pt>
                <c:pt idx="10">
                  <c:v>125.95</c:v>
                </c:pt>
                <c:pt idx="11">
                  <c:v>128.82</c:v>
                </c:pt>
                <c:pt idx="12">
                  <c:v>131.69</c:v>
                </c:pt>
                <c:pt idx="13">
                  <c:v>134.56</c:v>
                </c:pt>
                <c:pt idx="14">
                  <c:v>137.44</c:v>
                </c:pt>
                <c:pt idx="15">
                  <c:v>140.31</c:v>
                </c:pt>
                <c:pt idx="16">
                  <c:v>142.88999999999999</c:v>
                </c:pt>
                <c:pt idx="17">
                  <c:v>145.47999999999999</c:v>
                </c:pt>
                <c:pt idx="18">
                  <c:v>148.07</c:v>
                </c:pt>
                <c:pt idx="19">
                  <c:v>150.66</c:v>
                </c:pt>
                <c:pt idx="20">
                  <c:v>153.24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D0-4EC2-8C5F-6C14F602D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4685320"/>
        <c:axId val="574686960"/>
      </c:lineChart>
      <c:catAx>
        <c:axId val="574685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6960"/>
        <c:crosses val="autoZero"/>
        <c:auto val="1"/>
        <c:lblAlgn val="ctr"/>
        <c:lblOffset val="100"/>
        <c:tickLblSkip val="5"/>
        <c:noMultiLvlLbl val="0"/>
      </c:catAx>
      <c:valAx>
        <c:axId val="574686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 (2010 = 100)</a:t>
                </a:r>
              </a:p>
            </c:rich>
          </c:tx>
          <c:layout>
            <c:manualLayout>
              <c:xMode val="edge"/>
              <c:yMode val="edge"/>
              <c:x val="0"/>
              <c:y val="7.030676376171139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5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Elforbrug i datacentre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4238123670560117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'5A'!$M$179</c:f>
              <c:strCache>
                <c:ptCount val="1"/>
                <c:pt idx="0">
                  <c:v>BF20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'5A'!$N$178:$Z$178</c:f>
              <c:strCach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strCache>
            </c:strRef>
          </c:cat>
          <c:val>
            <c:numRef>
              <c:f>'5A'!$N$179:$Z$179</c:f>
              <c:numCache>
                <c:formatCode>General</c:formatCode>
                <c:ptCount val="13"/>
                <c:pt idx="0">
                  <c:v>0</c:v>
                </c:pt>
                <c:pt idx="1">
                  <c:v>0.53</c:v>
                </c:pt>
                <c:pt idx="2">
                  <c:v>1.36</c:v>
                </c:pt>
                <c:pt idx="3">
                  <c:v>3.34</c:v>
                </c:pt>
                <c:pt idx="4">
                  <c:v>6.25</c:v>
                </c:pt>
                <c:pt idx="5">
                  <c:v>9.0500000000000007</c:v>
                </c:pt>
                <c:pt idx="6">
                  <c:v>12.62</c:v>
                </c:pt>
                <c:pt idx="7">
                  <c:v>15.66</c:v>
                </c:pt>
                <c:pt idx="8">
                  <c:v>17.809999999999999</c:v>
                </c:pt>
                <c:pt idx="9">
                  <c:v>19.559999999999999</c:v>
                </c:pt>
                <c:pt idx="10">
                  <c:v>21.23</c:v>
                </c:pt>
                <c:pt idx="11">
                  <c:v>22.96</c:v>
                </c:pt>
                <c:pt idx="12">
                  <c:v>24.54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FE-41FD-97F4-1E1B6B5FDF1F}"/>
            </c:ext>
          </c:extLst>
        </c:ser>
        <c:ser>
          <c:idx val="1"/>
          <c:order val="1"/>
          <c:tx>
            <c:strRef>
              <c:f>'5A'!$M$180</c:f>
              <c:strCache>
                <c:ptCount val="1"/>
                <c:pt idx="0">
                  <c:v>KF21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'5A'!$N$178:$Z$178</c:f>
              <c:strCach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strCache>
            </c:strRef>
          </c:cat>
          <c:val>
            <c:numRef>
              <c:f>'5A'!$N$180:$Z$180</c:f>
              <c:numCache>
                <c:formatCode>General</c:formatCode>
                <c:ptCount val="13"/>
                <c:pt idx="0">
                  <c:v>0</c:v>
                </c:pt>
                <c:pt idx="1">
                  <c:v>0.79</c:v>
                </c:pt>
                <c:pt idx="2">
                  <c:v>3.16</c:v>
                </c:pt>
                <c:pt idx="3">
                  <c:v>4.58</c:v>
                </c:pt>
                <c:pt idx="4">
                  <c:v>5.99</c:v>
                </c:pt>
                <c:pt idx="5">
                  <c:v>7.4</c:v>
                </c:pt>
                <c:pt idx="6">
                  <c:v>8.81</c:v>
                </c:pt>
                <c:pt idx="7">
                  <c:v>10.220000000000001</c:v>
                </c:pt>
                <c:pt idx="8">
                  <c:v>11.63</c:v>
                </c:pt>
                <c:pt idx="9">
                  <c:v>13.04</c:v>
                </c:pt>
                <c:pt idx="10">
                  <c:v>14.45</c:v>
                </c:pt>
                <c:pt idx="11">
                  <c:v>15.87</c:v>
                </c:pt>
                <c:pt idx="12">
                  <c:v>17.28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FE-41FD-97F4-1E1B6B5FD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4683352"/>
        <c:axId val="574683680"/>
      </c:lineChart>
      <c:catAx>
        <c:axId val="574683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3680"/>
        <c:crosses val="autoZero"/>
        <c:auto val="1"/>
        <c:lblAlgn val="ctr"/>
        <c:lblOffset val="100"/>
        <c:noMultiLvlLbl val="0"/>
      </c:catAx>
      <c:valAx>
        <c:axId val="57468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83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Følsomhedsanalyse på elforbrug på datacentre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1425215509198792"/>
          <c:h val="0.866013547782953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'5A'!$N$203</c:f>
              <c:strCache>
                <c:ptCount val="1"/>
                <c:pt idx="0">
                  <c:v>Elforbrug til datacentre</c:v>
                </c:pt>
              </c:strCache>
            </c:strRef>
          </c:tx>
          <c:spPr>
            <a:solidFill>
              <a:srgbClr val="3C95CC"/>
            </a:solidFill>
            <a:ln w="9525">
              <a:solidFill>
                <a:srgbClr val="128FDC"/>
              </a:solidFill>
            </a:ln>
            <a:effectLst/>
          </c:spPr>
          <c:invertIfNegative val="0"/>
          <c:cat>
            <c:strRef>
              <c:f>'5A'!$M$204:$M$206</c:f>
              <c:strCache>
                <c:ptCount val="3"/>
                <c:pt idx="0">
                  <c:v>Lav</c:v>
                </c:pt>
                <c:pt idx="1">
                  <c:v>KF21</c:v>
                </c:pt>
                <c:pt idx="2">
                  <c:v>Høj</c:v>
                </c:pt>
              </c:strCache>
            </c:strRef>
          </c:cat>
          <c:val>
            <c:numRef>
              <c:f>'5A'!$N$204:$N$206</c:f>
              <c:numCache>
                <c:formatCode>General</c:formatCode>
                <c:ptCount val="3"/>
                <c:pt idx="0">
                  <c:v>12.1</c:v>
                </c:pt>
                <c:pt idx="1">
                  <c:v>17.28</c:v>
                </c:pt>
                <c:pt idx="2">
                  <c:v>22.46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04-4673-A19E-10ACB08B4DA2}"/>
            </c:ext>
          </c:extLst>
        </c:ser>
        <c:ser>
          <c:idx val="1"/>
          <c:order val="1"/>
          <c:tx>
            <c:strRef>
              <c:f>'5A'!$O$203</c:f>
              <c:strCache>
                <c:ptCount val="1"/>
                <c:pt idx="0">
                  <c:v>Netto import</c:v>
                </c:pt>
              </c:strCache>
            </c:strRef>
          </c:tx>
          <c:spPr>
            <a:solidFill>
              <a:srgbClr val="5E9AA1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'5A'!$M$204:$M$206</c:f>
              <c:strCache>
                <c:ptCount val="3"/>
                <c:pt idx="0">
                  <c:v>Lav</c:v>
                </c:pt>
                <c:pt idx="1">
                  <c:v>KF21</c:v>
                </c:pt>
                <c:pt idx="2">
                  <c:v>Høj</c:v>
                </c:pt>
              </c:strCache>
            </c:strRef>
          </c:cat>
          <c:val>
            <c:numRef>
              <c:f>'5A'!$O$204:$O$206</c:f>
              <c:numCache>
                <c:formatCode>General</c:formatCode>
                <c:ptCount val="3"/>
                <c:pt idx="0">
                  <c:v>-0.32</c:v>
                </c:pt>
                <c:pt idx="1">
                  <c:v>4.95</c:v>
                </c:pt>
                <c:pt idx="2">
                  <c:v>10.210000000000001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04-4673-A19E-10ACB08B4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74692208"/>
        <c:axId val="580742272"/>
      </c:barChart>
      <c:catAx>
        <c:axId val="57469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2272"/>
        <c:crosses val="autoZero"/>
        <c:auto val="1"/>
        <c:lblAlgn val="ctr"/>
        <c:lblOffset val="100"/>
        <c:noMultiLvlLbl val="0"/>
      </c:catAx>
      <c:valAx>
        <c:axId val="58074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7469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serviceerhvervene                                        samt biogene CO2-udledninger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2887244840840395"/>
          <c:h val="0.80785679858743742"/>
        </c:manualLayout>
      </c:layout>
      <c:areaChart>
        <c:grouping val="stacked"/>
        <c:varyColors val="0"/>
        <c:ser>
          <c:idx val="0"/>
          <c:order val="0"/>
          <c:tx>
            <c:strRef>
              <c:f>'5A'!$M$229</c:f>
              <c:strCache>
                <c:ptCount val="1"/>
                <c:pt idx="0">
                  <c:v>Sektorens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'5A'!$N$228:$BB$228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'5A'!$N$229:$BB$229</c:f>
              <c:numCache>
                <c:formatCode>General</c:formatCode>
                <c:ptCount val="41"/>
                <c:pt idx="0">
                  <c:v>1.43</c:v>
                </c:pt>
                <c:pt idx="1">
                  <c:v>1.34</c:v>
                </c:pt>
                <c:pt idx="2">
                  <c:v>1.24</c:v>
                </c:pt>
                <c:pt idx="3">
                  <c:v>1.32</c:v>
                </c:pt>
                <c:pt idx="4">
                  <c:v>1.1299999999999999</c:v>
                </c:pt>
                <c:pt idx="5">
                  <c:v>1.1499999999999999</c:v>
                </c:pt>
                <c:pt idx="6">
                  <c:v>1.32</c:v>
                </c:pt>
                <c:pt idx="7">
                  <c:v>1.17</c:v>
                </c:pt>
                <c:pt idx="8">
                  <c:v>1.05</c:v>
                </c:pt>
                <c:pt idx="9">
                  <c:v>1.04</c:v>
                </c:pt>
                <c:pt idx="10">
                  <c:v>0.95</c:v>
                </c:pt>
                <c:pt idx="11">
                  <c:v>0.92</c:v>
                </c:pt>
                <c:pt idx="12">
                  <c:v>0.94</c:v>
                </c:pt>
                <c:pt idx="13">
                  <c:v>1.03</c:v>
                </c:pt>
                <c:pt idx="14">
                  <c:v>1.02</c:v>
                </c:pt>
                <c:pt idx="15">
                  <c:v>1.02</c:v>
                </c:pt>
                <c:pt idx="16">
                  <c:v>1.04</c:v>
                </c:pt>
                <c:pt idx="17">
                  <c:v>0.95</c:v>
                </c:pt>
                <c:pt idx="18">
                  <c:v>0.95</c:v>
                </c:pt>
                <c:pt idx="19">
                  <c:v>0.93</c:v>
                </c:pt>
                <c:pt idx="20">
                  <c:v>0.9</c:v>
                </c:pt>
                <c:pt idx="21">
                  <c:v>0.74</c:v>
                </c:pt>
                <c:pt idx="22">
                  <c:v>0.8</c:v>
                </c:pt>
                <c:pt idx="23">
                  <c:v>0.8</c:v>
                </c:pt>
                <c:pt idx="24">
                  <c:v>0.65</c:v>
                </c:pt>
                <c:pt idx="25">
                  <c:v>0.69</c:v>
                </c:pt>
                <c:pt idx="26">
                  <c:v>0.71</c:v>
                </c:pt>
                <c:pt idx="27">
                  <c:v>0.72</c:v>
                </c:pt>
                <c:pt idx="28">
                  <c:v>0.71</c:v>
                </c:pt>
                <c:pt idx="29">
                  <c:v>0.63</c:v>
                </c:pt>
                <c:pt idx="30">
                  <c:v>0.59</c:v>
                </c:pt>
                <c:pt idx="31">
                  <c:v>0.53</c:v>
                </c:pt>
                <c:pt idx="32">
                  <c:v>0.48</c:v>
                </c:pt>
                <c:pt idx="33">
                  <c:v>0.45</c:v>
                </c:pt>
                <c:pt idx="34">
                  <c:v>0.41</c:v>
                </c:pt>
                <c:pt idx="35">
                  <c:v>0.39</c:v>
                </c:pt>
                <c:pt idx="36">
                  <c:v>0.34</c:v>
                </c:pt>
                <c:pt idx="37">
                  <c:v>0.31</c:v>
                </c:pt>
                <c:pt idx="38">
                  <c:v>0.28000000000000003</c:v>
                </c:pt>
                <c:pt idx="39">
                  <c:v>0.24</c:v>
                </c:pt>
                <c:pt idx="40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A4-4675-9661-0C5AF374479F}"/>
            </c:ext>
          </c:extLst>
        </c:ser>
        <c:ser>
          <c:idx val="1"/>
          <c:order val="1"/>
          <c:tx>
            <c:strRef>
              <c:f>'5A'!$M$230</c:f>
              <c:strCache>
                <c:ptCount val="1"/>
                <c:pt idx="0">
                  <c:v>Sektorens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'5A'!$N$228:$BB$228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'5A'!$N$230:$BB$230</c:f>
              <c:numCache>
                <c:formatCode>General</c:formatCode>
                <c:ptCount val="4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0.11</c:v>
                </c:pt>
                <c:pt idx="5">
                  <c:v>0.13</c:v>
                </c:pt>
                <c:pt idx="6">
                  <c:v>0.14000000000000001</c:v>
                </c:pt>
                <c:pt idx="7">
                  <c:v>0.15</c:v>
                </c:pt>
                <c:pt idx="8">
                  <c:v>0.12</c:v>
                </c:pt>
                <c:pt idx="9">
                  <c:v>0.19</c:v>
                </c:pt>
                <c:pt idx="10">
                  <c:v>0.2</c:v>
                </c:pt>
                <c:pt idx="11">
                  <c:v>0.18</c:v>
                </c:pt>
                <c:pt idx="12">
                  <c:v>0.22</c:v>
                </c:pt>
                <c:pt idx="13">
                  <c:v>0.22</c:v>
                </c:pt>
                <c:pt idx="14">
                  <c:v>0.2</c:v>
                </c:pt>
                <c:pt idx="15">
                  <c:v>0.22</c:v>
                </c:pt>
                <c:pt idx="16">
                  <c:v>0.24</c:v>
                </c:pt>
                <c:pt idx="17">
                  <c:v>0.21</c:v>
                </c:pt>
                <c:pt idx="18">
                  <c:v>0.2</c:v>
                </c:pt>
                <c:pt idx="19">
                  <c:v>0.17</c:v>
                </c:pt>
                <c:pt idx="20">
                  <c:v>0.17</c:v>
                </c:pt>
                <c:pt idx="21">
                  <c:v>0.17</c:v>
                </c:pt>
                <c:pt idx="22">
                  <c:v>0.16</c:v>
                </c:pt>
                <c:pt idx="23">
                  <c:v>0.18</c:v>
                </c:pt>
                <c:pt idx="24">
                  <c:v>0.19</c:v>
                </c:pt>
                <c:pt idx="25">
                  <c:v>0.18</c:v>
                </c:pt>
                <c:pt idx="26">
                  <c:v>0.24</c:v>
                </c:pt>
                <c:pt idx="27">
                  <c:v>0.26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0.36</c:v>
                </c:pt>
                <c:pt idx="31">
                  <c:v>0.38</c:v>
                </c:pt>
                <c:pt idx="32">
                  <c:v>0.42</c:v>
                </c:pt>
                <c:pt idx="33">
                  <c:v>0.44</c:v>
                </c:pt>
                <c:pt idx="34">
                  <c:v>0.47</c:v>
                </c:pt>
                <c:pt idx="35">
                  <c:v>0.49</c:v>
                </c:pt>
                <c:pt idx="36">
                  <c:v>0.51</c:v>
                </c:pt>
                <c:pt idx="37">
                  <c:v>0.53</c:v>
                </c:pt>
                <c:pt idx="38">
                  <c:v>0.55000000000000004</c:v>
                </c:pt>
                <c:pt idx="39">
                  <c:v>0.56999999999999995</c:v>
                </c:pt>
                <c:pt idx="40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A4-4675-9661-0C5AF3744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40632"/>
        <c:axId val="580747848"/>
      </c:areaChart>
      <c:catAx>
        <c:axId val="58074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7848"/>
        <c:crosses val="autoZero"/>
        <c:auto val="1"/>
        <c:lblAlgn val="ctr"/>
        <c:lblOffset val="100"/>
        <c:tickLblSkip val="5"/>
        <c:noMultiLvlLbl val="0"/>
      </c:catAx>
      <c:valAx>
        <c:axId val="580747848"/>
        <c:scaling>
          <c:orientation val="minMax"/>
          <c:max val="1.6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6587677725118485E-2"/>
              <c:y val="0.102698701102441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0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Samlede udledninger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482031570698216"/>
          <c:h val="0.86601354778295303"/>
        </c:manualLayout>
      </c:layout>
      <c:areaChart>
        <c:grouping val="stacked"/>
        <c:varyColors val="0"/>
        <c:ser>
          <c:idx val="1"/>
          <c:order val="1"/>
          <c:tx>
            <c:strRef>
              <c:f>'2'!$M$105</c:f>
              <c:strCache>
                <c:ptCount val="1"/>
                <c:pt idx="0">
                  <c:v>Energirelaterede udledninger   (CRF 1)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'2'!$N$103:$BB$103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'2'!$N$105:$BB$105</c:f>
              <c:numCache>
                <c:formatCode>General</c:formatCode>
                <c:ptCount val="41"/>
                <c:pt idx="0">
                  <c:v>53.52</c:v>
                </c:pt>
                <c:pt idx="1">
                  <c:v>64.27</c:v>
                </c:pt>
                <c:pt idx="2">
                  <c:v>58.41</c:v>
                </c:pt>
                <c:pt idx="3">
                  <c:v>60.74</c:v>
                </c:pt>
                <c:pt idx="4">
                  <c:v>64.73</c:v>
                </c:pt>
                <c:pt idx="5">
                  <c:v>61.6</c:v>
                </c:pt>
                <c:pt idx="6">
                  <c:v>75.099999999999994</c:v>
                </c:pt>
                <c:pt idx="7">
                  <c:v>65.55</c:v>
                </c:pt>
                <c:pt idx="8">
                  <c:v>61.44</c:v>
                </c:pt>
                <c:pt idx="9">
                  <c:v>58.95</c:v>
                </c:pt>
                <c:pt idx="10">
                  <c:v>54.44</c:v>
                </c:pt>
                <c:pt idx="11">
                  <c:v>56.11</c:v>
                </c:pt>
                <c:pt idx="12">
                  <c:v>55.6</c:v>
                </c:pt>
                <c:pt idx="13">
                  <c:v>60.85</c:v>
                </c:pt>
                <c:pt idx="14">
                  <c:v>55.22</c:v>
                </c:pt>
                <c:pt idx="15">
                  <c:v>51.5</c:v>
                </c:pt>
                <c:pt idx="16">
                  <c:v>59.39</c:v>
                </c:pt>
                <c:pt idx="17">
                  <c:v>54.48</c:v>
                </c:pt>
                <c:pt idx="18">
                  <c:v>51.21</c:v>
                </c:pt>
                <c:pt idx="19">
                  <c:v>49.08</c:v>
                </c:pt>
                <c:pt idx="20">
                  <c:v>49.51</c:v>
                </c:pt>
                <c:pt idx="21">
                  <c:v>44.22</c:v>
                </c:pt>
                <c:pt idx="22">
                  <c:v>39.65</c:v>
                </c:pt>
                <c:pt idx="23">
                  <c:v>41.37</c:v>
                </c:pt>
                <c:pt idx="24">
                  <c:v>37.11</c:v>
                </c:pt>
                <c:pt idx="25">
                  <c:v>34.659999999999997</c:v>
                </c:pt>
                <c:pt idx="26">
                  <c:v>36.22</c:v>
                </c:pt>
                <c:pt idx="27">
                  <c:v>33.880000000000003</c:v>
                </c:pt>
                <c:pt idx="28">
                  <c:v>33.71</c:v>
                </c:pt>
                <c:pt idx="29">
                  <c:v>30.08</c:v>
                </c:pt>
                <c:pt idx="30">
                  <c:v>27.18</c:v>
                </c:pt>
                <c:pt idx="31">
                  <c:v>26.81</c:v>
                </c:pt>
                <c:pt idx="32">
                  <c:v>26.27</c:v>
                </c:pt>
                <c:pt idx="33">
                  <c:v>24.85</c:v>
                </c:pt>
                <c:pt idx="34">
                  <c:v>23.96</c:v>
                </c:pt>
                <c:pt idx="35">
                  <c:v>22.87</c:v>
                </c:pt>
                <c:pt idx="36">
                  <c:v>22.15</c:v>
                </c:pt>
                <c:pt idx="37">
                  <c:v>21.24</c:v>
                </c:pt>
                <c:pt idx="38">
                  <c:v>20.350000000000001</c:v>
                </c:pt>
                <c:pt idx="39">
                  <c:v>19.37</c:v>
                </c:pt>
                <c:pt idx="40">
                  <c:v>18.54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7-4A51-83F3-8A5290B5965C}"/>
            </c:ext>
          </c:extLst>
        </c:ser>
        <c:ser>
          <c:idx val="2"/>
          <c:order val="2"/>
          <c:tx>
            <c:strRef>
              <c:f>'2'!$M$106</c:f>
              <c:strCache>
                <c:ptCount val="1"/>
                <c:pt idx="0">
                  <c:v>Procesudledninger                         (CRF 2)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'2'!$N$103:$BB$103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'2'!$N$106:$BB$106</c:f>
              <c:numCache>
                <c:formatCode>General</c:formatCode>
                <c:ptCount val="41"/>
                <c:pt idx="0">
                  <c:v>2.25</c:v>
                </c:pt>
                <c:pt idx="1">
                  <c:v>2.39</c:v>
                </c:pt>
                <c:pt idx="2">
                  <c:v>2.46</c:v>
                </c:pt>
                <c:pt idx="3">
                  <c:v>2.5299999999999998</c:v>
                </c:pt>
                <c:pt idx="4">
                  <c:v>2.64</c:v>
                </c:pt>
                <c:pt idx="5">
                  <c:v>2.8</c:v>
                </c:pt>
                <c:pt idx="6">
                  <c:v>2.95</c:v>
                </c:pt>
                <c:pt idx="7">
                  <c:v>3.04</c:v>
                </c:pt>
                <c:pt idx="8">
                  <c:v>3.17</c:v>
                </c:pt>
                <c:pt idx="9">
                  <c:v>3.42</c:v>
                </c:pt>
                <c:pt idx="10">
                  <c:v>3.57</c:v>
                </c:pt>
                <c:pt idx="11">
                  <c:v>3.43</c:v>
                </c:pt>
                <c:pt idx="12">
                  <c:v>3.37</c:v>
                </c:pt>
                <c:pt idx="13">
                  <c:v>3.36</c:v>
                </c:pt>
                <c:pt idx="14">
                  <c:v>3.23</c:v>
                </c:pt>
                <c:pt idx="15">
                  <c:v>2.75</c:v>
                </c:pt>
                <c:pt idx="16">
                  <c:v>2.8</c:v>
                </c:pt>
                <c:pt idx="17">
                  <c:v>2.83</c:v>
                </c:pt>
                <c:pt idx="18">
                  <c:v>2.5299999999999998</c:v>
                </c:pt>
                <c:pt idx="19">
                  <c:v>2.1</c:v>
                </c:pt>
                <c:pt idx="20">
                  <c:v>1.88</c:v>
                </c:pt>
                <c:pt idx="21">
                  <c:v>2.0299999999999998</c:v>
                </c:pt>
                <c:pt idx="22">
                  <c:v>2.0699999999999998</c:v>
                </c:pt>
                <c:pt idx="23">
                  <c:v>2.04</c:v>
                </c:pt>
                <c:pt idx="24">
                  <c:v>1.99</c:v>
                </c:pt>
                <c:pt idx="25">
                  <c:v>1.82</c:v>
                </c:pt>
                <c:pt idx="26">
                  <c:v>2.0299999999999998</c:v>
                </c:pt>
                <c:pt idx="27">
                  <c:v>2.0099999999999998</c:v>
                </c:pt>
                <c:pt idx="28">
                  <c:v>2.0299999999999998</c:v>
                </c:pt>
                <c:pt idx="29">
                  <c:v>1.83</c:v>
                </c:pt>
                <c:pt idx="30">
                  <c:v>1.83</c:v>
                </c:pt>
                <c:pt idx="31">
                  <c:v>1.72</c:v>
                </c:pt>
                <c:pt idx="32">
                  <c:v>1.68</c:v>
                </c:pt>
                <c:pt idx="33">
                  <c:v>1.66</c:v>
                </c:pt>
                <c:pt idx="34">
                  <c:v>1.65</c:v>
                </c:pt>
                <c:pt idx="35">
                  <c:v>1.64</c:v>
                </c:pt>
                <c:pt idx="36">
                  <c:v>1.62</c:v>
                </c:pt>
                <c:pt idx="37">
                  <c:v>1.6</c:v>
                </c:pt>
                <c:pt idx="38">
                  <c:v>1.57</c:v>
                </c:pt>
                <c:pt idx="39">
                  <c:v>1.52</c:v>
                </c:pt>
                <c:pt idx="40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67-4A51-83F3-8A5290B5965C}"/>
            </c:ext>
          </c:extLst>
        </c:ser>
        <c:ser>
          <c:idx val="3"/>
          <c:order val="3"/>
          <c:tx>
            <c:strRef>
              <c:f>'2'!$M$107</c:f>
              <c:strCache>
                <c:ptCount val="1"/>
                <c:pt idx="0">
                  <c:v>Landbrugsudledninger                  (CRF 3)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'2'!$N$103:$BB$103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'2'!$N$107:$BB$107</c:f>
              <c:numCache>
                <c:formatCode>General</c:formatCode>
                <c:ptCount val="41"/>
                <c:pt idx="0">
                  <c:v>13.07</c:v>
                </c:pt>
                <c:pt idx="1">
                  <c:v>12.94</c:v>
                </c:pt>
                <c:pt idx="2">
                  <c:v>12.78</c:v>
                </c:pt>
                <c:pt idx="3">
                  <c:v>12.71</c:v>
                </c:pt>
                <c:pt idx="4">
                  <c:v>12.54</c:v>
                </c:pt>
                <c:pt idx="5">
                  <c:v>12.55</c:v>
                </c:pt>
                <c:pt idx="6">
                  <c:v>12.18</c:v>
                </c:pt>
                <c:pt idx="7">
                  <c:v>12.17</c:v>
                </c:pt>
                <c:pt idx="8">
                  <c:v>12.16</c:v>
                </c:pt>
                <c:pt idx="9">
                  <c:v>11.78</c:v>
                </c:pt>
                <c:pt idx="10">
                  <c:v>11.73</c:v>
                </c:pt>
                <c:pt idx="11">
                  <c:v>11.77</c:v>
                </c:pt>
                <c:pt idx="12">
                  <c:v>11.81</c:v>
                </c:pt>
                <c:pt idx="13">
                  <c:v>11.61</c:v>
                </c:pt>
                <c:pt idx="14">
                  <c:v>11.55</c:v>
                </c:pt>
                <c:pt idx="15">
                  <c:v>11.36</c:v>
                </c:pt>
                <c:pt idx="16">
                  <c:v>11.07</c:v>
                </c:pt>
                <c:pt idx="17">
                  <c:v>11.28</c:v>
                </c:pt>
                <c:pt idx="18">
                  <c:v>11.27</c:v>
                </c:pt>
                <c:pt idx="19">
                  <c:v>11.07</c:v>
                </c:pt>
                <c:pt idx="20">
                  <c:v>11.02</c:v>
                </c:pt>
                <c:pt idx="21">
                  <c:v>10.99</c:v>
                </c:pt>
                <c:pt idx="22">
                  <c:v>11.01</c:v>
                </c:pt>
                <c:pt idx="23">
                  <c:v>11</c:v>
                </c:pt>
                <c:pt idx="24">
                  <c:v>11.09</c:v>
                </c:pt>
                <c:pt idx="25">
                  <c:v>10.98</c:v>
                </c:pt>
                <c:pt idx="26">
                  <c:v>11.13</c:v>
                </c:pt>
                <c:pt idx="27">
                  <c:v>11.2</c:v>
                </c:pt>
                <c:pt idx="28">
                  <c:v>11.08</c:v>
                </c:pt>
                <c:pt idx="29">
                  <c:v>11.06</c:v>
                </c:pt>
                <c:pt idx="30">
                  <c:v>11.01</c:v>
                </c:pt>
                <c:pt idx="31">
                  <c:v>10.79</c:v>
                </c:pt>
                <c:pt idx="32">
                  <c:v>10.76</c:v>
                </c:pt>
                <c:pt idx="33">
                  <c:v>10.71</c:v>
                </c:pt>
                <c:pt idx="34">
                  <c:v>10.67</c:v>
                </c:pt>
                <c:pt idx="35">
                  <c:v>10.65</c:v>
                </c:pt>
                <c:pt idx="36">
                  <c:v>10.62</c:v>
                </c:pt>
                <c:pt idx="37">
                  <c:v>10.59</c:v>
                </c:pt>
                <c:pt idx="38">
                  <c:v>10.57</c:v>
                </c:pt>
                <c:pt idx="39">
                  <c:v>10.53</c:v>
                </c:pt>
                <c:pt idx="40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67-4A51-83F3-8A5290B5965C}"/>
            </c:ext>
          </c:extLst>
        </c:ser>
        <c:ser>
          <c:idx val="4"/>
          <c:order val="4"/>
          <c:tx>
            <c:strRef>
              <c:f>'2'!$M$108</c:f>
              <c:strCache>
                <c:ptCount val="1"/>
                <c:pt idx="0">
                  <c:v>LULUCF udledninger                       (CRF 4)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'2'!$N$103:$BB$103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'2'!$N$108:$BB$108</c:f>
              <c:numCache>
                <c:formatCode>General</c:formatCode>
                <c:ptCount val="41"/>
                <c:pt idx="0">
                  <c:v>6.53</c:v>
                </c:pt>
                <c:pt idx="1">
                  <c:v>5.45</c:v>
                </c:pt>
                <c:pt idx="2">
                  <c:v>6.45</c:v>
                </c:pt>
                <c:pt idx="3">
                  <c:v>5.3</c:v>
                </c:pt>
                <c:pt idx="4">
                  <c:v>4.67</c:v>
                </c:pt>
                <c:pt idx="5">
                  <c:v>4.72</c:v>
                </c:pt>
                <c:pt idx="6">
                  <c:v>4.09</c:v>
                </c:pt>
                <c:pt idx="7">
                  <c:v>4.45</c:v>
                </c:pt>
                <c:pt idx="8">
                  <c:v>4.24</c:v>
                </c:pt>
                <c:pt idx="9">
                  <c:v>4.38</c:v>
                </c:pt>
                <c:pt idx="10">
                  <c:v>4.5999999999999996</c:v>
                </c:pt>
                <c:pt idx="11">
                  <c:v>3.72</c:v>
                </c:pt>
                <c:pt idx="12">
                  <c:v>4.74</c:v>
                </c:pt>
                <c:pt idx="13">
                  <c:v>4.58</c:v>
                </c:pt>
                <c:pt idx="14">
                  <c:v>4.34</c:v>
                </c:pt>
                <c:pt idx="15">
                  <c:v>4.37</c:v>
                </c:pt>
                <c:pt idx="16">
                  <c:v>4.8099999999999996</c:v>
                </c:pt>
                <c:pt idx="17">
                  <c:v>5.22</c:v>
                </c:pt>
                <c:pt idx="18">
                  <c:v>3.79</c:v>
                </c:pt>
                <c:pt idx="19">
                  <c:v>2.92</c:v>
                </c:pt>
                <c:pt idx="20">
                  <c:v>2.0499999999999998</c:v>
                </c:pt>
                <c:pt idx="21">
                  <c:v>1.79</c:v>
                </c:pt>
                <c:pt idx="22">
                  <c:v>1.06</c:v>
                </c:pt>
                <c:pt idx="23">
                  <c:v>0.8</c:v>
                </c:pt>
                <c:pt idx="24">
                  <c:v>1.52</c:v>
                </c:pt>
                <c:pt idx="25">
                  <c:v>0.64</c:v>
                </c:pt>
                <c:pt idx="26">
                  <c:v>1.75</c:v>
                </c:pt>
                <c:pt idx="27">
                  <c:v>1.68</c:v>
                </c:pt>
                <c:pt idx="28">
                  <c:v>3.5</c:v>
                </c:pt>
                <c:pt idx="29">
                  <c:v>2.44</c:v>
                </c:pt>
                <c:pt idx="30">
                  <c:v>2.78</c:v>
                </c:pt>
                <c:pt idx="31">
                  <c:v>2.89</c:v>
                </c:pt>
                <c:pt idx="32">
                  <c:v>3.51</c:v>
                </c:pt>
                <c:pt idx="33">
                  <c:v>4.09</c:v>
                </c:pt>
                <c:pt idx="34">
                  <c:v>5.24</c:v>
                </c:pt>
                <c:pt idx="35">
                  <c:v>5.05</c:v>
                </c:pt>
                <c:pt idx="36">
                  <c:v>4.88</c:v>
                </c:pt>
                <c:pt idx="37">
                  <c:v>4.49</c:v>
                </c:pt>
                <c:pt idx="38">
                  <c:v>4.55</c:v>
                </c:pt>
                <c:pt idx="39">
                  <c:v>4.4800000000000004</c:v>
                </c:pt>
                <c:pt idx="40">
                  <c:v>4.3899999999999997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67-4A51-83F3-8A5290B5965C}"/>
            </c:ext>
          </c:extLst>
        </c:ser>
        <c:ser>
          <c:idx val="5"/>
          <c:order val="5"/>
          <c:tx>
            <c:strRef>
              <c:f>'2'!$M$109</c:f>
              <c:strCache>
                <c:ptCount val="1"/>
                <c:pt idx="0">
                  <c:v>Affaldsrelaterede udledninger (CRF 5)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'2'!$N$103:$BB$103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'2'!$N$109:$BB$109</c:f>
              <c:numCache>
                <c:formatCode>General</c:formatCode>
                <c:ptCount val="41"/>
                <c:pt idx="0">
                  <c:v>2.06</c:v>
                </c:pt>
                <c:pt idx="1">
                  <c:v>2.0699999999999998</c:v>
                </c:pt>
                <c:pt idx="2">
                  <c:v>2.0499999999999998</c:v>
                </c:pt>
                <c:pt idx="3">
                  <c:v>2.0299999999999998</c:v>
                </c:pt>
                <c:pt idx="4">
                  <c:v>1.97</c:v>
                </c:pt>
                <c:pt idx="5">
                  <c:v>1.87</c:v>
                </c:pt>
                <c:pt idx="6">
                  <c:v>1.8</c:v>
                </c:pt>
                <c:pt idx="7">
                  <c:v>1.72</c:v>
                </c:pt>
                <c:pt idx="8">
                  <c:v>1.63</c:v>
                </c:pt>
                <c:pt idx="9">
                  <c:v>1.64</c:v>
                </c:pt>
                <c:pt idx="10">
                  <c:v>1.59</c:v>
                </c:pt>
                <c:pt idx="11">
                  <c:v>1.63</c:v>
                </c:pt>
                <c:pt idx="12">
                  <c:v>1.59</c:v>
                </c:pt>
                <c:pt idx="13">
                  <c:v>1.59</c:v>
                </c:pt>
                <c:pt idx="14">
                  <c:v>1.42</c:v>
                </c:pt>
                <c:pt idx="15">
                  <c:v>1.42</c:v>
                </c:pt>
                <c:pt idx="16">
                  <c:v>1.46</c:v>
                </c:pt>
                <c:pt idx="17">
                  <c:v>1.44</c:v>
                </c:pt>
                <c:pt idx="18">
                  <c:v>1.44</c:v>
                </c:pt>
                <c:pt idx="19">
                  <c:v>1.35</c:v>
                </c:pt>
                <c:pt idx="20">
                  <c:v>1.28</c:v>
                </c:pt>
                <c:pt idx="21">
                  <c:v>1.28</c:v>
                </c:pt>
                <c:pt idx="22">
                  <c:v>1.23</c:v>
                </c:pt>
                <c:pt idx="23">
                  <c:v>1.21</c:v>
                </c:pt>
                <c:pt idx="24">
                  <c:v>1.22</c:v>
                </c:pt>
                <c:pt idx="25">
                  <c:v>1.21</c:v>
                </c:pt>
                <c:pt idx="26">
                  <c:v>1.24</c:v>
                </c:pt>
                <c:pt idx="27">
                  <c:v>1.27</c:v>
                </c:pt>
                <c:pt idx="28">
                  <c:v>1.31</c:v>
                </c:pt>
                <c:pt idx="29">
                  <c:v>1.33</c:v>
                </c:pt>
                <c:pt idx="30">
                  <c:v>1.03</c:v>
                </c:pt>
                <c:pt idx="31">
                  <c:v>1.03</c:v>
                </c:pt>
                <c:pt idx="32">
                  <c:v>1.03</c:v>
                </c:pt>
                <c:pt idx="33">
                  <c:v>1.03</c:v>
                </c:pt>
                <c:pt idx="34">
                  <c:v>1.03</c:v>
                </c:pt>
                <c:pt idx="35">
                  <c:v>1.01</c:v>
                </c:pt>
                <c:pt idx="36">
                  <c:v>1.01</c:v>
                </c:pt>
                <c:pt idx="37">
                  <c:v>1</c:v>
                </c:pt>
                <c:pt idx="38">
                  <c:v>0.99</c:v>
                </c:pt>
                <c:pt idx="39">
                  <c:v>0.99</c:v>
                </c:pt>
                <c:pt idx="40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A67-4A51-83F3-8A5290B59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3965960"/>
        <c:axId val="543966288"/>
      </c:areaChart>
      <c:barChart>
        <c:barDir val="col"/>
        <c:grouping val="stacked"/>
        <c:varyColors val="0"/>
        <c:ser>
          <c:idx val="0"/>
          <c:order val="0"/>
          <c:tx>
            <c:strRef>
              <c:f>'2'!$M$104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'2'!$N$103:$BB$103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'2'!$N$104:$BB$104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-0.4</c:v>
                </c:pt>
                <c:pt idx="36">
                  <c:v>-0.4</c:v>
                </c:pt>
                <c:pt idx="37">
                  <c:v>-0.6</c:v>
                </c:pt>
                <c:pt idx="38">
                  <c:v>-0.6</c:v>
                </c:pt>
                <c:pt idx="39">
                  <c:v>-0.9</c:v>
                </c:pt>
                <c:pt idx="40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67-4A51-83F3-8A5290B59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3965960"/>
        <c:axId val="543966288"/>
      </c:barChart>
      <c:catAx>
        <c:axId val="543965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3966288"/>
        <c:crosses val="autoZero"/>
        <c:auto val="1"/>
        <c:lblAlgn val="ctr"/>
        <c:lblOffset val="100"/>
        <c:tickLblSkip val="5"/>
        <c:noMultiLvlLbl val="0"/>
      </c:catAx>
      <c:valAx>
        <c:axId val="543966288"/>
        <c:scaling>
          <c:orientation val="minMax"/>
          <c:max val="100"/>
          <c:min val="-5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3965960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614732992499158"/>
          <c:y val="0.23157333952265891"/>
          <c:w val="0.32489532410344435"/>
          <c:h val="0.629190427927461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fremstillingserhverv og bygge-anlæg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2401276262268168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'6A'!$M$4</c:f>
              <c:strCache>
                <c:ptCount val="1"/>
                <c:pt idx="0">
                  <c:v>Energirelateret CO2 - Fremstillingserhverv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'6A'!$N$4:$BB$4</c:f>
              <c:numCache>
                <c:formatCode>General</c:formatCode>
                <c:ptCount val="41"/>
                <c:pt idx="0">
                  <c:v>5.4</c:v>
                </c:pt>
                <c:pt idx="1">
                  <c:v>5.75</c:v>
                </c:pt>
                <c:pt idx="2">
                  <c:v>5.55</c:v>
                </c:pt>
                <c:pt idx="3">
                  <c:v>5.55</c:v>
                </c:pt>
                <c:pt idx="4">
                  <c:v>5.63</c:v>
                </c:pt>
                <c:pt idx="5">
                  <c:v>5.79</c:v>
                </c:pt>
                <c:pt idx="6">
                  <c:v>5.82</c:v>
                </c:pt>
                <c:pt idx="7">
                  <c:v>5.77</c:v>
                </c:pt>
                <c:pt idx="8">
                  <c:v>5.73</c:v>
                </c:pt>
                <c:pt idx="9">
                  <c:v>5.75</c:v>
                </c:pt>
                <c:pt idx="10">
                  <c:v>5.55</c:v>
                </c:pt>
                <c:pt idx="11">
                  <c:v>5.67</c:v>
                </c:pt>
                <c:pt idx="12">
                  <c:v>5.28</c:v>
                </c:pt>
                <c:pt idx="13">
                  <c:v>5.31</c:v>
                </c:pt>
                <c:pt idx="14">
                  <c:v>5.42</c:v>
                </c:pt>
                <c:pt idx="15">
                  <c:v>5.13</c:v>
                </c:pt>
                <c:pt idx="16">
                  <c:v>5.26</c:v>
                </c:pt>
                <c:pt idx="17">
                  <c:v>4.97</c:v>
                </c:pt>
                <c:pt idx="18">
                  <c:v>4.4400000000000004</c:v>
                </c:pt>
                <c:pt idx="19">
                  <c:v>3.66</c:v>
                </c:pt>
                <c:pt idx="20">
                  <c:v>3.92</c:v>
                </c:pt>
                <c:pt idx="21">
                  <c:v>3.8</c:v>
                </c:pt>
                <c:pt idx="22">
                  <c:v>3.49</c:v>
                </c:pt>
                <c:pt idx="23">
                  <c:v>3.31</c:v>
                </c:pt>
                <c:pt idx="24">
                  <c:v>3.26</c:v>
                </c:pt>
                <c:pt idx="25">
                  <c:v>3.19</c:v>
                </c:pt>
                <c:pt idx="26">
                  <c:v>3.25</c:v>
                </c:pt>
                <c:pt idx="27">
                  <c:v>3.32</c:v>
                </c:pt>
                <c:pt idx="28">
                  <c:v>3.26</c:v>
                </c:pt>
                <c:pt idx="29">
                  <c:v>3.06</c:v>
                </c:pt>
                <c:pt idx="30">
                  <c:v>3.02</c:v>
                </c:pt>
                <c:pt idx="31">
                  <c:v>2.83</c:v>
                </c:pt>
                <c:pt idx="32">
                  <c:v>2.66</c:v>
                </c:pt>
                <c:pt idx="33">
                  <c:v>2.54</c:v>
                </c:pt>
                <c:pt idx="34">
                  <c:v>2.42</c:v>
                </c:pt>
                <c:pt idx="35">
                  <c:v>2.31</c:v>
                </c:pt>
                <c:pt idx="36">
                  <c:v>2.17</c:v>
                </c:pt>
                <c:pt idx="37">
                  <c:v>2.06</c:v>
                </c:pt>
                <c:pt idx="38">
                  <c:v>1.94</c:v>
                </c:pt>
                <c:pt idx="39">
                  <c:v>1.81</c:v>
                </c:pt>
                <c:pt idx="40">
                  <c:v>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50-49DD-9CCC-F537DA5351E7}"/>
            </c:ext>
          </c:extLst>
        </c:ser>
        <c:ser>
          <c:idx val="1"/>
          <c:order val="1"/>
          <c:tx>
            <c:strRef>
              <c:f>'6A'!$M$5</c:f>
              <c:strCache>
                <c:ptCount val="1"/>
                <c:pt idx="0">
                  <c:v>Energirelateret CO2 - Bygge- og anlægssektoren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'6A'!$N$3:$BB$3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'6A'!$N$5:$BB$5</c:f>
              <c:numCache>
                <c:formatCode>General</c:formatCode>
                <c:ptCount val="41"/>
                <c:pt idx="0">
                  <c:v>0.38</c:v>
                </c:pt>
                <c:pt idx="1">
                  <c:v>0.44</c:v>
                </c:pt>
                <c:pt idx="2">
                  <c:v>0.46</c:v>
                </c:pt>
                <c:pt idx="3">
                  <c:v>0.37</c:v>
                </c:pt>
                <c:pt idx="4">
                  <c:v>0.37</c:v>
                </c:pt>
                <c:pt idx="5">
                  <c:v>0.45</c:v>
                </c:pt>
                <c:pt idx="6">
                  <c:v>0.49</c:v>
                </c:pt>
                <c:pt idx="7">
                  <c:v>0.51</c:v>
                </c:pt>
                <c:pt idx="8">
                  <c:v>0.5</c:v>
                </c:pt>
                <c:pt idx="9">
                  <c:v>0.53</c:v>
                </c:pt>
                <c:pt idx="10">
                  <c:v>0.47</c:v>
                </c:pt>
                <c:pt idx="11">
                  <c:v>0.5</c:v>
                </c:pt>
                <c:pt idx="12">
                  <c:v>0.49</c:v>
                </c:pt>
                <c:pt idx="13">
                  <c:v>0.49</c:v>
                </c:pt>
                <c:pt idx="14">
                  <c:v>0.49</c:v>
                </c:pt>
                <c:pt idx="15">
                  <c:v>0.5</c:v>
                </c:pt>
                <c:pt idx="16">
                  <c:v>0.5</c:v>
                </c:pt>
                <c:pt idx="17">
                  <c:v>0.51</c:v>
                </c:pt>
                <c:pt idx="18">
                  <c:v>0.5</c:v>
                </c:pt>
                <c:pt idx="19">
                  <c:v>0.43</c:v>
                </c:pt>
                <c:pt idx="20">
                  <c:v>0.42</c:v>
                </c:pt>
                <c:pt idx="21">
                  <c:v>0.44</c:v>
                </c:pt>
                <c:pt idx="22">
                  <c:v>0.39</c:v>
                </c:pt>
                <c:pt idx="23">
                  <c:v>0.38</c:v>
                </c:pt>
                <c:pt idx="24">
                  <c:v>0.37</c:v>
                </c:pt>
                <c:pt idx="25">
                  <c:v>0.38</c:v>
                </c:pt>
                <c:pt idx="26">
                  <c:v>0.39</c:v>
                </c:pt>
                <c:pt idx="27">
                  <c:v>0.42</c:v>
                </c:pt>
                <c:pt idx="28">
                  <c:v>0.43</c:v>
                </c:pt>
                <c:pt idx="29">
                  <c:v>0.4</c:v>
                </c:pt>
                <c:pt idx="30">
                  <c:v>0.41</c:v>
                </c:pt>
                <c:pt idx="31">
                  <c:v>0.41</c:v>
                </c:pt>
                <c:pt idx="32">
                  <c:v>0.41</c:v>
                </c:pt>
                <c:pt idx="33">
                  <c:v>0.42</c:v>
                </c:pt>
                <c:pt idx="34">
                  <c:v>0.42</c:v>
                </c:pt>
                <c:pt idx="35">
                  <c:v>0.42</c:v>
                </c:pt>
                <c:pt idx="36">
                  <c:v>0.41</c:v>
                </c:pt>
                <c:pt idx="37">
                  <c:v>0.41</c:v>
                </c:pt>
                <c:pt idx="38">
                  <c:v>0.4</c:v>
                </c:pt>
                <c:pt idx="39">
                  <c:v>0.4</c:v>
                </c:pt>
                <c:pt idx="40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50-49DD-9CCC-F537DA5351E7}"/>
            </c:ext>
          </c:extLst>
        </c:ser>
        <c:ser>
          <c:idx val="2"/>
          <c:order val="2"/>
          <c:tx>
            <c:strRef>
              <c:f>'6A'!$M$6</c:f>
              <c:strCache>
                <c:ptCount val="1"/>
                <c:pt idx="0">
                  <c:v>Energirelateret - Metan og lattergas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'6A'!$N$3:$BB$3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'6A'!$N$6:$BB$6</c:f>
              <c:numCache>
                <c:formatCode>General</c:formatCode>
                <c:ptCount val="41"/>
                <c:pt idx="0">
                  <c:v>0.08</c:v>
                </c:pt>
                <c:pt idx="1">
                  <c:v>0.09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  <c:pt idx="5">
                  <c:v>0.1</c:v>
                </c:pt>
                <c:pt idx="6">
                  <c:v>0.11</c:v>
                </c:pt>
                <c:pt idx="7">
                  <c:v>0.11</c:v>
                </c:pt>
                <c:pt idx="8">
                  <c:v>0.12</c:v>
                </c:pt>
                <c:pt idx="9">
                  <c:v>0.11</c:v>
                </c:pt>
                <c:pt idx="10">
                  <c:v>0.12</c:v>
                </c:pt>
                <c:pt idx="11">
                  <c:v>0.12</c:v>
                </c:pt>
                <c:pt idx="12">
                  <c:v>0.11</c:v>
                </c:pt>
                <c:pt idx="13">
                  <c:v>0.1</c:v>
                </c:pt>
                <c:pt idx="14">
                  <c:v>0.11</c:v>
                </c:pt>
                <c:pt idx="15">
                  <c:v>0.1</c:v>
                </c:pt>
                <c:pt idx="16">
                  <c:v>0.1</c:v>
                </c:pt>
                <c:pt idx="17">
                  <c:v>0.09</c:v>
                </c:pt>
                <c:pt idx="18">
                  <c:v>0.09</c:v>
                </c:pt>
                <c:pt idx="19">
                  <c:v>7.0000000000000007E-2</c:v>
                </c:pt>
                <c:pt idx="20">
                  <c:v>0.08</c:v>
                </c:pt>
                <c:pt idx="21">
                  <c:v>0.08</c:v>
                </c:pt>
                <c:pt idx="22">
                  <c:v>7.0000000000000007E-2</c:v>
                </c:pt>
                <c:pt idx="23">
                  <c:v>7.0000000000000007E-2</c:v>
                </c:pt>
                <c:pt idx="24">
                  <c:v>7.0000000000000007E-2</c:v>
                </c:pt>
                <c:pt idx="25">
                  <c:v>0.08</c:v>
                </c:pt>
                <c:pt idx="26">
                  <c:v>0.08</c:v>
                </c:pt>
                <c:pt idx="27">
                  <c:v>0.09</c:v>
                </c:pt>
                <c:pt idx="28">
                  <c:v>0.1</c:v>
                </c:pt>
                <c:pt idx="29">
                  <c:v>0.1</c:v>
                </c:pt>
                <c:pt idx="30">
                  <c:v>0.06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50-49DD-9CCC-F537DA5351E7}"/>
            </c:ext>
          </c:extLst>
        </c:ser>
        <c:ser>
          <c:idx val="3"/>
          <c:order val="3"/>
          <c:tx>
            <c:strRef>
              <c:f>'6A'!$M$7</c:f>
              <c:strCache>
                <c:ptCount val="1"/>
                <c:pt idx="0">
                  <c:v>Procesudledninger - Cementproduktion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'6A'!$N$3:$BB$3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'6A'!$N$7:$BB$7</c:f>
              <c:numCache>
                <c:formatCode>General</c:formatCode>
                <c:ptCount val="41"/>
                <c:pt idx="0">
                  <c:v>0.88</c:v>
                </c:pt>
                <c:pt idx="1">
                  <c:v>1.0900000000000001</c:v>
                </c:pt>
                <c:pt idx="2">
                  <c:v>1.19</c:v>
                </c:pt>
                <c:pt idx="3">
                  <c:v>1.21</c:v>
                </c:pt>
                <c:pt idx="4">
                  <c:v>1.19</c:v>
                </c:pt>
                <c:pt idx="5">
                  <c:v>1.2</c:v>
                </c:pt>
                <c:pt idx="6">
                  <c:v>1.28</c:v>
                </c:pt>
                <c:pt idx="7">
                  <c:v>1.34</c:v>
                </c:pt>
                <c:pt idx="8">
                  <c:v>1.39</c:v>
                </c:pt>
                <c:pt idx="9">
                  <c:v>1.35</c:v>
                </c:pt>
                <c:pt idx="10">
                  <c:v>1.39</c:v>
                </c:pt>
                <c:pt idx="11">
                  <c:v>1.39</c:v>
                </c:pt>
                <c:pt idx="12">
                  <c:v>1.42</c:v>
                </c:pt>
                <c:pt idx="13">
                  <c:v>1.33</c:v>
                </c:pt>
                <c:pt idx="14">
                  <c:v>1.46</c:v>
                </c:pt>
                <c:pt idx="15">
                  <c:v>1.36</c:v>
                </c:pt>
                <c:pt idx="16">
                  <c:v>1.4</c:v>
                </c:pt>
                <c:pt idx="17">
                  <c:v>1.41</c:v>
                </c:pt>
                <c:pt idx="18">
                  <c:v>1.1499999999999999</c:v>
                </c:pt>
                <c:pt idx="19">
                  <c:v>0.76</c:v>
                </c:pt>
                <c:pt idx="20">
                  <c:v>0.67</c:v>
                </c:pt>
                <c:pt idx="21">
                  <c:v>0.86</c:v>
                </c:pt>
                <c:pt idx="22">
                  <c:v>0.87</c:v>
                </c:pt>
                <c:pt idx="23">
                  <c:v>0.87</c:v>
                </c:pt>
                <c:pt idx="24">
                  <c:v>0.89</c:v>
                </c:pt>
                <c:pt idx="25">
                  <c:v>0.93</c:v>
                </c:pt>
                <c:pt idx="26">
                  <c:v>1.1000000000000001</c:v>
                </c:pt>
                <c:pt idx="27">
                  <c:v>1.19</c:v>
                </c:pt>
                <c:pt idx="28">
                  <c:v>1.1599999999999999</c:v>
                </c:pt>
                <c:pt idx="29">
                  <c:v>1.1299999999999999</c:v>
                </c:pt>
                <c:pt idx="30">
                  <c:v>1.1599999999999999</c:v>
                </c:pt>
                <c:pt idx="31">
                  <c:v>1.1499999999999999</c:v>
                </c:pt>
                <c:pt idx="32">
                  <c:v>1.1399999999999999</c:v>
                </c:pt>
                <c:pt idx="33">
                  <c:v>1.1299999999999999</c:v>
                </c:pt>
                <c:pt idx="34">
                  <c:v>1.1200000000000001</c:v>
                </c:pt>
                <c:pt idx="35">
                  <c:v>1.1100000000000001</c:v>
                </c:pt>
                <c:pt idx="36">
                  <c:v>1.1000000000000001</c:v>
                </c:pt>
                <c:pt idx="37">
                  <c:v>1.0900000000000001</c:v>
                </c:pt>
                <c:pt idx="38">
                  <c:v>1.08</c:v>
                </c:pt>
                <c:pt idx="39">
                  <c:v>1.06</c:v>
                </c:pt>
                <c:pt idx="40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50-49DD-9CCC-F537DA5351E7}"/>
            </c:ext>
          </c:extLst>
        </c:ser>
        <c:ser>
          <c:idx val="4"/>
          <c:order val="4"/>
          <c:tx>
            <c:strRef>
              <c:f>'6A'!$M$8</c:f>
              <c:strCache>
                <c:ptCount val="1"/>
                <c:pt idx="0">
                  <c:v>Procesudledninger - Øvrige erhverv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'6A'!$N$3:$BB$3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'6A'!$N$8:$BB$8</c:f>
              <c:numCache>
                <c:formatCode>General</c:formatCode>
                <c:ptCount val="41"/>
                <c:pt idx="0">
                  <c:v>1.33</c:v>
                </c:pt>
                <c:pt idx="1">
                  <c:v>1.24</c:v>
                </c:pt>
                <c:pt idx="2">
                  <c:v>1.17</c:v>
                </c:pt>
                <c:pt idx="3">
                  <c:v>1.1200000000000001</c:v>
                </c:pt>
                <c:pt idx="4">
                  <c:v>1.19</c:v>
                </c:pt>
                <c:pt idx="5">
                  <c:v>1.26</c:v>
                </c:pt>
                <c:pt idx="6">
                  <c:v>1.23</c:v>
                </c:pt>
                <c:pt idx="7">
                  <c:v>1.24</c:v>
                </c:pt>
                <c:pt idx="8">
                  <c:v>1.21</c:v>
                </c:pt>
                <c:pt idx="9">
                  <c:v>1.35</c:v>
                </c:pt>
                <c:pt idx="10">
                  <c:v>1.38</c:v>
                </c:pt>
                <c:pt idx="11">
                  <c:v>1.26</c:v>
                </c:pt>
                <c:pt idx="12">
                  <c:v>1.1499999999999999</c:v>
                </c:pt>
                <c:pt idx="13">
                  <c:v>1.21</c:v>
                </c:pt>
                <c:pt idx="14">
                  <c:v>0.9</c:v>
                </c:pt>
                <c:pt idx="15">
                  <c:v>0.48</c:v>
                </c:pt>
                <c:pt idx="16">
                  <c:v>0.46</c:v>
                </c:pt>
                <c:pt idx="17">
                  <c:v>0.45</c:v>
                </c:pt>
                <c:pt idx="18">
                  <c:v>0.4</c:v>
                </c:pt>
                <c:pt idx="19">
                  <c:v>0.33</c:v>
                </c:pt>
                <c:pt idx="20">
                  <c:v>0.36</c:v>
                </c:pt>
                <c:pt idx="21">
                  <c:v>0.35</c:v>
                </c:pt>
                <c:pt idx="22">
                  <c:v>0.33</c:v>
                </c:pt>
                <c:pt idx="23">
                  <c:v>0.34</c:v>
                </c:pt>
                <c:pt idx="24">
                  <c:v>0.34</c:v>
                </c:pt>
                <c:pt idx="25">
                  <c:v>0.31</c:v>
                </c:pt>
                <c:pt idx="26">
                  <c:v>0.32</c:v>
                </c:pt>
                <c:pt idx="27">
                  <c:v>0.33</c:v>
                </c:pt>
                <c:pt idx="28">
                  <c:v>0.32</c:v>
                </c:pt>
                <c:pt idx="29">
                  <c:v>0.3</c:v>
                </c:pt>
                <c:pt idx="30">
                  <c:v>0.32</c:v>
                </c:pt>
                <c:pt idx="31">
                  <c:v>0.32</c:v>
                </c:pt>
                <c:pt idx="32">
                  <c:v>0.32</c:v>
                </c:pt>
                <c:pt idx="33">
                  <c:v>0.32</c:v>
                </c:pt>
                <c:pt idx="34">
                  <c:v>0.32</c:v>
                </c:pt>
                <c:pt idx="35">
                  <c:v>0.32</c:v>
                </c:pt>
                <c:pt idx="36">
                  <c:v>0.32</c:v>
                </c:pt>
                <c:pt idx="37">
                  <c:v>0.32</c:v>
                </c:pt>
                <c:pt idx="38">
                  <c:v>0.32</c:v>
                </c:pt>
                <c:pt idx="39">
                  <c:v>0.32</c:v>
                </c:pt>
                <c:pt idx="40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50-49DD-9CCC-F537DA535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42600"/>
        <c:axId val="580741944"/>
      </c:areaChart>
      <c:catAx>
        <c:axId val="580742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1944"/>
        <c:crosses val="autoZero"/>
        <c:auto val="1"/>
        <c:lblAlgn val="ctr"/>
        <c:lblOffset val="100"/>
        <c:tickLblSkip val="5"/>
        <c:noMultiLvlLbl val="0"/>
      </c:catAx>
      <c:valAx>
        <c:axId val="580741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3696682464454978E-3"/>
              <c:y val="5.81597872589375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2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Energi- og CO2-intensitet i fremstillingserhverv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4704377343115105"/>
          <c:w val="0.6773293652274508"/>
          <c:h val="0.76588535996018592"/>
        </c:manualLayout>
      </c:layout>
      <c:lineChart>
        <c:grouping val="standard"/>
        <c:varyColors val="0"/>
        <c:ser>
          <c:idx val="0"/>
          <c:order val="0"/>
          <c:tx>
            <c:strRef>
              <c:f>'6A'!$M$229</c:f>
              <c:strCache>
                <c:ptCount val="1"/>
                <c:pt idx="0">
                  <c:v>CO2-intensitet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'6A'!$N$228:$AH$228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'6A'!$N$229:$AH$229</c:f>
              <c:numCache>
                <c:formatCode>General</c:formatCode>
                <c:ptCount val="21"/>
                <c:pt idx="0">
                  <c:v>100</c:v>
                </c:pt>
                <c:pt idx="1">
                  <c:v>100.68</c:v>
                </c:pt>
                <c:pt idx="2">
                  <c:v>89.54</c:v>
                </c:pt>
                <c:pt idx="3">
                  <c:v>84.45</c:v>
                </c:pt>
                <c:pt idx="4">
                  <c:v>81.849999999999994</c:v>
                </c:pt>
                <c:pt idx="5">
                  <c:v>84.52</c:v>
                </c:pt>
                <c:pt idx="6">
                  <c:v>84.66</c:v>
                </c:pt>
                <c:pt idx="7">
                  <c:v>87.1</c:v>
                </c:pt>
                <c:pt idx="8">
                  <c:v>84.57</c:v>
                </c:pt>
                <c:pt idx="9">
                  <c:v>79.959999999999994</c:v>
                </c:pt>
                <c:pt idx="10">
                  <c:v>81.94</c:v>
                </c:pt>
                <c:pt idx="11">
                  <c:v>77.45</c:v>
                </c:pt>
                <c:pt idx="12">
                  <c:v>74.44</c:v>
                </c:pt>
                <c:pt idx="13">
                  <c:v>71.55</c:v>
                </c:pt>
                <c:pt idx="14">
                  <c:v>69.09</c:v>
                </c:pt>
                <c:pt idx="15">
                  <c:v>66.39</c:v>
                </c:pt>
                <c:pt idx="16">
                  <c:v>64.64</c:v>
                </c:pt>
                <c:pt idx="17">
                  <c:v>62.85</c:v>
                </c:pt>
                <c:pt idx="18">
                  <c:v>61.09</c:v>
                </c:pt>
                <c:pt idx="19">
                  <c:v>59.38</c:v>
                </c:pt>
                <c:pt idx="20">
                  <c:v>57.71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11-4C06-9AC2-365DE5EED8AD}"/>
            </c:ext>
          </c:extLst>
        </c:ser>
        <c:ser>
          <c:idx val="1"/>
          <c:order val="1"/>
          <c:tx>
            <c:strRef>
              <c:f>'6A'!$M$230</c:f>
              <c:strCache>
                <c:ptCount val="1"/>
                <c:pt idx="0">
                  <c:v>Energiintensitet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'6A'!$N$228:$AH$228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'6A'!$N$230:$AH$230</c:f>
              <c:numCache>
                <c:formatCode>General</c:formatCode>
                <c:ptCount val="21"/>
                <c:pt idx="0">
                  <c:v>100</c:v>
                </c:pt>
                <c:pt idx="1">
                  <c:v>96.64</c:v>
                </c:pt>
                <c:pt idx="2">
                  <c:v>89.01</c:v>
                </c:pt>
                <c:pt idx="3">
                  <c:v>84.78</c:v>
                </c:pt>
                <c:pt idx="4">
                  <c:v>80.02</c:v>
                </c:pt>
                <c:pt idx="5">
                  <c:v>79.17</c:v>
                </c:pt>
                <c:pt idx="6">
                  <c:v>77.94</c:v>
                </c:pt>
                <c:pt idx="7">
                  <c:v>78.239999999999995</c:v>
                </c:pt>
                <c:pt idx="8">
                  <c:v>77.040000000000006</c:v>
                </c:pt>
                <c:pt idx="9">
                  <c:v>72.62</c:v>
                </c:pt>
                <c:pt idx="10">
                  <c:v>74.099999999999994</c:v>
                </c:pt>
                <c:pt idx="11">
                  <c:v>72.319999999999993</c:v>
                </c:pt>
                <c:pt idx="12">
                  <c:v>71.290000000000006</c:v>
                </c:pt>
                <c:pt idx="13">
                  <c:v>70.290000000000006</c:v>
                </c:pt>
                <c:pt idx="14">
                  <c:v>69.34</c:v>
                </c:pt>
                <c:pt idx="15">
                  <c:v>68.42</c:v>
                </c:pt>
                <c:pt idx="16">
                  <c:v>67.790000000000006</c:v>
                </c:pt>
                <c:pt idx="17">
                  <c:v>67.17</c:v>
                </c:pt>
                <c:pt idx="18">
                  <c:v>66.56</c:v>
                </c:pt>
                <c:pt idx="19">
                  <c:v>65.97</c:v>
                </c:pt>
                <c:pt idx="20">
                  <c:v>65.400000000000006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11-4C06-9AC2-365DE5EED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742928"/>
        <c:axId val="580748176"/>
      </c:lineChart>
      <c:catAx>
        <c:axId val="58074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8176"/>
        <c:crosses val="autoZero"/>
        <c:auto val="1"/>
        <c:lblAlgn val="ctr"/>
        <c:lblOffset val="100"/>
        <c:tickLblSkip val="5"/>
        <c:noMultiLvlLbl val="0"/>
      </c:catAx>
      <c:valAx>
        <c:axId val="58074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(2010 = 100)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3.3865834253389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2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Energi- og CO2-intensitet i bygge- og anlægserhverv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591907499339249"/>
          <c:w val="0.6773293652274508"/>
          <c:h val="0.75373838345741206"/>
        </c:manualLayout>
      </c:layout>
      <c:lineChart>
        <c:grouping val="standard"/>
        <c:varyColors val="0"/>
        <c:ser>
          <c:idx val="0"/>
          <c:order val="0"/>
          <c:tx>
            <c:strRef>
              <c:f>'6A'!$M$254</c:f>
              <c:strCache>
                <c:ptCount val="1"/>
                <c:pt idx="0">
                  <c:v>CO2-intensitet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'6A'!$N$253:$AH$253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'6A'!$N$254:$AH$254</c:f>
              <c:numCache>
                <c:formatCode>General</c:formatCode>
                <c:ptCount val="21"/>
                <c:pt idx="0">
                  <c:v>100</c:v>
                </c:pt>
                <c:pt idx="1">
                  <c:v>102.43</c:v>
                </c:pt>
                <c:pt idx="2">
                  <c:v>90.25</c:v>
                </c:pt>
                <c:pt idx="3">
                  <c:v>90.57</c:v>
                </c:pt>
                <c:pt idx="4">
                  <c:v>86.91</c:v>
                </c:pt>
                <c:pt idx="5">
                  <c:v>78.010000000000005</c:v>
                </c:pt>
                <c:pt idx="6">
                  <c:v>74.760000000000005</c:v>
                </c:pt>
                <c:pt idx="7">
                  <c:v>77.400000000000006</c:v>
                </c:pt>
                <c:pt idx="8">
                  <c:v>70.78</c:v>
                </c:pt>
                <c:pt idx="9">
                  <c:v>68.040000000000006</c:v>
                </c:pt>
                <c:pt idx="10">
                  <c:v>67.569999999999993</c:v>
                </c:pt>
                <c:pt idx="11">
                  <c:v>65.37</c:v>
                </c:pt>
                <c:pt idx="12">
                  <c:v>64.63</c:v>
                </c:pt>
                <c:pt idx="13">
                  <c:v>63.92</c:v>
                </c:pt>
                <c:pt idx="14">
                  <c:v>63.31</c:v>
                </c:pt>
                <c:pt idx="15">
                  <c:v>61.38</c:v>
                </c:pt>
                <c:pt idx="16">
                  <c:v>60.59</c:v>
                </c:pt>
                <c:pt idx="17">
                  <c:v>59.82</c:v>
                </c:pt>
                <c:pt idx="18">
                  <c:v>58.38</c:v>
                </c:pt>
                <c:pt idx="19">
                  <c:v>57.64</c:v>
                </c:pt>
                <c:pt idx="20">
                  <c:v>56.02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1-4E31-826B-5DEB4B1522E7}"/>
            </c:ext>
          </c:extLst>
        </c:ser>
        <c:ser>
          <c:idx val="1"/>
          <c:order val="1"/>
          <c:tx>
            <c:strRef>
              <c:f>'6A'!$M$255</c:f>
              <c:strCache>
                <c:ptCount val="1"/>
                <c:pt idx="0">
                  <c:v>Energiintensitet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'6A'!$N$253:$AH$253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'6A'!$N$255:$AH$255</c:f>
              <c:numCache>
                <c:formatCode>General</c:formatCode>
                <c:ptCount val="21"/>
                <c:pt idx="0">
                  <c:v>100</c:v>
                </c:pt>
                <c:pt idx="1">
                  <c:v>100.98</c:v>
                </c:pt>
                <c:pt idx="2">
                  <c:v>92.27</c:v>
                </c:pt>
                <c:pt idx="3">
                  <c:v>91.9</c:v>
                </c:pt>
                <c:pt idx="4">
                  <c:v>88.07</c:v>
                </c:pt>
                <c:pt idx="5">
                  <c:v>78.94</c:v>
                </c:pt>
                <c:pt idx="6">
                  <c:v>75.44</c:v>
                </c:pt>
                <c:pt idx="7">
                  <c:v>78.09</c:v>
                </c:pt>
                <c:pt idx="8">
                  <c:v>71.34</c:v>
                </c:pt>
                <c:pt idx="9">
                  <c:v>68.34</c:v>
                </c:pt>
                <c:pt idx="10">
                  <c:v>67.77</c:v>
                </c:pt>
                <c:pt idx="11">
                  <c:v>66.14</c:v>
                </c:pt>
                <c:pt idx="12">
                  <c:v>65.86</c:v>
                </c:pt>
                <c:pt idx="13">
                  <c:v>65.58</c:v>
                </c:pt>
                <c:pt idx="14">
                  <c:v>65.33</c:v>
                </c:pt>
                <c:pt idx="15">
                  <c:v>65.08</c:v>
                </c:pt>
                <c:pt idx="16">
                  <c:v>64.709999999999994</c:v>
                </c:pt>
                <c:pt idx="17">
                  <c:v>64.349999999999994</c:v>
                </c:pt>
                <c:pt idx="18">
                  <c:v>63.99</c:v>
                </c:pt>
                <c:pt idx="19">
                  <c:v>63.65</c:v>
                </c:pt>
                <c:pt idx="20">
                  <c:v>63.3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21-4E31-826B-5DEB4B152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750800"/>
        <c:axId val="580750144"/>
      </c:lineChart>
      <c:catAx>
        <c:axId val="58075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50144"/>
        <c:crosses val="autoZero"/>
        <c:auto val="1"/>
        <c:lblAlgn val="ctr"/>
        <c:lblOffset val="100"/>
        <c:tickLblSkip val="5"/>
        <c:noMultiLvlLbl val="0"/>
      </c:catAx>
      <c:valAx>
        <c:axId val="58075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(2010 = 100)</a:t>
                </a:r>
              </a:p>
            </c:rich>
          </c:tx>
          <c:layout>
            <c:manualLayout>
              <c:xMode val="edge"/>
              <c:yMode val="edge"/>
              <c:x val="4.7393364928909956E-3"/>
              <c:y val="5.006180292375492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50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bygge- og anlægserhverv                            samt for intern transport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73099432772325257"/>
          <c:h val="0.80785679858743742"/>
        </c:manualLayout>
      </c:layout>
      <c:areaChart>
        <c:grouping val="stacked"/>
        <c:varyColors val="0"/>
        <c:ser>
          <c:idx val="0"/>
          <c:order val="0"/>
          <c:tx>
            <c:strRef>
              <c:f>'6A'!$M$279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'6A'!$N$278:$X$278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'6A'!$N$279:$X$279</c:f>
              <c:numCache>
                <c:formatCode>General</c:formatCode>
                <c:ptCount val="11"/>
                <c:pt idx="0">
                  <c:v>5.36</c:v>
                </c:pt>
                <c:pt idx="1">
                  <c:v>5.32</c:v>
                </c:pt>
                <c:pt idx="2">
                  <c:v>5.39</c:v>
                </c:pt>
                <c:pt idx="3">
                  <c:v>5.46</c:v>
                </c:pt>
                <c:pt idx="4">
                  <c:v>5.53</c:v>
                </c:pt>
                <c:pt idx="5">
                  <c:v>5.48</c:v>
                </c:pt>
                <c:pt idx="6">
                  <c:v>5.45</c:v>
                </c:pt>
                <c:pt idx="7">
                  <c:v>5.42</c:v>
                </c:pt>
                <c:pt idx="8">
                  <c:v>5.32</c:v>
                </c:pt>
                <c:pt idx="9">
                  <c:v>5.29</c:v>
                </c:pt>
                <c:pt idx="10">
                  <c:v>5.18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94-49DC-AF7E-B359B6951795}"/>
            </c:ext>
          </c:extLst>
        </c:ser>
        <c:ser>
          <c:idx val="1"/>
          <c:order val="1"/>
          <c:tx>
            <c:strRef>
              <c:f>'6A'!$M$280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'6A'!$N$278:$X$278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'6A'!$N$280:$X$280</c:f>
              <c:numCache>
                <c:formatCode>General</c:formatCode>
                <c:ptCount val="11"/>
                <c:pt idx="0">
                  <c:v>0.28000000000000003</c:v>
                </c:pt>
                <c:pt idx="1">
                  <c:v>0.28000000000000003</c:v>
                </c:pt>
                <c:pt idx="2">
                  <c:v>0.27</c:v>
                </c:pt>
                <c:pt idx="3">
                  <c:v>0.27</c:v>
                </c:pt>
                <c:pt idx="4">
                  <c:v>0.25</c:v>
                </c:pt>
                <c:pt idx="5">
                  <c:v>0.25</c:v>
                </c:pt>
                <c:pt idx="6">
                  <c:v>0.23</c:v>
                </c:pt>
                <c:pt idx="7">
                  <c:v>0.21</c:v>
                </c:pt>
                <c:pt idx="8">
                  <c:v>0.19</c:v>
                </c:pt>
                <c:pt idx="9">
                  <c:v>0.16</c:v>
                </c:pt>
                <c:pt idx="10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94-49DC-AF7E-B359B6951795}"/>
            </c:ext>
          </c:extLst>
        </c:ser>
        <c:ser>
          <c:idx val="2"/>
          <c:order val="2"/>
          <c:tx>
            <c:strRef>
              <c:f>'6A'!$M$281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'6A'!$N$278:$X$278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'6A'!$N$281:$X$281</c:f>
              <c:numCache>
                <c:formatCode>General</c:formatCode>
                <c:ptCount val="11"/>
                <c:pt idx="0">
                  <c:v>0.06</c:v>
                </c:pt>
                <c:pt idx="1">
                  <c:v>0.08</c:v>
                </c:pt>
                <c:pt idx="2">
                  <c:v>0.11</c:v>
                </c:pt>
                <c:pt idx="3">
                  <c:v>0.13</c:v>
                </c:pt>
                <c:pt idx="4">
                  <c:v>0.16</c:v>
                </c:pt>
                <c:pt idx="5">
                  <c:v>0.18</c:v>
                </c:pt>
                <c:pt idx="6">
                  <c:v>0.21</c:v>
                </c:pt>
                <c:pt idx="7">
                  <c:v>0.24</c:v>
                </c:pt>
                <c:pt idx="8">
                  <c:v>0.27</c:v>
                </c:pt>
                <c:pt idx="9">
                  <c:v>0.3</c:v>
                </c:pt>
                <c:pt idx="1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94-49DC-AF7E-B359B6951795}"/>
            </c:ext>
          </c:extLst>
        </c:ser>
        <c:ser>
          <c:idx val="3"/>
          <c:order val="3"/>
          <c:tx>
            <c:strRef>
              <c:f>'6A'!$M$282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'6A'!$N$278:$X$278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'6A'!$N$282:$X$282</c:f>
              <c:numCache>
                <c:formatCode>General</c:formatCode>
                <c:ptCount val="11"/>
                <c:pt idx="0">
                  <c:v>0</c:v>
                </c:pt>
                <c:pt idx="1">
                  <c:v>0.01</c:v>
                </c:pt>
                <c:pt idx="2">
                  <c:v>0.03</c:v>
                </c:pt>
                <c:pt idx="3">
                  <c:v>0.05</c:v>
                </c:pt>
                <c:pt idx="4">
                  <c:v>7.0000000000000007E-2</c:v>
                </c:pt>
                <c:pt idx="5">
                  <c:v>0.22</c:v>
                </c:pt>
                <c:pt idx="6">
                  <c:v>0.25</c:v>
                </c:pt>
                <c:pt idx="7">
                  <c:v>0.28000000000000003</c:v>
                </c:pt>
                <c:pt idx="8">
                  <c:v>0.38</c:v>
                </c:pt>
                <c:pt idx="9">
                  <c:v>0.42</c:v>
                </c:pt>
                <c:pt idx="10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94-49DC-AF7E-B359B6951795}"/>
            </c:ext>
          </c:extLst>
        </c:ser>
        <c:ser>
          <c:idx val="4"/>
          <c:order val="4"/>
          <c:tx>
            <c:strRef>
              <c:f>'6A'!$M$283</c:f>
              <c:strCache>
                <c:ptCount val="1"/>
                <c:pt idx="0">
                  <c:v>Elektricititet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'6A'!$N$278:$X$278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'6A'!$N$283:$X$283</c:f>
              <c:numCache>
                <c:formatCode>General</c:formatCode>
                <c:ptCount val="11"/>
                <c:pt idx="0">
                  <c:v>1.37</c:v>
                </c:pt>
                <c:pt idx="1">
                  <c:v>1.41</c:v>
                </c:pt>
                <c:pt idx="2">
                  <c:v>1.46</c:v>
                </c:pt>
                <c:pt idx="3">
                  <c:v>1.5</c:v>
                </c:pt>
                <c:pt idx="4">
                  <c:v>1.55</c:v>
                </c:pt>
                <c:pt idx="5">
                  <c:v>1.59</c:v>
                </c:pt>
                <c:pt idx="6">
                  <c:v>1.61</c:v>
                </c:pt>
                <c:pt idx="7">
                  <c:v>1.63</c:v>
                </c:pt>
                <c:pt idx="8">
                  <c:v>1.64</c:v>
                </c:pt>
                <c:pt idx="9">
                  <c:v>1.66</c:v>
                </c:pt>
                <c:pt idx="10">
                  <c:v>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94-49DC-AF7E-B359B6951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20952"/>
        <c:axId val="580719312"/>
      </c:areaChart>
      <c:lineChart>
        <c:grouping val="standard"/>
        <c:varyColors val="0"/>
        <c:ser>
          <c:idx val="5"/>
          <c:order val="5"/>
          <c:tx>
            <c:strRef>
              <c:f>'6A'!$M$284</c:f>
              <c:strCache>
                <c:ptCount val="1"/>
                <c:pt idx="0">
                  <c:v>Intern transport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'6A'!$N$278:$X$278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'6A'!$N$284:$X$284</c:f>
              <c:numCache>
                <c:formatCode>General</c:formatCode>
                <c:ptCount val="11"/>
                <c:pt idx="0">
                  <c:v>4.7</c:v>
                </c:pt>
                <c:pt idx="1">
                  <c:v>4.6500000000000004</c:v>
                </c:pt>
                <c:pt idx="2">
                  <c:v>4.76</c:v>
                </c:pt>
                <c:pt idx="3">
                  <c:v>4.87</c:v>
                </c:pt>
                <c:pt idx="4">
                  <c:v>4.9800000000000004</c:v>
                </c:pt>
                <c:pt idx="5">
                  <c:v>5.09</c:v>
                </c:pt>
                <c:pt idx="6">
                  <c:v>5.0999999999999996</c:v>
                </c:pt>
                <c:pt idx="7">
                  <c:v>5.12</c:v>
                </c:pt>
                <c:pt idx="8">
                  <c:v>5.13</c:v>
                </c:pt>
                <c:pt idx="9">
                  <c:v>5.15</c:v>
                </c:pt>
                <c:pt idx="10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E94-49DC-AF7E-B359B6951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20952"/>
        <c:axId val="580719312"/>
      </c:lineChart>
      <c:catAx>
        <c:axId val="580720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19312"/>
        <c:crosses val="autoZero"/>
        <c:auto val="1"/>
        <c:lblAlgn val="ctr"/>
        <c:lblOffset val="100"/>
        <c:noMultiLvlLbl val="0"/>
      </c:catAx>
      <c:valAx>
        <c:axId val="580719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20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Udnyttelse af overskudsvarme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5816266746277561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'6A'!$M$304</c:f>
              <c:strCache>
                <c:ptCount val="1"/>
                <c:pt idx="0">
                  <c:v>Elektricitet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'6A'!$N$303:$P$303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'6A'!$N$304:$P$304</c:f>
              <c:numCache>
                <c:formatCode>General</c:formatCode>
                <c:ptCount val="3"/>
                <c:pt idx="0">
                  <c:v>1.34</c:v>
                </c:pt>
                <c:pt idx="1">
                  <c:v>2.71</c:v>
                </c:pt>
                <c:pt idx="2">
                  <c:v>3.85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3-4B10-A4A8-17BED415F3B9}"/>
            </c:ext>
          </c:extLst>
        </c:ser>
        <c:ser>
          <c:idx val="1"/>
          <c:order val="1"/>
          <c:tx>
            <c:strRef>
              <c:f>'6A'!$M$305</c:f>
              <c:strCache>
                <c:ptCount val="1"/>
                <c:pt idx="0">
                  <c:v>Overskudsvarme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'6A'!$N$303:$P$303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'6A'!$N$305:$P$305</c:f>
              <c:numCache>
                <c:formatCode>General</c:formatCode>
                <c:ptCount val="3"/>
                <c:pt idx="0">
                  <c:v>0.31</c:v>
                </c:pt>
                <c:pt idx="1">
                  <c:v>5.56</c:v>
                </c:pt>
                <c:pt idx="2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53-4B10-A4A8-17BED415F3B9}"/>
            </c:ext>
          </c:extLst>
        </c:ser>
        <c:ser>
          <c:idx val="2"/>
          <c:order val="2"/>
          <c:tx>
            <c:strRef>
              <c:f>'6A'!$M$306</c:f>
              <c:strCache>
                <c:ptCount val="1"/>
                <c:pt idx="0">
                  <c:v>Omgivelsesvarme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'6A'!$N$303:$P$303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'6A'!$N$306:$P$306</c:f>
              <c:numCache>
                <c:formatCode>General</c:formatCode>
                <c:ptCount val="3"/>
                <c:pt idx="0">
                  <c:v>2.2999999999999998</c:v>
                </c:pt>
                <c:pt idx="1">
                  <c:v>1.7</c:v>
                </c:pt>
                <c:pt idx="2">
                  <c:v>1.0900000000000001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53-4B10-A4A8-17BED415F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80725872"/>
        <c:axId val="580721608"/>
      </c:barChart>
      <c:catAx>
        <c:axId val="58072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21608"/>
        <c:crosses val="autoZero"/>
        <c:auto val="1"/>
        <c:lblAlgn val="ctr"/>
        <c:lblOffset val="100"/>
        <c:noMultiLvlLbl val="0"/>
      </c:catAx>
      <c:valAx>
        <c:axId val="58072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2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Følsomhedsanalyse på cementproduktion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364760980706791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'6A'!$M$329</c:f>
              <c:strCache>
                <c:ptCount val="1"/>
                <c:pt idx="0">
                  <c:v>Produktionsniveau +/- 10pct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'6A'!$N$328:$O$328</c:f>
              <c:strCache>
                <c:ptCount val="2"/>
                <c:pt idx="0">
                  <c:v>2025</c:v>
                </c:pt>
                <c:pt idx="1">
                  <c:v>2030</c:v>
                </c:pt>
              </c:strCache>
            </c:strRef>
          </c:cat>
          <c:val>
            <c:numRef>
              <c:f>'6A'!$N$329:$O$329</c:f>
              <c:numCache>
                <c:formatCode>General</c:formatCode>
                <c:ptCount val="2"/>
                <c:pt idx="0">
                  <c:v>0.22</c:v>
                </c:pt>
                <c:pt idx="1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EE-467A-B4AD-FD55C4916AD2}"/>
            </c:ext>
          </c:extLst>
        </c:ser>
        <c:ser>
          <c:idx val="1"/>
          <c:order val="1"/>
          <c:tx>
            <c:strRef>
              <c:f>'6A'!$M$330</c:f>
              <c:strCache>
                <c:ptCount val="1"/>
                <c:pt idx="0">
                  <c:v>Produktionsniveau +/- 10pct (b)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'6A'!$N$328:$O$328</c:f>
              <c:strCache>
                <c:ptCount val="2"/>
                <c:pt idx="0">
                  <c:v>2025</c:v>
                </c:pt>
                <c:pt idx="1">
                  <c:v>2030</c:v>
                </c:pt>
              </c:strCache>
            </c:strRef>
          </c:cat>
          <c:val>
            <c:numRef>
              <c:f>'6A'!$N$330:$O$330</c:f>
              <c:numCache>
                <c:formatCode>General</c:formatCode>
                <c:ptCount val="2"/>
                <c:pt idx="0">
                  <c:v>-0.22</c:v>
                </c:pt>
                <c:pt idx="1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EE-467A-B4AD-FD55C4916AD2}"/>
            </c:ext>
          </c:extLst>
        </c:ser>
        <c:ser>
          <c:idx val="2"/>
          <c:order val="2"/>
          <c:tx>
            <c:strRef>
              <c:f>'6A'!$M$331</c:f>
              <c:strCache>
                <c:ptCount val="1"/>
                <c:pt idx="0">
                  <c:v>Klinkerandel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'6A'!$N$328:$O$328</c:f>
              <c:strCache>
                <c:ptCount val="2"/>
                <c:pt idx="0">
                  <c:v>2025</c:v>
                </c:pt>
                <c:pt idx="1">
                  <c:v>2030</c:v>
                </c:pt>
              </c:strCache>
            </c:strRef>
          </c:cat>
          <c:val>
            <c:numRef>
              <c:f>'6A'!$N$331:$O$331</c:f>
              <c:numCache>
                <c:formatCode>General</c:formatCode>
                <c:ptCount val="2"/>
                <c:pt idx="0">
                  <c:v>0.08</c:v>
                </c:pt>
                <c:pt idx="1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EE-467A-B4AD-FD55C4916AD2}"/>
            </c:ext>
          </c:extLst>
        </c:ser>
        <c:ser>
          <c:idx val="3"/>
          <c:order val="3"/>
          <c:tx>
            <c:strRef>
              <c:f>'6A'!$M$332</c:f>
              <c:strCache>
                <c:ptCount val="1"/>
                <c:pt idx="0">
                  <c:v>Klinkerandel (b)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'6A'!$N$328:$O$328</c:f>
              <c:strCache>
                <c:ptCount val="2"/>
                <c:pt idx="0">
                  <c:v>2025</c:v>
                </c:pt>
                <c:pt idx="1">
                  <c:v>2030</c:v>
                </c:pt>
              </c:strCache>
            </c:strRef>
          </c:cat>
          <c:val>
            <c:numRef>
              <c:f>'6A'!$N$332:$O$332</c:f>
              <c:numCache>
                <c:formatCode>General</c:formatCode>
                <c:ptCount val="2"/>
                <c:pt idx="0">
                  <c:v>-0.04</c:v>
                </c:pt>
                <c:pt idx="1">
                  <c:v>-0.08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EE-467A-B4AD-FD55C4916AD2}"/>
            </c:ext>
          </c:extLst>
        </c:ser>
        <c:ser>
          <c:idx val="4"/>
          <c:order val="4"/>
          <c:tx>
            <c:strRef>
              <c:f>'6A'!$M$333</c:f>
              <c:strCache>
                <c:ptCount val="1"/>
                <c:pt idx="0">
                  <c:v>Andel af alternative brændsler i grå cementproduktion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'6A'!$N$328:$O$328</c:f>
              <c:strCache>
                <c:ptCount val="2"/>
                <c:pt idx="0">
                  <c:v>2025</c:v>
                </c:pt>
                <c:pt idx="1">
                  <c:v>2030</c:v>
                </c:pt>
              </c:strCache>
            </c:strRef>
          </c:cat>
          <c:val>
            <c:numRef>
              <c:f>'6A'!$N$333:$O$333</c:f>
              <c:numCache>
                <c:formatCode>General</c:formatCode>
                <c:ptCount val="2"/>
                <c:pt idx="0">
                  <c:v>0.03</c:v>
                </c:pt>
                <c:pt idx="1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EE-467A-B4AD-FD55C4916AD2}"/>
            </c:ext>
          </c:extLst>
        </c:ser>
        <c:ser>
          <c:idx val="5"/>
          <c:order val="5"/>
          <c:tx>
            <c:strRef>
              <c:f>'6A'!$M$334</c:f>
              <c:strCache>
                <c:ptCount val="1"/>
                <c:pt idx="0">
                  <c:v>Andel af alternative brændsler i grå cementproduktion (b)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'6A'!$N$328:$O$328</c:f>
              <c:strCache>
                <c:ptCount val="2"/>
                <c:pt idx="0">
                  <c:v>2025</c:v>
                </c:pt>
                <c:pt idx="1">
                  <c:v>2030</c:v>
                </c:pt>
              </c:strCache>
            </c:strRef>
          </c:cat>
          <c:val>
            <c:numRef>
              <c:f>'6A'!$N$334:$O$334</c:f>
              <c:numCache>
                <c:formatCode>General</c:formatCode>
                <c:ptCount val="2"/>
                <c:pt idx="0">
                  <c:v>-0.01</c:v>
                </c:pt>
                <c:pt idx="1">
                  <c:v>-0.02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EE-467A-B4AD-FD55C4916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80719968"/>
        <c:axId val="580727840"/>
      </c:barChart>
      <c:catAx>
        <c:axId val="5807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27840"/>
        <c:crosses val="autoZero"/>
        <c:auto val="1"/>
        <c:lblAlgn val="ctr"/>
        <c:lblOffset val="100"/>
        <c:noMultiLvlLbl val="0"/>
      </c:catAx>
      <c:valAx>
        <c:axId val="58072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1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industrierhvervene                                     samt biogene CO2-udledninger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2887244840840395"/>
          <c:h val="0.80785679858743742"/>
        </c:manualLayout>
      </c:layout>
      <c:areaChart>
        <c:grouping val="stacked"/>
        <c:varyColors val="0"/>
        <c:ser>
          <c:idx val="0"/>
          <c:order val="0"/>
          <c:tx>
            <c:strRef>
              <c:f>'6A'!$M$354</c:f>
              <c:strCache>
                <c:ptCount val="1"/>
                <c:pt idx="0">
                  <c:v>Sektorens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'6A'!$N$353:$BB$353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'6A'!$N$354:$BB$354</c:f>
              <c:numCache>
                <c:formatCode>General</c:formatCode>
                <c:ptCount val="41"/>
                <c:pt idx="0">
                  <c:v>8.07</c:v>
                </c:pt>
                <c:pt idx="1">
                  <c:v>8.6</c:v>
                </c:pt>
                <c:pt idx="2">
                  <c:v>8.4499999999999993</c:v>
                </c:pt>
                <c:pt idx="3">
                  <c:v>8.34</c:v>
                </c:pt>
                <c:pt idx="4">
                  <c:v>8.4600000000000009</c:v>
                </c:pt>
                <c:pt idx="5">
                  <c:v>8.8000000000000007</c:v>
                </c:pt>
                <c:pt idx="6">
                  <c:v>8.94</c:v>
                </c:pt>
                <c:pt idx="7">
                  <c:v>8.9700000000000006</c:v>
                </c:pt>
                <c:pt idx="8">
                  <c:v>8.94</c:v>
                </c:pt>
                <c:pt idx="9">
                  <c:v>9.1</c:v>
                </c:pt>
                <c:pt idx="10">
                  <c:v>8.9</c:v>
                </c:pt>
                <c:pt idx="11">
                  <c:v>8.93</c:v>
                </c:pt>
                <c:pt idx="12">
                  <c:v>8.4499999999999993</c:v>
                </c:pt>
                <c:pt idx="13">
                  <c:v>8.44</c:v>
                </c:pt>
                <c:pt idx="14">
                  <c:v>8.3800000000000008</c:v>
                </c:pt>
                <c:pt idx="15">
                  <c:v>7.57</c:v>
                </c:pt>
                <c:pt idx="16">
                  <c:v>7.71</c:v>
                </c:pt>
                <c:pt idx="17">
                  <c:v>7.43</c:v>
                </c:pt>
                <c:pt idx="18">
                  <c:v>6.58</c:v>
                </c:pt>
                <c:pt idx="19">
                  <c:v>5.26</c:v>
                </c:pt>
                <c:pt idx="20">
                  <c:v>5.45</c:v>
                </c:pt>
                <c:pt idx="21">
                  <c:v>5.53</c:v>
                </c:pt>
                <c:pt idx="22">
                  <c:v>5.15</c:v>
                </c:pt>
                <c:pt idx="23">
                  <c:v>4.97</c:v>
                </c:pt>
                <c:pt idx="24">
                  <c:v>4.93</c:v>
                </c:pt>
                <c:pt idx="25">
                  <c:v>4.8899999999999997</c:v>
                </c:pt>
                <c:pt idx="26">
                  <c:v>5.14</c:v>
                </c:pt>
                <c:pt idx="27">
                  <c:v>5.36</c:v>
                </c:pt>
                <c:pt idx="28">
                  <c:v>5.27</c:v>
                </c:pt>
                <c:pt idx="29">
                  <c:v>4.99</c:v>
                </c:pt>
                <c:pt idx="30">
                  <c:v>4.97</c:v>
                </c:pt>
                <c:pt idx="31">
                  <c:v>4.7699999999999996</c:v>
                </c:pt>
                <c:pt idx="32">
                  <c:v>4.59</c:v>
                </c:pt>
                <c:pt idx="33">
                  <c:v>4.46</c:v>
                </c:pt>
                <c:pt idx="34">
                  <c:v>4.33</c:v>
                </c:pt>
                <c:pt idx="35">
                  <c:v>4.21</c:v>
                </c:pt>
                <c:pt idx="36">
                  <c:v>4.0599999999999996</c:v>
                </c:pt>
                <c:pt idx="37">
                  <c:v>3.93</c:v>
                </c:pt>
                <c:pt idx="38">
                  <c:v>3.79</c:v>
                </c:pt>
                <c:pt idx="39">
                  <c:v>3.65</c:v>
                </c:pt>
                <c:pt idx="40">
                  <c:v>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4-4004-8502-2B914925D4F7}"/>
            </c:ext>
          </c:extLst>
        </c:ser>
        <c:ser>
          <c:idx val="1"/>
          <c:order val="1"/>
          <c:tx>
            <c:strRef>
              <c:f>'6A'!$M$355</c:f>
              <c:strCache>
                <c:ptCount val="1"/>
                <c:pt idx="0">
                  <c:v>Sektorens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'6A'!$N$353:$BB$353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'6A'!$N$355:$BB$355</c:f>
              <c:numCache>
                <c:formatCode>General</c:formatCode>
                <c:ptCount val="41"/>
                <c:pt idx="0">
                  <c:v>0.65</c:v>
                </c:pt>
                <c:pt idx="1">
                  <c:v>0.64</c:v>
                </c:pt>
                <c:pt idx="2">
                  <c:v>0.65</c:v>
                </c:pt>
                <c:pt idx="3">
                  <c:v>0.65</c:v>
                </c:pt>
                <c:pt idx="4">
                  <c:v>0.5</c:v>
                </c:pt>
                <c:pt idx="5">
                  <c:v>0.49</c:v>
                </c:pt>
                <c:pt idx="6">
                  <c:v>0.47</c:v>
                </c:pt>
                <c:pt idx="7">
                  <c:v>0.48</c:v>
                </c:pt>
                <c:pt idx="8">
                  <c:v>0.49</c:v>
                </c:pt>
                <c:pt idx="9">
                  <c:v>0.48</c:v>
                </c:pt>
                <c:pt idx="10">
                  <c:v>0.51</c:v>
                </c:pt>
                <c:pt idx="11">
                  <c:v>0.56999999999999995</c:v>
                </c:pt>
                <c:pt idx="12">
                  <c:v>0.42</c:v>
                </c:pt>
                <c:pt idx="13">
                  <c:v>0.47</c:v>
                </c:pt>
                <c:pt idx="14">
                  <c:v>0.48</c:v>
                </c:pt>
                <c:pt idx="15">
                  <c:v>0.5</c:v>
                </c:pt>
                <c:pt idx="16">
                  <c:v>0.55000000000000004</c:v>
                </c:pt>
                <c:pt idx="17">
                  <c:v>0.68</c:v>
                </c:pt>
                <c:pt idx="18">
                  <c:v>0.92</c:v>
                </c:pt>
                <c:pt idx="19">
                  <c:v>0.89</c:v>
                </c:pt>
                <c:pt idx="20">
                  <c:v>0.95</c:v>
                </c:pt>
                <c:pt idx="21">
                  <c:v>1.01</c:v>
                </c:pt>
                <c:pt idx="22">
                  <c:v>0.81</c:v>
                </c:pt>
                <c:pt idx="23">
                  <c:v>0.61</c:v>
                </c:pt>
                <c:pt idx="24">
                  <c:v>0.55000000000000004</c:v>
                </c:pt>
                <c:pt idx="25">
                  <c:v>0.95</c:v>
                </c:pt>
                <c:pt idx="26">
                  <c:v>0.9</c:v>
                </c:pt>
                <c:pt idx="27">
                  <c:v>1</c:v>
                </c:pt>
                <c:pt idx="28">
                  <c:v>1.1399999999999999</c:v>
                </c:pt>
                <c:pt idx="29">
                  <c:v>1.24</c:v>
                </c:pt>
                <c:pt idx="30">
                  <c:v>1.54</c:v>
                </c:pt>
                <c:pt idx="31">
                  <c:v>1.55</c:v>
                </c:pt>
                <c:pt idx="32">
                  <c:v>1.64</c:v>
                </c:pt>
                <c:pt idx="33">
                  <c:v>1.67</c:v>
                </c:pt>
                <c:pt idx="34">
                  <c:v>1.73</c:v>
                </c:pt>
                <c:pt idx="35">
                  <c:v>1.75</c:v>
                </c:pt>
                <c:pt idx="36">
                  <c:v>1.83</c:v>
                </c:pt>
                <c:pt idx="37">
                  <c:v>1.89</c:v>
                </c:pt>
                <c:pt idx="38">
                  <c:v>1.95</c:v>
                </c:pt>
                <c:pt idx="39">
                  <c:v>2.0099999999999998</c:v>
                </c:pt>
                <c:pt idx="40">
                  <c:v>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4-4004-8502-2B914925D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22920"/>
        <c:axId val="580723248"/>
      </c:areaChart>
      <c:catAx>
        <c:axId val="580722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23248"/>
        <c:crosses val="autoZero"/>
        <c:auto val="1"/>
        <c:lblAlgn val="ctr"/>
        <c:lblOffset val="100"/>
        <c:tickLblSkip val="5"/>
        <c:noMultiLvlLbl val="0"/>
      </c:catAx>
      <c:valAx>
        <c:axId val="58072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4218009478672985E-2"/>
              <c:y val="0.102698701102441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22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fremstillingserhverv og bygge-anlægserhverv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5.6635071090047395E-2"/>
          <c:y val="0.18348470293947269"/>
          <c:w val="0.55339664887860585"/>
          <c:h val="0.72944443045186436"/>
        </c:manualLayout>
      </c:layout>
      <c:areaChart>
        <c:grouping val="stacked"/>
        <c:varyColors val="0"/>
        <c:ser>
          <c:idx val="0"/>
          <c:order val="0"/>
          <c:tx>
            <c:strRef>
              <c:f>'6A'!$M$29</c:f>
              <c:strCache>
                <c:ptCount val="1"/>
                <c:pt idx="0">
                  <c:v>Energirelateret CO2 - Cement-, glas- og teglfremstillingserhverv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'6A'!$N$29:$X$29</c:f>
              <c:numCache>
                <c:formatCode>General</c:formatCode>
                <c:ptCount val="11"/>
                <c:pt idx="0">
                  <c:v>1.56</c:v>
                </c:pt>
                <c:pt idx="1">
                  <c:v>1.5</c:v>
                </c:pt>
                <c:pt idx="2">
                  <c:v>1.46</c:v>
                </c:pt>
                <c:pt idx="3">
                  <c:v>1.43</c:v>
                </c:pt>
                <c:pt idx="4">
                  <c:v>1.4</c:v>
                </c:pt>
                <c:pt idx="5">
                  <c:v>1.37</c:v>
                </c:pt>
                <c:pt idx="6">
                  <c:v>1.35</c:v>
                </c:pt>
                <c:pt idx="7">
                  <c:v>1.32</c:v>
                </c:pt>
                <c:pt idx="8">
                  <c:v>1.3</c:v>
                </c:pt>
                <c:pt idx="9">
                  <c:v>1.28</c:v>
                </c:pt>
                <c:pt idx="10">
                  <c:v>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78-4CC1-BB1C-99ABB7E9AA19}"/>
            </c:ext>
          </c:extLst>
        </c:ser>
        <c:ser>
          <c:idx val="1"/>
          <c:order val="1"/>
          <c:tx>
            <c:strRef>
              <c:f>'6A'!$M$30</c:f>
              <c:strCache>
                <c:ptCount val="1"/>
                <c:pt idx="0">
                  <c:v>Energirelateret CO2 - Øvrige fremstillingserhverv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'6A'!$N$30:$X$30</c:f>
              <c:numCache>
                <c:formatCode>General</c:formatCode>
                <c:ptCount val="11"/>
                <c:pt idx="0">
                  <c:v>1.47</c:v>
                </c:pt>
                <c:pt idx="1">
                  <c:v>1.34</c:v>
                </c:pt>
                <c:pt idx="2">
                  <c:v>1.21</c:v>
                </c:pt>
                <c:pt idx="3">
                  <c:v>1.1200000000000001</c:v>
                </c:pt>
                <c:pt idx="4">
                  <c:v>1.02</c:v>
                </c:pt>
                <c:pt idx="5">
                  <c:v>0.94</c:v>
                </c:pt>
                <c:pt idx="6">
                  <c:v>0.83</c:v>
                </c:pt>
                <c:pt idx="7">
                  <c:v>0.73</c:v>
                </c:pt>
                <c:pt idx="8">
                  <c:v>0.63</c:v>
                </c:pt>
                <c:pt idx="9">
                  <c:v>0.53</c:v>
                </c:pt>
                <c:pt idx="10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78-4CC1-BB1C-99ABB7E9AA19}"/>
            </c:ext>
          </c:extLst>
        </c:ser>
        <c:ser>
          <c:idx val="2"/>
          <c:order val="2"/>
          <c:tx>
            <c:strRef>
              <c:f>'6A'!$M$31</c:f>
              <c:strCache>
                <c:ptCount val="1"/>
                <c:pt idx="0">
                  <c:v>Energirelateret CO2 - Bygge- og anlægssektoren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'6A'!$N$31:$X$31</c:f>
              <c:numCache>
                <c:formatCode>General</c:formatCode>
                <c:ptCount val="11"/>
                <c:pt idx="0">
                  <c:v>0.41</c:v>
                </c:pt>
                <c:pt idx="1">
                  <c:v>0.41</c:v>
                </c:pt>
                <c:pt idx="2">
                  <c:v>0.41</c:v>
                </c:pt>
                <c:pt idx="3">
                  <c:v>0.42</c:v>
                </c:pt>
                <c:pt idx="4">
                  <c:v>0.42</c:v>
                </c:pt>
                <c:pt idx="5">
                  <c:v>0.42</c:v>
                </c:pt>
                <c:pt idx="6">
                  <c:v>0.41</c:v>
                </c:pt>
                <c:pt idx="7">
                  <c:v>0.41</c:v>
                </c:pt>
                <c:pt idx="8">
                  <c:v>0.4</c:v>
                </c:pt>
                <c:pt idx="9">
                  <c:v>0.4</c:v>
                </c:pt>
                <c:pt idx="10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78-4CC1-BB1C-99ABB7E9AA19}"/>
            </c:ext>
          </c:extLst>
        </c:ser>
        <c:ser>
          <c:idx val="3"/>
          <c:order val="3"/>
          <c:tx>
            <c:strRef>
              <c:f>'6A'!$M$32</c:f>
              <c:strCache>
                <c:ptCount val="1"/>
                <c:pt idx="0">
                  <c:v>Energirelateret - Metan og lattergas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'6A'!$N$32:$X$32</c:f>
              <c:numCache>
                <c:formatCode>General</c:formatCode>
                <c:ptCount val="11"/>
                <c:pt idx="0">
                  <c:v>0.06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0.05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78-4CC1-BB1C-99ABB7E9AA19}"/>
            </c:ext>
          </c:extLst>
        </c:ser>
        <c:ser>
          <c:idx val="4"/>
          <c:order val="4"/>
          <c:tx>
            <c:strRef>
              <c:f>'6A'!$M$33</c:f>
              <c:strCache>
                <c:ptCount val="1"/>
                <c:pt idx="0">
                  <c:v>Procesudledninger - Cementproduktion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'6A'!$N$33:$X$33</c:f>
              <c:numCache>
                <c:formatCode>General</c:formatCode>
                <c:ptCount val="11"/>
                <c:pt idx="0">
                  <c:v>1.1599999999999999</c:v>
                </c:pt>
                <c:pt idx="1">
                  <c:v>1.1499999999999999</c:v>
                </c:pt>
                <c:pt idx="2">
                  <c:v>1.1399999999999999</c:v>
                </c:pt>
                <c:pt idx="3">
                  <c:v>1.1299999999999999</c:v>
                </c:pt>
                <c:pt idx="4">
                  <c:v>1.1200000000000001</c:v>
                </c:pt>
                <c:pt idx="5">
                  <c:v>1.1100000000000001</c:v>
                </c:pt>
                <c:pt idx="6">
                  <c:v>1.1000000000000001</c:v>
                </c:pt>
                <c:pt idx="7">
                  <c:v>1.0900000000000001</c:v>
                </c:pt>
                <c:pt idx="8">
                  <c:v>1.08</c:v>
                </c:pt>
                <c:pt idx="9">
                  <c:v>1.06</c:v>
                </c:pt>
                <c:pt idx="10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78-4CC1-BB1C-99ABB7E9AA19}"/>
            </c:ext>
          </c:extLst>
        </c:ser>
        <c:ser>
          <c:idx val="5"/>
          <c:order val="5"/>
          <c:tx>
            <c:strRef>
              <c:f>'6A'!$M$34</c:f>
              <c:strCache>
                <c:ptCount val="1"/>
                <c:pt idx="0">
                  <c:v>Procesudledninger - Glas- og teglfremstillingserhverv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'6A'!$N$34:$X$34</c:f>
              <c:numCache>
                <c:formatCode>General</c:formatCode>
                <c:ptCount val="11"/>
                <c:pt idx="0">
                  <c:v>0.13</c:v>
                </c:pt>
                <c:pt idx="1">
                  <c:v>0.13</c:v>
                </c:pt>
                <c:pt idx="2">
                  <c:v>0.13</c:v>
                </c:pt>
                <c:pt idx="3">
                  <c:v>0.13</c:v>
                </c:pt>
                <c:pt idx="4">
                  <c:v>0.13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0.14000000000000001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78-4CC1-BB1C-99ABB7E9AA19}"/>
            </c:ext>
          </c:extLst>
        </c:ser>
        <c:ser>
          <c:idx val="6"/>
          <c:order val="6"/>
          <c:tx>
            <c:strRef>
              <c:f>'6A'!$M$35</c:f>
              <c:strCache>
                <c:ptCount val="1"/>
                <c:pt idx="0">
                  <c:v>Procesudledninger - Øvrige erhverv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'6A'!$N$28:$X$28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'6A'!$N$35:$X$35</c:f>
              <c:numCache>
                <c:formatCode>General</c:formatCode>
                <c:ptCount val="11"/>
                <c:pt idx="0">
                  <c:v>0.19</c:v>
                </c:pt>
                <c:pt idx="1">
                  <c:v>0.19</c:v>
                </c:pt>
                <c:pt idx="2">
                  <c:v>0.19</c:v>
                </c:pt>
                <c:pt idx="3">
                  <c:v>0.19</c:v>
                </c:pt>
                <c:pt idx="4">
                  <c:v>0.19</c:v>
                </c:pt>
                <c:pt idx="5">
                  <c:v>0.19</c:v>
                </c:pt>
                <c:pt idx="6">
                  <c:v>0.19</c:v>
                </c:pt>
                <c:pt idx="7">
                  <c:v>0.19</c:v>
                </c:pt>
                <c:pt idx="8">
                  <c:v>0.19</c:v>
                </c:pt>
                <c:pt idx="9">
                  <c:v>0.19</c:v>
                </c:pt>
                <c:pt idx="10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78-4CC1-BB1C-99ABB7E9A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34072"/>
        <c:axId val="580733416"/>
      </c:areaChart>
      <c:catAx>
        <c:axId val="580734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3416"/>
        <c:crosses val="autoZero"/>
        <c:auto val="1"/>
        <c:lblAlgn val="ctr"/>
        <c:lblOffset val="100"/>
        <c:noMultiLvlLbl val="0"/>
      </c:catAx>
      <c:valAx>
        <c:axId val="580733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4.7393364928909956E-3"/>
              <c:y val="0.102698701102441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4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Indeks for industrierhvervenes produktion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849386125312535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'6A'!$M$54</c:f>
              <c:strCache>
                <c:ptCount val="1"/>
                <c:pt idx="0">
                  <c:v>Bygge- og anlægssektoren</c:v>
                </c:pt>
              </c:strCache>
            </c:strRef>
          </c:tx>
          <c:spPr>
            <a:ln w="19050" cap="rnd">
              <a:solidFill>
                <a:srgbClr val="808080"/>
              </a:solidFill>
              <a:round/>
            </a:ln>
            <a:effectLst/>
          </c:spPr>
          <c:marker>
            <c:symbol val="none"/>
          </c:marker>
          <c:cat>
            <c:strRef>
              <c:f>'6A'!$N$53:$AH$53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'6A'!$N$54:$AH$54</c:f>
              <c:numCache>
                <c:formatCode>General</c:formatCode>
                <c:ptCount val="21"/>
                <c:pt idx="0">
                  <c:v>100</c:v>
                </c:pt>
                <c:pt idx="1">
                  <c:v>102.96</c:v>
                </c:pt>
                <c:pt idx="2">
                  <c:v>101.8</c:v>
                </c:pt>
                <c:pt idx="3">
                  <c:v>100.93</c:v>
                </c:pt>
                <c:pt idx="4">
                  <c:v>103.82</c:v>
                </c:pt>
                <c:pt idx="5">
                  <c:v>116.29</c:v>
                </c:pt>
                <c:pt idx="6">
                  <c:v>125.63</c:v>
                </c:pt>
                <c:pt idx="7">
                  <c:v>130.54</c:v>
                </c:pt>
                <c:pt idx="8">
                  <c:v>144.69</c:v>
                </c:pt>
                <c:pt idx="9">
                  <c:v>142.16999999999999</c:v>
                </c:pt>
                <c:pt idx="10">
                  <c:v>146.16999999999999</c:v>
                </c:pt>
                <c:pt idx="11">
                  <c:v>150.18</c:v>
                </c:pt>
                <c:pt idx="12">
                  <c:v>154.19</c:v>
                </c:pt>
                <c:pt idx="13">
                  <c:v>158.19999999999999</c:v>
                </c:pt>
                <c:pt idx="14">
                  <c:v>162.21</c:v>
                </c:pt>
                <c:pt idx="15">
                  <c:v>166.22</c:v>
                </c:pt>
                <c:pt idx="16">
                  <c:v>167.76</c:v>
                </c:pt>
                <c:pt idx="17">
                  <c:v>169.3</c:v>
                </c:pt>
                <c:pt idx="18">
                  <c:v>170.84</c:v>
                </c:pt>
                <c:pt idx="19">
                  <c:v>172.39</c:v>
                </c:pt>
                <c:pt idx="20">
                  <c:v>173.93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4-4C56-A389-FC9B3950BD59}"/>
            </c:ext>
          </c:extLst>
        </c:ser>
        <c:ser>
          <c:idx val="1"/>
          <c:order val="1"/>
          <c:tx>
            <c:strRef>
              <c:f>'6A'!$M$55</c:f>
              <c:strCache>
                <c:ptCount val="1"/>
                <c:pt idx="0">
                  <c:v>Fremstillingserhverv</c:v>
                </c:pt>
              </c:strCache>
            </c:strRef>
          </c:tx>
          <c:spPr>
            <a:ln w="19050" cap="rnd">
              <a:solidFill>
                <a:srgbClr val="4F67A5"/>
              </a:solidFill>
              <a:round/>
            </a:ln>
            <a:effectLst/>
          </c:spPr>
          <c:marker>
            <c:symbol val="none"/>
          </c:marker>
          <c:cat>
            <c:strRef>
              <c:f>'6A'!$N$53:$AH$53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'6A'!$N$55:$AH$55</c:f>
              <c:numCache>
                <c:formatCode>General</c:formatCode>
                <c:ptCount val="21"/>
                <c:pt idx="0">
                  <c:v>100</c:v>
                </c:pt>
                <c:pt idx="1">
                  <c:v>104.88</c:v>
                </c:pt>
                <c:pt idx="2">
                  <c:v>107.12</c:v>
                </c:pt>
                <c:pt idx="3">
                  <c:v>106</c:v>
                </c:pt>
                <c:pt idx="4">
                  <c:v>110.22</c:v>
                </c:pt>
                <c:pt idx="5">
                  <c:v>114.25</c:v>
                </c:pt>
                <c:pt idx="6">
                  <c:v>118.17</c:v>
                </c:pt>
                <c:pt idx="7">
                  <c:v>121.44</c:v>
                </c:pt>
                <c:pt idx="8">
                  <c:v>124.74</c:v>
                </c:pt>
                <c:pt idx="9">
                  <c:v>129.82</c:v>
                </c:pt>
                <c:pt idx="10">
                  <c:v>132.62</c:v>
                </c:pt>
                <c:pt idx="11">
                  <c:v>135.43</c:v>
                </c:pt>
                <c:pt idx="12">
                  <c:v>138.22999999999999</c:v>
                </c:pt>
                <c:pt idx="13">
                  <c:v>141.03</c:v>
                </c:pt>
                <c:pt idx="14">
                  <c:v>143.84</c:v>
                </c:pt>
                <c:pt idx="15">
                  <c:v>146.63999999999999</c:v>
                </c:pt>
                <c:pt idx="16">
                  <c:v>148.47999999999999</c:v>
                </c:pt>
                <c:pt idx="17">
                  <c:v>150.33000000000001</c:v>
                </c:pt>
                <c:pt idx="18">
                  <c:v>152.16999999999999</c:v>
                </c:pt>
                <c:pt idx="19">
                  <c:v>154.02000000000001</c:v>
                </c:pt>
                <c:pt idx="20">
                  <c:v>155.86000000000001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14-4C56-A389-FC9B3950B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731120"/>
        <c:axId val="580730792"/>
      </c:lineChart>
      <c:catAx>
        <c:axId val="58073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0792"/>
        <c:crosses val="autoZero"/>
        <c:auto val="1"/>
        <c:lblAlgn val="ctr"/>
        <c:lblOffset val="100"/>
        <c:tickLblSkip val="5"/>
        <c:noMultiLvlLbl val="0"/>
      </c:catAx>
      <c:valAx>
        <c:axId val="58073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(2010 = 100)</a:t>
                </a:r>
              </a:p>
            </c:rich>
          </c:tx>
          <c:layout>
            <c:manualLayout>
              <c:xMode val="edge"/>
              <c:yMode val="edge"/>
              <c:x val="4.7393364928909956E-3"/>
              <c:y val="2.171885775061587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1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industrierhvervene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739321565846923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'6A'!$M$79</c:f>
              <c:strCache>
                <c:ptCount val="1"/>
                <c:pt idx="0">
                  <c:v>Bygge- og anlægssektoren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'6A'!$N$78:$BB$78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'6A'!$N$79:$BB$79</c:f>
              <c:numCache>
                <c:formatCode>General</c:formatCode>
                <c:ptCount val="41"/>
                <c:pt idx="0">
                  <c:v>6.26</c:v>
                </c:pt>
                <c:pt idx="1">
                  <c:v>7.07</c:v>
                </c:pt>
                <c:pt idx="2">
                  <c:v>7.48</c:v>
                </c:pt>
                <c:pt idx="3">
                  <c:v>6.26</c:v>
                </c:pt>
                <c:pt idx="4">
                  <c:v>6.23</c:v>
                </c:pt>
                <c:pt idx="5">
                  <c:v>7.32</c:v>
                </c:pt>
                <c:pt idx="6">
                  <c:v>7.81</c:v>
                </c:pt>
                <c:pt idx="7">
                  <c:v>8.1</c:v>
                </c:pt>
                <c:pt idx="8">
                  <c:v>8.08</c:v>
                </c:pt>
                <c:pt idx="9">
                  <c:v>8.5399999999999991</c:v>
                </c:pt>
                <c:pt idx="10">
                  <c:v>7.6</c:v>
                </c:pt>
                <c:pt idx="11">
                  <c:v>8</c:v>
                </c:pt>
                <c:pt idx="12">
                  <c:v>7.97</c:v>
                </c:pt>
                <c:pt idx="13">
                  <c:v>7.91</c:v>
                </c:pt>
                <c:pt idx="14">
                  <c:v>7.95</c:v>
                </c:pt>
                <c:pt idx="15">
                  <c:v>8.1300000000000008</c:v>
                </c:pt>
                <c:pt idx="16">
                  <c:v>8.19</c:v>
                </c:pt>
                <c:pt idx="17">
                  <c:v>8.49</c:v>
                </c:pt>
                <c:pt idx="18">
                  <c:v>8.4499999999999993</c:v>
                </c:pt>
                <c:pt idx="19">
                  <c:v>7.27</c:v>
                </c:pt>
                <c:pt idx="20">
                  <c:v>7.22</c:v>
                </c:pt>
                <c:pt idx="21">
                  <c:v>7.39</c:v>
                </c:pt>
                <c:pt idx="22">
                  <c:v>6.72</c:v>
                </c:pt>
                <c:pt idx="23">
                  <c:v>6.63</c:v>
                </c:pt>
                <c:pt idx="24">
                  <c:v>6.46</c:v>
                </c:pt>
                <c:pt idx="25">
                  <c:v>6.53</c:v>
                </c:pt>
                <c:pt idx="26">
                  <c:v>6.76</c:v>
                </c:pt>
                <c:pt idx="27">
                  <c:v>7.27</c:v>
                </c:pt>
                <c:pt idx="28">
                  <c:v>7.35</c:v>
                </c:pt>
                <c:pt idx="29">
                  <c:v>6.91</c:v>
                </c:pt>
                <c:pt idx="30">
                  <c:v>7.07</c:v>
                </c:pt>
                <c:pt idx="31">
                  <c:v>7.09</c:v>
                </c:pt>
                <c:pt idx="32">
                  <c:v>7.25</c:v>
                </c:pt>
                <c:pt idx="33">
                  <c:v>7.41</c:v>
                </c:pt>
                <c:pt idx="34">
                  <c:v>7.57</c:v>
                </c:pt>
                <c:pt idx="35">
                  <c:v>7.72</c:v>
                </c:pt>
                <c:pt idx="36">
                  <c:v>7.75</c:v>
                </c:pt>
                <c:pt idx="37">
                  <c:v>7.78</c:v>
                </c:pt>
                <c:pt idx="38">
                  <c:v>7.81</c:v>
                </c:pt>
                <c:pt idx="39">
                  <c:v>7.83</c:v>
                </c:pt>
                <c:pt idx="40">
                  <c:v>7.86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35-44E4-B548-97162A1A697D}"/>
            </c:ext>
          </c:extLst>
        </c:ser>
        <c:ser>
          <c:idx val="1"/>
          <c:order val="1"/>
          <c:tx>
            <c:strRef>
              <c:f>'6A'!$M$80</c:f>
              <c:strCache>
                <c:ptCount val="1"/>
                <c:pt idx="0">
                  <c:v>Fremstillingserhverv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'6A'!$N$80:$BB$80</c:f>
              <c:numCache>
                <c:formatCode>General</c:formatCode>
                <c:ptCount val="41"/>
                <c:pt idx="0">
                  <c:v>111.76</c:v>
                </c:pt>
                <c:pt idx="1">
                  <c:v>117.06</c:v>
                </c:pt>
                <c:pt idx="2">
                  <c:v>115.97</c:v>
                </c:pt>
                <c:pt idx="3">
                  <c:v>117.64</c:v>
                </c:pt>
                <c:pt idx="4">
                  <c:v>119.37</c:v>
                </c:pt>
                <c:pt idx="5">
                  <c:v>123.22</c:v>
                </c:pt>
                <c:pt idx="6">
                  <c:v>125.49</c:v>
                </c:pt>
                <c:pt idx="7">
                  <c:v>126.45</c:v>
                </c:pt>
                <c:pt idx="8">
                  <c:v>126.41</c:v>
                </c:pt>
                <c:pt idx="9">
                  <c:v>128.15</c:v>
                </c:pt>
                <c:pt idx="10">
                  <c:v>126.3</c:v>
                </c:pt>
                <c:pt idx="11">
                  <c:v>129.04</c:v>
                </c:pt>
                <c:pt idx="12">
                  <c:v>121.85</c:v>
                </c:pt>
                <c:pt idx="13">
                  <c:v>122.24</c:v>
                </c:pt>
                <c:pt idx="14">
                  <c:v>124.03</c:v>
                </c:pt>
                <c:pt idx="15">
                  <c:v>121.13</c:v>
                </c:pt>
                <c:pt idx="16">
                  <c:v>121.99</c:v>
                </c:pt>
                <c:pt idx="17">
                  <c:v>117.53</c:v>
                </c:pt>
                <c:pt idx="18">
                  <c:v>111.7</c:v>
                </c:pt>
                <c:pt idx="19">
                  <c:v>97.27</c:v>
                </c:pt>
                <c:pt idx="20">
                  <c:v>102.49</c:v>
                </c:pt>
                <c:pt idx="21">
                  <c:v>100.92</c:v>
                </c:pt>
                <c:pt idx="22">
                  <c:v>95.08</c:v>
                </c:pt>
                <c:pt idx="23">
                  <c:v>89.62</c:v>
                </c:pt>
                <c:pt idx="24">
                  <c:v>86.27</c:v>
                </c:pt>
                <c:pt idx="25">
                  <c:v>89</c:v>
                </c:pt>
                <c:pt idx="26">
                  <c:v>90.51</c:v>
                </c:pt>
                <c:pt idx="27">
                  <c:v>93.14</c:v>
                </c:pt>
                <c:pt idx="28">
                  <c:v>94.77</c:v>
                </c:pt>
                <c:pt idx="29">
                  <c:v>92.02</c:v>
                </c:pt>
                <c:pt idx="30">
                  <c:v>95.32</c:v>
                </c:pt>
                <c:pt idx="31">
                  <c:v>93.76</c:v>
                </c:pt>
                <c:pt idx="32">
                  <c:v>93.33</c:v>
                </c:pt>
                <c:pt idx="33">
                  <c:v>92.9</c:v>
                </c:pt>
                <c:pt idx="34">
                  <c:v>92.46</c:v>
                </c:pt>
                <c:pt idx="35">
                  <c:v>92.02</c:v>
                </c:pt>
                <c:pt idx="36">
                  <c:v>91.5</c:v>
                </c:pt>
                <c:pt idx="37">
                  <c:v>90.99</c:v>
                </c:pt>
                <c:pt idx="38">
                  <c:v>90.46</c:v>
                </c:pt>
                <c:pt idx="39">
                  <c:v>89.94</c:v>
                </c:pt>
                <c:pt idx="40">
                  <c:v>89.42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35-44E4-B548-97162A1A6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738008"/>
        <c:axId val="580731776"/>
      </c:areaChart>
      <c:catAx>
        <c:axId val="580738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1776"/>
        <c:crosses val="autoZero"/>
        <c:auto val="1"/>
        <c:lblAlgn val="ctr"/>
        <c:lblOffset val="100"/>
        <c:tickLblSkip val="5"/>
        <c:noMultiLvlLbl val="0"/>
      </c:catAx>
      <c:valAx>
        <c:axId val="580731776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8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Samlet faktisk energiforbrug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7392040153748567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'2'!$M$129</c:f>
              <c:strCache>
                <c:ptCount val="1"/>
                <c:pt idx="0">
                  <c:v>Kul &amp; Koks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'2'!$N$129:$BB$129</c:f>
              <c:numCache>
                <c:formatCode>General</c:formatCode>
                <c:ptCount val="41"/>
                <c:pt idx="0">
                  <c:v>254.84</c:v>
                </c:pt>
                <c:pt idx="1">
                  <c:v>345.92</c:v>
                </c:pt>
                <c:pt idx="2">
                  <c:v>288.11</c:v>
                </c:pt>
                <c:pt idx="3">
                  <c:v>302.08</c:v>
                </c:pt>
                <c:pt idx="4">
                  <c:v>324.72000000000003</c:v>
                </c:pt>
                <c:pt idx="5">
                  <c:v>271.69</c:v>
                </c:pt>
                <c:pt idx="6">
                  <c:v>373.19</c:v>
                </c:pt>
                <c:pt idx="7">
                  <c:v>277.58</c:v>
                </c:pt>
                <c:pt idx="8">
                  <c:v>235.68</c:v>
                </c:pt>
                <c:pt idx="9">
                  <c:v>197.93</c:v>
                </c:pt>
                <c:pt idx="10">
                  <c:v>165.92</c:v>
                </c:pt>
                <c:pt idx="11">
                  <c:v>175.45</c:v>
                </c:pt>
                <c:pt idx="12">
                  <c:v>175.74</c:v>
                </c:pt>
                <c:pt idx="13">
                  <c:v>239.97</c:v>
                </c:pt>
                <c:pt idx="14">
                  <c:v>183.64</c:v>
                </c:pt>
                <c:pt idx="15">
                  <c:v>154.99</c:v>
                </c:pt>
                <c:pt idx="16">
                  <c:v>233.05</c:v>
                </c:pt>
                <c:pt idx="17">
                  <c:v>195.25</c:v>
                </c:pt>
                <c:pt idx="18">
                  <c:v>171.57</c:v>
                </c:pt>
                <c:pt idx="19">
                  <c:v>168.48</c:v>
                </c:pt>
                <c:pt idx="20">
                  <c:v>163.69999999999999</c:v>
                </c:pt>
                <c:pt idx="21">
                  <c:v>136.21</c:v>
                </c:pt>
                <c:pt idx="22">
                  <c:v>106.77</c:v>
                </c:pt>
                <c:pt idx="23">
                  <c:v>135.62</c:v>
                </c:pt>
                <c:pt idx="24">
                  <c:v>107.49</c:v>
                </c:pt>
                <c:pt idx="25">
                  <c:v>76.459999999999994</c:v>
                </c:pt>
                <c:pt idx="26">
                  <c:v>88.48</c:v>
                </c:pt>
                <c:pt idx="27">
                  <c:v>66.13</c:v>
                </c:pt>
                <c:pt idx="28">
                  <c:v>67.55</c:v>
                </c:pt>
                <c:pt idx="29">
                  <c:v>38.06</c:v>
                </c:pt>
                <c:pt idx="30">
                  <c:v>19.95</c:v>
                </c:pt>
                <c:pt idx="31">
                  <c:v>22.77</c:v>
                </c:pt>
                <c:pt idx="32">
                  <c:v>21.72</c:v>
                </c:pt>
                <c:pt idx="33">
                  <c:v>12.63</c:v>
                </c:pt>
                <c:pt idx="34">
                  <c:v>11.06</c:v>
                </c:pt>
                <c:pt idx="35">
                  <c:v>10.52</c:v>
                </c:pt>
                <c:pt idx="36">
                  <c:v>9.93</c:v>
                </c:pt>
                <c:pt idx="37">
                  <c:v>8.09</c:v>
                </c:pt>
                <c:pt idx="38">
                  <c:v>6.65</c:v>
                </c:pt>
                <c:pt idx="39">
                  <c:v>3.6</c:v>
                </c:pt>
                <c:pt idx="40">
                  <c:v>3.57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8E-4296-8BF6-F23DBBF4DCA6}"/>
            </c:ext>
          </c:extLst>
        </c:ser>
        <c:ser>
          <c:idx val="1"/>
          <c:order val="1"/>
          <c:tx>
            <c:strRef>
              <c:f>'2'!$M$130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'2'!$N$130:$BB$130</c:f>
              <c:numCache>
                <c:formatCode>General</c:formatCode>
                <c:ptCount val="41"/>
                <c:pt idx="0">
                  <c:v>343.47</c:v>
                </c:pt>
                <c:pt idx="1">
                  <c:v>352.02</c:v>
                </c:pt>
                <c:pt idx="2">
                  <c:v>343.03</c:v>
                </c:pt>
                <c:pt idx="3">
                  <c:v>346.99</c:v>
                </c:pt>
                <c:pt idx="4">
                  <c:v>359.12</c:v>
                </c:pt>
                <c:pt idx="5">
                  <c:v>371.81</c:v>
                </c:pt>
                <c:pt idx="6">
                  <c:v>402.58</c:v>
                </c:pt>
                <c:pt idx="7">
                  <c:v>386.32</c:v>
                </c:pt>
                <c:pt idx="8">
                  <c:v>376.48</c:v>
                </c:pt>
                <c:pt idx="9">
                  <c:v>378.58</c:v>
                </c:pt>
                <c:pt idx="10">
                  <c:v>369.57</c:v>
                </c:pt>
                <c:pt idx="11">
                  <c:v>370.97</c:v>
                </c:pt>
                <c:pt idx="12">
                  <c:v>357.04</c:v>
                </c:pt>
                <c:pt idx="13">
                  <c:v>346.89</c:v>
                </c:pt>
                <c:pt idx="14">
                  <c:v>347.24</c:v>
                </c:pt>
                <c:pt idx="15">
                  <c:v>348.3</c:v>
                </c:pt>
                <c:pt idx="16">
                  <c:v>346.63</c:v>
                </c:pt>
                <c:pt idx="17">
                  <c:v>344.5</c:v>
                </c:pt>
                <c:pt idx="18">
                  <c:v>335.9</c:v>
                </c:pt>
                <c:pt idx="19">
                  <c:v>313.81</c:v>
                </c:pt>
                <c:pt idx="20">
                  <c:v>315.89999999999998</c:v>
                </c:pt>
                <c:pt idx="21">
                  <c:v>302.38</c:v>
                </c:pt>
                <c:pt idx="22">
                  <c:v>289.89</c:v>
                </c:pt>
                <c:pt idx="23">
                  <c:v>280.79000000000002</c:v>
                </c:pt>
                <c:pt idx="24">
                  <c:v>272.37</c:v>
                </c:pt>
                <c:pt idx="25">
                  <c:v>275.89</c:v>
                </c:pt>
                <c:pt idx="26">
                  <c:v>277.14</c:v>
                </c:pt>
                <c:pt idx="27">
                  <c:v>282.92</c:v>
                </c:pt>
                <c:pt idx="28">
                  <c:v>284.5</c:v>
                </c:pt>
                <c:pt idx="29">
                  <c:v>279.45</c:v>
                </c:pt>
                <c:pt idx="30">
                  <c:v>277.29000000000002</c:v>
                </c:pt>
                <c:pt idx="31">
                  <c:v>274.45999999999998</c:v>
                </c:pt>
                <c:pt idx="32">
                  <c:v>273</c:v>
                </c:pt>
                <c:pt idx="33">
                  <c:v>270.45999999999998</c:v>
                </c:pt>
                <c:pt idx="34">
                  <c:v>267.14999999999998</c:v>
                </c:pt>
                <c:pt idx="35">
                  <c:v>260.92</c:v>
                </c:pt>
                <c:pt idx="36">
                  <c:v>258.19</c:v>
                </c:pt>
                <c:pt idx="37">
                  <c:v>253.74</c:v>
                </c:pt>
                <c:pt idx="38">
                  <c:v>248.87</c:v>
                </c:pt>
                <c:pt idx="39">
                  <c:v>245.24</c:v>
                </c:pt>
                <c:pt idx="40">
                  <c:v>239.98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8E-4296-8BF6-F23DBBF4DCA6}"/>
            </c:ext>
          </c:extLst>
        </c:ser>
        <c:ser>
          <c:idx val="2"/>
          <c:order val="2"/>
          <c:tx>
            <c:strRef>
              <c:f>'2'!$M$131</c:f>
              <c:strCache>
                <c:ptCount val="1"/>
                <c:pt idx="0">
                  <c:v>Affald, ikke bionedbrydeligt</c:v>
                </c:pt>
              </c:strCache>
            </c:strRef>
          </c:tx>
          <c:spPr>
            <a:solidFill>
              <a:srgbClr val="1D4C57"/>
            </a:solidFill>
            <a:ln w="9525">
              <a:solidFill>
                <a:srgbClr val="19414A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'2'!$N$131:$BB$131</c:f>
              <c:numCache>
                <c:formatCode>General</c:formatCode>
                <c:ptCount val="41"/>
                <c:pt idx="0">
                  <c:v>6.97</c:v>
                </c:pt>
                <c:pt idx="1">
                  <c:v>7.53</c:v>
                </c:pt>
                <c:pt idx="2">
                  <c:v>8.01</c:v>
                </c:pt>
                <c:pt idx="3">
                  <c:v>8.73</c:v>
                </c:pt>
                <c:pt idx="4">
                  <c:v>9.14</c:v>
                </c:pt>
                <c:pt idx="5">
                  <c:v>10.31</c:v>
                </c:pt>
                <c:pt idx="6">
                  <c:v>11.23</c:v>
                </c:pt>
                <c:pt idx="7">
                  <c:v>12.05</c:v>
                </c:pt>
                <c:pt idx="8">
                  <c:v>11.97</c:v>
                </c:pt>
                <c:pt idx="9">
                  <c:v>13.11</c:v>
                </c:pt>
                <c:pt idx="10">
                  <c:v>13.68</c:v>
                </c:pt>
                <c:pt idx="11">
                  <c:v>14.51</c:v>
                </c:pt>
                <c:pt idx="12">
                  <c:v>15.24</c:v>
                </c:pt>
                <c:pt idx="13">
                  <c:v>16.47</c:v>
                </c:pt>
                <c:pt idx="14">
                  <c:v>16.77</c:v>
                </c:pt>
                <c:pt idx="15">
                  <c:v>17.010000000000002</c:v>
                </c:pt>
                <c:pt idx="16">
                  <c:v>17.29</c:v>
                </c:pt>
                <c:pt idx="17">
                  <c:v>17.89</c:v>
                </c:pt>
                <c:pt idx="18">
                  <c:v>18.68</c:v>
                </c:pt>
                <c:pt idx="19">
                  <c:v>17.71</c:v>
                </c:pt>
                <c:pt idx="20">
                  <c:v>17.149999999999999</c:v>
                </c:pt>
                <c:pt idx="21">
                  <c:v>17.29</c:v>
                </c:pt>
                <c:pt idx="22">
                  <c:v>16.8</c:v>
                </c:pt>
                <c:pt idx="23">
                  <c:v>16.86</c:v>
                </c:pt>
                <c:pt idx="24">
                  <c:v>17.420000000000002</c:v>
                </c:pt>
                <c:pt idx="25">
                  <c:v>17.86</c:v>
                </c:pt>
                <c:pt idx="26">
                  <c:v>17.78</c:v>
                </c:pt>
                <c:pt idx="27">
                  <c:v>17.84</c:v>
                </c:pt>
                <c:pt idx="28">
                  <c:v>17.34</c:v>
                </c:pt>
                <c:pt idx="29">
                  <c:v>17.809999999999999</c:v>
                </c:pt>
                <c:pt idx="30">
                  <c:v>19.559999999999999</c:v>
                </c:pt>
                <c:pt idx="31">
                  <c:v>19.57</c:v>
                </c:pt>
                <c:pt idx="32">
                  <c:v>19.45</c:v>
                </c:pt>
                <c:pt idx="33">
                  <c:v>19.37</c:v>
                </c:pt>
                <c:pt idx="34">
                  <c:v>18.46</c:v>
                </c:pt>
                <c:pt idx="35">
                  <c:v>16.37</c:v>
                </c:pt>
                <c:pt idx="36">
                  <c:v>15.04</c:v>
                </c:pt>
                <c:pt idx="37">
                  <c:v>13.62</c:v>
                </c:pt>
                <c:pt idx="38">
                  <c:v>12.17</c:v>
                </c:pt>
                <c:pt idx="39">
                  <c:v>10.64</c:v>
                </c:pt>
                <c:pt idx="40">
                  <c:v>9.31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8E-4296-8BF6-F23DBBF4DCA6}"/>
            </c:ext>
          </c:extLst>
        </c:ser>
        <c:ser>
          <c:idx val="3"/>
          <c:order val="3"/>
          <c:tx>
            <c:strRef>
              <c:f>'2'!$M$132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'2'!$N$132:$BB$132</c:f>
              <c:numCache>
                <c:formatCode>General</c:formatCode>
                <c:ptCount val="41"/>
                <c:pt idx="0">
                  <c:v>76.099999999999994</c:v>
                </c:pt>
                <c:pt idx="1">
                  <c:v>86.16</c:v>
                </c:pt>
                <c:pt idx="2">
                  <c:v>90.59</c:v>
                </c:pt>
                <c:pt idx="3">
                  <c:v>102.59</c:v>
                </c:pt>
                <c:pt idx="4">
                  <c:v>114.63</c:v>
                </c:pt>
                <c:pt idx="5">
                  <c:v>132.74</c:v>
                </c:pt>
                <c:pt idx="6">
                  <c:v>156.36000000000001</c:v>
                </c:pt>
                <c:pt idx="7">
                  <c:v>164.63</c:v>
                </c:pt>
                <c:pt idx="8">
                  <c:v>178.86</c:v>
                </c:pt>
                <c:pt idx="9">
                  <c:v>188.02</c:v>
                </c:pt>
                <c:pt idx="10">
                  <c:v>186.27</c:v>
                </c:pt>
                <c:pt idx="11">
                  <c:v>193.89</c:v>
                </c:pt>
                <c:pt idx="12">
                  <c:v>193.74</c:v>
                </c:pt>
                <c:pt idx="13">
                  <c:v>196.07</c:v>
                </c:pt>
                <c:pt idx="14">
                  <c:v>195.21</c:v>
                </c:pt>
                <c:pt idx="15">
                  <c:v>187.54</c:v>
                </c:pt>
                <c:pt idx="16">
                  <c:v>191.21</c:v>
                </c:pt>
                <c:pt idx="17">
                  <c:v>171.11</c:v>
                </c:pt>
                <c:pt idx="18">
                  <c:v>172.16</c:v>
                </c:pt>
                <c:pt idx="19">
                  <c:v>165.08</c:v>
                </c:pt>
                <c:pt idx="20">
                  <c:v>184.98</c:v>
                </c:pt>
                <c:pt idx="21">
                  <c:v>156.24</c:v>
                </c:pt>
                <c:pt idx="22">
                  <c:v>146.49</c:v>
                </c:pt>
                <c:pt idx="23">
                  <c:v>138.09</c:v>
                </c:pt>
                <c:pt idx="24">
                  <c:v>118.86</c:v>
                </c:pt>
                <c:pt idx="25">
                  <c:v>121.58</c:v>
                </c:pt>
                <c:pt idx="26">
                  <c:v>123.18</c:v>
                </c:pt>
                <c:pt idx="27">
                  <c:v>117.54</c:v>
                </c:pt>
                <c:pt idx="28">
                  <c:v>114.26</c:v>
                </c:pt>
                <c:pt idx="29">
                  <c:v>106.24</c:v>
                </c:pt>
                <c:pt idx="30">
                  <c:v>89.52</c:v>
                </c:pt>
                <c:pt idx="31">
                  <c:v>82.63</c:v>
                </c:pt>
                <c:pt idx="32">
                  <c:v>77.42</c:v>
                </c:pt>
                <c:pt idx="33">
                  <c:v>71.61</c:v>
                </c:pt>
                <c:pt idx="34">
                  <c:v>63.47</c:v>
                </c:pt>
                <c:pt idx="35">
                  <c:v>58.09</c:v>
                </c:pt>
                <c:pt idx="36">
                  <c:v>52.54</c:v>
                </c:pt>
                <c:pt idx="37">
                  <c:v>48.32</c:v>
                </c:pt>
                <c:pt idx="38">
                  <c:v>44.61</c:v>
                </c:pt>
                <c:pt idx="39">
                  <c:v>40.14</c:v>
                </c:pt>
                <c:pt idx="40">
                  <c:v>35.68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8E-4296-8BF6-F23DBBF4DCA6}"/>
            </c:ext>
          </c:extLst>
        </c:ser>
        <c:ser>
          <c:idx val="4"/>
          <c:order val="4"/>
          <c:tx>
            <c:strRef>
              <c:f>'2'!$M$133</c:f>
              <c:strCache>
                <c:ptCount val="1"/>
                <c:pt idx="0">
                  <c:v>Biogas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'2'!$N$133:$BB$133</c:f>
              <c:numCache>
                <c:formatCode>General</c:formatCode>
                <c:ptCount val="41"/>
                <c:pt idx="0">
                  <c:v>0.75</c:v>
                </c:pt>
                <c:pt idx="1">
                  <c:v>0.91</c:v>
                </c:pt>
                <c:pt idx="2">
                  <c:v>0.9</c:v>
                </c:pt>
                <c:pt idx="3">
                  <c:v>1.08</c:v>
                </c:pt>
                <c:pt idx="4">
                  <c:v>1.28</c:v>
                </c:pt>
                <c:pt idx="5">
                  <c:v>1.76</c:v>
                </c:pt>
                <c:pt idx="6">
                  <c:v>1.99</c:v>
                </c:pt>
                <c:pt idx="7">
                  <c:v>2.39</c:v>
                </c:pt>
                <c:pt idx="8">
                  <c:v>2.67</c:v>
                </c:pt>
                <c:pt idx="9">
                  <c:v>2.66</c:v>
                </c:pt>
                <c:pt idx="10">
                  <c:v>2.91</c:v>
                </c:pt>
                <c:pt idx="11">
                  <c:v>3.05</c:v>
                </c:pt>
                <c:pt idx="12">
                  <c:v>3.36</c:v>
                </c:pt>
                <c:pt idx="13">
                  <c:v>3.58</c:v>
                </c:pt>
                <c:pt idx="14">
                  <c:v>3.74</c:v>
                </c:pt>
                <c:pt idx="15">
                  <c:v>3.83</c:v>
                </c:pt>
                <c:pt idx="16">
                  <c:v>3.92</c:v>
                </c:pt>
                <c:pt idx="17">
                  <c:v>3.91</c:v>
                </c:pt>
                <c:pt idx="18">
                  <c:v>3.93</c:v>
                </c:pt>
                <c:pt idx="19">
                  <c:v>4.18</c:v>
                </c:pt>
                <c:pt idx="20">
                  <c:v>4.34</c:v>
                </c:pt>
                <c:pt idx="21">
                  <c:v>4.1100000000000003</c:v>
                </c:pt>
                <c:pt idx="22">
                  <c:v>4.4000000000000004</c:v>
                </c:pt>
                <c:pt idx="23">
                  <c:v>4.59</c:v>
                </c:pt>
                <c:pt idx="24">
                  <c:v>5.56</c:v>
                </c:pt>
                <c:pt idx="25">
                  <c:v>6.29</c:v>
                </c:pt>
                <c:pt idx="26">
                  <c:v>9.0500000000000007</c:v>
                </c:pt>
                <c:pt idx="27">
                  <c:v>10.91</c:v>
                </c:pt>
                <c:pt idx="28">
                  <c:v>13.35</c:v>
                </c:pt>
                <c:pt idx="29">
                  <c:v>16.600000000000001</c:v>
                </c:pt>
                <c:pt idx="30">
                  <c:v>25.42</c:v>
                </c:pt>
                <c:pt idx="31">
                  <c:v>29.54</c:v>
                </c:pt>
                <c:pt idx="32">
                  <c:v>33.979999999999997</c:v>
                </c:pt>
                <c:pt idx="33">
                  <c:v>36.46</c:v>
                </c:pt>
                <c:pt idx="34">
                  <c:v>39.56</c:v>
                </c:pt>
                <c:pt idx="35">
                  <c:v>40.409999999999997</c:v>
                </c:pt>
                <c:pt idx="36">
                  <c:v>43.03</c:v>
                </c:pt>
                <c:pt idx="37">
                  <c:v>44.78</c:v>
                </c:pt>
                <c:pt idx="38">
                  <c:v>46.75</c:v>
                </c:pt>
                <c:pt idx="39">
                  <c:v>48.84</c:v>
                </c:pt>
                <c:pt idx="40">
                  <c:v>51.05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8E-4296-8BF6-F23DBBF4DCA6}"/>
            </c:ext>
          </c:extLst>
        </c:ser>
        <c:ser>
          <c:idx val="5"/>
          <c:order val="5"/>
          <c:tx>
            <c:strRef>
              <c:f>'2'!$M$134</c:f>
              <c:strCache>
                <c:ptCount val="1"/>
                <c:pt idx="0">
                  <c:v>Biobrændstoffer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'2'!$N$134:$BB$134</c:f>
              <c:numCache>
                <c:formatCode>General</c:formatCode>
                <c:ptCount val="41"/>
                <c:pt idx="0">
                  <c:v>0.74</c:v>
                </c:pt>
                <c:pt idx="1">
                  <c:v>0.74</c:v>
                </c:pt>
                <c:pt idx="2">
                  <c:v>0.74</c:v>
                </c:pt>
                <c:pt idx="3">
                  <c:v>0.8</c:v>
                </c:pt>
                <c:pt idx="4">
                  <c:v>0.25</c:v>
                </c:pt>
                <c:pt idx="5">
                  <c:v>0.25</c:v>
                </c:pt>
                <c:pt idx="6">
                  <c:v>0.06</c:v>
                </c:pt>
                <c:pt idx="7">
                  <c:v>0.01</c:v>
                </c:pt>
                <c:pt idx="8">
                  <c:v>0.01</c:v>
                </c:pt>
                <c:pt idx="9">
                  <c:v>0.03</c:v>
                </c:pt>
                <c:pt idx="10">
                  <c:v>0.05</c:v>
                </c:pt>
                <c:pt idx="11">
                  <c:v>0.19</c:v>
                </c:pt>
                <c:pt idx="12">
                  <c:v>0.13</c:v>
                </c:pt>
                <c:pt idx="13">
                  <c:v>0.42</c:v>
                </c:pt>
                <c:pt idx="14">
                  <c:v>0.65</c:v>
                </c:pt>
                <c:pt idx="15">
                  <c:v>0.76</c:v>
                </c:pt>
                <c:pt idx="16">
                  <c:v>1.28</c:v>
                </c:pt>
                <c:pt idx="17">
                  <c:v>1.46</c:v>
                </c:pt>
                <c:pt idx="18">
                  <c:v>2.06</c:v>
                </c:pt>
                <c:pt idx="19">
                  <c:v>2.0099999999999998</c:v>
                </c:pt>
                <c:pt idx="20">
                  <c:v>3.11</c:v>
                </c:pt>
                <c:pt idx="21">
                  <c:v>6.27</c:v>
                </c:pt>
                <c:pt idx="22">
                  <c:v>9.7100000000000009</c:v>
                </c:pt>
                <c:pt idx="23">
                  <c:v>9.6300000000000008</c:v>
                </c:pt>
                <c:pt idx="24">
                  <c:v>9.67</c:v>
                </c:pt>
                <c:pt idx="25">
                  <c:v>9.61</c:v>
                </c:pt>
                <c:pt idx="26">
                  <c:v>9.3800000000000008</c:v>
                </c:pt>
                <c:pt idx="27">
                  <c:v>9.2100000000000009</c:v>
                </c:pt>
                <c:pt idx="28">
                  <c:v>9.19</c:v>
                </c:pt>
                <c:pt idx="29">
                  <c:v>9.6199999999999992</c:v>
                </c:pt>
                <c:pt idx="30">
                  <c:v>11.54</c:v>
                </c:pt>
                <c:pt idx="31">
                  <c:v>11.45</c:v>
                </c:pt>
                <c:pt idx="32">
                  <c:v>11.25</c:v>
                </c:pt>
                <c:pt idx="33">
                  <c:v>11.17</c:v>
                </c:pt>
                <c:pt idx="34">
                  <c:v>11.03</c:v>
                </c:pt>
                <c:pt idx="35">
                  <c:v>13.81</c:v>
                </c:pt>
                <c:pt idx="36">
                  <c:v>13.59</c:v>
                </c:pt>
                <c:pt idx="37">
                  <c:v>13.18</c:v>
                </c:pt>
                <c:pt idx="38">
                  <c:v>14.45</c:v>
                </c:pt>
                <c:pt idx="39">
                  <c:v>14.18</c:v>
                </c:pt>
                <c:pt idx="40">
                  <c:v>15.72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8E-4296-8BF6-F23DBBF4DCA6}"/>
            </c:ext>
          </c:extLst>
        </c:ser>
        <c:ser>
          <c:idx val="6"/>
          <c:order val="6"/>
          <c:tx>
            <c:strRef>
              <c:f>'2'!$M$135</c:f>
              <c:strCache>
                <c:ptCount val="1"/>
                <c:pt idx="0">
                  <c:v>Vind og sol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'2'!$N$135:$BB$135</c:f>
              <c:numCache>
                <c:formatCode>General</c:formatCode>
                <c:ptCount val="41"/>
                <c:pt idx="0">
                  <c:v>2.2999999999999998</c:v>
                </c:pt>
                <c:pt idx="1">
                  <c:v>2.78</c:v>
                </c:pt>
                <c:pt idx="2">
                  <c:v>3.43</c:v>
                </c:pt>
                <c:pt idx="3">
                  <c:v>3.88</c:v>
                </c:pt>
                <c:pt idx="4">
                  <c:v>4.28</c:v>
                </c:pt>
                <c:pt idx="5">
                  <c:v>4.45</c:v>
                </c:pt>
                <c:pt idx="6">
                  <c:v>4.67</c:v>
                </c:pt>
                <c:pt idx="7">
                  <c:v>7.24</c:v>
                </c:pt>
                <c:pt idx="8">
                  <c:v>10.45</c:v>
                </c:pt>
                <c:pt idx="9">
                  <c:v>11.22</c:v>
                </c:pt>
                <c:pt idx="10">
                  <c:v>15.6</c:v>
                </c:pt>
                <c:pt idx="11">
                  <c:v>15.85</c:v>
                </c:pt>
                <c:pt idx="12">
                  <c:v>17.920000000000002</c:v>
                </c:pt>
                <c:pt idx="13">
                  <c:v>20.399999999999999</c:v>
                </c:pt>
                <c:pt idx="14">
                  <c:v>24.09</c:v>
                </c:pt>
                <c:pt idx="15">
                  <c:v>24.23</c:v>
                </c:pt>
                <c:pt idx="16">
                  <c:v>22.42</c:v>
                </c:pt>
                <c:pt idx="17">
                  <c:v>26.29</c:v>
                </c:pt>
                <c:pt idx="18">
                  <c:v>25.46</c:v>
                </c:pt>
                <c:pt idx="19">
                  <c:v>24.78</c:v>
                </c:pt>
                <c:pt idx="20">
                  <c:v>28.77</c:v>
                </c:pt>
                <c:pt idx="21">
                  <c:v>35.979999999999997</c:v>
                </c:pt>
                <c:pt idx="22">
                  <c:v>38.229999999999997</c:v>
                </c:pt>
                <c:pt idx="23">
                  <c:v>42.93</c:v>
                </c:pt>
                <c:pt idx="24">
                  <c:v>50.53</c:v>
                </c:pt>
                <c:pt idx="25">
                  <c:v>54.59</c:v>
                </c:pt>
                <c:pt idx="26">
                  <c:v>50.67</c:v>
                </c:pt>
                <c:pt idx="27">
                  <c:v>58.24</c:v>
                </c:pt>
                <c:pt idx="28">
                  <c:v>56.24</c:v>
                </c:pt>
                <c:pt idx="29">
                  <c:v>64.489999999999995</c:v>
                </c:pt>
                <c:pt idx="30">
                  <c:v>70.17</c:v>
                </c:pt>
                <c:pt idx="31">
                  <c:v>80.66</c:v>
                </c:pt>
                <c:pt idx="32">
                  <c:v>93.48</c:v>
                </c:pt>
                <c:pt idx="33">
                  <c:v>102.93</c:v>
                </c:pt>
                <c:pt idx="34">
                  <c:v>114.52</c:v>
                </c:pt>
                <c:pt idx="35">
                  <c:v>123.68</c:v>
                </c:pt>
                <c:pt idx="36">
                  <c:v>143.24</c:v>
                </c:pt>
                <c:pt idx="37">
                  <c:v>160.19999999999999</c:v>
                </c:pt>
                <c:pt idx="38">
                  <c:v>166.24</c:v>
                </c:pt>
                <c:pt idx="39">
                  <c:v>170.88</c:v>
                </c:pt>
                <c:pt idx="40">
                  <c:v>174.47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8E-4296-8BF6-F23DBBF4DCA6}"/>
            </c:ext>
          </c:extLst>
        </c:ser>
        <c:ser>
          <c:idx val="7"/>
          <c:order val="7"/>
          <c:tx>
            <c:strRef>
              <c:f>'2'!$M$136</c:f>
              <c:strCache>
                <c:ptCount val="1"/>
                <c:pt idx="0">
                  <c:v>Biomasse og øvrig VE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'2'!$N$128:$BB$128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'2'!$N$136:$BB$136</c:f>
              <c:numCache>
                <c:formatCode>General</c:formatCode>
                <c:ptCount val="41"/>
                <c:pt idx="0">
                  <c:v>41.67</c:v>
                </c:pt>
                <c:pt idx="1">
                  <c:v>44.92</c:v>
                </c:pt>
                <c:pt idx="2">
                  <c:v>47.18</c:v>
                </c:pt>
                <c:pt idx="3">
                  <c:v>48.94</c:v>
                </c:pt>
                <c:pt idx="4">
                  <c:v>48.51</c:v>
                </c:pt>
                <c:pt idx="5">
                  <c:v>50.35</c:v>
                </c:pt>
                <c:pt idx="6">
                  <c:v>53.56</c:v>
                </c:pt>
                <c:pt idx="7">
                  <c:v>55.18</c:v>
                </c:pt>
                <c:pt idx="8">
                  <c:v>54.75</c:v>
                </c:pt>
                <c:pt idx="9">
                  <c:v>57.49</c:v>
                </c:pt>
                <c:pt idx="10">
                  <c:v>59.92</c:v>
                </c:pt>
                <c:pt idx="11">
                  <c:v>65.83</c:v>
                </c:pt>
                <c:pt idx="12">
                  <c:v>69.510000000000005</c:v>
                </c:pt>
                <c:pt idx="13">
                  <c:v>79.61</c:v>
                </c:pt>
                <c:pt idx="14">
                  <c:v>86.03</c:v>
                </c:pt>
                <c:pt idx="15">
                  <c:v>93.05</c:v>
                </c:pt>
                <c:pt idx="16">
                  <c:v>96.38</c:v>
                </c:pt>
                <c:pt idx="17">
                  <c:v>105.81</c:v>
                </c:pt>
                <c:pt idx="18">
                  <c:v>107.6</c:v>
                </c:pt>
                <c:pt idx="19">
                  <c:v>110.81</c:v>
                </c:pt>
                <c:pt idx="20">
                  <c:v>131.72999999999999</c:v>
                </c:pt>
                <c:pt idx="21">
                  <c:v>126.75</c:v>
                </c:pt>
                <c:pt idx="22">
                  <c:v>127.85</c:v>
                </c:pt>
                <c:pt idx="23">
                  <c:v>129.47999999999999</c:v>
                </c:pt>
                <c:pt idx="24">
                  <c:v>129.12</c:v>
                </c:pt>
                <c:pt idx="25">
                  <c:v>139.96</c:v>
                </c:pt>
                <c:pt idx="26">
                  <c:v>149.32</c:v>
                </c:pt>
                <c:pt idx="27">
                  <c:v>163.51</c:v>
                </c:pt>
                <c:pt idx="28">
                  <c:v>161.22</c:v>
                </c:pt>
                <c:pt idx="29">
                  <c:v>160.97999999999999</c:v>
                </c:pt>
                <c:pt idx="30">
                  <c:v>179.42</c:v>
                </c:pt>
                <c:pt idx="31">
                  <c:v>182.92</c:v>
                </c:pt>
                <c:pt idx="32">
                  <c:v>186.45</c:v>
                </c:pt>
                <c:pt idx="33">
                  <c:v>190.57</c:v>
                </c:pt>
                <c:pt idx="34">
                  <c:v>190.48</c:v>
                </c:pt>
                <c:pt idx="35">
                  <c:v>190.3</c:v>
                </c:pt>
                <c:pt idx="36">
                  <c:v>186.92</c:v>
                </c:pt>
                <c:pt idx="37">
                  <c:v>185.59</c:v>
                </c:pt>
                <c:pt idx="38">
                  <c:v>186.42</c:v>
                </c:pt>
                <c:pt idx="39">
                  <c:v>187.61</c:v>
                </c:pt>
                <c:pt idx="40">
                  <c:v>186.7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8E-4296-8BF6-F23DBBF4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705368"/>
        <c:axId val="547701104"/>
      </c:areaChart>
      <c:catAx>
        <c:axId val="54770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7701104"/>
        <c:crosses val="autoZero"/>
        <c:auto val="1"/>
        <c:lblAlgn val="ctr"/>
        <c:lblOffset val="100"/>
        <c:tickLblSkip val="5"/>
        <c:noMultiLvlLbl val="0"/>
      </c:catAx>
      <c:valAx>
        <c:axId val="547701104"/>
        <c:scaling>
          <c:orientation val="minMax"/>
          <c:max val="110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7705368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bygge-anlægserhverv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0948930850468339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'6A'!$M$104</c:f>
              <c:strCache>
                <c:ptCount val="1"/>
                <c:pt idx="0">
                  <c:v>Intern transport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'6A'!$N$103:$P$103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'6A'!$N$104:$P$104</c:f>
              <c:numCache>
                <c:formatCode>General</c:formatCode>
                <c:ptCount val="3"/>
                <c:pt idx="0">
                  <c:v>4.7</c:v>
                </c:pt>
                <c:pt idx="1">
                  <c:v>5.09</c:v>
                </c:pt>
                <c:pt idx="2">
                  <c:v>5.17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C6-44DE-BE2C-1040E753BF61}"/>
            </c:ext>
          </c:extLst>
        </c:ser>
        <c:ser>
          <c:idx val="1"/>
          <c:order val="1"/>
          <c:tx>
            <c:strRef>
              <c:f>'6A'!$M$105</c:f>
              <c:strCache>
                <c:ptCount val="1"/>
                <c:pt idx="0">
                  <c:v>Elektriske motorer og ventilation/køling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'6A'!$N$103:$P$103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'6A'!$N$105:$P$105</c:f>
              <c:numCache>
                <c:formatCode>General</c:formatCode>
                <c:ptCount val="3"/>
                <c:pt idx="0">
                  <c:v>0.83</c:v>
                </c:pt>
                <c:pt idx="1">
                  <c:v>0.97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C6-44DE-BE2C-1040E753BF61}"/>
            </c:ext>
          </c:extLst>
        </c:ser>
        <c:ser>
          <c:idx val="2"/>
          <c:order val="2"/>
          <c:tx>
            <c:strRef>
              <c:f>'6A'!$M$106</c:f>
              <c:strCache>
                <c:ptCount val="1"/>
                <c:pt idx="0">
                  <c:v>Belysning og elektronik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'6A'!$N$103:$P$103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'6A'!$N$106:$P$106</c:f>
              <c:numCache>
                <c:formatCode>General</c:formatCode>
                <c:ptCount val="3"/>
                <c:pt idx="0">
                  <c:v>0.38</c:v>
                </c:pt>
                <c:pt idx="1">
                  <c:v>0.45</c:v>
                </c:pt>
                <c:pt idx="2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C6-44DE-BE2C-1040E753BF61}"/>
            </c:ext>
          </c:extLst>
        </c:ser>
        <c:ser>
          <c:idx val="3"/>
          <c:order val="3"/>
          <c:tx>
            <c:strRef>
              <c:f>'6A'!$M$107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'6A'!$N$103:$P$103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'6A'!$N$107:$P$107</c:f>
              <c:numCache>
                <c:formatCode>General</c:formatCode>
                <c:ptCount val="3"/>
                <c:pt idx="0">
                  <c:v>0.12</c:v>
                </c:pt>
                <c:pt idx="1">
                  <c:v>0.14000000000000001</c:v>
                </c:pt>
                <c:pt idx="2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C6-44DE-BE2C-1040E753BF61}"/>
            </c:ext>
          </c:extLst>
        </c:ser>
        <c:ser>
          <c:idx val="4"/>
          <c:order val="4"/>
          <c:tx>
            <c:strRef>
              <c:f>'6A'!$M$108</c:f>
              <c:strCache>
                <c:ptCount val="1"/>
                <c:pt idx="0">
                  <c:v>Procesvarme - mellemtemperatur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'6A'!$N$103:$P$103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'6A'!$N$108:$P$108</c:f>
              <c:numCache>
                <c:formatCode>General</c:formatCode>
                <c:ptCount val="3"/>
                <c:pt idx="0">
                  <c:v>1.05</c:v>
                </c:pt>
                <c:pt idx="1">
                  <c:v>1.0900000000000001</c:v>
                </c:pt>
                <c:pt idx="2">
                  <c:v>1.0900000000000001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C6-44DE-BE2C-1040E753B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80738992"/>
        <c:axId val="586918544"/>
      </c:barChart>
      <c:catAx>
        <c:axId val="58073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8544"/>
        <c:crosses val="autoZero"/>
        <c:auto val="1"/>
        <c:lblAlgn val="ctr"/>
        <c:lblOffset val="100"/>
        <c:noMultiLvlLbl val="0"/>
      </c:catAx>
      <c:valAx>
        <c:axId val="586918544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38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fremstillingserhverv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5150296675000929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'6A'!$M$129</c:f>
              <c:strCache>
                <c:ptCount val="1"/>
                <c:pt idx="0">
                  <c:v>Intern transport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'6A'!$N$129:$P$129</c:f>
              <c:numCache>
                <c:formatCode>General</c:formatCode>
                <c:ptCount val="3"/>
                <c:pt idx="0">
                  <c:v>1.41</c:v>
                </c:pt>
                <c:pt idx="1">
                  <c:v>1.32</c:v>
                </c:pt>
                <c:pt idx="2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1-4379-99E0-71568C436718}"/>
            </c:ext>
          </c:extLst>
        </c:ser>
        <c:ser>
          <c:idx val="1"/>
          <c:order val="1"/>
          <c:tx>
            <c:strRef>
              <c:f>'6A'!$M$130</c:f>
              <c:strCache>
                <c:ptCount val="1"/>
                <c:pt idx="0">
                  <c:v>Elektriske motorer og ventilation/køling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'6A'!$N$130:$P$130</c:f>
              <c:numCache>
                <c:formatCode>General</c:formatCode>
                <c:ptCount val="3"/>
                <c:pt idx="0">
                  <c:v>21.41</c:v>
                </c:pt>
                <c:pt idx="1">
                  <c:v>22.45</c:v>
                </c:pt>
                <c:pt idx="2">
                  <c:v>23.1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91-4379-99E0-71568C436718}"/>
            </c:ext>
          </c:extLst>
        </c:ser>
        <c:ser>
          <c:idx val="2"/>
          <c:order val="2"/>
          <c:tx>
            <c:strRef>
              <c:f>'6A'!$M$131</c:f>
              <c:strCache>
                <c:ptCount val="1"/>
                <c:pt idx="0">
                  <c:v>Belysning og elektronik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'6A'!$N$131:$P$131</c:f>
              <c:numCache>
                <c:formatCode>General</c:formatCode>
                <c:ptCount val="3"/>
                <c:pt idx="0">
                  <c:v>2.99</c:v>
                </c:pt>
                <c:pt idx="1">
                  <c:v>3.25</c:v>
                </c:pt>
                <c:pt idx="2">
                  <c:v>3.34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91-4379-99E0-71568C436718}"/>
            </c:ext>
          </c:extLst>
        </c:ser>
        <c:ser>
          <c:idx val="3"/>
          <c:order val="3"/>
          <c:tx>
            <c:strRef>
              <c:f>'6A'!$M$132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'6A'!$N$132:$P$132</c:f>
              <c:numCache>
                <c:formatCode>General</c:formatCode>
                <c:ptCount val="3"/>
                <c:pt idx="0">
                  <c:v>12.88</c:v>
                </c:pt>
                <c:pt idx="1">
                  <c:v>10.52</c:v>
                </c:pt>
                <c:pt idx="2">
                  <c:v>9.1199999999999992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91-4379-99E0-71568C436718}"/>
            </c:ext>
          </c:extLst>
        </c:ser>
        <c:ser>
          <c:idx val="4"/>
          <c:order val="4"/>
          <c:tx>
            <c:strRef>
              <c:f>'6A'!$M$133</c:f>
              <c:strCache>
                <c:ptCount val="1"/>
                <c:pt idx="0">
                  <c:v>Procesvarme - højtemperatur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'6A'!$N$133:$P$133</c:f>
              <c:numCache>
                <c:formatCode>General</c:formatCode>
                <c:ptCount val="3"/>
                <c:pt idx="0">
                  <c:v>19.84</c:v>
                </c:pt>
                <c:pt idx="1">
                  <c:v>21.16</c:v>
                </c:pt>
                <c:pt idx="2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91-4379-99E0-71568C436718}"/>
            </c:ext>
          </c:extLst>
        </c:ser>
        <c:ser>
          <c:idx val="5"/>
          <c:order val="5"/>
          <c:tx>
            <c:strRef>
              <c:f>'6A'!$M$134</c:f>
              <c:strCache>
                <c:ptCount val="1"/>
                <c:pt idx="0">
                  <c:v>Procesvarme - mellemtemperatur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'6A'!$N$134:$P$134</c:f>
              <c:numCache>
                <c:formatCode>General</c:formatCode>
                <c:ptCount val="3"/>
                <c:pt idx="0">
                  <c:v>34.21</c:v>
                </c:pt>
                <c:pt idx="1">
                  <c:v>30.74</c:v>
                </c:pt>
                <c:pt idx="2">
                  <c:v>28.61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991-4379-99E0-71568C436718}"/>
            </c:ext>
          </c:extLst>
        </c:ser>
        <c:ser>
          <c:idx val="6"/>
          <c:order val="6"/>
          <c:tx>
            <c:strRef>
              <c:f>'6A'!$M$135</c:f>
              <c:strCache>
                <c:ptCount val="1"/>
                <c:pt idx="0">
                  <c:v>El- og fjernvarmeproduktion</c:v>
                </c:pt>
              </c:strCache>
            </c:strRef>
          </c:tx>
          <c:spPr>
            <a:solidFill>
              <a:srgbClr val="0097A7"/>
            </a:solidFill>
            <a:ln w="9525">
              <a:solidFill>
                <a:srgbClr val="00808E"/>
              </a:solidFill>
            </a:ln>
            <a:effectLst/>
          </c:spPr>
          <c:invertIfNegative val="0"/>
          <c:cat>
            <c:strRef>
              <c:f>'6A'!$N$128:$P$128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'6A'!$N$135:$P$135</c:f>
              <c:numCache>
                <c:formatCode>General</c:formatCode>
                <c:ptCount val="3"/>
                <c:pt idx="0">
                  <c:v>2.59</c:v>
                </c:pt>
                <c:pt idx="1">
                  <c:v>2.58</c:v>
                </c:pt>
                <c:pt idx="2">
                  <c:v>2.62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91-4379-99E0-71568C436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86918872"/>
        <c:axId val="586913952"/>
      </c:barChart>
      <c:catAx>
        <c:axId val="586918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3952"/>
        <c:crosses val="autoZero"/>
        <c:auto val="1"/>
        <c:lblAlgn val="ctr"/>
        <c:lblOffset val="100"/>
        <c:noMultiLvlLbl val="0"/>
      </c:catAx>
      <c:valAx>
        <c:axId val="58691395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8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industrierhvervene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7392040153748567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'6A'!$M$154</c:f>
              <c:strCache>
                <c:ptCount val="1"/>
                <c:pt idx="0">
                  <c:v>Kul &amp; Koks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'6A'!$N$154:$BB$154</c:f>
              <c:numCache>
                <c:formatCode>General</c:formatCode>
                <c:ptCount val="41"/>
                <c:pt idx="0">
                  <c:v>14.85</c:v>
                </c:pt>
                <c:pt idx="1">
                  <c:v>16.18</c:v>
                </c:pt>
                <c:pt idx="2">
                  <c:v>14.21</c:v>
                </c:pt>
                <c:pt idx="3">
                  <c:v>15.18</c:v>
                </c:pt>
                <c:pt idx="4">
                  <c:v>14.75</c:v>
                </c:pt>
                <c:pt idx="5">
                  <c:v>14.52</c:v>
                </c:pt>
                <c:pt idx="6">
                  <c:v>14.36</c:v>
                </c:pt>
                <c:pt idx="7">
                  <c:v>14.59</c:v>
                </c:pt>
                <c:pt idx="8">
                  <c:v>14.04</c:v>
                </c:pt>
                <c:pt idx="9">
                  <c:v>12.18</c:v>
                </c:pt>
                <c:pt idx="10">
                  <c:v>11.62</c:v>
                </c:pt>
                <c:pt idx="11">
                  <c:v>10.18</c:v>
                </c:pt>
                <c:pt idx="12">
                  <c:v>8.5399999999999991</c:v>
                </c:pt>
                <c:pt idx="13">
                  <c:v>8.73</c:v>
                </c:pt>
                <c:pt idx="14">
                  <c:v>9.7100000000000009</c:v>
                </c:pt>
                <c:pt idx="15">
                  <c:v>9.07</c:v>
                </c:pt>
                <c:pt idx="16">
                  <c:v>9.31</c:v>
                </c:pt>
                <c:pt idx="17">
                  <c:v>9.11</c:v>
                </c:pt>
                <c:pt idx="18">
                  <c:v>7.4</c:v>
                </c:pt>
                <c:pt idx="19">
                  <c:v>4.08</c:v>
                </c:pt>
                <c:pt idx="20">
                  <c:v>4.5599999999999996</c:v>
                </c:pt>
                <c:pt idx="21">
                  <c:v>4.97</c:v>
                </c:pt>
                <c:pt idx="22">
                  <c:v>3.68</c:v>
                </c:pt>
                <c:pt idx="23">
                  <c:v>3.95</c:v>
                </c:pt>
                <c:pt idx="24">
                  <c:v>4.28</c:v>
                </c:pt>
                <c:pt idx="25">
                  <c:v>4.22</c:v>
                </c:pt>
                <c:pt idx="26">
                  <c:v>4.49</c:v>
                </c:pt>
                <c:pt idx="27">
                  <c:v>5.05</c:v>
                </c:pt>
                <c:pt idx="28">
                  <c:v>5.23</c:v>
                </c:pt>
                <c:pt idx="29">
                  <c:v>4.33</c:v>
                </c:pt>
                <c:pt idx="30">
                  <c:v>4.34</c:v>
                </c:pt>
                <c:pt idx="31">
                  <c:v>4.0199999999999996</c:v>
                </c:pt>
                <c:pt idx="32">
                  <c:v>3.9</c:v>
                </c:pt>
                <c:pt idx="33">
                  <c:v>3.77</c:v>
                </c:pt>
                <c:pt idx="34">
                  <c:v>3.65</c:v>
                </c:pt>
                <c:pt idx="35">
                  <c:v>3.52</c:v>
                </c:pt>
                <c:pt idx="36">
                  <c:v>3.5</c:v>
                </c:pt>
                <c:pt idx="37">
                  <c:v>3.47</c:v>
                </c:pt>
                <c:pt idx="38">
                  <c:v>3.44</c:v>
                </c:pt>
                <c:pt idx="39">
                  <c:v>3.41</c:v>
                </c:pt>
                <c:pt idx="40">
                  <c:v>3.39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9E-4B9A-A61F-E3CDE1DB56D0}"/>
            </c:ext>
          </c:extLst>
        </c:ser>
        <c:ser>
          <c:idx val="1"/>
          <c:order val="1"/>
          <c:tx>
            <c:strRef>
              <c:f>'6A'!$M$155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'6A'!$N$155:$BB$155</c:f>
              <c:numCache>
                <c:formatCode>General</c:formatCode>
                <c:ptCount val="41"/>
                <c:pt idx="0">
                  <c:v>39.86</c:v>
                </c:pt>
                <c:pt idx="1">
                  <c:v>42.26</c:v>
                </c:pt>
                <c:pt idx="2">
                  <c:v>41.49</c:v>
                </c:pt>
                <c:pt idx="3">
                  <c:v>37.71</c:v>
                </c:pt>
                <c:pt idx="4">
                  <c:v>36.68</c:v>
                </c:pt>
                <c:pt idx="5">
                  <c:v>37.72</c:v>
                </c:pt>
                <c:pt idx="6">
                  <c:v>37.94</c:v>
                </c:pt>
                <c:pt idx="7">
                  <c:v>35.14</c:v>
                </c:pt>
                <c:pt idx="8">
                  <c:v>34.28</c:v>
                </c:pt>
                <c:pt idx="9">
                  <c:v>34.03</c:v>
                </c:pt>
                <c:pt idx="10">
                  <c:v>32.700000000000003</c:v>
                </c:pt>
                <c:pt idx="11">
                  <c:v>34.42</c:v>
                </c:pt>
                <c:pt idx="12">
                  <c:v>33.61</c:v>
                </c:pt>
                <c:pt idx="13">
                  <c:v>33.630000000000003</c:v>
                </c:pt>
                <c:pt idx="14">
                  <c:v>34.549999999999997</c:v>
                </c:pt>
                <c:pt idx="15">
                  <c:v>32.700000000000003</c:v>
                </c:pt>
                <c:pt idx="16">
                  <c:v>35.1</c:v>
                </c:pt>
                <c:pt idx="17">
                  <c:v>32.06</c:v>
                </c:pt>
                <c:pt idx="18">
                  <c:v>27.8</c:v>
                </c:pt>
                <c:pt idx="19">
                  <c:v>23.39</c:v>
                </c:pt>
                <c:pt idx="20">
                  <c:v>23.74</c:v>
                </c:pt>
                <c:pt idx="21">
                  <c:v>22.56</c:v>
                </c:pt>
                <c:pt idx="22">
                  <c:v>20.8</c:v>
                </c:pt>
                <c:pt idx="23">
                  <c:v>18.489999999999998</c:v>
                </c:pt>
                <c:pt idx="24">
                  <c:v>17.09</c:v>
                </c:pt>
                <c:pt idx="25">
                  <c:v>17.010000000000002</c:v>
                </c:pt>
                <c:pt idx="26">
                  <c:v>18.14</c:v>
                </c:pt>
                <c:pt idx="27">
                  <c:v>18.649999999999999</c:v>
                </c:pt>
                <c:pt idx="28">
                  <c:v>17.48</c:v>
                </c:pt>
                <c:pt idx="29">
                  <c:v>18.100000000000001</c:v>
                </c:pt>
                <c:pt idx="30">
                  <c:v>18.2</c:v>
                </c:pt>
                <c:pt idx="31">
                  <c:v>17.04</c:v>
                </c:pt>
                <c:pt idx="32">
                  <c:v>16.59</c:v>
                </c:pt>
                <c:pt idx="33">
                  <c:v>16.14</c:v>
                </c:pt>
                <c:pt idx="34">
                  <c:v>15.69</c:v>
                </c:pt>
                <c:pt idx="35">
                  <c:v>15.1</c:v>
                </c:pt>
                <c:pt idx="36">
                  <c:v>14.72</c:v>
                </c:pt>
                <c:pt idx="37">
                  <c:v>14.33</c:v>
                </c:pt>
                <c:pt idx="38">
                  <c:v>13.88</c:v>
                </c:pt>
                <c:pt idx="39">
                  <c:v>13.49</c:v>
                </c:pt>
                <c:pt idx="40">
                  <c:v>13.02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9E-4B9A-A61F-E3CDE1DB56D0}"/>
            </c:ext>
          </c:extLst>
        </c:ser>
        <c:ser>
          <c:idx val="2"/>
          <c:order val="2"/>
          <c:tx>
            <c:strRef>
              <c:f>'6A'!$M$156</c:f>
              <c:strCache>
                <c:ptCount val="1"/>
                <c:pt idx="0">
                  <c:v>Affald, ikke bionedbrydeligt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'6A'!$N$156:$BB$156</c:f>
              <c:numCache>
                <c:formatCode>General</c:formatCode>
                <c:ptCount val="41"/>
                <c:pt idx="0">
                  <c:v>0.01</c:v>
                </c:pt>
                <c:pt idx="1">
                  <c:v>0.01</c:v>
                </c:pt>
                <c:pt idx="2">
                  <c:v>0.02</c:v>
                </c:pt>
                <c:pt idx="3">
                  <c:v>0.02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  <c:pt idx="10">
                  <c:v>7.0000000000000007E-2</c:v>
                </c:pt>
                <c:pt idx="11">
                  <c:v>0.28999999999999998</c:v>
                </c:pt>
                <c:pt idx="12">
                  <c:v>0.25</c:v>
                </c:pt>
                <c:pt idx="13">
                  <c:v>0.46</c:v>
                </c:pt>
                <c:pt idx="14">
                  <c:v>0.59</c:v>
                </c:pt>
                <c:pt idx="15">
                  <c:v>0.59</c:v>
                </c:pt>
                <c:pt idx="16">
                  <c:v>0.42</c:v>
                </c:pt>
                <c:pt idx="17">
                  <c:v>0.51</c:v>
                </c:pt>
                <c:pt idx="18">
                  <c:v>0.8</c:v>
                </c:pt>
                <c:pt idx="19">
                  <c:v>0.76</c:v>
                </c:pt>
                <c:pt idx="20">
                  <c:v>0.76</c:v>
                </c:pt>
                <c:pt idx="21">
                  <c:v>0.73</c:v>
                </c:pt>
                <c:pt idx="22">
                  <c:v>0.66</c:v>
                </c:pt>
                <c:pt idx="23">
                  <c:v>0.66</c:v>
                </c:pt>
                <c:pt idx="24">
                  <c:v>0.67</c:v>
                </c:pt>
                <c:pt idx="25">
                  <c:v>0.67</c:v>
                </c:pt>
                <c:pt idx="26">
                  <c:v>0.67</c:v>
                </c:pt>
                <c:pt idx="27">
                  <c:v>0.67</c:v>
                </c:pt>
                <c:pt idx="28">
                  <c:v>0.69</c:v>
                </c:pt>
                <c:pt idx="29">
                  <c:v>0.69</c:v>
                </c:pt>
                <c:pt idx="30">
                  <c:v>1.69</c:v>
                </c:pt>
                <c:pt idx="31">
                  <c:v>1.75</c:v>
                </c:pt>
                <c:pt idx="32">
                  <c:v>1.8</c:v>
                </c:pt>
                <c:pt idx="33">
                  <c:v>1.86</c:v>
                </c:pt>
                <c:pt idx="34">
                  <c:v>1.91</c:v>
                </c:pt>
                <c:pt idx="35">
                  <c:v>1.97</c:v>
                </c:pt>
                <c:pt idx="36">
                  <c:v>2.0299999999999998</c:v>
                </c:pt>
                <c:pt idx="37">
                  <c:v>2.08</c:v>
                </c:pt>
                <c:pt idx="38">
                  <c:v>2.14</c:v>
                </c:pt>
                <c:pt idx="39">
                  <c:v>2.19</c:v>
                </c:pt>
                <c:pt idx="40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9E-4B9A-A61F-E3CDE1DB56D0}"/>
            </c:ext>
          </c:extLst>
        </c:ser>
        <c:ser>
          <c:idx val="3"/>
          <c:order val="3"/>
          <c:tx>
            <c:strRef>
              <c:f>'6A'!$M$157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'6A'!$N$157:$BB$157</c:f>
              <c:numCache>
                <c:formatCode>General</c:formatCode>
                <c:ptCount val="41"/>
                <c:pt idx="0">
                  <c:v>23.29</c:v>
                </c:pt>
                <c:pt idx="1">
                  <c:v>24.94</c:v>
                </c:pt>
                <c:pt idx="2">
                  <c:v>25.82</c:v>
                </c:pt>
                <c:pt idx="3">
                  <c:v>27.91</c:v>
                </c:pt>
                <c:pt idx="4">
                  <c:v>31.42</c:v>
                </c:pt>
                <c:pt idx="5">
                  <c:v>34.619999999999997</c:v>
                </c:pt>
                <c:pt idx="6">
                  <c:v>35.49</c:v>
                </c:pt>
                <c:pt idx="7">
                  <c:v>38.06</c:v>
                </c:pt>
                <c:pt idx="8">
                  <c:v>39.44</c:v>
                </c:pt>
                <c:pt idx="9">
                  <c:v>43.24</c:v>
                </c:pt>
                <c:pt idx="10">
                  <c:v>40.950000000000003</c:v>
                </c:pt>
                <c:pt idx="11">
                  <c:v>42.92</c:v>
                </c:pt>
                <c:pt idx="12">
                  <c:v>39.82</c:v>
                </c:pt>
                <c:pt idx="13">
                  <c:v>39.75</c:v>
                </c:pt>
                <c:pt idx="14">
                  <c:v>38.65</c:v>
                </c:pt>
                <c:pt idx="15">
                  <c:v>37.51</c:v>
                </c:pt>
                <c:pt idx="16">
                  <c:v>36.1</c:v>
                </c:pt>
                <c:pt idx="17">
                  <c:v>35.42</c:v>
                </c:pt>
                <c:pt idx="18">
                  <c:v>34.68</c:v>
                </c:pt>
                <c:pt idx="19">
                  <c:v>31.62</c:v>
                </c:pt>
                <c:pt idx="20">
                  <c:v>34.79</c:v>
                </c:pt>
                <c:pt idx="21">
                  <c:v>33.39</c:v>
                </c:pt>
                <c:pt idx="22">
                  <c:v>31.59</c:v>
                </c:pt>
                <c:pt idx="23">
                  <c:v>31.27</c:v>
                </c:pt>
                <c:pt idx="24">
                  <c:v>31.26</c:v>
                </c:pt>
                <c:pt idx="25">
                  <c:v>30.25</c:v>
                </c:pt>
                <c:pt idx="26">
                  <c:v>29.32</c:v>
                </c:pt>
                <c:pt idx="27">
                  <c:v>29.57</c:v>
                </c:pt>
                <c:pt idx="28">
                  <c:v>30.22</c:v>
                </c:pt>
                <c:pt idx="29">
                  <c:v>26.91</c:v>
                </c:pt>
                <c:pt idx="30">
                  <c:v>24.97</c:v>
                </c:pt>
                <c:pt idx="31">
                  <c:v>23.68</c:v>
                </c:pt>
                <c:pt idx="32">
                  <c:v>21.48</c:v>
                </c:pt>
                <c:pt idx="33">
                  <c:v>20.25</c:v>
                </c:pt>
                <c:pt idx="34">
                  <c:v>18.41</c:v>
                </c:pt>
                <c:pt idx="35">
                  <c:v>17.440000000000001</c:v>
                </c:pt>
                <c:pt idx="36">
                  <c:v>15.38</c:v>
                </c:pt>
                <c:pt idx="37">
                  <c:v>13.72</c:v>
                </c:pt>
                <c:pt idx="38">
                  <c:v>12.01</c:v>
                </c:pt>
                <c:pt idx="39">
                  <c:v>10.16</c:v>
                </c:pt>
                <c:pt idx="40">
                  <c:v>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9E-4B9A-A61F-E3CDE1DB56D0}"/>
            </c:ext>
          </c:extLst>
        </c:ser>
        <c:ser>
          <c:idx val="4"/>
          <c:order val="4"/>
          <c:tx>
            <c:strRef>
              <c:f>'6A'!$M$158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'6A'!$N$158:$BB$158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</c:v>
                </c:pt>
                <c:pt idx="25">
                  <c:v>0.32</c:v>
                </c:pt>
                <c:pt idx="26">
                  <c:v>0.92</c:v>
                </c:pt>
                <c:pt idx="27">
                  <c:v>1.64</c:v>
                </c:pt>
                <c:pt idx="28">
                  <c:v>2.35</c:v>
                </c:pt>
                <c:pt idx="29">
                  <c:v>3.02</c:v>
                </c:pt>
                <c:pt idx="30">
                  <c:v>5.43</c:v>
                </c:pt>
                <c:pt idx="31">
                  <c:v>6.56</c:v>
                </c:pt>
                <c:pt idx="32">
                  <c:v>8.69</c:v>
                </c:pt>
                <c:pt idx="33">
                  <c:v>9.85</c:v>
                </c:pt>
                <c:pt idx="34">
                  <c:v>11.61</c:v>
                </c:pt>
                <c:pt idx="35">
                  <c:v>12.5</c:v>
                </c:pt>
                <c:pt idx="36">
                  <c:v>14.26</c:v>
                </c:pt>
                <c:pt idx="37">
                  <c:v>15.61</c:v>
                </c:pt>
                <c:pt idx="38">
                  <c:v>17.010000000000002</c:v>
                </c:pt>
                <c:pt idx="39">
                  <c:v>18.54</c:v>
                </c:pt>
                <c:pt idx="40">
                  <c:v>20.23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9E-4B9A-A61F-E3CDE1DB56D0}"/>
            </c:ext>
          </c:extLst>
        </c:ser>
        <c:ser>
          <c:idx val="5"/>
          <c:order val="5"/>
          <c:tx>
            <c:strRef>
              <c:f>'6A'!$M$159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'6A'!$N$159:$BB$159</c:f>
              <c:numCache>
                <c:formatCode>General</c:formatCode>
                <c:ptCount val="41"/>
                <c:pt idx="0">
                  <c:v>5.78</c:v>
                </c:pt>
                <c:pt idx="1">
                  <c:v>5.69</c:v>
                </c:pt>
                <c:pt idx="2">
                  <c:v>5.75</c:v>
                </c:pt>
                <c:pt idx="3">
                  <c:v>5.82</c:v>
                </c:pt>
                <c:pt idx="4">
                  <c:v>4.46</c:v>
                </c:pt>
                <c:pt idx="5">
                  <c:v>4.2300000000000004</c:v>
                </c:pt>
                <c:pt idx="6">
                  <c:v>4.0999999999999996</c:v>
                </c:pt>
                <c:pt idx="7">
                  <c:v>4.17</c:v>
                </c:pt>
                <c:pt idx="8">
                  <c:v>4.2699999999999996</c:v>
                </c:pt>
                <c:pt idx="9">
                  <c:v>4.25</c:v>
                </c:pt>
                <c:pt idx="10">
                  <c:v>4.45</c:v>
                </c:pt>
                <c:pt idx="11">
                  <c:v>4.5999999999999996</c:v>
                </c:pt>
                <c:pt idx="12">
                  <c:v>3.31</c:v>
                </c:pt>
                <c:pt idx="13">
                  <c:v>3.53</c:v>
                </c:pt>
                <c:pt idx="14">
                  <c:v>3.43</c:v>
                </c:pt>
                <c:pt idx="15">
                  <c:v>3.61</c:v>
                </c:pt>
                <c:pt idx="16">
                  <c:v>4.18</c:v>
                </c:pt>
                <c:pt idx="17">
                  <c:v>5.33</c:v>
                </c:pt>
                <c:pt idx="18">
                  <c:v>7.06</c:v>
                </c:pt>
                <c:pt idx="19">
                  <c:v>6.85</c:v>
                </c:pt>
                <c:pt idx="20">
                  <c:v>7.32</c:v>
                </c:pt>
                <c:pt idx="21">
                  <c:v>7.9</c:v>
                </c:pt>
                <c:pt idx="22">
                  <c:v>6.22</c:v>
                </c:pt>
                <c:pt idx="23">
                  <c:v>4.3899999999999997</c:v>
                </c:pt>
                <c:pt idx="24">
                  <c:v>3.76</c:v>
                </c:pt>
                <c:pt idx="25">
                  <c:v>7.22</c:v>
                </c:pt>
                <c:pt idx="26">
                  <c:v>6.12</c:v>
                </c:pt>
                <c:pt idx="27">
                  <c:v>6.76</c:v>
                </c:pt>
                <c:pt idx="28">
                  <c:v>7.16</c:v>
                </c:pt>
                <c:pt idx="29">
                  <c:v>7.24</c:v>
                </c:pt>
                <c:pt idx="30">
                  <c:v>7.43</c:v>
                </c:pt>
                <c:pt idx="31">
                  <c:v>6.94</c:v>
                </c:pt>
                <c:pt idx="32">
                  <c:v>6.54</c:v>
                </c:pt>
                <c:pt idx="33">
                  <c:v>6.14</c:v>
                </c:pt>
                <c:pt idx="34">
                  <c:v>5.74</c:v>
                </c:pt>
                <c:pt idx="35">
                  <c:v>5.33</c:v>
                </c:pt>
                <c:pt idx="36">
                  <c:v>5.0599999999999996</c:v>
                </c:pt>
                <c:pt idx="37">
                  <c:v>4.79</c:v>
                </c:pt>
                <c:pt idx="38">
                  <c:v>4.5199999999999996</c:v>
                </c:pt>
                <c:pt idx="39">
                  <c:v>4.25</c:v>
                </c:pt>
                <c:pt idx="40">
                  <c:v>3.98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9E-4B9A-A61F-E3CDE1DB56D0}"/>
            </c:ext>
          </c:extLst>
        </c:ser>
        <c:ser>
          <c:idx val="6"/>
          <c:order val="6"/>
          <c:tx>
            <c:strRef>
              <c:f>'6A'!$M$160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'6A'!$N$160:$BB$160</c:f>
              <c:numCache>
                <c:formatCode>General</c:formatCode>
                <c:ptCount val="41"/>
                <c:pt idx="0">
                  <c:v>0.7</c:v>
                </c:pt>
                <c:pt idx="1">
                  <c:v>0.66</c:v>
                </c:pt>
                <c:pt idx="2">
                  <c:v>0.7</c:v>
                </c:pt>
                <c:pt idx="3">
                  <c:v>0.75</c:v>
                </c:pt>
                <c:pt idx="4">
                  <c:v>0.74</c:v>
                </c:pt>
                <c:pt idx="5">
                  <c:v>0.91</c:v>
                </c:pt>
                <c:pt idx="6">
                  <c:v>0.9</c:v>
                </c:pt>
                <c:pt idx="7">
                  <c:v>0.98</c:v>
                </c:pt>
                <c:pt idx="8">
                  <c:v>1</c:v>
                </c:pt>
                <c:pt idx="9">
                  <c:v>0.97</c:v>
                </c:pt>
                <c:pt idx="10">
                  <c:v>1.04</c:v>
                </c:pt>
                <c:pt idx="11">
                  <c:v>1.39</c:v>
                </c:pt>
                <c:pt idx="12">
                  <c:v>1.38</c:v>
                </c:pt>
                <c:pt idx="13">
                  <c:v>1.66</c:v>
                </c:pt>
                <c:pt idx="14">
                  <c:v>1.85</c:v>
                </c:pt>
                <c:pt idx="15">
                  <c:v>1.94</c:v>
                </c:pt>
                <c:pt idx="16">
                  <c:v>1.87</c:v>
                </c:pt>
                <c:pt idx="17">
                  <c:v>2</c:v>
                </c:pt>
                <c:pt idx="18">
                  <c:v>2.44</c:v>
                </c:pt>
                <c:pt idx="19">
                  <c:v>2.52</c:v>
                </c:pt>
                <c:pt idx="20">
                  <c:v>2.62</c:v>
                </c:pt>
                <c:pt idx="21">
                  <c:v>2.65</c:v>
                </c:pt>
                <c:pt idx="22">
                  <c:v>2.63</c:v>
                </c:pt>
                <c:pt idx="23">
                  <c:v>2.84</c:v>
                </c:pt>
                <c:pt idx="24">
                  <c:v>2.93</c:v>
                </c:pt>
                <c:pt idx="25">
                  <c:v>3.15</c:v>
                </c:pt>
                <c:pt idx="26">
                  <c:v>3.62</c:v>
                </c:pt>
                <c:pt idx="27">
                  <c:v>3.54</c:v>
                </c:pt>
                <c:pt idx="28">
                  <c:v>4.3</c:v>
                </c:pt>
                <c:pt idx="29">
                  <c:v>5.14</c:v>
                </c:pt>
                <c:pt idx="30">
                  <c:v>6.38</c:v>
                </c:pt>
                <c:pt idx="31">
                  <c:v>6.21</c:v>
                </c:pt>
                <c:pt idx="32">
                  <c:v>6.25</c:v>
                </c:pt>
                <c:pt idx="33">
                  <c:v>6.29</c:v>
                </c:pt>
                <c:pt idx="34">
                  <c:v>6.32</c:v>
                </c:pt>
                <c:pt idx="35">
                  <c:v>6.49</c:v>
                </c:pt>
                <c:pt idx="36">
                  <c:v>6.52</c:v>
                </c:pt>
                <c:pt idx="37">
                  <c:v>6.56</c:v>
                </c:pt>
                <c:pt idx="38">
                  <c:v>6.66</c:v>
                </c:pt>
                <c:pt idx="39">
                  <c:v>6.69</c:v>
                </c:pt>
                <c:pt idx="40">
                  <c:v>6.82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9E-4B9A-A61F-E3CDE1DB56D0}"/>
            </c:ext>
          </c:extLst>
        </c:ser>
        <c:ser>
          <c:idx val="7"/>
          <c:order val="7"/>
          <c:tx>
            <c:strRef>
              <c:f>'6A'!$M$161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'6A'!$N$161:$BB$161</c:f>
              <c:numCache>
                <c:formatCode>General</c:formatCode>
                <c:ptCount val="41"/>
                <c:pt idx="0">
                  <c:v>3.09</c:v>
                </c:pt>
                <c:pt idx="1">
                  <c:v>3.21</c:v>
                </c:pt>
                <c:pt idx="2">
                  <c:v>3.78</c:v>
                </c:pt>
                <c:pt idx="3">
                  <c:v>4.67</c:v>
                </c:pt>
                <c:pt idx="4">
                  <c:v>4.63</c:v>
                </c:pt>
                <c:pt idx="5">
                  <c:v>4.57</c:v>
                </c:pt>
                <c:pt idx="6">
                  <c:v>5.98</c:v>
                </c:pt>
                <c:pt idx="7">
                  <c:v>5.97</c:v>
                </c:pt>
                <c:pt idx="8">
                  <c:v>5.75</c:v>
                </c:pt>
                <c:pt idx="9">
                  <c:v>6.35</c:v>
                </c:pt>
                <c:pt idx="10">
                  <c:v>6.88</c:v>
                </c:pt>
                <c:pt idx="11">
                  <c:v>7.03</c:v>
                </c:pt>
                <c:pt idx="12">
                  <c:v>7.18</c:v>
                </c:pt>
                <c:pt idx="13">
                  <c:v>7.4</c:v>
                </c:pt>
                <c:pt idx="14">
                  <c:v>7.03</c:v>
                </c:pt>
                <c:pt idx="15">
                  <c:v>6.63</c:v>
                </c:pt>
                <c:pt idx="16">
                  <c:v>6.39</c:v>
                </c:pt>
                <c:pt idx="17">
                  <c:v>5.64</c:v>
                </c:pt>
                <c:pt idx="18">
                  <c:v>5.26</c:v>
                </c:pt>
                <c:pt idx="19">
                  <c:v>4.8899999999999997</c:v>
                </c:pt>
                <c:pt idx="20">
                  <c:v>4.8499999999999996</c:v>
                </c:pt>
                <c:pt idx="21">
                  <c:v>4.6399999999999997</c:v>
                </c:pt>
                <c:pt idx="22">
                  <c:v>5.16</c:v>
                </c:pt>
                <c:pt idx="23">
                  <c:v>4.3099999999999996</c:v>
                </c:pt>
                <c:pt idx="24">
                  <c:v>2.89</c:v>
                </c:pt>
                <c:pt idx="25">
                  <c:v>2.4</c:v>
                </c:pt>
                <c:pt idx="26">
                  <c:v>3.39</c:v>
                </c:pt>
                <c:pt idx="27">
                  <c:v>3.39</c:v>
                </c:pt>
                <c:pt idx="28">
                  <c:v>3.31</c:v>
                </c:pt>
                <c:pt idx="29">
                  <c:v>3.31</c:v>
                </c:pt>
                <c:pt idx="30">
                  <c:v>3.41</c:v>
                </c:pt>
                <c:pt idx="31">
                  <c:v>3.46</c:v>
                </c:pt>
                <c:pt idx="32">
                  <c:v>3.52</c:v>
                </c:pt>
                <c:pt idx="33">
                  <c:v>3.57</c:v>
                </c:pt>
                <c:pt idx="34">
                  <c:v>3.63</c:v>
                </c:pt>
                <c:pt idx="35">
                  <c:v>3.69</c:v>
                </c:pt>
                <c:pt idx="36">
                  <c:v>3.69</c:v>
                </c:pt>
                <c:pt idx="37">
                  <c:v>3.69</c:v>
                </c:pt>
                <c:pt idx="38">
                  <c:v>3.69</c:v>
                </c:pt>
                <c:pt idx="39">
                  <c:v>3.69</c:v>
                </c:pt>
                <c:pt idx="40">
                  <c:v>3.69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9E-4B9A-A61F-E3CDE1DB56D0}"/>
            </c:ext>
          </c:extLst>
        </c:ser>
        <c:ser>
          <c:idx val="8"/>
          <c:order val="8"/>
          <c:tx>
            <c:strRef>
              <c:f>'6A'!$M$162</c:f>
              <c:strCache>
                <c:ptCount val="1"/>
                <c:pt idx="0">
                  <c:v>Elektricititet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'6A'!$N$153:$BB$153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'6A'!$N$162:$BB$162</c:f>
              <c:numCache>
                <c:formatCode>General</c:formatCode>
                <c:ptCount val="41"/>
                <c:pt idx="0">
                  <c:v>30.44</c:v>
                </c:pt>
                <c:pt idx="1">
                  <c:v>31.18</c:v>
                </c:pt>
                <c:pt idx="2">
                  <c:v>31.7</c:v>
                </c:pt>
                <c:pt idx="3">
                  <c:v>31.84</c:v>
                </c:pt>
                <c:pt idx="4">
                  <c:v>32.89</c:v>
                </c:pt>
                <c:pt idx="5">
                  <c:v>33.96</c:v>
                </c:pt>
                <c:pt idx="6">
                  <c:v>34.51</c:v>
                </c:pt>
                <c:pt idx="7">
                  <c:v>35.64</c:v>
                </c:pt>
                <c:pt idx="8">
                  <c:v>35.71</c:v>
                </c:pt>
                <c:pt idx="9">
                  <c:v>35.65</c:v>
                </c:pt>
                <c:pt idx="10">
                  <c:v>36.19</c:v>
                </c:pt>
                <c:pt idx="11">
                  <c:v>36.22</c:v>
                </c:pt>
                <c:pt idx="12">
                  <c:v>35.729999999999997</c:v>
                </c:pt>
                <c:pt idx="13">
                  <c:v>35.01</c:v>
                </c:pt>
                <c:pt idx="14">
                  <c:v>36.159999999999997</c:v>
                </c:pt>
                <c:pt idx="15">
                  <c:v>37.200000000000003</c:v>
                </c:pt>
                <c:pt idx="16">
                  <c:v>36.79</c:v>
                </c:pt>
                <c:pt idx="17">
                  <c:v>35.950000000000003</c:v>
                </c:pt>
                <c:pt idx="18">
                  <c:v>34.72</c:v>
                </c:pt>
                <c:pt idx="19">
                  <c:v>30.43</c:v>
                </c:pt>
                <c:pt idx="20">
                  <c:v>31.06</c:v>
                </c:pt>
                <c:pt idx="21">
                  <c:v>31.46</c:v>
                </c:pt>
                <c:pt idx="22">
                  <c:v>31.07</c:v>
                </c:pt>
                <c:pt idx="23">
                  <c:v>30.33</c:v>
                </c:pt>
                <c:pt idx="24">
                  <c:v>29.75</c:v>
                </c:pt>
                <c:pt idx="25">
                  <c:v>30.28</c:v>
                </c:pt>
                <c:pt idx="26">
                  <c:v>30.58</c:v>
                </c:pt>
                <c:pt idx="27">
                  <c:v>31.13</c:v>
                </c:pt>
                <c:pt idx="28">
                  <c:v>31.36</c:v>
                </c:pt>
                <c:pt idx="29">
                  <c:v>30.2</c:v>
                </c:pt>
                <c:pt idx="30">
                  <c:v>30.55</c:v>
                </c:pt>
                <c:pt idx="31">
                  <c:v>31.18</c:v>
                </c:pt>
                <c:pt idx="32">
                  <c:v>31.81</c:v>
                </c:pt>
                <c:pt idx="33">
                  <c:v>32.450000000000003</c:v>
                </c:pt>
                <c:pt idx="34">
                  <c:v>33.07</c:v>
                </c:pt>
                <c:pt idx="35">
                  <c:v>33.69</c:v>
                </c:pt>
                <c:pt idx="36">
                  <c:v>34.1</c:v>
                </c:pt>
                <c:pt idx="37">
                  <c:v>34.520000000000003</c:v>
                </c:pt>
                <c:pt idx="38">
                  <c:v>34.93</c:v>
                </c:pt>
                <c:pt idx="39">
                  <c:v>35.33</c:v>
                </c:pt>
                <c:pt idx="40">
                  <c:v>35.74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9E-4B9A-A61F-E3CDE1DB5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19856"/>
        <c:axId val="586919528"/>
      </c:areaChart>
      <c:catAx>
        <c:axId val="58691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9528"/>
        <c:crosses val="autoZero"/>
        <c:auto val="1"/>
        <c:lblAlgn val="ctr"/>
        <c:lblOffset val="100"/>
        <c:tickLblSkip val="5"/>
        <c:noMultiLvlLbl val="0"/>
      </c:catAx>
      <c:valAx>
        <c:axId val="586919528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9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fremstillingserhverv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2738067694144859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'6A'!$M$179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'6A'!$N$179:$BB$179</c:f>
              <c:numCache>
                <c:formatCode>General</c:formatCode>
                <c:ptCount val="41"/>
                <c:pt idx="0">
                  <c:v>0.7</c:v>
                </c:pt>
                <c:pt idx="1">
                  <c:v>0.66</c:v>
                </c:pt>
                <c:pt idx="2">
                  <c:v>0.7</c:v>
                </c:pt>
                <c:pt idx="3">
                  <c:v>0.75</c:v>
                </c:pt>
                <c:pt idx="4">
                  <c:v>0.74</c:v>
                </c:pt>
                <c:pt idx="5">
                  <c:v>0.91</c:v>
                </c:pt>
                <c:pt idx="6">
                  <c:v>0.9</c:v>
                </c:pt>
                <c:pt idx="7">
                  <c:v>0.98</c:v>
                </c:pt>
                <c:pt idx="8">
                  <c:v>1</c:v>
                </c:pt>
                <c:pt idx="9">
                  <c:v>0.97</c:v>
                </c:pt>
                <c:pt idx="10">
                  <c:v>1.04</c:v>
                </c:pt>
                <c:pt idx="11">
                  <c:v>1.39</c:v>
                </c:pt>
                <c:pt idx="12">
                  <c:v>1.38</c:v>
                </c:pt>
                <c:pt idx="13">
                  <c:v>1.66</c:v>
                </c:pt>
                <c:pt idx="14">
                  <c:v>1.85</c:v>
                </c:pt>
                <c:pt idx="15">
                  <c:v>1.94</c:v>
                </c:pt>
                <c:pt idx="16">
                  <c:v>1.87</c:v>
                </c:pt>
                <c:pt idx="17">
                  <c:v>2</c:v>
                </c:pt>
                <c:pt idx="18">
                  <c:v>2.44</c:v>
                </c:pt>
                <c:pt idx="19">
                  <c:v>2.52</c:v>
                </c:pt>
                <c:pt idx="20">
                  <c:v>2.62</c:v>
                </c:pt>
                <c:pt idx="21">
                  <c:v>2.65</c:v>
                </c:pt>
                <c:pt idx="22">
                  <c:v>2.63</c:v>
                </c:pt>
                <c:pt idx="23">
                  <c:v>2.84</c:v>
                </c:pt>
                <c:pt idx="24">
                  <c:v>2.93</c:v>
                </c:pt>
                <c:pt idx="25">
                  <c:v>3.15</c:v>
                </c:pt>
                <c:pt idx="26">
                  <c:v>3.62</c:v>
                </c:pt>
                <c:pt idx="27">
                  <c:v>3.54</c:v>
                </c:pt>
                <c:pt idx="28">
                  <c:v>4.3</c:v>
                </c:pt>
                <c:pt idx="29">
                  <c:v>5.14</c:v>
                </c:pt>
                <c:pt idx="30">
                  <c:v>6.37</c:v>
                </c:pt>
                <c:pt idx="31">
                  <c:v>6.21</c:v>
                </c:pt>
                <c:pt idx="32">
                  <c:v>6.22</c:v>
                </c:pt>
                <c:pt idx="33">
                  <c:v>6.24</c:v>
                </c:pt>
                <c:pt idx="34">
                  <c:v>6.24</c:v>
                </c:pt>
                <c:pt idx="35">
                  <c:v>6.27</c:v>
                </c:pt>
                <c:pt idx="36">
                  <c:v>6.27</c:v>
                </c:pt>
                <c:pt idx="37">
                  <c:v>6.27</c:v>
                </c:pt>
                <c:pt idx="38">
                  <c:v>6.28</c:v>
                </c:pt>
                <c:pt idx="39">
                  <c:v>6.28</c:v>
                </c:pt>
                <c:pt idx="40">
                  <c:v>6.28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E7-4EEE-8898-9C955F5AD5DC}"/>
            </c:ext>
          </c:extLst>
        </c:ser>
        <c:ser>
          <c:idx val="1"/>
          <c:order val="1"/>
          <c:tx>
            <c:strRef>
              <c:f>'6A'!$M$180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'6A'!$N$178:$BB$178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'6A'!$N$180:$BB$180</c:f>
              <c:numCache>
                <c:formatCode>General</c:formatCode>
                <c:ptCount val="41"/>
                <c:pt idx="0">
                  <c:v>5.78</c:v>
                </c:pt>
                <c:pt idx="1">
                  <c:v>5.69</c:v>
                </c:pt>
                <c:pt idx="2">
                  <c:v>5.75</c:v>
                </c:pt>
                <c:pt idx="3">
                  <c:v>5.82</c:v>
                </c:pt>
                <c:pt idx="4">
                  <c:v>4.46</c:v>
                </c:pt>
                <c:pt idx="5">
                  <c:v>4.2300000000000004</c:v>
                </c:pt>
                <c:pt idx="6">
                  <c:v>4.0999999999999996</c:v>
                </c:pt>
                <c:pt idx="7">
                  <c:v>4.17</c:v>
                </c:pt>
                <c:pt idx="8">
                  <c:v>4.2699999999999996</c:v>
                </c:pt>
                <c:pt idx="9">
                  <c:v>4.25</c:v>
                </c:pt>
                <c:pt idx="10">
                  <c:v>4.45</c:v>
                </c:pt>
                <c:pt idx="11">
                  <c:v>4.5999999999999996</c:v>
                </c:pt>
                <c:pt idx="12">
                  <c:v>3.31</c:v>
                </c:pt>
                <c:pt idx="13">
                  <c:v>3.53</c:v>
                </c:pt>
                <c:pt idx="14">
                  <c:v>3.43</c:v>
                </c:pt>
                <c:pt idx="15">
                  <c:v>3.61</c:v>
                </c:pt>
                <c:pt idx="16">
                  <c:v>4.18</c:v>
                </c:pt>
                <c:pt idx="17">
                  <c:v>5.33</c:v>
                </c:pt>
                <c:pt idx="18">
                  <c:v>7.06</c:v>
                </c:pt>
                <c:pt idx="19">
                  <c:v>6.85</c:v>
                </c:pt>
                <c:pt idx="20">
                  <c:v>7.32</c:v>
                </c:pt>
                <c:pt idx="21">
                  <c:v>7.9</c:v>
                </c:pt>
                <c:pt idx="22">
                  <c:v>6.22</c:v>
                </c:pt>
                <c:pt idx="23">
                  <c:v>4.3899999999999997</c:v>
                </c:pt>
                <c:pt idx="24">
                  <c:v>3.76</c:v>
                </c:pt>
                <c:pt idx="25">
                  <c:v>7.22</c:v>
                </c:pt>
                <c:pt idx="26">
                  <c:v>6.12</c:v>
                </c:pt>
                <c:pt idx="27">
                  <c:v>6.76</c:v>
                </c:pt>
                <c:pt idx="28">
                  <c:v>7.16</c:v>
                </c:pt>
                <c:pt idx="29">
                  <c:v>7.24</c:v>
                </c:pt>
                <c:pt idx="30">
                  <c:v>7.43</c:v>
                </c:pt>
                <c:pt idx="31">
                  <c:v>6.94</c:v>
                </c:pt>
                <c:pt idx="32">
                  <c:v>6.54</c:v>
                </c:pt>
                <c:pt idx="33">
                  <c:v>6.14</c:v>
                </c:pt>
                <c:pt idx="34">
                  <c:v>5.74</c:v>
                </c:pt>
                <c:pt idx="35">
                  <c:v>5.33</c:v>
                </c:pt>
                <c:pt idx="36">
                  <c:v>5.0599999999999996</c:v>
                </c:pt>
                <c:pt idx="37">
                  <c:v>4.79</c:v>
                </c:pt>
                <c:pt idx="38">
                  <c:v>4.5199999999999996</c:v>
                </c:pt>
                <c:pt idx="39">
                  <c:v>4.25</c:v>
                </c:pt>
                <c:pt idx="40">
                  <c:v>3.98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7-4EEE-8898-9C955F5AD5DC}"/>
            </c:ext>
          </c:extLst>
        </c:ser>
        <c:ser>
          <c:idx val="2"/>
          <c:order val="2"/>
          <c:tx>
            <c:strRef>
              <c:f>'6A'!$M$181</c:f>
              <c:strCache>
                <c:ptCount val="1"/>
                <c:pt idx="0">
                  <c:v>Bionaturgas i ledningsgassen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'6A'!$N$178:$BB$178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'6A'!$N$181:$BB$181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</c:v>
                </c:pt>
                <c:pt idx="25">
                  <c:v>0.31</c:v>
                </c:pt>
                <c:pt idx="26">
                  <c:v>0.91</c:v>
                </c:pt>
                <c:pt idx="27">
                  <c:v>1.63</c:v>
                </c:pt>
                <c:pt idx="28">
                  <c:v>2.33</c:v>
                </c:pt>
                <c:pt idx="29">
                  <c:v>2.99</c:v>
                </c:pt>
                <c:pt idx="30">
                  <c:v>5.37</c:v>
                </c:pt>
                <c:pt idx="31">
                  <c:v>6.48</c:v>
                </c:pt>
                <c:pt idx="32">
                  <c:v>8.58</c:v>
                </c:pt>
                <c:pt idx="33">
                  <c:v>9.7200000000000006</c:v>
                </c:pt>
                <c:pt idx="34">
                  <c:v>11.45</c:v>
                </c:pt>
                <c:pt idx="35">
                  <c:v>12.32</c:v>
                </c:pt>
                <c:pt idx="36">
                  <c:v>14.04</c:v>
                </c:pt>
                <c:pt idx="37">
                  <c:v>15.37</c:v>
                </c:pt>
                <c:pt idx="38">
                  <c:v>16.739999999999998</c:v>
                </c:pt>
                <c:pt idx="39">
                  <c:v>18.239999999999998</c:v>
                </c:pt>
                <c:pt idx="40">
                  <c:v>19.89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E7-4EEE-8898-9C955F5AD5DC}"/>
            </c:ext>
          </c:extLst>
        </c:ser>
        <c:ser>
          <c:idx val="3"/>
          <c:order val="3"/>
          <c:tx>
            <c:strRef>
              <c:f>'6A'!$M$182</c:f>
              <c:strCache>
                <c:ptCount val="1"/>
                <c:pt idx="0">
                  <c:v>El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'6A'!$N$178:$BB$178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'6A'!$N$182:$BB$182</c:f>
              <c:numCache>
                <c:formatCode>General</c:formatCode>
                <c:ptCount val="41"/>
                <c:pt idx="0">
                  <c:v>29.39</c:v>
                </c:pt>
                <c:pt idx="1">
                  <c:v>30.08</c:v>
                </c:pt>
                <c:pt idx="2">
                  <c:v>30.5</c:v>
                </c:pt>
                <c:pt idx="3">
                  <c:v>30.72</c:v>
                </c:pt>
                <c:pt idx="4">
                  <c:v>31.75</c:v>
                </c:pt>
                <c:pt idx="5">
                  <c:v>32.85</c:v>
                </c:pt>
                <c:pt idx="6">
                  <c:v>33.43</c:v>
                </c:pt>
                <c:pt idx="7">
                  <c:v>34.47</c:v>
                </c:pt>
                <c:pt idx="8">
                  <c:v>34.56</c:v>
                </c:pt>
                <c:pt idx="9">
                  <c:v>34.43</c:v>
                </c:pt>
                <c:pt idx="10">
                  <c:v>34.979999999999997</c:v>
                </c:pt>
                <c:pt idx="11">
                  <c:v>35.03</c:v>
                </c:pt>
                <c:pt idx="12">
                  <c:v>34.51</c:v>
                </c:pt>
                <c:pt idx="13">
                  <c:v>33.82</c:v>
                </c:pt>
                <c:pt idx="14">
                  <c:v>34.94</c:v>
                </c:pt>
                <c:pt idx="15">
                  <c:v>35.93</c:v>
                </c:pt>
                <c:pt idx="16">
                  <c:v>35.44</c:v>
                </c:pt>
                <c:pt idx="17">
                  <c:v>34.49</c:v>
                </c:pt>
                <c:pt idx="18">
                  <c:v>33.15</c:v>
                </c:pt>
                <c:pt idx="19">
                  <c:v>29.09</c:v>
                </c:pt>
                <c:pt idx="20">
                  <c:v>29.69</c:v>
                </c:pt>
                <c:pt idx="21">
                  <c:v>30.18</c:v>
                </c:pt>
                <c:pt idx="22">
                  <c:v>29.72</c:v>
                </c:pt>
                <c:pt idx="23">
                  <c:v>29.03</c:v>
                </c:pt>
                <c:pt idx="24">
                  <c:v>28.46</c:v>
                </c:pt>
                <c:pt idx="25">
                  <c:v>28.98</c:v>
                </c:pt>
                <c:pt idx="26">
                  <c:v>29.24</c:v>
                </c:pt>
                <c:pt idx="27">
                  <c:v>29.68</c:v>
                </c:pt>
                <c:pt idx="28">
                  <c:v>29.89</c:v>
                </c:pt>
                <c:pt idx="29">
                  <c:v>28.84</c:v>
                </c:pt>
                <c:pt idx="30">
                  <c:v>29.19</c:v>
                </c:pt>
                <c:pt idx="31">
                  <c:v>29.77</c:v>
                </c:pt>
                <c:pt idx="32">
                  <c:v>30.36</c:v>
                </c:pt>
                <c:pt idx="33">
                  <c:v>30.95</c:v>
                </c:pt>
                <c:pt idx="34">
                  <c:v>31.52</c:v>
                </c:pt>
                <c:pt idx="35">
                  <c:v>32.1</c:v>
                </c:pt>
                <c:pt idx="36">
                  <c:v>32.49</c:v>
                </c:pt>
                <c:pt idx="37">
                  <c:v>32.89</c:v>
                </c:pt>
                <c:pt idx="38">
                  <c:v>33.28</c:v>
                </c:pt>
                <c:pt idx="39">
                  <c:v>33.67</c:v>
                </c:pt>
                <c:pt idx="40">
                  <c:v>34.07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E7-4EEE-8898-9C955F5AD5DC}"/>
            </c:ext>
          </c:extLst>
        </c:ser>
        <c:ser>
          <c:idx val="4"/>
          <c:order val="4"/>
          <c:tx>
            <c:strRef>
              <c:f>'6A'!$M$183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'6A'!$N$178:$BB$178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'6A'!$N$183:$BB$183</c:f>
              <c:numCache>
                <c:formatCode>General</c:formatCode>
                <c:ptCount val="41"/>
                <c:pt idx="0">
                  <c:v>3.09</c:v>
                </c:pt>
                <c:pt idx="1">
                  <c:v>3.21</c:v>
                </c:pt>
                <c:pt idx="2">
                  <c:v>3.78</c:v>
                </c:pt>
                <c:pt idx="3">
                  <c:v>4.67</c:v>
                </c:pt>
                <c:pt idx="4">
                  <c:v>4.63</c:v>
                </c:pt>
                <c:pt idx="5">
                  <c:v>4.57</c:v>
                </c:pt>
                <c:pt idx="6">
                  <c:v>5.98</c:v>
                </c:pt>
                <c:pt idx="7">
                  <c:v>5.97</c:v>
                </c:pt>
                <c:pt idx="8">
                  <c:v>5.75</c:v>
                </c:pt>
                <c:pt idx="9">
                  <c:v>6.35</c:v>
                </c:pt>
                <c:pt idx="10">
                  <c:v>6.88</c:v>
                </c:pt>
                <c:pt idx="11">
                  <c:v>7.03</c:v>
                </c:pt>
                <c:pt idx="12">
                  <c:v>7.18</c:v>
                </c:pt>
                <c:pt idx="13">
                  <c:v>7.4</c:v>
                </c:pt>
                <c:pt idx="14">
                  <c:v>7.03</c:v>
                </c:pt>
                <c:pt idx="15">
                  <c:v>6.63</c:v>
                </c:pt>
                <c:pt idx="16">
                  <c:v>6.39</c:v>
                </c:pt>
                <c:pt idx="17">
                  <c:v>5.64</c:v>
                </c:pt>
                <c:pt idx="18">
                  <c:v>5.26</c:v>
                </c:pt>
                <c:pt idx="19">
                  <c:v>4.8899999999999997</c:v>
                </c:pt>
                <c:pt idx="20">
                  <c:v>4.8499999999999996</c:v>
                </c:pt>
                <c:pt idx="21">
                  <c:v>4.6399999999999997</c:v>
                </c:pt>
                <c:pt idx="22">
                  <c:v>5.16</c:v>
                </c:pt>
                <c:pt idx="23">
                  <c:v>4.3099999999999996</c:v>
                </c:pt>
                <c:pt idx="24">
                  <c:v>2.89</c:v>
                </c:pt>
                <c:pt idx="25">
                  <c:v>2.4</c:v>
                </c:pt>
                <c:pt idx="26">
                  <c:v>3.39</c:v>
                </c:pt>
                <c:pt idx="27">
                  <c:v>3.39</c:v>
                </c:pt>
                <c:pt idx="28">
                  <c:v>3.31</c:v>
                </c:pt>
                <c:pt idx="29">
                  <c:v>3.31</c:v>
                </c:pt>
                <c:pt idx="30">
                  <c:v>3.41</c:v>
                </c:pt>
                <c:pt idx="31">
                  <c:v>3.46</c:v>
                </c:pt>
                <c:pt idx="32">
                  <c:v>3.52</c:v>
                </c:pt>
                <c:pt idx="33">
                  <c:v>3.57</c:v>
                </c:pt>
                <c:pt idx="34">
                  <c:v>3.63</c:v>
                </c:pt>
                <c:pt idx="35">
                  <c:v>3.69</c:v>
                </c:pt>
                <c:pt idx="36">
                  <c:v>3.69</c:v>
                </c:pt>
                <c:pt idx="37">
                  <c:v>3.69</c:v>
                </c:pt>
                <c:pt idx="38">
                  <c:v>3.69</c:v>
                </c:pt>
                <c:pt idx="39">
                  <c:v>3.69</c:v>
                </c:pt>
                <c:pt idx="40">
                  <c:v>3.69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E7-4EEE-8898-9C955F5AD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10672"/>
        <c:axId val="586913296"/>
      </c:areaChart>
      <c:lineChart>
        <c:grouping val="standard"/>
        <c:varyColors val="0"/>
        <c:ser>
          <c:idx val="5"/>
          <c:order val="5"/>
          <c:tx>
            <c:strRef>
              <c:f>'6A'!$M$184</c:f>
              <c:strCache>
                <c:ptCount val="1"/>
                <c:pt idx="0">
                  <c:v>Fossil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'6A'!$N$178:$BB$178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'6A'!$N$184:$BB$184</c:f>
              <c:numCache>
                <c:formatCode>General</c:formatCode>
                <c:ptCount val="41"/>
                <c:pt idx="0">
                  <c:v>72.8</c:v>
                </c:pt>
                <c:pt idx="1">
                  <c:v>77.42</c:v>
                </c:pt>
                <c:pt idx="2">
                  <c:v>75.25</c:v>
                </c:pt>
                <c:pt idx="3">
                  <c:v>75.680000000000007</c:v>
                </c:pt>
                <c:pt idx="4">
                  <c:v>77.77</c:v>
                </c:pt>
                <c:pt idx="5">
                  <c:v>80.66</c:v>
                </c:pt>
                <c:pt idx="6">
                  <c:v>81.08</c:v>
                </c:pt>
                <c:pt idx="7">
                  <c:v>80.86</c:v>
                </c:pt>
                <c:pt idx="8">
                  <c:v>80.84</c:v>
                </c:pt>
                <c:pt idx="9">
                  <c:v>82.15</c:v>
                </c:pt>
                <c:pt idx="10">
                  <c:v>78.959999999999994</c:v>
                </c:pt>
                <c:pt idx="11">
                  <c:v>80.989999999999995</c:v>
                </c:pt>
                <c:pt idx="12">
                  <c:v>75.47</c:v>
                </c:pt>
                <c:pt idx="13">
                  <c:v>75.83</c:v>
                </c:pt>
                <c:pt idx="14">
                  <c:v>76.78</c:v>
                </c:pt>
                <c:pt idx="15">
                  <c:v>73.02</c:v>
                </c:pt>
                <c:pt idx="16">
                  <c:v>74.11</c:v>
                </c:pt>
                <c:pt idx="17">
                  <c:v>70.069999999999993</c:v>
                </c:pt>
                <c:pt idx="18">
                  <c:v>63.8</c:v>
                </c:pt>
                <c:pt idx="19">
                  <c:v>53.91</c:v>
                </c:pt>
                <c:pt idx="20">
                  <c:v>58.01</c:v>
                </c:pt>
                <c:pt idx="21">
                  <c:v>55.54</c:v>
                </c:pt>
                <c:pt idx="22">
                  <c:v>51.36</c:v>
                </c:pt>
                <c:pt idx="23">
                  <c:v>49.04</c:v>
                </c:pt>
                <c:pt idx="24">
                  <c:v>48.13</c:v>
                </c:pt>
                <c:pt idx="25">
                  <c:v>46.93</c:v>
                </c:pt>
                <c:pt idx="26">
                  <c:v>47.23</c:v>
                </c:pt>
                <c:pt idx="27">
                  <c:v>48.14</c:v>
                </c:pt>
                <c:pt idx="28">
                  <c:v>47.77</c:v>
                </c:pt>
                <c:pt idx="29">
                  <c:v>44.5</c:v>
                </c:pt>
                <c:pt idx="30">
                  <c:v>43.55</c:v>
                </c:pt>
                <c:pt idx="31">
                  <c:v>40.89</c:v>
                </c:pt>
                <c:pt idx="32">
                  <c:v>38.11</c:v>
                </c:pt>
                <c:pt idx="33">
                  <c:v>36.29</c:v>
                </c:pt>
                <c:pt idx="34">
                  <c:v>33.880000000000003</c:v>
                </c:pt>
                <c:pt idx="35">
                  <c:v>32.31</c:v>
                </c:pt>
                <c:pt idx="36">
                  <c:v>29.94</c:v>
                </c:pt>
                <c:pt idx="37">
                  <c:v>27.97</c:v>
                </c:pt>
                <c:pt idx="38">
                  <c:v>25.95</c:v>
                </c:pt>
                <c:pt idx="39">
                  <c:v>23.8</c:v>
                </c:pt>
                <c:pt idx="40">
                  <c:v>21.51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E7-4EEE-8898-9C955F5AD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6910672"/>
        <c:axId val="586913296"/>
      </c:lineChart>
      <c:catAx>
        <c:axId val="58691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3296"/>
        <c:crosses val="autoZero"/>
        <c:auto val="1"/>
        <c:lblAlgn val="ctr"/>
        <c:lblOffset val="100"/>
        <c:tickLblSkip val="5"/>
        <c:noMultiLvlLbl val="0"/>
      </c:catAx>
      <c:valAx>
        <c:axId val="58691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0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bygge- og anlægserhverv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2738067694144859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'6A'!$M$204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'6A'!$N$203:$BB$203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'6A'!$N$204:$BB$204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0.01</c:v>
                </c:pt>
                <c:pt idx="32">
                  <c:v>0.03</c:v>
                </c:pt>
                <c:pt idx="33">
                  <c:v>0.05</c:v>
                </c:pt>
                <c:pt idx="34">
                  <c:v>7.0000000000000007E-2</c:v>
                </c:pt>
                <c:pt idx="35">
                  <c:v>0.22</c:v>
                </c:pt>
                <c:pt idx="36">
                  <c:v>0.25</c:v>
                </c:pt>
                <c:pt idx="37">
                  <c:v>0.28000000000000003</c:v>
                </c:pt>
                <c:pt idx="38">
                  <c:v>0.38</c:v>
                </c:pt>
                <c:pt idx="39">
                  <c:v>0.42</c:v>
                </c:pt>
                <c:pt idx="40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3D-46D3-8B65-0D6FE61928F7}"/>
            </c:ext>
          </c:extLst>
        </c:ser>
        <c:ser>
          <c:idx val="1"/>
          <c:order val="1"/>
          <c:tx>
            <c:strRef>
              <c:f>'6A'!$M$205</c:f>
              <c:strCache>
                <c:ptCount val="1"/>
                <c:pt idx="0">
                  <c:v>Bionaturgas i ledningsgassen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'6A'!$N$203:$BB$203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'6A'!$N$205:$BB$205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0.01</c:v>
                </c:pt>
                <c:pt idx="27">
                  <c:v>0.02</c:v>
                </c:pt>
                <c:pt idx="28">
                  <c:v>0.02</c:v>
                </c:pt>
                <c:pt idx="29">
                  <c:v>0.03</c:v>
                </c:pt>
                <c:pt idx="30">
                  <c:v>0.06</c:v>
                </c:pt>
                <c:pt idx="31">
                  <c:v>0.08</c:v>
                </c:pt>
                <c:pt idx="32">
                  <c:v>0.11</c:v>
                </c:pt>
                <c:pt idx="33">
                  <c:v>0.13</c:v>
                </c:pt>
                <c:pt idx="34">
                  <c:v>0.16</c:v>
                </c:pt>
                <c:pt idx="35">
                  <c:v>0.18</c:v>
                </c:pt>
                <c:pt idx="36">
                  <c:v>0.21</c:v>
                </c:pt>
                <c:pt idx="37">
                  <c:v>0.24</c:v>
                </c:pt>
                <c:pt idx="38">
                  <c:v>0.27</c:v>
                </c:pt>
                <c:pt idx="39">
                  <c:v>0.3</c:v>
                </c:pt>
                <c:pt idx="4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3D-46D3-8B65-0D6FE61928F7}"/>
            </c:ext>
          </c:extLst>
        </c:ser>
        <c:ser>
          <c:idx val="2"/>
          <c:order val="2"/>
          <c:tx>
            <c:strRef>
              <c:f>'6A'!$M$206</c:f>
              <c:strCache>
                <c:ptCount val="1"/>
                <c:pt idx="0">
                  <c:v>El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'6A'!$N$203:$BB$203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'6A'!$N$206:$BB$206</c:f>
              <c:numCache>
                <c:formatCode>General</c:formatCode>
                <c:ptCount val="41"/>
                <c:pt idx="0">
                  <c:v>1.05</c:v>
                </c:pt>
                <c:pt idx="1">
                  <c:v>1.1000000000000001</c:v>
                </c:pt>
                <c:pt idx="2">
                  <c:v>1.2</c:v>
                </c:pt>
                <c:pt idx="3">
                  <c:v>1.1200000000000001</c:v>
                </c:pt>
                <c:pt idx="4">
                  <c:v>1.1399999999999999</c:v>
                </c:pt>
                <c:pt idx="5">
                  <c:v>1.1100000000000001</c:v>
                </c:pt>
                <c:pt idx="6">
                  <c:v>1.0900000000000001</c:v>
                </c:pt>
                <c:pt idx="7">
                  <c:v>1.1599999999999999</c:v>
                </c:pt>
                <c:pt idx="8">
                  <c:v>1.1499999999999999</c:v>
                </c:pt>
                <c:pt idx="9">
                  <c:v>1.23</c:v>
                </c:pt>
                <c:pt idx="10">
                  <c:v>1.21</c:v>
                </c:pt>
                <c:pt idx="11">
                  <c:v>1.19</c:v>
                </c:pt>
                <c:pt idx="12">
                  <c:v>1.22</c:v>
                </c:pt>
                <c:pt idx="13">
                  <c:v>1.18</c:v>
                </c:pt>
                <c:pt idx="14">
                  <c:v>1.22</c:v>
                </c:pt>
                <c:pt idx="15">
                  <c:v>1.27</c:v>
                </c:pt>
                <c:pt idx="16">
                  <c:v>1.36</c:v>
                </c:pt>
                <c:pt idx="17">
                  <c:v>1.46</c:v>
                </c:pt>
                <c:pt idx="18">
                  <c:v>1.57</c:v>
                </c:pt>
                <c:pt idx="19">
                  <c:v>1.34</c:v>
                </c:pt>
                <c:pt idx="20">
                  <c:v>1.37</c:v>
                </c:pt>
                <c:pt idx="21">
                  <c:v>1.29</c:v>
                </c:pt>
                <c:pt idx="22">
                  <c:v>1.35</c:v>
                </c:pt>
                <c:pt idx="23">
                  <c:v>1.3</c:v>
                </c:pt>
                <c:pt idx="24">
                  <c:v>1.28</c:v>
                </c:pt>
                <c:pt idx="25">
                  <c:v>1.3</c:v>
                </c:pt>
                <c:pt idx="26">
                  <c:v>1.34</c:v>
                </c:pt>
                <c:pt idx="27">
                  <c:v>1.45</c:v>
                </c:pt>
                <c:pt idx="28">
                  <c:v>1.47</c:v>
                </c:pt>
                <c:pt idx="29">
                  <c:v>1.36</c:v>
                </c:pt>
                <c:pt idx="30">
                  <c:v>1.37</c:v>
                </c:pt>
                <c:pt idx="31">
                  <c:v>1.41</c:v>
                </c:pt>
                <c:pt idx="32">
                  <c:v>1.46</c:v>
                </c:pt>
                <c:pt idx="33">
                  <c:v>1.5</c:v>
                </c:pt>
                <c:pt idx="34">
                  <c:v>1.55</c:v>
                </c:pt>
                <c:pt idx="35">
                  <c:v>1.59</c:v>
                </c:pt>
                <c:pt idx="36">
                  <c:v>1.61</c:v>
                </c:pt>
                <c:pt idx="37">
                  <c:v>1.63</c:v>
                </c:pt>
                <c:pt idx="38">
                  <c:v>1.64</c:v>
                </c:pt>
                <c:pt idx="39">
                  <c:v>1.66</c:v>
                </c:pt>
                <c:pt idx="40">
                  <c:v>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3D-46D3-8B65-0D6FE6192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16904"/>
        <c:axId val="586926416"/>
      </c:areaChart>
      <c:lineChart>
        <c:grouping val="standard"/>
        <c:varyColors val="0"/>
        <c:ser>
          <c:idx val="3"/>
          <c:order val="3"/>
          <c:tx>
            <c:strRef>
              <c:f>'6A'!$M$207</c:f>
              <c:strCache>
                <c:ptCount val="1"/>
                <c:pt idx="0">
                  <c:v>Fossil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'6A'!$N$203:$BB$203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'6A'!$N$207:$BB$207</c:f>
              <c:numCache>
                <c:formatCode>General</c:formatCode>
                <c:ptCount val="41"/>
                <c:pt idx="0">
                  <c:v>5.2</c:v>
                </c:pt>
                <c:pt idx="1">
                  <c:v>5.98</c:v>
                </c:pt>
                <c:pt idx="2">
                  <c:v>6.29</c:v>
                </c:pt>
                <c:pt idx="3">
                  <c:v>5.14</c:v>
                </c:pt>
                <c:pt idx="4">
                  <c:v>5.09</c:v>
                </c:pt>
                <c:pt idx="5">
                  <c:v>6.21</c:v>
                </c:pt>
                <c:pt idx="6">
                  <c:v>6.73</c:v>
                </c:pt>
                <c:pt idx="7">
                  <c:v>6.93</c:v>
                </c:pt>
                <c:pt idx="8">
                  <c:v>6.93</c:v>
                </c:pt>
                <c:pt idx="9">
                  <c:v>7.31</c:v>
                </c:pt>
                <c:pt idx="10">
                  <c:v>6.39</c:v>
                </c:pt>
                <c:pt idx="11">
                  <c:v>6.82</c:v>
                </c:pt>
                <c:pt idx="12">
                  <c:v>6.75</c:v>
                </c:pt>
                <c:pt idx="13">
                  <c:v>6.73</c:v>
                </c:pt>
                <c:pt idx="14">
                  <c:v>6.73</c:v>
                </c:pt>
                <c:pt idx="15">
                  <c:v>6.86</c:v>
                </c:pt>
                <c:pt idx="16">
                  <c:v>6.83</c:v>
                </c:pt>
                <c:pt idx="17">
                  <c:v>7.03</c:v>
                </c:pt>
                <c:pt idx="18">
                  <c:v>6.88</c:v>
                </c:pt>
                <c:pt idx="19">
                  <c:v>5.93</c:v>
                </c:pt>
                <c:pt idx="20">
                  <c:v>5.85</c:v>
                </c:pt>
                <c:pt idx="21">
                  <c:v>6.1</c:v>
                </c:pt>
                <c:pt idx="22">
                  <c:v>5.37</c:v>
                </c:pt>
                <c:pt idx="23">
                  <c:v>5.33</c:v>
                </c:pt>
                <c:pt idx="24">
                  <c:v>5.17</c:v>
                </c:pt>
                <c:pt idx="25">
                  <c:v>5.22</c:v>
                </c:pt>
                <c:pt idx="26">
                  <c:v>5.4</c:v>
                </c:pt>
                <c:pt idx="27">
                  <c:v>5.8</c:v>
                </c:pt>
                <c:pt idx="28">
                  <c:v>5.86</c:v>
                </c:pt>
                <c:pt idx="29">
                  <c:v>5.52</c:v>
                </c:pt>
                <c:pt idx="30">
                  <c:v>5.64</c:v>
                </c:pt>
                <c:pt idx="31">
                  <c:v>5.6</c:v>
                </c:pt>
                <c:pt idx="32">
                  <c:v>5.66</c:v>
                </c:pt>
                <c:pt idx="33">
                  <c:v>5.72</c:v>
                </c:pt>
                <c:pt idx="34">
                  <c:v>5.78</c:v>
                </c:pt>
                <c:pt idx="35">
                  <c:v>5.73</c:v>
                </c:pt>
                <c:pt idx="36">
                  <c:v>5.68</c:v>
                </c:pt>
                <c:pt idx="37">
                  <c:v>5.63</c:v>
                </c:pt>
                <c:pt idx="38">
                  <c:v>5.51</c:v>
                </c:pt>
                <c:pt idx="39">
                  <c:v>5.46</c:v>
                </c:pt>
                <c:pt idx="40">
                  <c:v>5.31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3D-46D3-8B65-0D6FE6192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6916904"/>
        <c:axId val="586926416"/>
      </c:lineChart>
      <c:catAx>
        <c:axId val="586916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26416"/>
        <c:crosses val="autoZero"/>
        <c:auto val="1"/>
        <c:lblAlgn val="ctr"/>
        <c:lblOffset val="100"/>
        <c:tickLblSkip val="5"/>
        <c:noMultiLvlLbl val="0"/>
      </c:catAx>
      <c:valAx>
        <c:axId val="58692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16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brændstofproduktion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716647385901404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'7A'!$M$4</c:f>
              <c:strCache>
                <c:ptCount val="1"/>
                <c:pt idx="0">
                  <c:v>Egetforbrug raffinaderier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'7A'!$N$3:$BB$3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'7A'!$N$4:$BB$4</c:f>
              <c:numCache>
                <c:formatCode>General</c:formatCode>
                <c:ptCount val="41"/>
                <c:pt idx="0">
                  <c:v>0.91</c:v>
                </c:pt>
                <c:pt idx="1">
                  <c:v>1</c:v>
                </c:pt>
                <c:pt idx="2">
                  <c:v>1.1299999999999999</c:v>
                </c:pt>
                <c:pt idx="3">
                  <c:v>1.1499999999999999</c:v>
                </c:pt>
                <c:pt idx="4">
                  <c:v>1.17</c:v>
                </c:pt>
                <c:pt idx="5">
                  <c:v>1.29</c:v>
                </c:pt>
                <c:pt idx="6">
                  <c:v>1.42</c:v>
                </c:pt>
                <c:pt idx="7">
                  <c:v>1.1100000000000001</c:v>
                </c:pt>
                <c:pt idx="8">
                  <c:v>0.97</c:v>
                </c:pt>
                <c:pt idx="9">
                  <c:v>0.99</c:v>
                </c:pt>
                <c:pt idx="10">
                  <c:v>1</c:v>
                </c:pt>
                <c:pt idx="11">
                  <c:v>1.01</c:v>
                </c:pt>
                <c:pt idx="12">
                  <c:v>0.98</c:v>
                </c:pt>
                <c:pt idx="13">
                  <c:v>1.02</c:v>
                </c:pt>
                <c:pt idx="14">
                  <c:v>1</c:v>
                </c:pt>
                <c:pt idx="15">
                  <c:v>0.94</c:v>
                </c:pt>
                <c:pt idx="16">
                  <c:v>0.98</c:v>
                </c:pt>
                <c:pt idx="17">
                  <c:v>0.99</c:v>
                </c:pt>
                <c:pt idx="18">
                  <c:v>0.87</c:v>
                </c:pt>
                <c:pt idx="19">
                  <c:v>0.88</c:v>
                </c:pt>
                <c:pt idx="20">
                  <c:v>0.82</c:v>
                </c:pt>
                <c:pt idx="21">
                  <c:v>0.91</c:v>
                </c:pt>
                <c:pt idx="22">
                  <c:v>0.97</c:v>
                </c:pt>
                <c:pt idx="23">
                  <c:v>0.95</c:v>
                </c:pt>
                <c:pt idx="24">
                  <c:v>0.93</c:v>
                </c:pt>
                <c:pt idx="25">
                  <c:v>1</c:v>
                </c:pt>
                <c:pt idx="26">
                  <c:v>0.9</c:v>
                </c:pt>
                <c:pt idx="27">
                  <c:v>0.96</c:v>
                </c:pt>
                <c:pt idx="28">
                  <c:v>0.91</c:v>
                </c:pt>
                <c:pt idx="29">
                  <c:v>0.95</c:v>
                </c:pt>
                <c:pt idx="30">
                  <c:v>0.96</c:v>
                </c:pt>
                <c:pt idx="31">
                  <c:v>0.96</c:v>
                </c:pt>
                <c:pt idx="32">
                  <c:v>0.96</c:v>
                </c:pt>
                <c:pt idx="33">
                  <c:v>0.96</c:v>
                </c:pt>
                <c:pt idx="34">
                  <c:v>0.96</c:v>
                </c:pt>
                <c:pt idx="35">
                  <c:v>0.96</c:v>
                </c:pt>
                <c:pt idx="36">
                  <c:v>0.96</c:v>
                </c:pt>
                <c:pt idx="37">
                  <c:v>0.96</c:v>
                </c:pt>
                <c:pt idx="38">
                  <c:v>0.96</c:v>
                </c:pt>
                <c:pt idx="39">
                  <c:v>0.96</c:v>
                </c:pt>
                <c:pt idx="40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25-49E0-9210-0831AD1974B6}"/>
            </c:ext>
          </c:extLst>
        </c:ser>
        <c:ser>
          <c:idx val="1"/>
          <c:order val="1"/>
          <c:tx>
            <c:strRef>
              <c:f>'7A'!$M$5</c:f>
              <c:strCache>
                <c:ptCount val="1"/>
                <c:pt idx="0">
                  <c:v>Egetforbrug olie- og gasindvinding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'7A'!$N$3:$BB$3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'7A'!$N$5:$BB$5</c:f>
              <c:numCache>
                <c:formatCode>General</c:formatCode>
                <c:ptCount val="41"/>
                <c:pt idx="0">
                  <c:v>0.53</c:v>
                </c:pt>
                <c:pt idx="1">
                  <c:v>0.54</c:v>
                </c:pt>
                <c:pt idx="2">
                  <c:v>0.62</c:v>
                </c:pt>
                <c:pt idx="3">
                  <c:v>0.63</c:v>
                </c:pt>
                <c:pt idx="4">
                  <c:v>0.69</c:v>
                </c:pt>
                <c:pt idx="5">
                  <c:v>0.72</c:v>
                </c:pt>
                <c:pt idx="6">
                  <c:v>0.86</c:v>
                </c:pt>
                <c:pt idx="7">
                  <c:v>1.1299999999999999</c:v>
                </c:pt>
                <c:pt idx="8">
                  <c:v>1.25</c:v>
                </c:pt>
                <c:pt idx="9">
                  <c:v>1.36</c:v>
                </c:pt>
                <c:pt idx="10">
                  <c:v>1.45</c:v>
                </c:pt>
                <c:pt idx="11">
                  <c:v>1.42</c:v>
                </c:pt>
                <c:pt idx="12">
                  <c:v>1.52</c:v>
                </c:pt>
                <c:pt idx="13">
                  <c:v>1.52</c:v>
                </c:pt>
                <c:pt idx="14">
                  <c:v>1.56</c:v>
                </c:pt>
                <c:pt idx="15">
                  <c:v>1.6</c:v>
                </c:pt>
                <c:pt idx="16">
                  <c:v>1.63</c:v>
                </c:pt>
                <c:pt idx="17">
                  <c:v>1.61</c:v>
                </c:pt>
                <c:pt idx="18">
                  <c:v>1.6</c:v>
                </c:pt>
                <c:pt idx="19">
                  <c:v>1.5</c:v>
                </c:pt>
                <c:pt idx="20">
                  <c:v>1.48</c:v>
                </c:pt>
                <c:pt idx="21">
                  <c:v>1.42</c:v>
                </c:pt>
                <c:pt idx="22">
                  <c:v>1.44</c:v>
                </c:pt>
                <c:pt idx="23">
                  <c:v>1.34</c:v>
                </c:pt>
                <c:pt idx="24">
                  <c:v>1.32</c:v>
                </c:pt>
                <c:pt idx="25">
                  <c:v>1.38</c:v>
                </c:pt>
                <c:pt idx="26">
                  <c:v>1.26</c:v>
                </c:pt>
                <c:pt idx="27">
                  <c:v>1.31</c:v>
                </c:pt>
                <c:pt idx="28">
                  <c:v>1.2</c:v>
                </c:pt>
                <c:pt idx="29">
                  <c:v>1.1200000000000001</c:v>
                </c:pt>
                <c:pt idx="30">
                  <c:v>0.85</c:v>
                </c:pt>
                <c:pt idx="31">
                  <c:v>0.88</c:v>
                </c:pt>
                <c:pt idx="32">
                  <c:v>1.1399999999999999</c:v>
                </c:pt>
                <c:pt idx="33">
                  <c:v>1.05</c:v>
                </c:pt>
                <c:pt idx="34">
                  <c:v>1.02</c:v>
                </c:pt>
                <c:pt idx="35">
                  <c:v>0.95</c:v>
                </c:pt>
                <c:pt idx="36">
                  <c:v>0.98</c:v>
                </c:pt>
                <c:pt idx="37">
                  <c:v>1.01</c:v>
                </c:pt>
                <c:pt idx="38">
                  <c:v>1.04</c:v>
                </c:pt>
                <c:pt idx="39">
                  <c:v>1.04</c:v>
                </c:pt>
                <c:pt idx="40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25-49E0-9210-0831AD1974B6}"/>
            </c:ext>
          </c:extLst>
        </c:ser>
        <c:ser>
          <c:idx val="2"/>
          <c:order val="2"/>
          <c:tx>
            <c:strRef>
              <c:f>'7A'!$M$6</c:f>
              <c:strCache>
                <c:ptCount val="1"/>
                <c:pt idx="0">
                  <c:v>Flygtige udledninger fra olie og 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'7A'!$N$3:$BB$3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'7A'!$N$6:$BB$6</c:f>
              <c:numCache>
                <c:formatCode>General</c:formatCode>
                <c:ptCount val="41"/>
                <c:pt idx="0">
                  <c:v>0.17</c:v>
                </c:pt>
                <c:pt idx="1">
                  <c:v>0.18</c:v>
                </c:pt>
                <c:pt idx="2">
                  <c:v>0.19</c:v>
                </c:pt>
                <c:pt idx="3">
                  <c:v>0.19</c:v>
                </c:pt>
                <c:pt idx="4">
                  <c:v>0.2</c:v>
                </c:pt>
                <c:pt idx="5">
                  <c:v>0.22</c:v>
                </c:pt>
                <c:pt idx="6">
                  <c:v>0.23</c:v>
                </c:pt>
                <c:pt idx="7">
                  <c:v>0.25</c:v>
                </c:pt>
                <c:pt idx="8">
                  <c:v>0.27</c:v>
                </c:pt>
                <c:pt idx="9">
                  <c:v>0.3</c:v>
                </c:pt>
                <c:pt idx="10">
                  <c:v>0.32</c:v>
                </c:pt>
                <c:pt idx="11">
                  <c:v>0.31</c:v>
                </c:pt>
                <c:pt idx="12">
                  <c:v>0.35</c:v>
                </c:pt>
                <c:pt idx="13">
                  <c:v>0.31</c:v>
                </c:pt>
                <c:pt idx="14">
                  <c:v>0.33</c:v>
                </c:pt>
                <c:pt idx="15">
                  <c:v>0.34</c:v>
                </c:pt>
                <c:pt idx="16">
                  <c:v>0.32</c:v>
                </c:pt>
                <c:pt idx="17">
                  <c:v>0.3</c:v>
                </c:pt>
                <c:pt idx="18">
                  <c:v>0.28000000000000003</c:v>
                </c:pt>
                <c:pt idx="19">
                  <c:v>0.24</c:v>
                </c:pt>
                <c:pt idx="20">
                  <c:v>0.22</c:v>
                </c:pt>
                <c:pt idx="21">
                  <c:v>0.19</c:v>
                </c:pt>
                <c:pt idx="22">
                  <c:v>0.17</c:v>
                </c:pt>
                <c:pt idx="23">
                  <c:v>0.16</c:v>
                </c:pt>
                <c:pt idx="24">
                  <c:v>0.15</c:v>
                </c:pt>
                <c:pt idx="25">
                  <c:v>0.14000000000000001</c:v>
                </c:pt>
                <c:pt idx="26">
                  <c:v>0.13</c:v>
                </c:pt>
                <c:pt idx="27">
                  <c:v>0.12</c:v>
                </c:pt>
                <c:pt idx="28">
                  <c:v>0.1</c:v>
                </c:pt>
                <c:pt idx="29">
                  <c:v>0.09</c:v>
                </c:pt>
                <c:pt idx="30">
                  <c:v>0.06</c:v>
                </c:pt>
                <c:pt idx="31">
                  <c:v>0.06</c:v>
                </c:pt>
                <c:pt idx="32">
                  <c:v>7.0000000000000007E-2</c:v>
                </c:pt>
                <c:pt idx="33">
                  <c:v>0.09</c:v>
                </c:pt>
                <c:pt idx="34">
                  <c:v>0.09</c:v>
                </c:pt>
                <c:pt idx="35">
                  <c:v>0.08</c:v>
                </c:pt>
                <c:pt idx="36">
                  <c:v>0.08</c:v>
                </c:pt>
                <c:pt idx="37">
                  <c:v>0.09</c:v>
                </c:pt>
                <c:pt idx="38">
                  <c:v>0.08</c:v>
                </c:pt>
                <c:pt idx="39">
                  <c:v>0.08</c:v>
                </c:pt>
                <c:pt idx="40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25-49E0-9210-0831AD1974B6}"/>
            </c:ext>
          </c:extLst>
        </c:ser>
        <c:ser>
          <c:idx val="3"/>
          <c:order val="3"/>
          <c:tx>
            <c:strRef>
              <c:f>'7A'!$M$7</c:f>
              <c:strCache>
                <c:ptCount val="1"/>
                <c:pt idx="0">
                  <c:v>Flygtige udledninger fra flaring</c:v>
                </c:pt>
              </c:strCache>
            </c:strRef>
          </c:tx>
          <c:spPr>
            <a:solidFill>
              <a:srgbClr val="F5FE89"/>
            </a:solidFill>
            <a:ln w="9525">
              <a:solidFill>
                <a:srgbClr val="D0D874"/>
              </a:solidFill>
            </a:ln>
            <a:effectLst/>
          </c:spPr>
          <c:cat>
            <c:strRef>
              <c:f>'7A'!$N$3:$BB$3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'7A'!$N$7:$BB$7</c:f>
              <c:numCache>
                <c:formatCode>General</c:formatCode>
                <c:ptCount val="41"/>
                <c:pt idx="0">
                  <c:v>0.41</c:v>
                </c:pt>
                <c:pt idx="1">
                  <c:v>0.82</c:v>
                </c:pt>
                <c:pt idx="2">
                  <c:v>0.84</c:v>
                </c:pt>
                <c:pt idx="3">
                  <c:v>0.73</c:v>
                </c:pt>
                <c:pt idx="4">
                  <c:v>0.73</c:v>
                </c:pt>
                <c:pt idx="5">
                  <c:v>0.56999999999999995</c:v>
                </c:pt>
                <c:pt idx="6">
                  <c:v>0.63</c:v>
                </c:pt>
                <c:pt idx="7">
                  <c:v>0.89</c:v>
                </c:pt>
                <c:pt idx="8">
                  <c:v>0.65</c:v>
                </c:pt>
                <c:pt idx="9">
                  <c:v>1.39</c:v>
                </c:pt>
                <c:pt idx="10">
                  <c:v>0.91</c:v>
                </c:pt>
                <c:pt idx="11">
                  <c:v>0.98</c:v>
                </c:pt>
                <c:pt idx="12">
                  <c:v>0.82</c:v>
                </c:pt>
                <c:pt idx="13">
                  <c:v>0.85</c:v>
                </c:pt>
                <c:pt idx="14">
                  <c:v>0.95</c:v>
                </c:pt>
                <c:pt idx="15">
                  <c:v>0.68</c:v>
                </c:pt>
                <c:pt idx="16">
                  <c:v>0.67</c:v>
                </c:pt>
                <c:pt idx="17">
                  <c:v>0.69</c:v>
                </c:pt>
                <c:pt idx="18">
                  <c:v>0.49</c:v>
                </c:pt>
                <c:pt idx="19">
                  <c:v>0.33</c:v>
                </c:pt>
                <c:pt idx="20">
                  <c:v>0.45</c:v>
                </c:pt>
                <c:pt idx="21">
                  <c:v>0.31</c:v>
                </c:pt>
                <c:pt idx="22">
                  <c:v>0.27</c:v>
                </c:pt>
                <c:pt idx="23">
                  <c:v>0.31</c:v>
                </c:pt>
                <c:pt idx="24">
                  <c:v>0.32</c:v>
                </c:pt>
                <c:pt idx="25">
                  <c:v>0.32</c:v>
                </c:pt>
                <c:pt idx="26">
                  <c:v>0.35</c:v>
                </c:pt>
                <c:pt idx="27">
                  <c:v>0.31</c:v>
                </c:pt>
                <c:pt idx="28">
                  <c:v>0.3</c:v>
                </c:pt>
                <c:pt idx="29">
                  <c:v>0.25</c:v>
                </c:pt>
                <c:pt idx="30">
                  <c:v>0.17</c:v>
                </c:pt>
                <c:pt idx="31">
                  <c:v>0.18</c:v>
                </c:pt>
                <c:pt idx="32">
                  <c:v>0.19</c:v>
                </c:pt>
                <c:pt idx="33">
                  <c:v>0.18</c:v>
                </c:pt>
                <c:pt idx="34">
                  <c:v>0.18</c:v>
                </c:pt>
                <c:pt idx="35">
                  <c:v>0.16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0.18</c:v>
                </c:pt>
                <c:pt idx="40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25-49E0-9210-0831AD197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23792"/>
        <c:axId val="586929696"/>
      </c:areaChart>
      <c:catAx>
        <c:axId val="58692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29696"/>
        <c:crosses val="autoZero"/>
        <c:auto val="1"/>
        <c:lblAlgn val="ctr"/>
        <c:lblOffset val="100"/>
        <c:tickLblSkip val="5"/>
        <c:noMultiLvlLbl val="0"/>
      </c:catAx>
      <c:valAx>
        <c:axId val="58692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23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indvinding af olie og gas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917401201627047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'7A'!$M$29</c:f>
              <c:strCache>
                <c:ptCount val="1"/>
                <c:pt idx="0">
                  <c:v>Egetforbrug af brændsler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'7A'!$N$28:$BB$28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'7A'!$N$29:$BB$29</c:f>
              <c:numCache>
                <c:formatCode>General</c:formatCode>
                <c:ptCount val="41"/>
                <c:pt idx="0">
                  <c:v>0.53</c:v>
                </c:pt>
                <c:pt idx="1">
                  <c:v>0.54</c:v>
                </c:pt>
                <c:pt idx="2">
                  <c:v>0.62</c:v>
                </c:pt>
                <c:pt idx="3">
                  <c:v>0.63</c:v>
                </c:pt>
                <c:pt idx="4">
                  <c:v>0.69</c:v>
                </c:pt>
                <c:pt idx="5">
                  <c:v>0.72</c:v>
                </c:pt>
                <c:pt idx="6">
                  <c:v>0.86</c:v>
                </c:pt>
                <c:pt idx="7">
                  <c:v>1.1299999999999999</c:v>
                </c:pt>
                <c:pt idx="8">
                  <c:v>1.25</c:v>
                </c:pt>
                <c:pt idx="9">
                  <c:v>1.36</c:v>
                </c:pt>
                <c:pt idx="10">
                  <c:v>1.45</c:v>
                </c:pt>
                <c:pt idx="11">
                  <c:v>1.42</c:v>
                </c:pt>
                <c:pt idx="12">
                  <c:v>1.52</c:v>
                </c:pt>
                <c:pt idx="13">
                  <c:v>1.52</c:v>
                </c:pt>
                <c:pt idx="14">
                  <c:v>1.56</c:v>
                </c:pt>
                <c:pt idx="15">
                  <c:v>1.6</c:v>
                </c:pt>
                <c:pt idx="16">
                  <c:v>1.63</c:v>
                </c:pt>
                <c:pt idx="17">
                  <c:v>1.61</c:v>
                </c:pt>
                <c:pt idx="18">
                  <c:v>1.6</c:v>
                </c:pt>
                <c:pt idx="19">
                  <c:v>1.5</c:v>
                </c:pt>
                <c:pt idx="20">
                  <c:v>1.48</c:v>
                </c:pt>
                <c:pt idx="21">
                  <c:v>1.42</c:v>
                </c:pt>
                <c:pt idx="22">
                  <c:v>1.44</c:v>
                </c:pt>
                <c:pt idx="23">
                  <c:v>1.34</c:v>
                </c:pt>
                <c:pt idx="24">
                  <c:v>1.32</c:v>
                </c:pt>
                <c:pt idx="25">
                  <c:v>1.38</c:v>
                </c:pt>
                <c:pt idx="26">
                  <c:v>1.26</c:v>
                </c:pt>
                <c:pt idx="27">
                  <c:v>1.31</c:v>
                </c:pt>
                <c:pt idx="28">
                  <c:v>1.2</c:v>
                </c:pt>
                <c:pt idx="29">
                  <c:v>1.1200000000000001</c:v>
                </c:pt>
                <c:pt idx="30">
                  <c:v>0.85</c:v>
                </c:pt>
                <c:pt idx="31">
                  <c:v>0.88</c:v>
                </c:pt>
                <c:pt idx="32">
                  <c:v>1.1399999999999999</c:v>
                </c:pt>
                <c:pt idx="33">
                  <c:v>1.05</c:v>
                </c:pt>
                <c:pt idx="34">
                  <c:v>1.02</c:v>
                </c:pt>
                <c:pt idx="35">
                  <c:v>0.95</c:v>
                </c:pt>
                <c:pt idx="36">
                  <c:v>0.98</c:v>
                </c:pt>
                <c:pt idx="37">
                  <c:v>1.01</c:v>
                </c:pt>
                <c:pt idx="38">
                  <c:v>1.04</c:v>
                </c:pt>
                <c:pt idx="39">
                  <c:v>1.04</c:v>
                </c:pt>
                <c:pt idx="40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5-4DCF-8E74-9F34C5477F40}"/>
            </c:ext>
          </c:extLst>
        </c:ser>
        <c:ser>
          <c:idx val="1"/>
          <c:order val="1"/>
          <c:tx>
            <c:strRef>
              <c:f>'7A'!$M$30</c:f>
              <c:strCache>
                <c:ptCount val="1"/>
                <c:pt idx="0">
                  <c:v>Flaring</c:v>
                </c:pt>
              </c:strCache>
            </c:strRef>
          </c:tx>
          <c:spPr>
            <a:solidFill>
              <a:srgbClr val="F5FE89"/>
            </a:solidFill>
            <a:ln w="9525">
              <a:solidFill>
                <a:srgbClr val="D0D874"/>
              </a:solidFill>
            </a:ln>
            <a:effectLst/>
          </c:spPr>
          <c:cat>
            <c:strRef>
              <c:f>'7A'!$N$28:$BB$28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'7A'!$N$30:$BB$30</c:f>
              <c:numCache>
                <c:formatCode>General</c:formatCode>
                <c:ptCount val="41"/>
                <c:pt idx="0">
                  <c:v>0.3</c:v>
                </c:pt>
                <c:pt idx="1">
                  <c:v>0.62</c:v>
                </c:pt>
                <c:pt idx="2">
                  <c:v>0.64</c:v>
                </c:pt>
                <c:pt idx="3">
                  <c:v>0.56000000000000005</c:v>
                </c:pt>
                <c:pt idx="4">
                  <c:v>0.55000000000000004</c:v>
                </c:pt>
                <c:pt idx="5">
                  <c:v>0.42</c:v>
                </c:pt>
                <c:pt idx="6">
                  <c:v>0.47</c:v>
                </c:pt>
                <c:pt idx="7">
                  <c:v>0.68</c:v>
                </c:pt>
                <c:pt idx="8">
                  <c:v>0.49</c:v>
                </c:pt>
                <c:pt idx="9">
                  <c:v>1.08</c:v>
                </c:pt>
                <c:pt idx="10">
                  <c:v>0.7</c:v>
                </c:pt>
                <c:pt idx="11">
                  <c:v>0.76</c:v>
                </c:pt>
                <c:pt idx="12">
                  <c:v>0.62</c:v>
                </c:pt>
                <c:pt idx="13">
                  <c:v>0.65</c:v>
                </c:pt>
                <c:pt idx="14">
                  <c:v>0.73</c:v>
                </c:pt>
                <c:pt idx="15">
                  <c:v>0.52</c:v>
                </c:pt>
                <c:pt idx="16">
                  <c:v>0.51</c:v>
                </c:pt>
                <c:pt idx="17">
                  <c:v>0.52</c:v>
                </c:pt>
                <c:pt idx="18">
                  <c:v>0.36</c:v>
                </c:pt>
                <c:pt idx="19">
                  <c:v>0.24</c:v>
                </c:pt>
                <c:pt idx="20">
                  <c:v>0.33</c:v>
                </c:pt>
                <c:pt idx="21">
                  <c:v>0.23</c:v>
                </c:pt>
                <c:pt idx="22">
                  <c:v>0.19</c:v>
                </c:pt>
                <c:pt idx="23">
                  <c:v>0.22</c:v>
                </c:pt>
                <c:pt idx="24">
                  <c:v>0.23</c:v>
                </c:pt>
                <c:pt idx="25">
                  <c:v>0.23</c:v>
                </c:pt>
                <c:pt idx="26">
                  <c:v>0.26</c:v>
                </c:pt>
                <c:pt idx="27">
                  <c:v>0.22</c:v>
                </c:pt>
                <c:pt idx="28">
                  <c:v>0.21</c:v>
                </c:pt>
                <c:pt idx="29">
                  <c:v>0.18</c:v>
                </c:pt>
                <c:pt idx="30">
                  <c:v>0.12</c:v>
                </c:pt>
                <c:pt idx="31">
                  <c:v>0.12</c:v>
                </c:pt>
                <c:pt idx="32">
                  <c:v>0.13</c:v>
                </c:pt>
                <c:pt idx="33">
                  <c:v>0.12</c:v>
                </c:pt>
                <c:pt idx="34">
                  <c:v>0.12</c:v>
                </c:pt>
                <c:pt idx="35">
                  <c:v>0.11</c:v>
                </c:pt>
                <c:pt idx="36">
                  <c:v>0.11</c:v>
                </c:pt>
                <c:pt idx="37">
                  <c:v>0.12</c:v>
                </c:pt>
                <c:pt idx="38">
                  <c:v>0.12</c:v>
                </c:pt>
                <c:pt idx="39">
                  <c:v>0.12</c:v>
                </c:pt>
                <c:pt idx="40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15-4DCF-8E74-9F34C5477F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30024"/>
        <c:axId val="586928712"/>
      </c:areaChart>
      <c:catAx>
        <c:axId val="586930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28712"/>
        <c:crosses val="autoZero"/>
        <c:auto val="1"/>
        <c:lblAlgn val="ctr"/>
        <c:lblOffset val="100"/>
        <c:tickLblSkip val="5"/>
        <c:noMultiLvlLbl val="0"/>
      </c:catAx>
      <c:valAx>
        <c:axId val="586928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300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Indvinding af olie og gas i Nordsøen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42274321752435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'7A'!$M$54</c:f>
              <c:strCache>
                <c:ptCount val="1"/>
                <c:pt idx="0">
                  <c:v>Råolie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'7A'!$N$53:$BB$53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'7A'!$N$54:$BB$54</c:f>
              <c:numCache>
                <c:formatCode>General</c:formatCode>
                <c:ptCount val="41"/>
                <c:pt idx="0">
                  <c:v>255.96</c:v>
                </c:pt>
                <c:pt idx="1">
                  <c:v>298.60000000000002</c:v>
                </c:pt>
                <c:pt idx="2">
                  <c:v>331.18</c:v>
                </c:pt>
                <c:pt idx="3">
                  <c:v>352.92</c:v>
                </c:pt>
                <c:pt idx="4">
                  <c:v>389.35</c:v>
                </c:pt>
                <c:pt idx="5">
                  <c:v>391.56</c:v>
                </c:pt>
                <c:pt idx="6">
                  <c:v>432.22</c:v>
                </c:pt>
                <c:pt idx="7">
                  <c:v>479.24</c:v>
                </c:pt>
                <c:pt idx="8">
                  <c:v>491.59</c:v>
                </c:pt>
                <c:pt idx="9">
                  <c:v>622</c:v>
                </c:pt>
                <c:pt idx="10">
                  <c:v>764.53</c:v>
                </c:pt>
                <c:pt idx="11">
                  <c:v>726.12</c:v>
                </c:pt>
                <c:pt idx="12">
                  <c:v>780.15</c:v>
                </c:pt>
                <c:pt idx="13">
                  <c:v>780.14</c:v>
                </c:pt>
                <c:pt idx="14">
                  <c:v>828.27</c:v>
                </c:pt>
                <c:pt idx="15">
                  <c:v>796.22</c:v>
                </c:pt>
                <c:pt idx="16">
                  <c:v>724.06</c:v>
                </c:pt>
                <c:pt idx="17">
                  <c:v>652.26</c:v>
                </c:pt>
                <c:pt idx="18">
                  <c:v>603.53</c:v>
                </c:pt>
                <c:pt idx="19">
                  <c:v>554.83000000000004</c:v>
                </c:pt>
                <c:pt idx="20">
                  <c:v>522.73</c:v>
                </c:pt>
                <c:pt idx="21">
                  <c:v>470.45</c:v>
                </c:pt>
                <c:pt idx="22">
                  <c:v>429.14</c:v>
                </c:pt>
                <c:pt idx="23">
                  <c:v>373.36</c:v>
                </c:pt>
                <c:pt idx="24">
                  <c:v>349.63</c:v>
                </c:pt>
                <c:pt idx="25">
                  <c:v>330.66</c:v>
                </c:pt>
                <c:pt idx="26">
                  <c:v>297.75</c:v>
                </c:pt>
                <c:pt idx="27">
                  <c:v>289.69</c:v>
                </c:pt>
                <c:pt idx="28">
                  <c:v>243.63</c:v>
                </c:pt>
                <c:pt idx="29">
                  <c:v>215.74</c:v>
                </c:pt>
                <c:pt idx="30">
                  <c:v>175.42</c:v>
                </c:pt>
                <c:pt idx="31">
                  <c:v>167.2</c:v>
                </c:pt>
                <c:pt idx="32">
                  <c:v>180.12</c:v>
                </c:pt>
                <c:pt idx="33">
                  <c:v>214.23</c:v>
                </c:pt>
                <c:pt idx="34">
                  <c:v>230.73</c:v>
                </c:pt>
                <c:pt idx="35">
                  <c:v>235.12</c:v>
                </c:pt>
                <c:pt idx="36">
                  <c:v>266.67</c:v>
                </c:pt>
                <c:pt idx="37">
                  <c:v>283.08</c:v>
                </c:pt>
                <c:pt idx="38">
                  <c:v>282.3</c:v>
                </c:pt>
                <c:pt idx="39">
                  <c:v>251</c:v>
                </c:pt>
                <c:pt idx="40">
                  <c:v>242.58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8D-4888-8822-15D9A8B0BC99}"/>
            </c:ext>
          </c:extLst>
        </c:ser>
        <c:ser>
          <c:idx val="1"/>
          <c:order val="1"/>
          <c:tx>
            <c:strRef>
              <c:f>'7A'!$M$55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'7A'!$N$53:$BB$53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'7A'!$N$55:$BB$55</c:f>
              <c:numCache>
                <c:formatCode>General</c:formatCode>
                <c:ptCount val="41"/>
                <c:pt idx="0">
                  <c:v>115.97</c:v>
                </c:pt>
                <c:pt idx="1">
                  <c:v>145.71</c:v>
                </c:pt>
                <c:pt idx="2">
                  <c:v>151.78</c:v>
                </c:pt>
                <c:pt idx="3">
                  <c:v>167.79</c:v>
                </c:pt>
                <c:pt idx="4">
                  <c:v>181.8</c:v>
                </c:pt>
                <c:pt idx="5">
                  <c:v>196.85</c:v>
                </c:pt>
                <c:pt idx="6">
                  <c:v>239.2</c:v>
                </c:pt>
                <c:pt idx="7">
                  <c:v>295.05</c:v>
                </c:pt>
                <c:pt idx="8">
                  <c:v>286.14</c:v>
                </c:pt>
                <c:pt idx="9">
                  <c:v>294.07</c:v>
                </c:pt>
                <c:pt idx="10">
                  <c:v>310.31</c:v>
                </c:pt>
                <c:pt idx="11">
                  <c:v>317.76</c:v>
                </c:pt>
                <c:pt idx="12">
                  <c:v>318.32</c:v>
                </c:pt>
                <c:pt idx="13">
                  <c:v>301.56</c:v>
                </c:pt>
                <c:pt idx="14">
                  <c:v>355.53</c:v>
                </c:pt>
                <c:pt idx="15">
                  <c:v>392.87</c:v>
                </c:pt>
                <c:pt idx="16">
                  <c:v>390.35</c:v>
                </c:pt>
                <c:pt idx="17">
                  <c:v>346.15</c:v>
                </c:pt>
                <c:pt idx="18">
                  <c:v>377.55</c:v>
                </c:pt>
                <c:pt idx="19">
                  <c:v>314.99</c:v>
                </c:pt>
                <c:pt idx="20">
                  <c:v>307.42</c:v>
                </c:pt>
                <c:pt idx="21">
                  <c:v>246.59</c:v>
                </c:pt>
                <c:pt idx="22">
                  <c:v>216</c:v>
                </c:pt>
                <c:pt idx="23">
                  <c:v>179.27</c:v>
                </c:pt>
                <c:pt idx="24">
                  <c:v>173.26</c:v>
                </c:pt>
                <c:pt idx="25">
                  <c:v>173.51</c:v>
                </c:pt>
                <c:pt idx="26">
                  <c:v>169.74</c:v>
                </c:pt>
                <c:pt idx="27">
                  <c:v>182.14</c:v>
                </c:pt>
                <c:pt idx="28">
                  <c:v>155.07</c:v>
                </c:pt>
                <c:pt idx="29">
                  <c:v>115.74</c:v>
                </c:pt>
                <c:pt idx="30">
                  <c:v>45.04</c:v>
                </c:pt>
                <c:pt idx="31">
                  <c:v>39.08</c:v>
                </c:pt>
                <c:pt idx="32">
                  <c:v>79.959999999999994</c:v>
                </c:pt>
                <c:pt idx="33">
                  <c:v>138.38999999999999</c:v>
                </c:pt>
                <c:pt idx="34">
                  <c:v>124.87</c:v>
                </c:pt>
                <c:pt idx="35">
                  <c:v>111.82</c:v>
                </c:pt>
                <c:pt idx="36">
                  <c:v>119.87</c:v>
                </c:pt>
                <c:pt idx="37">
                  <c:v>128.04</c:v>
                </c:pt>
                <c:pt idx="38">
                  <c:v>117.84</c:v>
                </c:pt>
                <c:pt idx="39">
                  <c:v>105.69</c:v>
                </c:pt>
                <c:pt idx="40">
                  <c:v>100.64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8D-4888-8822-15D9A8B0B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30680"/>
        <c:axId val="586928384"/>
      </c:areaChart>
      <c:catAx>
        <c:axId val="586930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28384"/>
        <c:crosses val="autoZero"/>
        <c:auto val="1"/>
        <c:lblAlgn val="ctr"/>
        <c:lblOffset val="100"/>
        <c:tickLblSkip val="5"/>
        <c:noMultiLvlLbl val="0"/>
      </c:catAx>
      <c:valAx>
        <c:axId val="586928384"/>
        <c:scaling>
          <c:orientation val="minMax"/>
          <c:max val="120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30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raffinaderivirksomhed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6685841698697612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'7A'!$M$79</c:f>
              <c:strCache>
                <c:ptCount val="1"/>
                <c:pt idx="0">
                  <c:v>Egetforbrug af brændsler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'7A'!$N$78:$BB$78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'7A'!$N$79:$BB$79</c:f>
              <c:numCache>
                <c:formatCode>General</c:formatCode>
                <c:ptCount val="41"/>
                <c:pt idx="0">
                  <c:v>0.88</c:v>
                </c:pt>
                <c:pt idx="1">
                  <c:v>0.94</c:v>
                </c:pt>
                <c:pt idx="2">
                  <c:v>1.05</c:v>
                </c:pt>
                <c:pt idx="3">
                  <c:v>1.04</c:v>
                </c:pt>
                <c:pt idx="4">
                  <c:v>1.07</c:v>
                </c:pt>
                <c:pt idx="5">
                  <c:v>1.19</c:v>
                </c:pt>
                <c:pt idx="6">
                  <c:v>1.29</c:v>
                </c:pt>
                <c:pt idx="7">
                  <c:v>1</c:v>
                </c:pt>
                <c:pt idx="8">
                  <c:v>0.85</c:v>
                </c:pt>
                <c:pt idx="9">
                  <c:v>0.87</c:v>
                </c:pt>
                <c:pt idx="10">
                  <c:v>0.89</c:v>
                </c:pt>
                <c:pt idx="11">
                  <c:v>0.9</c:v>
                </c:pt>
                <c:pt idx="12">
                  <c:v>0.86</c:v>
                </c:pt>
                <c:pt idx="13">
                  <c:v>0.9</c:v>
                </c:pt>
                <c:pt idx="14">
                  <c:v>0.89</c:v>
                </c:pt>
                <c:pt idx="15">
                  <c:v>0.85</c:v>
                </c:pt>
                <c:pt idx="16">
                  <c:v>0.88</c:v>
                </c:pt>
                <c:pt idx="17">
                  <c:v>0.88</c:v>
                </c:pt>
                <c:pt idx="18">
                  <c:v>0.79</c:v>
                </c:pt>
                <c:pt idx="19">
                  <c:v>0.8</c:v>
                </c:pt>
                <c:pt idx="20">
                  <c:v>0.73</c:v>
                </c:pt>
                <c:pt idx="21">
                  <c:v>0.84</c:v>
                </c:pt>
                <c:pt idx="22">
                  <c:v>0.89</c:v>
                </c:pt>
                <c:pt idx="23">
                  <c:v>0.87</c:v>
                </c:pt>
                <c:pt idx="24">
                  <c:v>0.83</c:v>
                </c:pt>
                <c:pt idx="25">
                  <c:v>0.91</c:v>
                </c:pt>
                <c:pt idx="26">
                  <c:v>0.8</c:v>
                </c:pt>
                <c:pt idx="27">
                  <c:v>0.88</c:v>
                </c:pt>
                <c:pt idx="28">
                  <c:v>0.82</c:v>
                </c:pt>
                <c:pt idx="29">
                  <c:v>0.87</c:v>
                </c:pt>
                <c:pt idx="30">
                  <c:v>0.88</c:v>
                </c:pt>
                <c:pt idx="31">
                  <c:v>0.88</c:v>
                </c:pt>
                <c:pt idx="32">
                  <c:v>0.88</c:v>
                </c:pt>
                <c:pt idx="33">
                  <c:v>0.88</c:v>
                </c:pt>
                <c:pt idx="34">
                  <c:v>0.88</c:v>
                </c:pt>
                <c:pt idx="35">
                  <c:v>0.88</c:v>
                </c:pt>
                <c:pt idx="36">
                  <c:v>0.88</c:v>
                </c:pt>
                <c:pt idx="37">
                  <c:v>0.88</c:v>
                </c:pt>
                <c:pt idx="38">
                  <c:v>0.88</c:v>
                </c:pt>
                <c:pt idx="39">
                  <c:v>0.88</c:v>
                </c:pt>
                <c:pt idx="40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CB-44D6-8EE0-325B7E4D5242}"/>
            </c:ext>
          </c:extLst>
        </c:ser>
        <c:ser>
          <c:idx val="1"/>
          <c:order val="1"/>
          <c:tx>
            <c:strRef>
              <c:f>'7A'!$M$80</c:f>
              <c:strCache>
                <c:ptCount val="1"/>
                <c:pt idx="0">
                  <c:v>El- og fjernvarmeproduktion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'7A'!$N$78:$BB$78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'7A'!$N$80:$BB$80</c:f>
              <c:numCache>
                <c:formatCode>General</c:formatCode>
                <c:ptCount val="41"/>
                <c:pt idx="0">
                  <c:v>0.03</c:v>
                </c:pt>
                <c:pt idx="1">
                  <c:v>0.05</c:v>
                </c:pt>
                <c:pt idx="2">
                  <c:v>0.08</c:v>
                </c:pt>
                <c:pt idx="3">
                  <c:v>0.11</c:v>
                </c:pt>
                <c:pt idx="4">
                  <c:v>0.1</c:v>
                </c:pt>
                <c:pt idx="5">
                  <c:v>0.11</c:v>
                </c:pt>
                <c:pt idx="6">
                  <c:v>0.12</c:v>
                </c:pt>
                <c:pt idx="7">
                  <c:v>0.11</c:v>
                </c:pt>
                <c:pt idx="8">
                  <c:v>0.12</c:v>
                </c:pt>
                <c:pt idx="9">
                  <c:v>0.12</c:v>
                </c:pt>
                <c:pt idx="10">
                  <c:v>0.11</c:v>
                </c:pt>
                <c:pt idx="11">
                  <c:v>0.11</c:v>
                </c:pt>
                <c:pt idx="12">
                  <c:v>0.11</c:v>
                </c:pt>
                <c:pt idx="13">
                  <c:v>0.12</c:v>
                </c:pt>
                <c:pt idx="14">
                  <c:v>0.11</c:v>
                </c:pt>
                <c:pt idx="15">
                  <c:v>0.09</c:v>
                </c:pt>
                <c:pt idx="16">
                  <c:v>0.1</c:v>
                </c:pt>
                <c:pt idx="17">
                  <c:v>0.11</c:v>
                </c:pt>
                <c:pt idx="18">
                  <c:v>0.08</c:v>
                </c:pt>
                <c:pt idx="19">
                  <c:v>0.09</c:v>
                </c:pt>
                <c:pt idx="20">
                  <c:v>0.09</c:v>
                </c:pt>
                <c:pt idx="21">
                  <c:v>7.0000000000000007E-2</c:v>
                </c:pt>
                <c:pt idx="22">
                  <c:v>0.08</c:v>
                </c:pt>
                <c:pt idx="23">
                  <c:v>0.08</c:v>
                </c:pt>
                <c:pt idx="24">
                  <c:v>0.09</c:v>
                </c:pt>
                <c:pt idx="25">
                  <c:v>0.09</c:v>
                </c:pt>
                <c:pt idx="26">
                  <c:v>0.09</c:v>
                </c:pt>
                <c:pt idx="27">
                  <c:v>0.08</c:v>
                </c:pt>
                <c:pt idx="28">
                  <c:v>0.09</c:v>
                </c:pt>
                <c:pt idx="29">
                  <c:v>0.09</c:v>
                </c:pt>
                <c:pt idx="30">
                  <c:v>0.09</c:v>
                </c:pt>
                <c:pt idx="31">
                  <c:v>0.09</c:v>
                </c:pt>
                <c:pt idx="32">
                  <c:v>0.09</c:v>
                </c:pt>
                <c:pt idx="33">
                  <c:v>0.09</c:v>
                </c:pt>
                <c:pt idx="34">
                  <c:v>0.09</c:v>
                </c:pt>
                <c:pt idx="35">
                  <c:v>0.09</c:v>
                </c:pt>
                <c:pt idx="36">
                  <c:v>0.09</c:v>
                </c:pt>
                <c:pt idx="37">
                  <c:v>0.09</c:v>
                </c:pt>
                <c:pt idx="38">
                  <c:v>0.09</c:v>
                </c:pt>
                <c:pt idx="39">
                  <c:v>0.09</c:v>
                </c:pt>
                <c:pt idx="40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CB-44D6-8EE0-325B7E4D5242}"/>
            </c:ext>
          </c:extLst>
        </c:ser>
        <c:ser>
          <c:idx val="2"/>
          <c:order val="2"/>
          <c:tx>
            <c:strRef>
              <c:f>'7A'!$M$81</c:f>
              <c:strCache>
                <c:ptCount val="1"/>
                <c:pt idx="0">
                  <c:v>Flaring</c:v>
                </c:pt>
              </c:strCache>
            </c:strRef>
          </c:tx>
          <c:spPr>
            <a:solidFill>
              <a:srgbClr val="F5FE89"/>
            </a:solidFill>
            <a:ln w="9525">
              <a:solidFill>
                <a:srgbClr val="D0D874"/>
              </a:solidFill>
            </a:ln>
            <a:effectLst/>
          </c:spPr>
          <c:cat>
            <c:strRef>
              <c:f>'7A'!$N$78:$BB$78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'7A'!$N$81:$BB$81</c:f>
              <c:numCache>
                <c:formatCode>General</c:formatCode>
                <c:ptCount val="41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0.02</c:v>
                </c:pt>
                <c:pt idx="4">
                  <c:v>0.03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0.02</c:v>
                </c:pt>
                <c:pt idx="9">
                  <c:v>0.02</c:v>
                </c:pt>
                <c:pt idx="10">
                  <c:v>0.02</c:v>
                </c:pt>
                <c:pt idx="11">
                  <c:v>0.01</c:v>
                </c:pt>
                <c:pt idx="12">
                  <c:v>0.02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0.02</c:v>
                </c:pt>
                <c:pt idx="18">
                  <c:v>0.03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0.02</c:v>
                </c:pt>
                <c:pt idx="23">
                  <c:v>0.01</c:v>
                </c:pt>
                <c:pt idx="24">
                  <c:v>0.02</c:v>
                </c:pt>
                <c:pt idx="25">
                  <c:v>0.01</c:v>
                </c:pt>
                <c:pt idx="26">
                  <c:v>0.02</c:v>
                </c:pt>
                <c:pt idx="27">
                  <c:v>0.01</c:v>
                </c:pt>
                <c:pt idx="28">
                  <c:v>0.02</c:v>
                </c:pt>
                <c:pt idx="29">
                  <c:v>0.02</c:v>
                </c:pt>
                <c:pt idx="30">
                  <c:v>0.02</c:v>
                </c:pt>
                <c:pt idx="31">
                  <c:v>0.02</c:v>
                </c:pt>
                <c:pt idx="32">
                  <c:v>0.02</c:v>
                </c:pt>
                <c:pt idx="33">
                  <c:v>0.02</c:v>
                </c:pt>
                <c:pt idx="34">
                  <c:v>0.02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0.02</c:v>
                </c:pt>
                <c:pt idx="39">
                  <c:v>0.02</c:v>
                </c:pt>
                <c:pt idx="4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CB-44D6-8EE0-325B7E4D5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31336"/>
        <c:axId val="586931664"/>
      </c:areaChart>
      <c:catAx>
        <c:axId val="586931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31664"/>
        <c:crosses val="autoZero"/>
        <c:auto val="1"/>
        <c:lblAlgn val="ctr"/>
        <c:lblOffset val="100"/>
        <c:tickLblSkip val="5"/>
        <c:noMultiLvlLbl val="0"/>
      </c:catAx>
      <c:valAx>
        <c:axId val="58693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31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Modelleret brintproduktion fra elektrolyseanlæg og elforbrug forbundet hermed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3851737134753894"/>
          <c:h val="0.80785679858743742"/>
        </c:manualLayout>
      </c:layout>
      <c:lineChart>
        <c:grouping val="standard"/>
        <c:varyColors val="0"/>
        <c:ser>
          <c:idx val="0"/>
          <c:order val="0"/>
          <c:tx>
            <c:strRef>
              <c:f>'7A'!$M$104</c:f>
              <c:strCache>
                <c:ptCount val="1"/>
                <c:pt idx="0">
                  <c:v>Elforbrug til brintproduktion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'7A'!$N$103:$W$103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'7A'!$N$104:$W$104</c:f>
              <c:numCache>
                <c:formatCode>General</c:formatCode>
                <c:ptCount val="10"/>
                <c:pt idx="0">
                  <c:v>0.02</c:v>
                </c:pt>
                <c:pt idx="1">
                  <c:v>0.14000000000000001</c:v>
                </c:pt>
                <c:pt idx="2">
                  <c:v>0.41</c:v>
                </c:pt>
                <c:pt idx="3">
                  <c:v>0.98</c:v>
                </c:pt>
                <c:pt idx="4">
                  <c:v>0.93</c:v>
                </c:pt>
                <c:pt idx="5">
                  <c:v>0.89</c:v>
                </c:pt>
                <c:pt idx="6">
                  <c:v>1.17</c:v>
                </c:pt>
                <c:pt idx="7">
                  <c:v>1.37</c:v>
                </c:pt>
                <c:pt idx="8">
                  <c:v>1.58</c:v>
                </c:pt>
                <c:pt idx="9">
                  <c:v>1.78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82-4645-805E-5CB16CE63CF1}"/>
            </c:ext>
          </c:extLst>
        </c:ser>
        <c:ser>
          <c:idx val="1"/>
          <c:order val="1"/>
          <c:tx>
            <c:strRef>
              <c:f>'7A'!$M$105</c:f>
              <c:strCache>
                <c:ptCount val="1"/>
                <c:pt idx="0">
                  <c:v>Brintproduktion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'7A'!$N$103:$W$103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'7A'!$N$105:$W$105</c:f>
              <c:numCache>
                <c:formatCode>General</c:formatCode>
                <c:ptCount val="10"/>
                <c:pt idx="0">
                  <c:v>0.02</c:v>
                </c:pt>
                <c:pt idx="1">
                  <c:v>0.1</c:v>
                </c:pt>
                <c:pt idx="2">
                  <c:v>0.27</c:v>
                </c:pt>
                <c:pt idx="3">
                  <c:v>0.65</c:v>
                </c:pt>
                <c:pt idx="4">
                  <c:v>0.61</c:v>
                </c:pt>
                <c:pt idx="5">
                  <c:v>0.59</c:v>
                </c:pt>
                <c:pt idx="6">
                  <c:v>0.77</c:v>
                </c:pt>
                <c:pt idx="7">
                  <c:v>0.9</c:v>
                </c:pt>
                <c:pt idx="8">
                  <c:v>1.04</c:v>
                </c:pt>
                <c:pt idx="9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82-4645-805E-5CB16CE63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907392"/>
        <c:axId val="586903456"/>
      </c:lineChart>
      <c:catAx>
        <c:axId val="5869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3456"/>
        <c:crosses val="autoZero"/>
        <c:auto val="1"/>
        <c:lblAlgn val="ctr"/>
        <c:lblOffset val="100"/>
        <c:noMultiLvlLbl val="0"/>
      </c:catAx>
      <c:valAx>
        <c:axId val="58690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739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Energi- og CO2-intensitet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821771093779158E-2"/>
          <c:y val="0.14704377343115105"/>
          <c:w val="0.59676064484830393"/>
          <c:h val="0.76588535996018592"/>
        </c:manualLayout>
      </c:layout>
      <c:lineChart>
        <c:grouping val="standard"/>
        <c:varyColors val="0"/>
        <c:ser>
          <c:idx val="0"/>
          <c:order val="0"/>
          <c:tx>
            <c:strRef>
              <c:f>'6'!$M$4</c:f>
              <c:strCache>
                <c:ptCount val="1"/>
                <c:pt idx="0">
                  <c:v>CO2-intensitet - Fremstillingserhverv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'6'!$N$3:$AH$3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'6'!$N$4:$AH$4</c:f>
              <c:numCache>
                <c:formatCode>General</c:formatCode>
                <c:ptCount val="21"/>
                <c:pt idx="0">
                  <c:v>100</c:v>
                </c:pt>
                <c:pt idx="1">
                  <c:v>100.68</c:v>
                </c:pt>
                <c:pt idx="2">
                  <c:v>89.54</c:v>
                </c:pt>
                <c:pt idx="3">
                  <c:v>84.45</c:v>
                </c:pt>
                <c:pt idx="4">
                  <c:v>81.849999999999994</c:v>
                </c:pt>
                <c:pt idx="5">
                  <c:v>84.52</c:v>
                </c:pt>
                <c:pt idx="6">
                  <c:v>84.66</c:v>
                </c:pt>
                <c:pt idx="7">
                  <c:v>87.1</c:v>
                </c:pt>
                <c:pt idx="8">
                  <c:v>84.57</c:v>
                </c:pt>
                <c:pt idx="9">
                  <c:v>79.959999999999994</c:v>
                </c:pt>
                <c:pt idx="10">
                  <c:v>81.94</c:v>
                </c:pt>
                <c:pt idx="11">
                  <c:v>77.45</c:v>
                </c:pt>
                <c:pt idx="12">
                  <c:v>74.44</c:v>
                </c:pt>
                <c:pt idx="13">
                  <c:v>71.55</c:v>
                </c:pt>
                <c:pt idx="14">
                  <c:v>69.09</c:v>
                </c:pt>
                <c:pt idx="15">
                  <c:v>66.39</c:v>
                </c:pt>
                <c:pt idx="16">
                  <c:v>64.64</c:v>
                </c:pt>
                <c:pt idx="17">
                  <c:v>62.85</c:v>
                </c:pt>
                <c:pt idx="18">
                  <c:v>61.09</c:v>
                </c:pt>
                <c:pt idx="19">
                  <c:v>59.38</c:v>
                </c:pt>
                <c:pt idx="20">
                  <c:v>57.71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4D-46DF-8B3D-92648578CA77}"/>
            </c:ext>
          </c:extLst>
        </c:ser>
        <c:ser>
          <c:idx val="1"/>
          <c:order val="1"/>
          <c:tx>
            <c:strRef>
              <c:f>'6'!$M$5</c:f>
              <c:strCache>
                <c:ptCount val="1"/>
                <c:pt idx="0">
                  <c:v>Energiintensitet - Fremstillingserhverv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'6'!$N$3:$AH$3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'6'!$N$5:$AH$5</c:f>
              <c:numCache>
                <c:formatCode>General</c:formatCode>
                <c:ptCount val="21"/>
                <c:pt idx="0">
                  <c:v>100</c:v>
                </c:pt>
                <c:pt idx="1">
                  <c:v>96.64</c:v>
                </c:pt>
                <c:pt idx="2">
                  <c:v>89.01</c:v>
                </c:pt>
                <c:pt idx="3">
                  <c:v>84.78</c:v>
                </c:pt>
                <c:pt idx="4">
                  <c:v>80.02</c:v>
                </c:pt>
                <c:pt idx="5">
                  <c:v>79.17</c:v>
                </c:pt>
                <c:pt idx="6">
                  <c:v>77.94</c:v>
                </c:pt>
                <c:pt idx="7">
                  <c:v>78.239999999999995</c:v>
                </c:pt>
                <c:pt idx="8">
                  <c:v>77.040000000000006</c:v>
                </c:pt>
                <c:pt idx="9">
                  <c:v>72.62</c:v>
                </c:pt>
                <c:pt idx="10">
                  <c:v>74.099999999999994</c:v>
                </c:pt>
                <c:pt idx="11">
                  <c:v>72.319999999999993</c:v>
                </c:pt>
                <c:pt idx="12">
                  <c:v>71.290000000000006</c:v>
                </c:pt>
                <c:pt idx="13">
                  <c:v>70.290000000000006</c:v>
                </c:pt>
                <c:pt idx="14">
                  <c:v>69.34</c:v>
                </c:pt>
                <c:pt idx="15">
                  <c:v>68.42</c:v>
                </c:pt>
                <c:pt idx="16">
                  <c:v>67.790000000000006</c:v>
                </c:pt>
                <c:pt idx="17">
                  <c:v>67.17</c:v>
                </c:pt>
                <c:pt idx="18">
                  <c:v>66.56</c:v>
                </c:pt>
                <c:pt idx="19">
                  <c:v>65.97</c:v>
                </c:pt>
                <c:pt idx="20">
                  <c:v>65.400000000000006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4D-46DF-8B3D-92648578CA77}"/>
            </c:ext>
          </c:extLst>
        </c:ser>
        <c:ser>
          <c:idx val="2"/>
          <c:order val="2"/>
          <c:tx>
            <c:strRef>
              <c:f>'6'!$M$6</c:f>
              <c:strCache>
                <c:ptCount val="1"/>
                <c:pt idx="0">
                  <c:v>CO2-intensitet - Bygge- og anlæg</c:v>
                </c:pt>
              </c:strCache>
            </c:strRef>
          </c:tx>
          <c:spPr>
            <a:ln w="19050" cap="rnd">
              <a:solidFill>
                <a:srgbClr val="1D4C57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'6'!$N$3:$AH$3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'6'!$N$6:$AH$6</c:f>
              <c:numCache>
                <c:formatCode>General</c:formatCode>
                <c:ptCount val="21"/>
                <c:pt idx="0">
                  <c:v>100</c:v>
                </c:pt>
                <c:pt idx="1">
                  <c:v>102.43</c:v>
                </c:pt>
                <c:pt idx="2">
                  <c:v>90.25</c:v>
                </c:pt>
                <c:pt idx="3">
                  <c:v>90.57</c:v>
                </c:pt>
                <c:pt idx="4">
                  <c:v>86.91</c:v>
                </c:pt>
                <c:pt idx="5">
                  <c:v>78.010000000000005</c:v>
                </c:pt>
                <c:pt idx="6">
                  <c:v>74.760000000000005</c:v>
                </c:pt>
                <c:pt idx="7">
                  <c:v>77.400000000000006</c:v>
                </c:pt>
                <c:pt idx="8">
                  <c:v>70.78</c:v>
                </c:pt>
                <c:pt idx="9">
                  <c:v>68.040000000000006</c:v>
                </c:pt>
                <c:pt idx="10">
                  <c:v>67.569999999999993</c:v>
                </c:pt>
                <c:pt idx="11">
                  <c:v>65.37</c:v>
                </c:pt>
                <c:pt idx="12">
                  <c:v>64.63</c:v>
                </c:pt>
                <c:pt idx="13">
                  <c:v>63.92</c:v>
                </c:pt>
                <c:pt idx="14">
                  <c:v>63.31</c:v>
                </c:pt>
                <c:pt idx="15">
                  <c:v>61.38</c:v>
                </c:pt>
                <c:pt idx="16">
                  <c:v>60.59</c:v>
                </c:pt>
                <c:pt idx="17">
                  <c:v>59.82</c:v>
                </c:pt>
                <c:pt idx="18">
                  <c:v>58.38</c:v>
                </c:pt>
                <c:pt idx="19">
                  <c:v>57.64</c:v>
                </c:pt>
                <c:pt idx="20">
                  <c:v>56.02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C4D-46DF-8B3D-92648578CA77}"/>
            </c:ext>
          </c:extLst>
        </c:ser>
        <c:ser>
          <c:idx val="3"/>
          <c:order val="3"/>
          <c:tx>
            <c:strRef>
              <c:f>'6'!$M$7</c:f>
              <c:strCache>
                <c:ptCount val="1"/>
                <c:pt idx="0">
                  <c:v>Energiintensitet - Bygge- og anlæg</c:v>
                </c:pt>
              </c:strCache>
            </c:strRef>
          </c:tx>
          <c:spPr>
            <a:ln w="19050" cap="rnd">
              <a:solidFill>
                <a:srgbClr val="0097A7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'6'!$N$3:$AH$3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'6'!$N$7:$AH$7</c:f>
              <c:numCache>
                <c:formatCode>General</c:formatCode>
                <c:ptCount val="21"/>
                <c:pt idx="0">
                  <c:v>100</c:v>
                </c:pt>
                <c:pt idx="1">
                  <c:v>100.98</c:v>
                </c:pt>
                <c:pt idx="2">
                  <c:v>92.27</c:v>
                </c:pt>
                <c:pt idx="3">
                  <c:v>91.9</c:v>
                </c:pt>
                <c:pt idx="4">
                  <c:v>88.07</c:v>
                </c:pt>
                <c:pt idx="5">
                  <c:v>78.94</c:v>
                </c:pt>
                <c:pt idx="6">
                  <c:v>75.44</c:v>
                </c:pt>
                <c:pt idx="7">
                  <c:v>78.09</c:v>
                </c:pt>
                <c:pt idx="8">
                  <c:v>71.34</c:v>
                </c:pt>
                <c:pt idx="9">
                  <c:v>68.34</c:v>
                </c:pt>
                <c:pt idx="10">
                  <c:v>67.77</c:v>
                </c:pt>
                <c:pt idx="11">
                  <c:v>66.14</c:v>
                </c:pt>
                <c:pt idx="12">
                  <c:v>65.86</c:v>
                </c:pt>
                <c:pt idx="13">
                  <c:v>65.58</c:v>
                </c:pt>
                <c:pt idx="14">
                  <c:v>65.33</c:v>
                </c:pt>
                <c:pt idx="15">
                  <c:v>65.08</c:v>
                </c:pt>
                <c:pt idx="16">
                  <c:v>64.709999999999994</c:v>
                </c:pt>
                <c:pt idx="17">
                  <c:v>64.349999999999994</c:v>
                </c:pt>
                <c:pt idx="18">
                  <c:v>63.99</c:v>
                </c:pt>
                <c:pt idx="19">
                  <c:v>63.65</c:v>
                </c:pt>
                <c:pt idx="20">
                  <c:v>63.3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4D-46DF-8B3D-92648578C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742928"/>
        <c:axId val="580748176"/>
      </c:lineChart>
      <c:catAx>
        <c:axId val="58074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8176"/>
        <c:crosses val="autoZero"/>
        <c:auto val="1"/>
        <c:lblAlgn val="ctr"/>
        <c:lblOffset val="100"/>
        <c:tickLblSkip val="5"/>
        <c:noMultiLvlLbl val="0"/>
      </c:catAx>
      <c:valAx>
        <c:axId val="58074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(2010 = 100)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3.3865834253389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0742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62413703026459"/>
          <c:y val="0.33643841084390241"/>
          <c:w val="0.28357017576594395"/>
          <c:h val="0.419460285284974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Produktion af biogas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6.2276747397096689E-2"/>
          <c:y val="0.12679881259319456"/>
          <c:w val="0.88557730342948837"/>
          <c:h val="0.7091994696139079"/>
        </c:manualLayout>
      </c:layout>
      <c:areaChart>
        <c:grouping val="stacked"/>
        <c:varyColors val="0"/>
        <c:ser>
          <c:idx val="0"/>
          <c:order val="0"/>
          <c:tx>
            <c:strRef>
              <c:f>'7A'!$M$129</c:f>
              <c:strCache>
                <c:ptCount val="1"/>
                <c:pt idx="0">
                  <c:v>Øvrig anvendelse af biogas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'7A'!$N$128:$BB$128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'7A'!$N$129:$BB$129</c:f>
              <c:numCache>
                <c:formatCode>General</c:formatCode>
                <c:ptCount val="41"/>
                <c:pt idx="0">
                  <c:v>0.75</c:v>
                </c:pt>
                <c:pt idx="1">
                  <c:v>0.91</c:v>
                </c:pt>
                <c:pt idx="2">
                  <c:v>0.9</c:v>
                </c:pt>
                <c:pt idx="3">
                  <c:v>1.08</c:v>
                </c:pt>
                <c:pt idx="4">
                  <c:v>1.28</c:v>
                </c:pt>
                <c:pt idx="5">
                  <c:v>1.75</c:v>
                </c:pt>
                <c:pt idx="6">
                  <c:v>1.99</c:v>
                </c:pt>
                <c:pt idx="7">
                  <c:v>2.39</c:v>
                </c:pt>
                <c:pt idx="8">
                  <c:v>2.64</c:v>
                </c:pt>
                <c:pt idx="9">
                  <c:v>2.61</c:v>
                </c:pt>
                <c:pt idx="10">
                  <c:v>2.87</c:v>
                </c:pt>
                <c:pt idx="11">
                  <c:v>3.02</c:v>
                </c:pt>
                <c:pt idx="12">
                  <c:v>3.33</c:v>
                </c:pt>
                <c:pt idx="13">
                  <c:v>3.54</c:v>
                </c:pt>
                <c:pt idx="14">
                  <c:v>3.71</c:v>
                </c:pt>
                <c:pt idx="15">
                  <c:v>3.83</c:v>
                </c:pt>
                <c:pt idx="16">
                  <c:v>3.92</c:v>
                </c:pt>
                <c:pt idx="17">
                  <c:v>3.91</c:v>
                </c:pt>
                <c:pt idx="18">
                  <c:v>3.93</c:v>
                </c:pt>
                <c:pt idx="19">
                  <c:v>4.18</c:v>
                </c:pt>
                <c:pt idx="20">
                  <c:v>4.34</c:v>
                </c:pt>
                <c:pt idx="21">
                  <c:v>4.1100000000000003</c:v>
                </c:pt>
                <c:pt idx="22">
                  <c:v>4.4000000000000004</c:v>
                </c:pt>
                <c:pt idx="23">
                  <c:v>4.59</c:v>
                </c:pt>
                <c:pt idx="24">
                  <c:v>5.23</c:v>
                </c:pt>
                <c:pt idx="25">
                  <c:v>5.27</c:v>
                </c:pt>
                <c:pt idx="26">
                  <c:v>5.94</c:v>
                </c:pt>
                <c:pt idx="27">
                  <c:v>5.78</c:v>
                </c:pt>
                <c:pt idx="28">
                  <c:v>6.29</c:v>
                </c:pt>
                <c:pt idx="29">
                  <c:v>7</c:v>
                </c:pt>
                <c:pt idx="30">
                  <c:v>9.42</c:v>
                </c:pt>
                <c:pt idx="31">
                  <c:v>11.24</c:v>
                </c:pt>
                <c:pt idx="32">
                  <c:v>11.28</c:v>
                </c:pt>
                <c:pt idx="33">
                  <c:v>11.26</c:v>
                </c:pt>
                <c:pt idx="34">
                  <c:v>11.36</c:v>
                </c:pt>
                <c:pt idx="35">
                  <c:v>11.41</c:v>
                </c:pt>
                <c:pt idx="36">
                  <c:v>11.23</c:v>
                </c:pt>
                <c:pt idx="37">
                  <c:v>10.98</c:v>
                </c:pt>
                <c:pt idx="38">
                  <c:v>10.85</c:v>
                </c:pt>
                <c:pt idx="39">
                  <c:v>10.64</c:v>
                </c:pt>
                <c:pt idx="40">
                  <c:v>10.45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5-4413-84BD-1B8B7D9611FB}"/>
            </c:ext>
          </c:extLst>
        </c:ser>
        <c:ser>
          <c:idx val="1"/>
          <c:order val="1"/>
          <c:tx>
            <c:strRef>
              <c:f>'7A'!$M$130</c:f>
              <c:strCache>
                <c:ptCount val="1"/>
                <c:pt idx="0">
                  <c:v>Opgradering til bionaturgas</c:v>
                </c:pt>
              </c:strCache>
            </c:strRef>
          </c:tx>
          <c:spPr>
            <a:solidFill>
              <a:srgbClr val="9170CB"/>
            </a:solidFill>
            <a:ln w="9525">
              <a:noFill/>
            </a:ln>
            <a:effectLst/>
          </c:spPr>
          <c:cat>
            <c:strRef>
              <c:f>'7A'!$N$128:$BB$128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'7A'!$N$130:$BB$130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0.33</c:v>
                </c:pt>
                <c:pt idx="25">
                  <c:v>1.01</c:v>
                </c:pt>
                <c:pt idx="26">
                  <c:v>3.11</c:v>
                </c:pt>
                <c:pt idx="27">
                  <c:v>5.13</c:v>
                </c:pt>
                <c:pt idx="28">
                  <c:v>7.06</c:v>
                </c:pt>
                <c:pt idx="29">
                  <c:v>9.61</c:v>
                </c:pt>
                <c:pt idx="30">
                  <c:v>16</c:v>
                </c:pt>
                <c:pt idx="31">
                  <c:v>18.3</c:v>
                </c:pt>
                <c:pt idx="32">
                  <c:v>22.7</c:v>
                </c:pt>
                <c:pt idx="33">
                  <c:v>25.2</c:v>
                </c:pt>
                <c:pt idx="34">
                  <c:v>28.2</c:v>
                </c:pt>
                <c:pt idx="35">
                  <c:v>29</c:v>
                </c:pt>
                <c:pt idx="36">
                  <c:v>31.8</c:v>
                </c:pt>
                <c:pt idx="37">
                  <c:v>33.799999999999997</c:v>
                </c:pt>
                <c:pt idx="38">
                  <c:v>35.9</c:v>
                </c:pt>
                <c:pt idx="39">
                  <c:v>38.200000000000003</c:v>
                </c:pt>
                <c:pt idx="40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C5-4413-84BD-1B8B7D961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908048"/>
        <c:axId val="586905752"/>
      </c:areaChart>
      <c:catAx>
        <c:axId val="58690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5752"/>
        <c:crosses val="autoZero"/>
        <c:auto val="1"/>
        <c:lblAlgn val="ctr"/>
        <c:lblOffset val="100"/>
        <c:tickLblSkip val="5"/>
        <c:noMultiLvlLbl val="0"/>
      </c:catAx>
      <c:valAx>
        <c:axId val="586905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Anslået elforbrug til opgradering af biogas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6.754935253946337E-2"/>
          <c:y val="0.12679881259319456"/>
          <c:w val="0.88861178490129489"/>
          <c:h val="0.78613032079814249"/>
        </c:manualLayout>
      </c:layout>
      <c:lineChart>
        <c:grouping val="standard"/>
        <c:varyColors val="0"/>
        <c:ser>
          <c:idx val="0"/>
          <c:order val="0"/>
          <c:tx>
            <c:strRef>
              <c:f>'7A'!$M$154</c:f>
              <c:strCache>
                <c:ptCount val="1"/>
                <c:pt idx="0">
                  <c:v> 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'7A'!$N$153:$X$153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'7A'!$N$154:$X$154</c:f>
              <c:numCache>
                <c:formatCode>General</c:formatCode>
                <c:ptCount val="11"/>
                <c:pt idx="0">
                  <c:v>0.85</c:v>
                </c:pt>
                <c:pt idx="1">
                  <c:v>0.93</c:v>
                </c:pt>
                <c:pt idx="2">
                  <c:v>1.1100000000000001</c:v>
                </c:pt>
                <c:pt idx="3">
                  <c:v>1.18</c:v>
                </c:pt>
                <c:pt idx="4">
                  <c:v>1.26</c:v>
                </c:pt>
                <c:pt idx="5">
                  <c:v>1.23</c:v>
                </c:pt>
                <c:pt idx="6">
                  <c:v>1.28</c:v>
                </c:pt>
                <c:pt idx="7">
                  <c:v>1.29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9A-45D7-8DC2-42150A6F0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904112"/>
        <c:axId val="586903128"/>
      </c:lineChart>
      <c:catAx>
        <c:axId val="5869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3128"/>
        <c:crosses val="autoZero"/>
        <c:auto val="1"/>
        <c:lblAlgn val="ctr"/>
        <c:lblOffset val="100"/>
        <c:noMultiLvlLbl val="0"/>
      </c:catAx>
      <c:valAx>
        <c:axId val="586903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Modelleret brintproduktion fra elektrolyseanlæg samt elforbrug forbundet hermed i grundforløb og følsomhed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6816210769862305"/>
          <c:h val="0.80785679858743742"/>
        </c:manualLayout>
      </c:layout>
      <c:lineChart>
        <c:grouping val="standard"/>
        <c:varyColors val="0"/>
        <c:ser>
          <c:idx val="0"/>
          <c:order val="0"/>
          <c:tx>
            <c:strRef>
              <c:f>'7A'!$M$179</c:f>
              <c:strCache>
                <c:ptCount val="1"/>
                <c:pt idx="0">
                  <c:v>Elforbrug, grundforløb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'7A'!$N$178:$W$178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'7A'!$N$179:$W$179</c:f>
              <c:numCache>
                <c:formatCode>General</c:formatCode>
                <c:ptCount val="10"/>
                <c:pt idx="0">
                  <c:v>0.02</c:v>
                </c:pt>
                <c:pt idx="1">
                  <c:v>0.14000000000000001</c:v>
                </c:pt>
                <c:pt idx="2">
                  <c:v>0.41</c:v>
                </c:pt>
                <c:pt idx="3">
                  <c:v>0.98</c:v>
                </c:pt>
                <c:pt idx="4">
                  <c:v>0.93</c:v>
                </c:pt>
                <c:pt idx="5">
                  <c:v>0.89</c:v>
                </c:pt>
                <c:pt idx="6">
                  <c:v>1.17</c:v>
                </c:pt>
                <c:pt idx="7">
                  <c:v>1.37</c:v>
                </c:pt>
                <c:pt idx="8">
                  <c:v>1.58</c:v>
                </c:pt>
                <c:pt idx="9">
                  <c:v>1.78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90-4E88-B4C4-318386FDBCF3}"/>
            </c:ext>
          </c:extLst>
        </c:ser>
        <c:ser>
          <c:idx val="1"/>
          <c:order val="1"/>
          <c:tx>
            <c:strRef>
              <c:f>'7A'!$M$180</c:f>
              <c:strCache>
                <c:ptCount val="1"/>
                <c:pt idx="0">
                  <c:v>Brintproduktion, grundforløb</c:v>
                </c:pt>
              </c:strCache>
            </c:strRef>
          </c:tx>
          <c:spPr>
            <a:ln w="19050" cap="rnd">
              <a:solidFill>
                <a:srgbClr val="0097A7"/>
              </a:solidFill>
              <a:round/>
            </a:ln>
            <a:effectLst/>
          </c:spPr>
          <c:marker>
            <c:symbol val="none"/>
          </c:marker>
          <c:cat>
            <c:strRef>
              <c:f>'7A'!$N$178:$W$178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'7A'!$N$180:$W$180</c:f>
              <c:numCache>
                <c:formatCode>General</c:formatCode>
                <c:ptCount val="10"/>
                <c:pt idx="0">
                  <c:v>0.02</c:v>
                </c:pt>
                <c:pt idx="1">
                  <c:v>0.1</c:v>
                </c:pt>
                <c:pt idx="2">
                  <c:v>0.27</c:v>
                </c:pt>
                <c:pt idx="3">
                  <c:v>0.65</c:v>
                </c:pt>
                <c:pt idx="4">
                  <c:v>0.61</c:v>
                </c:pt>
                <c:pt idx="5">
                  <c:v>0.59</c:v>
                </c:pt>
                <c:pt idx="6">
                  <c:v>0.77</c:v>
                </c:pt>
                <c:pt idx="7">
                  <c:v>0.9</c:v>
                </c:pt>
                <c:pt idx="8">
                  <c:v>1.04</c:v>
                </c:pt>
                <c:pt idx="9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90-4E88-B4C4-318386FDBCF3}"/>
            </c:ext>
          </c:extLst>
        </c:ser>
        <c:ser>
          <c:idx val="2"/>
          <c:order val="2"/>
          <c:tx>
            <c:strRef>
              <c:f>'7A'!$M$181</c:f>
              <c:strCache>
                <c:ptCount val="1"/>
                <c:pt idx="0">
                  <c:v>Elforbrug, følsomhedsanalyse</c:v>
                </c:pt>
              </c:strCache>
            </c:strRef>
          </c:tx>
          <c:spPr>
            <a:ln w="19050" cap="rnd">
              <a:solidFill>
                <a:srgbClr val="0091EA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'7A'!$N$178:$W$178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'7A'!$N$181:$W$181</c:f>
              <c:numCache>
                <c:formatCode>General</c:formatCode>
                <c:ptCount val="10"/>
                <c:pt idx="0">
                  <c:v>0.02</c:v>
                </c:pt>
                <c:pt idx="1">
                  <c:v>0.14000000000000001</c:v>
                </c:pt>
                <c:pt idx="2">
                  <c:v>0.75</c:v>
                </c:pt>
                <c:pt idx="3">
                  <c:v>2.41</c:v>
                </c:pt>
                <c:pt idx="4">
                  <c:v>2.31</c:v>
                </c:pt>
                <c:pt idx="5">
                  <c:v>2.19</c:v>
                </c:pt>
                <c:pt idx="6">
                  <c:v>2.93</c:v>
                </c:pt>
                <c:pt idx="7">
                  <c:v>3.44</c:v>
                </c:pt>
                <c:pt idx="8">
                  <c:v>3.96</c:v>
                </c:pt>
                <c:pt idx="9">
                  <c:v>4.45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90-4E88-B4C4-318386FDBCF3}"/>
            </c:ext>
          </c:extLst>
        </c:ser>
        <c:ser>
          <c:idx val="3"/>
          <c:order val="3"/>
          <c:tx>
            <c:strRef>
              <c:f>'7A'!$M$182</c:f>
              <c:strCache>
                <c:ptCount val="1"/>
                <c:pt idx="0">
                  <c:v>Brintproduktion, følsomhedsanalyse</c:v>
                </c:pt>
              </c:strCache>
            </c:strRef>
          </c:tx>
          <c:spPr>
            <a:ln w="19050" cap="rnd">
              <a:solidFill>
                <a:srgbClr val="0097A7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'7A'!$N$178:$W$178</c:f>
              <c:strCache>
                <c:ptCount val="1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</c:strCache>
            </c:strRef>
          </c:cat>
          <c:val>
            <c:numRef>
              <c:f>'7A'!$N$182:$W$182</c:f>
              <c:numCache>
                <c:formatCode>General</c:formatCode>
                <c:ptCount val="10"/>
                <c:pt idx="0">
                  <c:v>0.02</c:v>
                </c:pt>
                <c:pt idx="1">
                  <c:v>0.1</c:v>
                </c:pt>
                <c:pt idx="2">
                  <c:v>0.5</c:v>
                </c:pt>
                <c:pt idx="3">
                  <c:v>1.59</c:v>
                </c:pt>
                <c:pt idx="4">
                  <c:v>1.52</c:v>
                </c:pt>
                <c:pt idx="5">
                  <c:v>1.44</c:v>
                </c:pt>
                <c:pt idx="6">
                  <c:v>1.94</c:v>
                </c:pt>
                <c:pt idx="7">
                  <c:v>2.27</c:v>
                </c:pt>
                <c:pt idx="8">
                  <c:v>2.62</c:v>
                </c:pt>
                <c:pt idx="9">
                  <c:v>2.94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90-4E88-B4C4-318386F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908376"/>
        <c:axId val="586905096"/>
      </c:lineChart>
      <c:catAx>
        <c:axId val="586908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5096"/>
        <c:crosses val="autoZero"/>
        <c:auto val="1"/>
        <c:lblAlgn val="ctr"/>
        <c:lblOffset val="100"/>
        <c:noMultiLvlLbl val="0"/>
      </c:catAx>
      <c:valAx>
        <c:axId val="58690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8690837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Forbrug af flydende brændstoffer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382561480762767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'7B'!$M$4</c:f>
              <c:strCache>
                <c:ptCount val="1"/>
                <c:pt idx="0">
                  <c:v>Benzin &amp; Diesel - Transport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'7B'!$N$3:$BB$3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'7B'!$N$4:$BB$4</c:f>
              <c:numCache>
                <c:formatCode>General</c:formatCode>
                <c:ptCount val="41"/>
                <c:pt idx="0">
                  <c:v>133.07</c:v>
                </c:pt>
                <c:pt idx="1">
                  <c:v>137.79</c:v>
                </c:pt>
                <c:pt idx="2">
                  <c:v>137.9</c:v>
                </c:pt>
                <c:pt idx="3">
                  <c:v>137.96</c:v>
                </c:pt>
                <c:pt idx="4">
                  <c:v>141.22999999999999</c:v>
                </c:pt>
                <c:pt idx="5">
                  <c:v>143.62</c:v>
                </c:pt>
                <c:pt idx="6">
                  <c:v>146.54</c:v>
                </c:pt>
                <c:pt idx="7">
                  <c:v>149.80000000000001</c:v>
                </c:pt>
                <c:pt idx="8">
                  <c:v>150.91</c:v>
                </c:pt>
                <c:pt idx="9">
                  <c:v>155.86000000000001</c:v>
                </c:pt>
                <c:pt idx="10">
                  <c:v>156.32</c:v>
                </c:pt>
                <c:pt idx="11">
                  <c:v>155.57</c:v>
                </c:pt>
                <c:pt idx="12">
                  <c:v>155.88999999999999</c:v>
                </c:pt>
                <c:pt idx="13">
                  <c:v>159.41999999999999</c:v>
                </c:pt>
                <c:pt idx="14">
                  <c:v>162.94999999999999</c:v>
                </c:pt>
                <c:pt idx="15">
                  <c:v>164.72</c:v>
                </c:pt>
                <c:pt idx="16">
                  <c:v>169.11</c:v>
                </c:pt>
                <c:pt idx="17">
                  <c:v>174.51</c:v>
                </c:pt>
                <c:pt idx="18">
                  <c:v>171.18</c:v>
                </c:pt>
                <c:pt idx="19">
                  <c:v>162.44</c:v>
                </c:pt>
                <c:pt idx="20">
                  <c:v>163.35</c:v>
                </c:pt>
                <c:pt idx="21">
                  <c:v>157.63999999999999</c:v>
                </c:pt>
                <c:pt idx="22">
                  <c:v>152.72999999999999</c:v>
                </c:pt>
                <c:pt idx="23">
                  <c:v>150.63999999999999</c:v>
                </c:pt>
                <c:pt idx="24">
                  <c:v>150.97999999999999</c:v>
                </c:pt>
                <c:pt idx="25">
                  <c:v>153.56</c:v>
                </c:pt>
                <c:pt idx="26">
                  <c:v>154.15</c:v>
                </c:pt>
                <c:pt idx="27">
                  <c:v>156.22</c:v>
                </c:pt>
                <c:pt idx="28">
                  <c:v>159.86000000000001</c:v>
                </c:pt>
                <c:pt idx="29">
                  <c:v>157.08000000000001</c:v>
                </c:pt>
                <c:pt idx="30">
                  <c:v>157.29</c:v>
                </c:pt>
                <c:pt idx="31">
                  <c:v>156.88999999999999</c:v>
                </c:pt>
                <c:pt idx="32">
                  <c:v>156.66</c:v>
                </c:pt>
                <c:pt idx="33">
                  <c:v>155.46</c:v>
                </c:pt>
                <c:pt idx="34">
                  <c:v>153.47999999999999</c:v>
                </c:pt>
                <c:pt idx="35">
                  <c:v>148.99</c:v>
                </c:pt>
                <c:pt idx="36">
                  <c:v>146.86000000000001</c:v>
                </c:pt>
                <c:pt idx="37">
                  <c:v>142.97</c:v>
                </c:pt>
                <c:pt idx="38">
                  <c:v>138.87</c:v>
                </c:pt>
                <c:pt idx="39">
                  <c:v>135.97</c:v>
                </c:pt>
                <c:pt idx="40">
                  <c:v>131.41999999999999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2-49AB-A914-F2BA7CB4A240}"/>
            </c:ext>
          </c:extLst>
        </c:ser>
        <c:ser>
          <c:idx val="1"/>
          <c:order val="1"/>
          <c:tx>
            <c:strRef>
              <c:f>'7B'!$M$5</c:f>
              <c:strCache>
                <c:ptCount val="1"/>
                <c:pt idx="0">
                  <c:v>Benzin &amp; Diesel - Øvrig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'7B'!$N$3:$BB$3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'7B'!$N$5:$BB$5</c:f>
              <c:numCache>
                <c:formatCode>General</c:formatCode>
                <c:ptCount val="41"/>
                <c:pt idx="0">
                  <c:v>82.32</c:v>
                </c:pt>
                <c:pt idx="1">
                  <c:v>86.55</c:v>
                </c:pt>
                <c:pt idx="2">
                  <c:v>77.72</c:v>
                </c:pt>
                <c:pt idx="3">
                  <c:v>83.42</c:v>
                </c:pt>
                <c:pt idx="4">
                  <c:v>75.22</c:v>
                </c:pt>
                <c:pt idx="5">
                  <c:v>76.55</c:v>
                </c:pt>
                <c:pt idx="6">
                  <c:v>79.38</c:v>
                </c:pt>
                <c:pt idx="7">
                  <c:v>73.3</c:v>
                </c:pt>
                <c:pt idx="8">
                  <c:v>70.209999999999994</c:v>
                </c:pt>
                <c:pt idx="9">
                  <c:v>69.91</c:v>
                </c:pt>
                <c:pt idx="10">
                  <c:v>63.4</c:v>
                </c:pt>
                <c:pt idx="11">
                  <c:v>65.62</c:v>
                </c:pt>
                <c:pt idx="12">
                  <c:v>62.04</c:v>
                </c:pt>
                <c:pt idx="13">
                  <c:v>60.84</c:v>
                </c:pt>
                <c:pt idx="14">
                  <c:v>58.85</c:v>
                </c:pt>
                <c:pt idx="15">
                  <c:v>56.07</c:v>
                </c:pt>
                <c:pt idx="16">
                  <c:v>52.89</c:v>
                </c:pt>
                <c:pt idx="17">
                  <c:v>49.38</c:v>
                </c:pt>
                <c:pt idx="18">
                  <c:v>48.58</c:v>
                </c:pt>
                <c:pt idx="19">
                  <c:v>46.09</c:v>
                </c:pt>
                <c:pt idx="20">
                  <c:v>46.97</c:v>
                </c:pt>
                <c:pt idx="21">
                  <c:v>41.83</c:v>
                </c:pt>
                <c:pt idx="22">
                  <c:v>37.65</c:v>
                </c:pt>
                <c:pt idx="23">
                  <c:v>35.69</c:v>
                </c:pt>
                <c:pt idx="24">
                  <c:v>29.92</c:v>
                </c:pt>
                <c:pt idx="25">
                  <c:v>30.9</c:v>
                </c:pt>
                <c:pt idx="26">
                  <c:v>30.75</c:v>
                </c:pt>
                <c:pt idx="27">
                  <c:v>28.92</c:v>
                </c:pt>
                <c:pt idx="28">
                  <c:v>29.84</c:v>
                </c:pt>
                <c:pt idx="29">
                  <c:v>26.78</c:v>
                </c:pt>
                <c:pt idx="30">
                  <c:v>26.69</c:v>
                </c:pt>
                <c:pt idx="31">
                  <c:v>24.82</c:v>
                </c:pt>
                <c:pt idx="32">
                  <c:v>23.71</c:v>
                </c:pt>
                <c:pt idx="33">
                  <c:v>22.6</c:v>
                </c:pt>
                <c:pt idx="34">
                  <c:v>21.49</c:v>
                </c:pt>
                <c:pt idx="35">
                  <c:v>20.07</c:v>
                </c:pt>
                <c:pt idx="36">
                  <c:v>19.52</c:v>
                </c:pt>
                <c:pt idx="37">
                  <c:v>18.97</c:v>
                </c:pt>
                <c:pt idx="38">
                  <c:v>18.25</c:v>
                </c:pt>
                <c:pt idx="39">
                  <c:v>17.7</c:v>
                </c:pt>
                <c:pt idx="40">
                  <c:v>16.93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2-49AB-A914-F2BA7CB4A240}"/>
            </c:ext>
          </c:extLst>
        </c:ser>
        <c:ser>
          <c:idx val="2"/>
          <c:order val="2"/>
          <c:tx>
            <c:strRef>
              <c:f>'7B'!$M$6</c:f>
              <c:strCache>
                <c:ptCount val="1"/>
                <c:pt idx="0">
                  <c:v>VE-brændstof - Transport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'7B'!$N$3:$BB$3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'7B'!$N$6:$BB$6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0.15</c:v>
                </c:pt>
                <c:pt idx="17">
                  <c:v>0.25</c:v>
                </c:pt>
                <c:pt idx="18">
                  <c:v>0.22</c:v>
                </c:pt>
                <c:pt idx="19">
                  <c:v>0.34</c:v>
                </c:pt>
                <c:pt idx="20">
                  <c:v>1.1299999999999999</c:v>
                </c:pt>
                <c:pt idx="21">
                  <c:v>5.48</c:v>
                </c:pt>
                <c:pt idx="22">
                  <c:v>8.64</c:v>
                </c:pt>
                <c:pt idx="23">
                  <c:v>8.7100000000000009</c:v>
                </c:pt>
                <c:pt idx="24">
                  <c:v>8.94</c:v>
                </c:pt>
                <c:pt idx="25">
                  <c:v>8.9700000000000006</c:v>
                </c:pt>
                <c:pt idx="26">
                  <c:v>9.1</c:v>
                </c:pt>
                <c:pt idx="27">
                  <c:v>9.02</c:v>
                </c:pt>
                <c:pt idx="28">
                  <c:v>8.9600000000000009</c:v>
                </c:pt>
                <c:pt idx="29">
                  <c:v>9.48</c:v>
                </c:pt>
                <c:pt idx="30">
                  <c:v>11.34</c:v>
                </c:pt>
                <c:pt idx="31">
                  <c:v>11.25</c:v>
                </c:pt>
                <c:pt idx="32">
                  <c:v>11.06</c:v>
                </c:pt>
                <c:pt idx="33">
                  <c:v>10.98</c:v>
                </c:pt>
                <c:pt idx="34">
                  <c:v>10.84</c:v>
                </c:pt>
                <c:pt idx="35">
                  <c:v>13.29</c:v>
                </c:pt>
                <c:pt idx="36">
                  <c:v>13.04</c:v>
                </c:pt>
                <c:pt idx="37">
                  <c:v>12.61</c:v>
                </c:pt>
                <c:pt idx="38">
                  <c:v>13.68</c:v>
                </c:pt>
                <c:pt idx="39">
                  <c:v>13.34</c:v>
                </c:pt>
                <c:pt idx="40">
                  <c:v>14.65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2-49AB-A914-F2BA7CB4A240}"/>
            </c:ext>
          </c:extLst>
        </c:ser>
        <c:ser>
          <c:idx val="3"/>
          <c:order val="3"/>
          <c:tx>
            <c:strRef>
              <c:f>'7B'!$M$7</c:f>
              <c:strCache>
                <c:ptCount val="1"/>
                <c:pt idx="0">
                  <c:v>VE-brændstof - Øvrig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'7B'!$N$3:$BB$3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'7B'!$N$7:$BB$7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0.04</c:v>
                </c:pt>
                <c:pt idx="19">
                  <c:v>0.04</c:v>
                </c:pt>
                <c:pt idx="20">
                  <c:v>0.02</c:v>
                </c:pt>
                <c:pt idx="21">
                  <c:v>0.01</c:v>
                </c:pt>
                <c:pt idx="22">
                  <c:v>0.13</c:v>
                </c:pt>
                <c:pt idx="23">
                  <c:v>0.05</c:v>
                </c:pt>
                <c:pt idx="24">
                  <c:v>0.01</c:v>
                </c:pt>
                <c:pt idx="25">
                  <c:v>0.01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0.06</c:v>
                </c:pt>
                <c:pt idx="31">
                  <c:v>0.06</c:v>
                </c:pt>
                <c:pt idx="32">
                  <c:v>0.08</c:v>
                </c:pt>
                <c:pt idx="33">
                  <c:v>0.1</c:v>
                </c:pt>
                <c:pt idx="34">
                  <c:v>0.12</c:v>
                </c:pt>
                <c:pt idx="35">
                  <c:v>0.47</c:v>
                </c:pt>
                <c:pt idx="36">
                  <c:v>0.5</c:v>
                </c:pt>
                <c:pt idx="37">
                  <c:v>0.53</c:v>
                </c:pt>
                <c:pt idx="38">
                  <c:v>0.73</c:v>
                </c:pt>
                <c:pt idx="39">
                  <c:v>0.76</c:v>
                </c:pt>
                <c:pt idx="4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42-49AB-A914-F2BA7CB4A240}"/>
            </c:ext>
          </c:extLst>
        </c:ser>
        <c:ser>
          <c:idx val="4"/>
          <c:order val="4"/>
          <c:tx>
            <c:strRef>
              <c:f>'7B'!$M$8</c:f>
              <c:strCache>
                <c:ptCount val="1"/>
                <c:pt idx="0">
                  <c:v>Grænsehandel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'7B'!$N$3:$BB$3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'7B'!$N$8:$BB$8</c:f>
              <c:numCache>
                <c:formatCode>General</c:formatCode>
                <c:ptCount val="41"/>
                <c:pt idx="0">
                  <c:v>-1.4</c:v>
                </c:pt>
                <c:pt idx="1">
                  <c:v>-0.42</c:v>
                </c:pt>
                <c:pt idx="2">
                  <c:v>2.04</c:v>
                </c:pt>
                <c:pt idx="3">
                  <c:v>3.84</c:v>
                </c:pt>
                <c:pt idx="4">
                  <c:v>6.94</c:v>
                </c:pt>
                <c:pt idx="5">
                  <c:v>5.88</c:v>
                </c:pt>
                <c:pt idx="6">
                  <c:v>5.31</c:v>
                </c:pt>
                <c:pt idx="7">
                  <c:v>4.96</c:v>
                </c:pt>
                <c:pt idx="8">
                  <c:v>5.74</c:v>
                </c:pt>
                <c:pt idx="9">
                  <c:v>2.52</c:v>
                </c:pt>
                <c:pt idx="10">
                  <c:v>0.51</c:v>
                </c:pt>
                <c:pt idx="11">
                  <c:v>1.61</c:v>
                </c:pt>
                <c:pt idx="12">
                  <c:v>3.28</c:v>
                </c:pt>
                <c:pt idx="13">
                  <c:v>6.25</c:v>
                </c:pt>
                <c:pt idx="14">
                  <c:v>7.15</c:v>
                </c:pt>
                <c:pt idx="15">
                  <c:v>7.15</c:v>
                </c:pt>
                <c:pt idx="16">
                  <c:v>7.97</c:v>
                </c:pt>
                <c:pt idx="17">
                  <c:v>10.76</c:v>
                </c:pt>
                <c:pt idx="18">
                  <c:v>10.039999999999999</c:v>
                </c:pt>
                <c:pt idx="19">
                  <c:v>8.9700000000000006</c:v>
                </c:pt>
                <c:pt idx="20">
                  <c:v>7.16</c:v>
                </c:pt>
                <c:pt idx="21">
                  <c:v>8.67</c:v>
                </c:pt>
                <c:pt idx="22">
                  <c:v>6.18</c:v>
                </c:pt>
                <c:pt idx="23">
                  <c:v>5.66</c:v>
                </c:pt>
                <c:pt idx="24">
                  <c:v>8.17</c:v>
                </c:pt>
                <c:pt idx="25">
                  <c:v>8.4600000000000009</c:v>
                </c:pt>
                <c:pt idx="26">
                  <c:v>10.55</c:v>
                </c:pt>
                <c:pt idx="27">
                  <c:v>10.55</c:v>
                </c:pt>
                <c:pt idx="28">
                  <c:v>10.55</c:v>
                </c:pt>
                <c:pt idx="29">
                  <c:v>10.55</c:v>
                </c:pt>
                <c:pt idx="30">
                  <c:v>10.55</c:v>
                </c:pt>
                <c:pt idx="31">
                  <c:v>10.55</c:v>
                </c:pt>
                <c:pt idx="32">
                  <c:v>10.55</c:v>
                </c:pt>
                <c:pt idx="33">
                  <c:v>10.55</c:v>
                </c:pt>
                <c:pt idx="34">
                  <c:v>10.55</c:v>
                </c:pt>
                <c:pt idx="35">
                  <c:v>10.55</c:v>
                </c:pt>
                <c:pt idx="36">
                  <c:v>10.55</c:v>
                </c:pt>
                <c:pt idx="37">
                  <c:v>10.55</c:v>
                </c:pt>
                <c:pt idx="38">
                  <c:v>10.55</c:v>
                </c:pt>
                <c:pt idx="39">
                  <c:v>10.55</c:v>
                </c:pt>
                <c:pt idx="40">
                  <c:v>10.55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42-49AB-A914-F2BA7CB4A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89904"/>
        <c:axId val="594694168"/>
      </c:areaChart>
      <c:lineChart>
        <c:grouping val="standard"/>
        <c:varyColors val="0"/>
        <c:ser>
          <c:idx val="5"/>
          <c:order val="5"/>
          <c:tx>
            <c:strRef>
              <c:f>'7B'!$M$9</c:f>
              <c:strCache>
                <c:ptCount val="1"/>
                <c:pt idx="0">
                  <c:v>VE-andel (højre akse)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'7B'!$N$3:$BB$3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'7B'!$N$9:$BB$9</c:f>
              <c:numCache>
                <c:formatCode>0%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0.01</c:v>
                </c:pt>
                <c:pt idx="21">
                  <c:v>0.03</c:v>
                </c:pt>
                <c:pt idx="22">
                  <c:v>0.04</c:v>
                </c:pt>
                <c:pt idx="23">
                  <c:v>0.04</c:v>
                </c:pt>
                <c:pt idx="24">
                  <c:v>0.05</c:v>
                </c:pt>
                <c:pt idx="25">
                  <c:v>0.04</c:v>
                </c:pt>
                <c:pt idx="26">
                  <c:v>0.04</c:v>
                </c:pt>
                <c:pt idx="27">
                  <c:v>0.04</c:v>
                </c:pt>
                <c:pt idx="28">
                  <c:v>0.04</c:v>
                </c:pt>
                <c:pt idx="29">
                  <c:v>0.05</c:v>
                </c:pt>
                <c:pt idx="30">
                  <c:v>0.06</c:v>
                </c:pt>
                <c:pt idx="31">
                  <c:v>0.06</c:v>
                </c:pt>
                <c:pt idx="32">
                  <c:v>0.06</c:v>
                </c:pt>
                <c:pt idx="33">
                  <c:v>0.06</c:v>
                </c:pt>
                <c:pt idx="34">
                  <c:v>0.06</c:v>
                </c:pt>
                <c:pt idx="35">
                  <c:v>0.08</c:v>
                </c:pt>
                <c:pt idx="36">
                  <c:v>0.08</c:v>
                </c:pt>
                <c:pt idx="37">
                  <c:v>0.08</c:v>
                </c:pt>
                <c:pt idx="38">
                  <c:v>0.09</c:v>
                </c:pt>
                <c:pt idx="39">
                  <c:v>0.09</c:v>
                </c:pt>
                <c:pt idx="40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842-49AB-A914-F2BA7CB4A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8107000"/>
        <c:axId val="678105688"/>
      </c:lineChart>
      <c:catAx>
        <c:axId val="5946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94168"/>
        <c:crosses val="autoZero"/>
        <c:auto val="1"/>
        <c:lblAlgn val="ctr"/>
        <c:lblOffset val="100"/>
        <c:tickLblSkip val="5"/>
        <c:noMultiLvlLbl val="0"/>
      </c:catAx>
      <c:valAx>
        <c:axId val="594694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9904"/>
        <c:crosses val="autoZero"/>
        <c:crossBetween val="between"/>
      </c:valAx>
      <c:valAx>
        <c:axId val="678105688"/>
        <c:scaling>
          <c:orientation val="minMax"/>
          <c:max val="0.25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678107000"/>
        <c:crosses val="max"/>
        <c:crossBetween val="between"/>
      </c:valAx>
      <c:catAx>
        <c:axId val="6781070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8105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Forbrug af ledningsgas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6817404933388058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'7B'!$M$29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'7B'!$N$28:$BB$28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'7B'!$N$29:$BB$29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0.34</c:v>
                </c:pt>
                <c:pt idx="25">
                  <c:v>1.02</c:v>
                </c:pt>
                <c:pt idx="26">
                  <c:v>3.14</c:v>
                </c:pt>
                <c:pt idx="27">
                  <c:v>5.2</c:v>
                </c:pt>
                <c:pt idx="28">
                  <c:v>7.15</c:v>
                </c:pt>
                <c:pt idx="29">
                  <c:v>9.5299999999999994</c:v>
                </c:pt>
                <c:pt idx="30">
                  <c:v>16</c:v>
                </c:pt>
                <c:pt idx="31">
                  <c:v>18.3</c:v>
                </c:pt>
                <c:pt idx="32">
                  <c:v>22.7</c:v>
                </c:pt>
                <c:pt idx="33">
                  <c:v>25.2</c:v>
                </c:pt>
                <c:pt idx="34">
                  <c:v>28.2</c:v>
                </c:pt>
                <c:pt idx="35">
                  <c:v>29</c:v>
                </c:pt>
                <c:pt idx="36">
                  <c:v>31.8</c:v>
                </c:pt>
                <c:pt idx="37">
                  <c:v>33.799999999999997</c:v>
                </c:pt>
                <c:pt idx="38">
                  <c:v>35.9</c:v>
                </c:pt>
                <c:pt idx="39">
                  <c:v>38.200000000000003</c:v>
                </c:pt>
                <c:pt idx="40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E-43FD-94C2-C123E11DEFAE}"/>
            </c:ext>
          </c:extLst>
        </c:ser>
        <c:ser>
          <c:idx val="1"/>
          <c:order val="1"/>
          <c:tx>
            <c:strRef>
              <c:f>'7B'!$M$30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'7B'!$N$28:$BB$28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'7B'!$N$30:$BB$30</c:f>
              <c:numCache>
                <c:formatCode>General</c:formatCode>
                <c:ptCount val="41"/>
                <c:pt idx="0">
                  <c:v>66.97</c:v>
                </c:pt>
                <c:pt idx="1">
                  <c:v>76.81</c:v>
                </c:pt>
                <c:pt idx="2">
                  <c:v>79.83</c:v>
                </c:pt>
                <c:pt idx="3">
                  <c:v>91.7</c:v>
                </c:pt>
                <c:pt idx="4">
                  <c:v>102.64</c:v>
                </c:pt>
                <c:pt idx="5">
                  <c:v>120.15</c:v>
                </c:pt>
                <c:pt idx="6">
                  <c:v>141.38</c:v>
                </c:pt>
                <c:pt idx="7">
                  <c:v>145.05000000000001</c:v>
                </c:pt>
                <c:pt idx="8">
                  <c:v>157.1</c:v>
                </c:pt>
                <c:pt idx="9">
                  <c:v>164.33</c:v>
                </c:pt>
                <c:pt idx="10">
                  <c:v>161.08000000000001</c:v>
                </c:pt>
                <c:pt idx="11">
                  <c:v>169.36</c:v>
                </c:pt>
                <c:pt idx="12">
                  <c:v>167.43</c:v>
                </c:pt>
                <c:pt idx="13">
                  <c:v>169.72</c:v>
                </c:pt>
                <c:pt idx="14">
                  <c:v>168.04</c:v>
                </c:pt>
                <c:pt idx="15">
                  <c:v>159.58000000000001</c:v>
                </c:pt>
                <c:pt idx="16">
                  <c:v>162.71</c:v>
                </c:pt>
                <c:pt idx="17">
                  <c:v>142.87</c:v>
                </c:pt>
                <c:pt idx="18">
                  <c:v>144.16</c:v>
                </c:pt>
                <c:pt idx="19">
                  <c:v>138.69999999999999</c:v>
                </c:pt>
                <c:pt idx="20">
                  <c:v>159.01</c:v>
                </c:pt>
                <c:pt idx="21">
                  <c:v>131.55000000000001</c:v>
                </c:pt>
                <c:pt idx="22">
                  <c:v>121.47</c:v>
                </c:pt>
                <c:pt idx="23">
                  <c:v>114.68</c:v>
                </c:pt>
                <c:pt idx="24">
                  <c:v>95.83</c:v>
                </c:pt>
                <c:pt idx="25">
                  <c:v>95.99</c:v>
                </c:pt>
                <c:pt idx="26">
                  <c:v>99.75</c:v>
                </c:pt>
                <c:pt idx="27">
                  <c:v>93.27</c:v>
                </c:pt>
                <c:pt idx="28">
                  <c:v>91.77</c:v>
                </c:pt>
                <c:pt idx="29">
                  <c:v>84.98</c:v>
                </c:pt>
                <c:pt idx="30">
                  <c:v>72.88</c:v>
                </c:pt>
                <c:pt idx="31">
                  <c:v>65.44</c:v>
                </c:pt>
                <c:pt idx="32">
                  <c:v>55.6</c:v>
                </c:pt>
                <c:pt idx="33">
                  <c:v>51.27</c:v>
                </c:pt>
                <c:pt idx="34">
                  <c:v>44.22</c:v>
                </c:pt>
                <c:pt idx="35">
                  <c:v>39.99</c:v>
                </c:pt>
                <c:pt idx="36">
                  <c:v>33.85</c:v>
                </c:pt>
                <c:pt idx="37">
                  <c:v>29.27</c:v>
                </c:pt>
                <c:pt idx="38">
                  <c:v>24.93</c:v>
                </c:pt>
                <c:pt idx="39">
                  <c:v>20.52</c:v>
                </c:pt>
                <c:pt idx="4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AE-43FD-94C2-C123E11DE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91872"/>
        <c:axId val="594688264"/>
      </c:areaChart>
      <c:lineChart>
        <c:grouping val="standard"/>
        <c:varyColors val="0"/>
        <c:ser>
          <c:idx val="2"/>
          <c:order val="2"/>
          <c:tx>
            <c:strRef>
              <c:f>'7B'!$M$31</c:f>
              <c:strCache>
                <c:ptCount val="1"/>
                <c:pt idx="0">
                  <c:v>VE-andel (højre akse)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'7B'!$N$28:$BB$28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'7B'!$N$31:$BB$31</c:f>
              <c:numCache>
                <c:formatCode>0%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0.03</c:v>
                </c:pt>
                <c:pt idx="27">
                  <c:v>0.05</c:v>
                </c:pt>
                <c:pt idx="28">
                  <c:v>7.0000000000000007E-2</c:v>
                </c:pt>
                <c:pt idx="29">
                  <c:v>0.1</c:v>
                </c:pt>
                <c:pt idx="30">
                  <c:v>0.18</c:v>
                </c:pt>
                <c:pt idx="31">
                  <c:v>0.22</c:v>
                </c:pt>
                <c:pt idx="32">
                  <c:v>0.28999999999999998</c:v>
                </c:pt>
                <c:pt idx="33">
                  <c:v>0.33</c:v>
                </c:pt>
                <c:pt idx="34">
                  <c:v>0.39</c:v>
                </c:pt>
                <c:pt idx="35">
                  <c:v>0.42</c:v>
                </c:pt>
                <c:pt idx="36">
                  <c:v>0.48</c:v>
                </c:pt>
                <c:pt idx="37">
                  <c:v>0.54</c:v>
                </c:pt>
                <c:pt idx="38">
                  <c:v>0.59</c:v>
                </c:pt>
                <c:pt idx="39">
                  <c:v>0.65</c:v>
                </c:pt>
                <c:pt idx="40">
                  <c:v>0.72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AE-43FD-94C2-C123E11DE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875904"/>
        <c:axId val="560876560"/>
      </c:lineChart>
      <c:catAx>
        <c:axId val="59469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8264"/>
        <c:crosses val="autoZero"/>
        <c:auto val="1"/>
        <c:lblAlgn val="ctr"/>
        <c:lblOffset val="100"/>
        <c:tickLblSkip val="5"/>
        <c:noMultiLvlLbl val="0"/>
      </c:catAx>
      <c:valAx>
        <c:axId val="594688264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91872"/>
        <c:crosses val="autoZero"/>
        <c:crossBetween val="between"/>
      </c:valAx>
      <c:valAx>
        <c:axId val="560876560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560875904"/>
        <c:crosses val="max"/>
        <c:crossBetween val="between"/>
      </c:valAx>
      <c:catAx>
        <c:axId val="560875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08765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el og fjernvarme ekskl. affaldsforbrænding</a:t>
            </a:r>
          </a:p>
        </c:rich>
      </c:tx>
      <c:layout>
        <c:manualLayout>
          <c:xMode val="edge"/>
          <c:yMode val="edge"/>
          <c:x val="0.12654672000353645"/>
          <c:y val="7.57588637124885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6.2090387011777534E-2"/>
          <c:y val="0.14333040140565501"/>
          <c:w val="0.87993762134574383"/>
          <c:h val="0.77387142408469722"/>
        </c:manualLayout>
      </c:layout>
      <c:areaChart>
        <c:grouping val="standard"/>
        <c:varyColors val="0"/>
        <c:ser>
          <c:idx val="0"/>
          <c:order val="0"/>
          <c:tx>
            <c:strRef>
              <c:f>'8A'!$M$4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'8A'!$N$3:$BB$3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'8A'!$N$4:$BB$4</c:f>
              <c:numCache>
                <c:formatCode>General</c:formatCode>
                <c:ptCount val="41"/>
                <c:pt idx="0">
                  <c:v>24.37</c:v>
                </c:pt>
                <c:pt idx="1">
                  <c:v>33.130000000000003</c:v>
                </c:pt>
                <c:pt idx="2">
                  <c:v>27.95</c:v>
                </c:pt>
                <c:pt idx="3">
                  <c:v>29.5</c:v>
                </c:pt>
                <c:pt idx="4">
                  <c:v>33.6</c:v>
                </c:pt>
                <c:pt idx="5">
                  <c:v>29.89</c:v>
                </c:pt>
                <c:pt idx="6">
                  <c:v>42.08</c:v>
                </c:pt>
                <c:pt idx="7">
                  <c:v>32.89</c:v>
                </c:pt>
                <c:pt idx="8">
                  <c:v>29.28</c:v>
                </c:pt>
                <c:pt idx="9">
                  <c:v>25.98</c:v>
                </c:pt>
                <c:pt idx="10">
                  <c:v>22.75</c:v>
                </c:pt>
                <c:pt idx="11">
                  <c:v>24.04</c:v>
                </c:pt>
                <c:pt idx="12">
                  <c:v>24.08</c:v>
                </c:pt>
                <c:pt idx="13">
                  <c:v>28.76</c:v>
                </c:pt>
                <c:pt idx="14">
                  <c:v>22.78</c:v>
                </c:pt>
                <c:pt idx="15">
                  <c:v>19.52</c:v>
                </c:pt>
                <c:pt idx="16">
                  <c:v>27.28</c:v>
                </c:pt>
                <c:pt idx="17">
                  <c:v>22.5</c:v>
                </c:pt>
                <c:pt idx="18">
                  <c:v>20.47</c:v>
                </c:pt>
                <c:pt idx="19">
                  <c:v>20.440000000000001</c:v>
                </c:pt>
                <c:pt idx="20">
                  <c:v>20.52</c:v>
                </c:pt>
                <c:pt idx="21">
                  <c:v>16.52</c:v>
                </c:pt>
                <c:pt idx="22">
                  <c:v>13.17</c:v>
                </c:pt>
                <c:pt idx="23">
                  <c:v>15.32</c:v>
                </c:pt>
                <c:pt idx="24">
                  <c:v>11.82</c:v>
                </c:pt>
                <c:pt idx="25">
                  <c:v>8.8800000000000008</c:v>
                </c:pt>
                <c:pt idx="26">
                  <c:v>10.27</c:v>
                </c:pt>
                <c:pt idx="27">
                  <c:v>7.74</c:v>
                </c:pt>
                <c:pt idx="28">
                  <c:v>7.79</c:v>
                </c:pt>
                <c:pt idx="29">
                  <c:v>4.92</c:v>
                </c:pt>
                <c:pt idx="30">
                  <c:v>2.66</c:v>
                </c:pt>
                <c:pt idx="31">
                  <c:v>2.8</c:v>
                </c:pt>
                <c:pt idx="32">
                  <c:v>2.46</c:v>
                </c:pt>
                <c:pt idx="33">
                  <c:v>1.54</c:v>
                </c:pt>
                <c:pt idx="34">
                  <c:v>1.26</c:v>
                </c:pt>
                <c:pt idx="35">
                  <c:v>1.1200000000000001</c:v>
                </c:pt>
                <c:pt idx="36">
                  <c:v>0.99</c:v>
                </c:pt>
                <c:pt idx="37">
                  <c:v>0.76</c:v>
                </c:pt>
                <c:pt idx="38">
                  <c:v>0.59</c:v>
                </c:pt>
                <c:pt idx="39">
                  <c:v>0.27</c:v>
                </c:pt>
                <c:pt idx="40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C7-4DE0-A73E-45413A943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89248"/>
        <c:axId val="594686624"/>
      </c:areaChart>
      <c:catAx>
        <c:axId val="59468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6624"/>
        <c:crosses val="autoZero"/>
        <c:auto val="1"/>
        <c:lblAlgn val="ctr"/>
        <c:lblOffset val="100"/>
        <c:tickLblSkip val="5"/>
        <c:noMultiLvlLbl val="0"/>
      </c:catAx>
      <c:valAx>
        <c:axId val="59468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1891395315620128E-2"/>
              <c:y val="6.399715098950321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el- og fjernvarme (ekskl. affaldsforbrænding)</a:t>
            </a:r>
          </a:p>
        </c:rich>
      </c:tx>
      <c:layout>
        <c:manualLayout>
          <c:xMode val="edge"/>
          <c:yMode val="edge"/>
          <c:x val="0.19814371738197489"/>
          <c:y val="3.159898656555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438989475200548E-2"/>
          <c:y val="0.10659843825370913"/>
          <c:w val="0.7234955568960395"/>
          <c:h val="0.86861606848082162"/>
        </c:manualLayout>
      </c:layout>
      <c:areaChart>
        <c:grouping val="stacked"/>
        <c:varyColors val="0"/>
        <c:ser>
          <c:idx val="0"/>
          <c:order val="0"/>
          <c:tx>
            <c:strRef>
              <c:f>'8A'!$M$229</c:f>
              <c:strCache>
                <c:ptCount val="1"/>
                <c:pt idx="0">
                  <c:v>Kul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'8A'!$N$228:$BB$228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'8A'!$N$229:$BB$229</c:f>
              <c:numCache>
                <c:formatCode>General</c:formatCode>
                <c:ptCount val="41"/>
                <c:pt idx="0">
                  <c:v>22.23</c:v>
                </c:pt>
                <c:pt idx="1">
                  <c:v>30.58</c:v>
                </c:pt>
                <c:pt idx="2">
                  <c:v>25.41</c:v>
                </c:pt>
                <c:pt idx="3">
                  <c:v>26.65</c:v>
                </c:pt>
                <c:pt idx="4">
                  <c:v>28.84</c:v>
                </c:pt>
                <c:pt idx="5">
                  <c:v>23.95</c:v>
                </c:pt>
                <c:pt idx="6">
                  <c:v>33.57</c:v>
                </c:pt>
                <c:pt idx="7">
                  <c:v>24.59</c:v>
                </c:pt>
                <c:pt idx="8">
                  <c:v>20.73</c:v>
                </c:pt>
                <c:pt idx="9">
                  <c:v>17.38</c:v>
                </c:pt>
                <c:pt idx="10">
                  <c:v>14.4</c:v>
                </c:pt>
                <c:pt idx="11">
                  <c:v>15.41</c:v>
                </c:pt>
                <c:pt idx="12">
                  <c:v>15.63</c:v>
                </c:pt>
                <c:pt idx="13">
                  <c:v>21.62</c:v>
                </c:pt>
                <c:pt idx="14">
                  <c:v>16.21</c:v>
                </c:pt>
                <c:pt idx="15">
                  <c:v>13.55</c:v>
                </c:pt>
                <c:pt idx="16">
                  <c:v>20.93</c:v>
                </c:pt>
                <c:pt idx="17">
                  <c:v>17.36</c:v>
                </c:pt>
                <c:pt idx="18">
                  <c:v>15.26</c:v>
                </c:pt>
                <c:pt idx="19">
                  <c:v>15.27</c:v>
                </c:pt>
                <c:pt idx="20">
                  <c:v>14.77</c:v>
                </c:pt>
                <c:pt idx="21">
                  <c:v>12.32</c:v>
                </c:pt>
                <c:pt idx="22">
                  <c:v>9.6</c:v>
                </c:pt>
                <c:pt idx="23">
                  <c:v>12.23</c:v>
                </c:pt>
                <c:pt idx="24">
                  <c:v>9.6199999999999992</c:v>
                </c:pt>
                <c:pt idx="25">
                  <c:v>6.75</c:v>
                </c:pt>
                <c:pt idx="26">
                  <c:v>7.92</c:v>
                </c:pt>
                <c:pt idx="27">
                  <c:v>5.72</c:v>
                </c:pt>
                <c:pt idx="28">
                  <c:v>5.83</c:v>
                </c:pt>
                <c:pt idx="29">
                  <c:v>3.15</c:v>
                </c:pt>
                <c:pt idx="30">
                  <c:v>1.45</c:v>
                </c:pt>
                <c:pt idx="31">
                  <c:v>1.75</c:v>
                </c:pt>
                <c:pt idx="32">
                  <c:v>1.66</c:v>
                </c:pt>
                <c:pt idx="33">
                  <c:v>0.82</c:v>
                </c:pt>
                <c:pt idx="34">
                  <c:v>0.68</c:v>
                </c:pt>
                <c:pt idx="35">
                  <c:v>0.64</c:v>
                </c:pt>
                <c:pt idx="36">
                  <c:v>0.59</c:v>
                </c:pt>
                <c:pt idx="37">
                  <c:v>0.42</c:v>
                </c:pt>
                <c:pt idx="38">
                  <c:v>0.28000000000000003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7-472E-BCCF-CAB3C4F7F778}"/>
            </c:ext>
          </c:extLst>
        </c:ser>
        <c:ser>
          <c:idx val="1"/>
          <c:order val="1"/>
          <c:tx>
            <c:strRef>
              <c:f>'8A'!$M$230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'8A'!$N$228:$BB$228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'8A'!$N$230:$BB$230</c:f>
              <c:numCache>
                <c:formatCode>General</c:formatCode>
                <c:ptCount val="41"/>
                <c:pt idx="0">
                  <c:v>0.96</c:v>
                </c:pt>
                <c:pt idx="1">
                  <c:v>1.1100000000000001</c:v>
                </c:pt>
                <c:pt idx="2">
                  <c:v>1.04</c:v>
                </c:pt>
                <c:pt idx="3">
                  <c:v>1.03</c:v>
                </c:pt>
                <c:pt idx="4">
                  <c:v>2.36</c:v>
                </c:pt>
                <c:pt idx="5">
                  <c:v>2.81</c:v>
                </c:pt>
                <c:pt idx="6">
                  <c:v>4.53</c:v>
                </c:pt>
                <c:pt idx="7">
                  <c:v>4.12</c:v>
                </c:pt>
                <c:pt idx="8">
                  <c:v>3.78</c:v>
                </c:pt>
                <c:pt idx="9">
                  <c:v>3.56</c:v>
                </c:pt>
                <c:pt idx="10">
                  <c:v>3.28</c:v>
                </c:pt>
                <c:pt idx="11">
                  <c:v>3.25</c:v>
                </c:pt>
                <c:pt idx="12">
                  <c:v>2.99</c:v>
                </c:pt>
                <c:pt idx="13">
                  <c:v>1.74</c:v>
                </c:pt>
                <c:pt idx="14">
                  <c:v>1.21</c:v>
                </c:pt>
                <c:pt idx="15">
                  <c:v>1.1000000000000001</c:v>
                </c:pt>
                <c:pt idx="16">
                  <c:v>1.2</c:v>
                </c:pt>
                <c:pt idx="17">
                  <c:v>0.95</c:v>
                </c:pt>
                <c:pt idx="18">
                  <c:v>0.85</c:v>
                </c:pt>
                <c:pt idx="19">
                  <c:v>1</c:v>
                </c:pt>
                <c:pt idx="20">
                  <c:v>0.8</c:v>
                </c:pt>
                <c:pt idx="21">
                  <c:v>0.39</c:v>
                </c:pt>
                <c:pt idx="22">
                  <c:v>0.34</c:v>
                </c:pt>
                <c:pt idx="23">
                  <c:v>0.28000000000000003</c:v>
                </c:pt>
                <c:pt idx="24">
                  <c:v>0.15</c:v>
                </c:pt>
                <c:pt idx="25">
                  <c:v>0.15</c:v>
                </c:pt>
                <c:pt idx="26">
                  <c:v>0.17</c:v>
                </c:pt>
                <c:pt idx="27">
                  <c:v>0.16</c:v>
                </c:pt>
                <c:pt idx="28">
                  <c:v>0.14000000000000001</c:v>
                </c:pt>
                <c:pt idx="29">
                  <c:v>0.12</c:v>
                </c:pt>
                <c:pt idx="30">
                  <c:v>0.06</c:v>
                </c:pt>
                <c:pt idx="31">
                  <c:v>0.06</c:v>
                </c:pt>
                <c:pt idx="32">
                  <c:v>0.06</c:v>
                </c:pt>
                <c:pt idx="33">
                  <c:v>0.06</c:v>
                </c:pt>
                <c:pt idx="34">
                  <c:v>0.06</c:v>
                </c:pt>
                <c:pt idx="35">
                  <c:v>0.06</c:v>
                </c:pt>
                <c:pt idx="36">
                  <c:v>0.06</c:v>
                </c:pt>
                <c:pt idx="37">
                  <c:v>0.05</c:v>
                </c:pt>
                <c:pt idx="38">
                  <c:v>0.05</c:v>
                </c:pt>
                <c:pt idx="39">
                  <c:v>0.04</c:v>
                </c:pt>
                <c:pt idx="40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D7-472E-BCCF-CAB3C4F7F778}"/>
            </c:ext>
          </c:extLst>
        </c:ser>
        <c:ser>
          <c:idx val="2"/>
          <c:order val="2"/>
          <c:tx>
            <c:strRef>
              <c:f>'8A'!$M$231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'8A'!$N$228:$BB$228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'8A'!$N$231:$BB$231</c:f>
              <c:numCache>
                <c:formatCode>General</c:formatCode>
                <c:ptCount val="41"/>
                <c:pt idx="0">
                  <c:v>1.0900000000000001</c:v>
                </c:pt>
                <c:pt idx="1">
                  <c:v>1.33</c:v>
                </c:pt>
                <c:pt idx="2">
                  <c:v>1.37</c:v>
                </c:pt>
                <c:pt idx="3">
                  <c:v>1.64</c:v>
                </c:pt>
                <c:pt idx="4">
                  <c:v>2.12</c:v>
                </c:pt>
                <c:pt idx="5">
                  <c:v>2.68</c:v>
                </c:pt>
                <c:pt idx="6">
                  <c:v>3.4</c:v>
                </c:pt>
                <c:pt idx="7">
                  <c:v>3.65</c:v>
                </c:pt>
                <c:pt idx="8">
                  <c:v>4.2</c:v>
                </c:pt>
                <c:pt idx="9">
                  <c:v>4.47</c:v>
                </c:pt>
                <c:pt idx="10">
                  <c:v>4.54</c:v>
                </c:pt>
                <c:pt idx="11">
                  <c:v>4.8</c:v>
                </c:pt>
                <c:pt idx="12">
                  <c:v>4.9000000000000004</c:v>
                </c:pt>
                <c:pt idx="13">
                  <c:v>4.8600000000000003</c:v>
                </c:pt>
                <c:pt idx="14">
                  <c:v>4.83</c:v>
                </c:pt>
                <c:pt idx="15">
                  <c:v>4.41</c:v>
                </c:pt>
                <c:pt idx="16">
                  <c:v>4.6900000000000004</c:v>
                </c:pt>
                <c:pt idx="17">
                  <c:v>3.81</c:v>
                </c:pt>
                <c:pt idx="18">
                  <c:v>3.97</c:v>
                </c:pt>
                <c:pt idx="19">
                  <c:v>3.83</c:v>
                </c:pt>
                <c:pt idx="20">
                  <c:v>4.54</c:v>
                </c:pt>
                <c:pt idx="21">
                  <c:v>3.46</c:v>
                </c:pt>
                <c:pt idx="22">
                  <c:v>2.96</c:v>
                </c:pt>
                <c:pt idx="23">
                  <c:v>2.57</c:v>
                </c:pt>
                <c:pt idx="24">
                  <c:v>1.86</c:v>
                </c:pt>
                <c:pt idx="25">
                  <c:v>1.82</c:v>
                </c:pt>
                <c:pt idx="26">
                  <c:v>2</c:v>
                </c:pt>
                <c:pt idx="27">
                  <c:v>1.67</c:v>
                </c:pt>
                <c:pt idx="28">
                  <c:v>1.63</c:v>
                </c:pt>
                <c:pt idx="29">
                  <c:v>1.45</c:v>
                </c:pt>
                <c:pt idx="30">
                  <c:v>0.96</c:v>
                </c:pt>
                <c:pt idx="31">
                  <c:v>0.77</c:v>
                </c:pt>
                <c:pt idx="32">
                  <c:v>0.53</c:v>
                </c:pt>
                <c:pt idx="33">
                  <c:v>0.48</c:v>
                </c:pt>
                <c:pt idx="34">
                  <c:v>0.35</c:v>
                </c:pt>
                <c:pt idx="35">
                  <c:v>0.25</c:v>
                </c:pt>
                <c:pt idx="36">
                  <c:v>0.18</c:v>
                </c:pt>
                <c:pt idx="37">
                  <c:v>0.14000000000000001</c:v>
                </c:pt>
                <c:pt idx="38">
                  <c:v>0.11</c:v>
                </c:pt>
                <c:pt idx="39">
                  <c:v>0.09</c:v>
                </c:pt>
                <c:pt idx="40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D7-472E-BCCF-CAB3C4F7F778}"/>
            </c:ext>
          </c:extLst>
        </c:ser>
        <c:ser>
          <c:idx val="3"/>
          <c:order val="3"/>
          <c:tx>
            <c:strRef>
              <c:f>'8A'!$M$232</c:f>
              <c:strCache>
                <c:ptCount val="1"/>
                <c:pt idx="0">
                  <c:v>Ikke brændselsfordelt</c:v>
                </c:pt>
              </c:strCache>
            </c:strRef>
          </c:tx>
          <c:spPr>
            <a:solidFill>
              <a:srgbClr val="0097A7"/>
            </a:solidFill>
            <a:ln w="9525">
              <a:solidFill>
                <a:srgbClr val="00808E"/>
              </a:solidFill>
            </a:ln>
            <a:effectLst/>
          </c:spPr>
          <c:cat>
            <c:strRef>
              <c:f>'8A'!$N$228:$BB$228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'8A'!$N$232:$BB$232</c:f>
              <c:numCache>
                <c:formatCode>General</c:formatCode>
                <c:ptCount val="41"/>
                <c:pt idx="0">
                  <c:v>0.09</c:v>
                </c:pt>
                <c:pt idx="1">
                  <c:v>0.12</c:v>
                </c:pt>
                <c:pt idx="2">
                  <c:v>0.12</c:v>
                </c:pt>
                <c:pt idx="3">
                  <c:v>0.18</c:v>
                </c:pt>
                <c:pt idx="4">
                  <c:v>0.28000000000000003</c:v>
                </c:pt>
                <c:pt idx="5">
                  <c:v>0.45</c:v>
                </c:pt>
                <c:pt idx="6">
                  <c:v>0.57999999999999996</c:v>
                </c:pt>
                <c:pt idx="7">
                  <c:v>0.54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0.54</c:v>
                </c:pt>
                <c:pt idx="11">
                  <c:v>0.57999999999999996</c:v>
                </c:pt>
                <c:pt idx="12">
                  <c:v>0.56000000000000005</c:v>
                </c:pt>
                <c:pt idx="13">
                  <c:v>0.55000000000000004</c:v>
                </c:pt>
                <c:pt idx="14">
                  <c:v>0.52</c:v>
                </c:pt>
                <c:pt idx="15">
                  <c:v>0.46</c:v>
                </c:pt>
                <c:pt idx="16">
                  <c:v>0.45</c:v>
                </c:pt>
                <c:pt idx="17">
                  <c:v>0.38</c:v>
                </c:pt>
                <c:pt idx="18">
                  <c:v>0.39</c:v>
                </c:pt>
                <c:pt idx="19">
                  <c:v>0.35</c:v>
                </c:pt>
                <c:pt idx="20">
                  <c:v>0.43</c:v>
                </c:pt>
                <c:pt idx="21">
                  <c:v>0.36</c:v>
                </c:pt>
                <c:pt idx="22">
                  <c:v>0.26</c:v>
                </c:pt>
                <c:pt idx="23">
                  <c:v>0.24</c:v>
                </c:pt>
                <c:pt idx="24">
                  <c:v>0.18</c:v>
                </c:pt>
                <c:pt idx="25">
                  <c:v>0.16</c:v>
                </c:pt>
                <c:pt idx="26">
                  <c:v>0.18</c:v>
                </c:pt>
                <c:pt idx="27">
                  <c:v>0.18</c:v>
                </c:pt>
                <c:pt idx="28">
                  <c:v>0.2</c:v>
                </c:pt>
                <c:pt idx="29">
                  <c:v>0.19</c:v>
                </c:pt>
                <c:pt idx="30">
                  <c:v>0.2</c:v>
                </c:pt>
                <c:pt idx="31">
                  <c:v>0.21</c:v>
                </c:pt>
                <c:pt idx="32">
                  <c:v>0.2</c:v>
                </c:pt>
                <c:pt idx="33">
                  <c:v>0.19</c:v>
                </c:pt>
                <c:pt idx="34">
                  <c:v>0.17</c:v>
                </c:pt>
                <c:pt idx="35">
                  <c:v>0.17</c:v>
                </c:pt>
                <c:pt idx="36">
                  <c:v>0.16</c:v>
                </c:pt>
                <c:pt idx="37">
                  <c:v>0.15</c:v>
                </c:pt>
                <c:pt idx="38">
                  <c:v>0.15</c:v>
                </c:pt>
                <c:pt idx="39">
                  <c:v>0.14000000000000001</c:v>
                </c:pt>
                <c:pt idx="40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D7-472E-BCCF-CAB3C4F7F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91544"/>
        <c:axId val="594696136"/>
      </c:areaChart>
      <c:catAx>
        <c:axId val="594691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96136"/>
        <c:crosses val="autoZero"/>
        <c:auto val="1"/>
        <c:lblAlgn val="ctr"/>
        <c:lblOffset val="100"/>
        <c:tickLblSkip val="5"/>
        <c:noMultiLvlLbl val="0"/>
      </c:catAx>
      <c:valAx>
        <c:axId val="594696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438989475200548E-2"/>
              <c:y val="3.71782398982038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91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el- og fjernvarme (ekskl. affaldsforbrænding) samt biogene CO2-udledninger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2887244840840395"/>
          <c:h val="0.80785679858743742"/>
        </c:manualLayout>
      </c:layout>
      <c:areaChart>
        <c:grouping val="stacked"/>
        <c:varyColors val="0"/>
        <c:ser>
          <c:idx val="0"/>
          <c:order val="0"/>
          <c:tx>
            <c:strRef>
              <c:f>'8A'!$M$254</c:f>
              <c:strCache>
                <c:ptCount val="1"/>
                <c:pt idx="0">
                  <c:v>Sektorens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'8A'!$N$253:$BB$253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'8A'!$N$254:$BB$254</c:f>
              <c:numCache>
                <c:formatCode>General</c:formatCode>
                <c:ptCount val="41"/>
                <c:pt idx="0">
                  <c:v>24.37</c:v>
                </c:pt>
                <c:pt idx="1">
                  <c:v>33.130000000000003</c:v>
                </c:pt>
                <c:pt idx="2">
                  <c:v>27.95</c:v>
                </c:pt>
                <c:pt idx="3">
                  <c:v>29.5</c:v>
                </c:pt>
                <c:pt idx="4">
                  <c:v>33.6</c:v>
                </c:pt>
                <c:pt idx="5">
                  <c:v>29.89</c:v>
                </c:pt>
                <c:pt idx="6">
                  <c:v>42.08</c:v>
                </c:pt>
                <c:pt idx="7">
                  <c:v>32.89</c:v>
                </c:pt>
                <c:pt idx="8">
                  <c:v>29.28</c:v>
                </c:pt>
                <c:pt idx="9">
                  <c:v>25.98</c:v>
                </c:pt>
                <c:pt idx="10">
                  <c:v>22.75</c:v>
                </c:pt>
                <c:pt idx="11">
                  <c:v>24.04</c:v>
                </c:pt>
                <c:pt idx="12">
                  <c:v>24.08</c:v>
                </c:pt>
                <c:pt idx="13">
                  <c:v>28.76</c:v>
                </c:pt>
                <c:pt idx="14">
                  <c:v>22.78</c:v>
                </c:pt>
                <c:pt idx="15">
                  <c:v>19.52</c:v>
                </c:pt>
                <c:pt idx="16">
                  <c:v>27.28</c:v>
                </c:pt>
                <c:pt idx="17">
                  <c:v>22.5</c:v>
                </c:pt>
                <c:pt idx="18">
                  <c:v>20.47</c:v>
                </c:pt>
                <c:pt idx="19">
                  <c:v>20.440000000000001</c:v>
                </c:pt>
                <c:pt idx="20">
                  <c:v>20.52</c:v>
                </c:pt>
                <c:pt idx="21">
                  <c:v>16.52</c:v>
                </c:pt>
                <c:pt idx="22">
                  <c:v>13.17</c:v>
                </c:pt>
                <c:pt idx="23">
                  <c:v>15.32</c:v>
                </c:pt>
                <c:pt idx="24">
                  <c:v>11.82</c:v>
                </c:pt>
                <c:pt idx="25">
                  <c:v>8.8800000000000008</c:v>
                </c:pt>
                <c:pt idx="26">
                  <c:v>10.27</c:v>
                </c:pt>
                <c:pt idx="27">
                  <c:v>7.74</c:v>
                </c:pt>
                <c:pt idx="28">
                  <c:v>7.79</c:v>
                </c:pt>
                <c:pt idx="29">
                  <c:v>4.92</c:v>
                </c:pt>
                <c:pt idx="30">
                  <c:v>2.66</c:v>
                </c:pt>
                <c:pt idx="31">
                  <c:v>2.8</c:v>
                </c:pt>
                <c:pt idx="32">
                  <c:v>2.46</c:v>
                </c:pt>
                <c:pt idx="33">
                  <c:v>1.54</c:v>
                </c:pt>
                <c:pt idx="34">
                  <c:v>1.26</c:v>
                </c:pt>
                <c:pt idx="35">
                  <c:v>1.1200000000000001</c:v>
                </c:pt>
                <c:pt idx="36">
                  <c:v>0.99</c:v>
                </c:pt>
                <c:pt idx="37">
                  <c:v>0.76</c:v>
                </c:pt>
                <c:pt idx="38">
                  <c:v>0.59</c:v>
                </c:pt>
                <c:pt idx="39">
                  <c:v>0.27</c:v>
                </c:pt>
                <c:pt idx="40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8D-4D58-9782-3689A94514B7}"/>
            </c:ext>
          </c:extLst>
        </c:ser>
        <c:ser>
          <c:idx val="1"/>
          <c:order val="1"/>
          <c:tx>
            <c:strRef>
              <c:f>'8A'!$M$255</c:f>
              <c:strCache>
                <c:ptCount val="1"/>
                <c:pt idx="0">
                  <c:v>Sektorens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'8A'!$N$253:$BB$253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'8A'!$N$255:$BB$255</c:f>
              <c:numCache>
                <c:formatCode>General</c:formatCode>
                <c:ptCount val="41"/>
                <c:pt idx="0">
                  <c:v>0.81</c:v>
                </c:pt>
                <c:pt idx="1">
                  <c:v>0.95</c:v>
                </c:pt>
                <c:pt idx="2">
                  <c:v>1.08</c:v>
                </c:pt>
                <c:pt idx="3">
                  <c:v>1.1000000000000001</c:v>
                </c:pt>
                <c:pt idx="4">
                  <c:v>1.26</c:v>
                </c:pt>
                <c:pt idx="5">
                  <c:v>1.36</c:v>
                </c:pt>
                <c:pt idx="6">
                  <c:v>1.56</c:v>
                </c:pt>
                <c:pt idx="7">
                  <c:v>1.59</c:v>
                </c:pt>
                <c:pt idx="8">
                  <c:v>1.71</c:v>
                </c:pt>
                <c:pt idx="9">
                  <c:v>1.84</c:v>
                </c:pt>
                <c:pt idx="10">
                  <c:v>1.74</c:v>
                </c:pt>
                <c:pt idx="11">
                  <c:v>1.98</c:v>
                </c:pt>
                <c:pt idx="12">
                  <c:v>2.35</c:v>
                </c:pt>
                <c:pt idx="13">
                  <c:v>2.97</c:v>
                </c:pt>
                <c:pt idx="14">
                  <c:v>3.48</c:v>
                </c:pt>
                <c:pt idx="15">
                  <c:v>3.7</c:v>
                </c:pt>
                <c:pt idx="16">
                  <c:v>3.54</c:v>
                </c:pt>
                <c:pt idx="17">
                  <c:v>3.68</c:v>
                </c:pt>
                <c:pt idx="18">
                  <c:v>3.67</c:v>
                </c:pt>
                <c:pt idx="19">
                  <c:v>4.18</c:v>
                </c:pt>
                <c:pt idx="20">
                  <c:v>6.15</c:v>
                </c:pt>
                <c:pt idx="21">
                  <c:v>5.94</c:v>
                </c:pt>
                <c:pt idx="22">
                  <c:v>6.46</c:v>
                </c:pt>
                <c:pt idx="23">
                  <c:v>6.63</c:v>
                </c:pt>
                <c:pt idx="24">
                  <c:v>6.73</c:v>
                </c:pt>
                <c:pt idx="25">
                  <c:v>6.78</c:v>
                </c:pt>
                <c:pt idx="26">
                  <c:v>7.61</c:v>
                </c:pt>
                <c:pt idx="27">
                  <c:v>9.36</c:v>
                </c:pt>
                <c:pt idx="28">
                  <c:v>9.2899999999999991</c:v>
                </c:pt>
                <c:pt idx="29">
                  <c:v>9.4600000000000009</c:v>
                </c:pt>
                <c:pt idx="30">
                  <c:v>11.05</c:v>
                </c:pt>
                <c:pt idx="31">
                  <c:v>11.35</c:v>
                </c:pt>
                <c:pt idx="32">
                  <c:v>11.39</c:v>
                </c:pt>
                <c:pt idx="33">
                  <c:v>11.65</c:v>
                </c:pt>
                <c:pt idx="34">
                  <c:v>11.29</c:v>
                </c:pt>
                <c:pt idx="35">
                  <c:v>10.73</c:v>
                </c:pt>
                <c:pt idx="36">
                  <c:v>9.74</c:v>
                </c:pt>
                <c:pt idx="37">
                  <c:v>9.09</c:v>
                </c:pt>
                <c:pt idx="38">
                  <c:v>8.7799999999999994</c:v>
                </c:pt>
                <c:pt idx="39">
                  <c:v>8.5399999999999991</c:v>
                </c:pt>
                <c:pt idx="40">
                  <c:v>7.99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8D-4D58-9782-3689A9451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35456"/>
        <c:axId val="594634800"/>
      </c:areaChart>
      <c:catAx>
        <c:axId val="59463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34800"/>
        <c:crosses val="autoZero"/>
        <c:auto val="1"/>
        <c:lblAlgn val="ctr"/>
        <c:lblOffset val="100"/>
        <c:tickLblSkip val="5"/>
        <c:noMultiLvlLbl val="0"/>
      </c:catAx>
      <c:valAx>
        <c:axId val="59463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6609171096082335E-2"/>
              <c:y val="0.101438764131528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354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el- og fjernvarme inkl. affaldsforbrænding og sekundære producenter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9882542821957683"/>
          <c:h val="0.80785679858743742"/>
        </c:manualLayout>
      </c:layout>
      <c:areaChart>
        <c:grouping val="stacked"/>
        <c:varyColors val="0"/>
        <c:ser>
          <c:idx val="0"/>
          <c:order val="0"/>
          <c:tx>
            <c:strRef>
              <c:f>'8A'!$M$279</c:f>
              <c:strCache>
                <c:ptCount val="1"/>
                <c:pt idx="0">
                  <c:v>El- og fjernvarme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'8A'!$N$278:$BB$278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'8A'!$N$279:$BB$279</c:f>
              <c:numCache>
                <c:formatCode>General</c:formatCode>
                <c:ptCount val="41"/>
                <c:pt idx="0">
                  <c:v>24.37</c:v>
                </c:pt>
                <c:pt idx="1">
                  <c:v>33.130000000000003</c:v>
                </c:pt>
                <c:pt idx="2">
                  <c:v>27.95</c:v>
                </c:pt>
                <c:pt idx="3">
                  <c:v>29.5</c:v>
                </c:pt>
                <c:pt idx="4">
                  <c:v>33.6</c:v>
                </c:pt>
                <c:pt idx="5">
                  <c:v>29.89</c:v>
                </c:pt>
                <c:pt idx="6">
                  <c:v>42.08</c:v>
                </c:pt>
                <c:pt idx="7">
                  <c:v>32.89</c:v>
                </c:pt>
                <c:pt idx="8">
                  <c:v>29.28</c:v>
                </c:pt>
                <c:pt idx="9">
                  <c:v>25.98</c:v>
                </c:pt>
                <c:pt idx="10">
                  <c:v>22.75</c:v>
                </c:pt>
                <c:pt idx="11">
                  <c:v>24.04</c:v>
                </c:pt>
                <c:pt idx="12">
                  <c:v>24.08</c:v>
                </c:pt>
                <c:pt idx="13">
                  <c:v>28.76</c:v>
                </c:pt>
                <c:pt idx="14">
                  <c:v>22.78</c:v>
                </c:pt>
                <c:pt idx="15">
                  <c:v>19.52</c:v>
                </c:pt>
                <c:pt idx="16">
                  <c:v>27.28</c:v>
                </c:pt>
                <c:pt idx="17">
                  <c:v>22.5</c:v>
                </c:pt>
                <c:pt idx="18">
                  <c:v>20.47</c:v>
                </c:pt>
                <c:pt idx="19">
                  <c:v>20.440000000000001</c:v>
                </c:pt>
                <c:pt idx="20">
                  <c:v>20.52</c:v>
                </c:pt>
                <c:pt idx="21">
                  <c:v>16.52</c:v>
                </c:pt>
                <c:pt idx="22">
                  <c:v>13.17</c:v>
                </c:pt>
                <c:pt idx="23">
                  <c:v>15.32</c:v>
                </c:pt>
                <c:pt idx="24">
                  <c:v>11.82</c:v>
                </c:pt>
                <c:pt idx="25">
                  <c:v>8.8800000000000008</c:v>
                </c:pt>
                <c:pt idx="26">
                  <c:v>10.27</c:v>
                </c:pt>
                <c:pt idx="27">
                  <c:v>7.74</c:v>
                </c:pt>
                <c:pt idx="28">
                  <c:v>7.79</c:v>
                </c:pt>
                <c:pt idx="29">
                  <c:v>4.92</c:v>
                </c:pt>
                <c:pt idx="30">
                  <c:v>2.66</c:v>
                </c:pt>
                <c:pt idx="31">
                  <c:v>2.8</c:v>
                </c:pt>
                <c:pt idx="32">
                  <c:v>2.46</c:v>
                </c:pt>
                <c:pt idx="33">
                  <c:v>1.54</c:v>
                </c:pt>
                <c:pt idx="34">
                  <c:v>1.26</c:v>
                </c:pt>
                <c:pt idx="35">
                  <c:v>1.1200000000000001</c:v>
                </c:pt>
                <c:pt idx="36">
                  <c:v>0.99</c:v>
                </c:pt>
                <c:pt idx="37">
                  <c:v>0.76</c:v>
                </c:pt>
                <c:pt idx="38">
                  <c:v>0.59</c:v>
                </c:pt>
                <c:pt idx="39">
                  <c:v>0.27</c:v>
                </c:pt>
                <c:pt idx="40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CE-471A-964A-12EF53DFBE1A}"/>
            </c:ext>
          </c:extLst>
        </c:ser>
        <c:ser>
          <c:idx val="1"/>
          <c:order val="1"/>
          <c:tx>
            <c:strRef>
              <c:f>'8A'!$M$280</c:f>
              <c:strCache>
                <c:ptCount val="1"/>
                <c:pt idx="0">
                  <c:v>Affaldsforbrænding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'8A'!$N$278:$BB$278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'8A'!$N$280:$BB$280</c:f>
              <c:numCache>
                <c:formatCode>General</c:formatCode>
                <c:ptCount val="41"/>
                <c:pt idx="0">
                  <c:v>0.55000000000000004</c:v>
                </c:pt>
                <c:pt idx="1">
                  <c:v>0.59</c:v>
                </c:pt>
                <c:pt idx="2">
                  <c:v>0.63</c:v>
                </c:pt>
                <c:pt idx="3">
                  <c:v>0.68</c:v>
                </c:pt>
                <c:pt idx="4">
                  <c:v>0.72</c:v>
                </c:pt>
                <c:pt idx="5">
                  <c:v>0.81</c:v>
                </c:pt>
                <c:pt idx="6">
                  <c:v>0.89</c:v>
                </c:pt>
                <c:pt idx="7">
                  <c:v>0.96</c:v>
                </c:pt>
                <c:pt idx="8">
                  <c:v>0.97</c:v>
                </c:pt>
                <c:pt idx="9">
                  <c:v>1.03</c:v>
                </c:pt>
                <c:pt idx="10">
                  <c:v>1.08</c:v>
                </c:pt>
                <c:pt idx="11">
                  <c:v>1.1399999999999999</c:v>
                </c:pt>
                <c:pt idx="12">
                  <c:v>1.18</c:v>
                </c:pt>
                <c:pt idx="13">
                  <c:v>1.27</c:v>
                </c:pt>
                <c:pt idx="14">
                  <c:v>1.29</c:v>
                </c:pt>
                <c:pt idx="15">
                  <c:v>1.31</c:v>
                </c:pt>
                <c:pt idx="16">
                  <c:v>1.35</c:v>
                </c:pt>
                <c:pt idx="17">
                  <c:v>1.41</c:v>
                </c:pt>
                <c:pt idx="18">
                  <c:v>1.46</c:v>
                </c:pt>
                <c:pt idx="19">
                  <c:v>1.39</c:v>
                </c:pt>
                <c:pt idx="20">
                  <c:v>1.35</c:v>
                </c:pt>
                <c:pt idx="21">
                  <c:v>1.35</c:v>
                </c:pt>
                <c:pt idx="22">
                  <c:v>1.43</c:v>
                </c:pt>
                <c:pt idx="23">
                  <c:v>1.52</c:v>
                </c:pt>
                <c:pt idx="24">
                  <c:v>1.56</c:v>
                </c:pt>
                <c:pt idx="25">
                  <c:v>1.62</c:v>
                </c:pt>
                <c:pt idx="26">
                  <c:v>1.61</c:v>
                </c:pt>
                <c:pt idx="27">
                  <c:v>1.61</c:v>
                </c:pt>
                <c:pt idx="28">
                  <c:v>1.55</c:v>
                </c:pt>
                <c:pt idx="29">
                  <c:v>1.6</c:v>
                </c:pt>
                <c:pt idx="30">
                  <c:v>1.67</c:v>
                </c:pt>
                <c:pt idx="31">
                  <c:v>1.67</c:v>
                </c:pt>
                <c:pt idx="32">
                  <c:v>1.65</c:v>
                </c:pt>
                <c:pt idx="33">
                  <c:v>1.64</c:v>
                </c:pt>
                <c:pt idx="34">
                  <c:v>1.54</c:v>
                </c:pt>
                <c:pt idx="35">
                  <c:v>1.34</c:v>
                </c:pt>
                <c:pt idx="36">
                  <c:v>1.21</c:v>
                </c:pt>
                <c:pt idx="37">
                  <c:v>1.07</c:v>
                </c:pt>
                <c:pt idx="38">
                  <c:v>0.93</c:v>
                </c:pt>
                <c:pt idx="39">
                  <c:v>0.78</c:v>
                </c:pt>
                <c:pt idx="40">
                  <c:v>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CE-471A-964A-12EF53DFBE1A}"/>
            </c:ext>
          </c:extLst>
        </c:ser>
        <c:ser>
          <c:idx val="2"/>
          <c:order val="2"/>
          <c:tx>
            <c:strRef>
              <c:f>'8A'!$M$281</c:f>
              <c:strCache>
                <c:ptCount val="1"/>
                <c:pt idx="0">
                  <c:v>Sekundære producenter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'8A'!$N$278:$BB$278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'8A'!$N$281:$BB$281</c:f>
              <c:numCache>
                <c:formatCode>General</c:formatCode>
                <c:ptCount val="41"/>
                <c:pt idx="0">
                  <c:v>0.32</c:v>
                </c:pt>
                <c:pt idx="1">
                  <c:v>0.33</c:v>
                </c:pt>
                <c:pt idx="2">
                  <c:v>0.32</c:v>
                </c:pt>
                <c:pt idx="3">
                  <c:v>0.33</c:v>
                </c:pt>
                <c:pt idx="4">
                  <c:v>0.36</c:v>
                </c:pt>
                <c:pt idx="5">
                  <c:v>0.45</c:v>
                </c:pt>
                <c:pt idx="6">
                  <c:v>0.66</c:v>
                </c:pt>
                <c:pt idx="7">
                  <c:v>0.73</c:v>
                </c:pt>
                <c:pt idx="8">
                  <c:v>0.9</c:v>
                </c:pt>
                <c:pt idx="9">
                  <c:v>0.93</c:v>
                </c:pt>
                <c:pt idx="10">
                  <c:v>0.94</c:v>
                </c:pt>
                <c:pt idx="11">
                  <c:v>0.9</c:v>
                </c:pt>
                <c:pt idx="12">
                  <c:v>0.93</c:v>
                </c:pt>
                <c:pt idx="13">
                  <c:v>0.9</c:v>
                </c:pt>
                <c:pt idx="14">
                  <c:v>0.91</c:v>
                </c:pt>
                <c:pt idx="15">
                  <c:v>0.78</c:v>
                </c:pt>
                <c:pt idx="16">
                  <c:v>0.67</c:v>
                </c:pt>
                <c:pt idx="17">
                  <c:v>0.56000000000000005</c:v>
                </c:pt>
                <c:pt idx="18">
                  <c:v>0.47</c:v>
                </c:pt>
                <c:pt idx="19">
                  <c:v>0.45</c:v>
                </c:pt>
                <c:pt idx="20">
                  <c:v>0.52</c:v>
                </c:pt>
                <c:pt idx="21">
                  <c:v>0.4</c:v>
                </c:pt>
                <c:pt idx="22">
                  <c:v>0.34</c:v>
                </c:pt>
                <c:pt idx="23">
                  <c:v>0.39</c:v>
                </c:pt>
                <c:pt idx="24">
                  <c:v>0.34</c:v>
                </c:pt>
                <c:pt idx="25">
                  <c:v>0.32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0.27</c:v>
                </c:pt>
                <c:pt idx="29">
                  <c:v>0.2</c:v>
                </c:pt>
                <c:pt idx="30">
                  <c:v>0.16</c:v>
                </c:pt>
                <c:pt idx="31">
                  <c:v>0.15</c:v>
                </c:pt>
                <c:pt idx="32">
                  <c:v>0.15</c:v>
                </c:pt>
                <c:pt idx="33">
                  <c:v>0.14000000000000001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0.13</c:v>
                </c:pt>
                <c:pt idx="37">
                  <c:v>0.13</c:v>
                </c:pt>
                <c:pt idx="38">
                  <c:v>0.12</c:v>
                </c:pt>
                <c:pt idx="39">
                  <c:v>0.12</c:v>
                </c:pt>
                <c:pt idx="40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CE-471A-964A-12EF53DFB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38408"/>
        <c:axId val="594641360"/>
      </c:areaChart>
      <c:catAx>
        <c:axId val="594638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41360"/>
        <c:crosses val="autoZero"/>
        <c:auto val="1"/>
        <c:lblAlgn val="ctr"/>
        <c:lblOffset val="100"/>
        <c:tickLblSkip val="5"/>
        <c:noMultiLvlLbl val="0"/>
      </c:catAx>
      <c:valAx>
        <c:axId val="59464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6609171096082335E-2"/>
              <c:y val="0.101438764131528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38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Fjernvarmeforbrug og elforbrug ekskl. tab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587438123305939E-2"/>
          <c:y val="0.12644699381359248"/>
          <c:w val="0.87199597020223096"/>
          <c:h val="0.72018955935484297"/>
        </c:manualLayout>
      </c:layout>
      <c:lineChart>
        <c:grouping val="standard"/>
        <c:varyColors val="0"/>
        <c:ser>
          <c:idx val="0"/>
          <c:order val="0"/>
          <c:tx>
            <c:strRef>
              <c:f>'8A'!$M$29</c:f>
              <c:strCache>
                <c:ptCount val="1"/>
                <c:pt idx="0">
                  <c:v>Elforbrug ekskl. nettab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'8A'!$N$28:$BB$28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'8A'!$N$29:$BB$29</c:f>
              <c:numCache>
                <c:formatCode>General</c:formatCode>
                <c:ptCount val="41"/>
                <c:pt idx="0">
                  <c:v>103.03</c:v>
                </c:pt>
                <c:pt idx="1">
                  <c:v>106.41</c:v>
                </c:pt>
                <c:pt idx="2">
                  <c:v>108.26</c:v>
                </c:pt>
                <c:pt idx="3">
                  <c:v>109.69</c:v>
                </c:pt>
                <c:pt idx="4">
                  <c:v>111.93</c:v>
                </c:pt>
                <c:pt idx="5">
                  <c:v>112.37</c:v>
                </c:pt>
                <c:pt idx="6">
                  <c:v>115.39</c:v>
                </c:pt>
                <c:pt idx="7">
                  <c:v>115.82</c:v>
                </c:pt>
                <c:pt idx="8">
                  <c:v>116.31</c:v>
                </c:pt>
                <c:pt idx="9">
                  <c:v>116.84</c:v>
                </c:pt>
                <c:pt idx="10">
                  <c:v>117.6</c:v>
                </c:pt>
                <c:pt idx="11">
                  <c:v>118.22</c:v>
                </c:pt>
                <c:pt idx="12">
                  <c:v>118.07</c:v>
                </c:pt>
                <c:pt idx="13">
                  <c:v>117.88</c:v>
                </c:pt>
                <c:pt idx="14">
                  <c:v>119.82</c:v>
                </c:pt>
                <c:pt idx="15">
                  <c:v>121.53</c:v>
                </c:pt>
                <c:pt idx="16">
                  <c:v>122.88</c:v>
                </c:pt>
                <c:pt idx="17">
                  <c:v>121.61</c:v>
                </c:pt>
                <c:pt idx="18">
                  <c:v>120.52</c:v>
                </c:pt>
                <c:pt idx="19">
                  <c:v>114.36</c:v>
                </c:pt>
                <c:pt idx="20">
                  <c:v>116.88</c:v>
                </c:pt>
                <c:pt idx="21">
                  <c:v>115.34</c:v>
                </c:pt>
                <c:pt idx="22">
                  <c:v>113.82</c:v>
                </c:pt>
                <c:pt idx="23">
                  <c:v>113.75</c:v>
                </c:pt>
                <c:pt idx="24">
                  <c:v>111.99</c:v>
                </c:pt>
                <c:pt idx="25">
                  <c:v>113.12</c:v>
                </c:pt>
                <c:pt idx="26">
                  <c:v>113.07</c:v>
                </c:pt>
                <c:pt idx="27">
                  <c:v>113.78</c:v>
                </c:pt>
                <c:pt idx="28">
                  <c:v>113.39</c:v>
                </c:pt>
                <c:pt idx="29">
                  <c:v>114.97</c:v>
                </c:pt>
                <c:pt idx="30">
                  <c:v>122.97</c:v>
                </c:pt>
                <c:pt idx="31">
                  <c:v>127.2</c:v>
                </c:pt>
                <c:pt idx="32">
                  <c:v>132.19</c:v>
                </c:pt>
                <c:pt idx="33">
                  <c:v>137.13999999999999</c:v>
                </c:pt>
                <c:pt idx="34">
                  <c:v>143.71</c:v>
                </c:pt>
                <c:pt idx="35">
                  <c:v>149.86000000000001</c:v>
                </c:pt>
                <c:pt idx="36">
                  <c:v>155.86000000000001</c:v>
                </c:pt>
                <c:pt idx="37">
                  <c:v>162.21</c:v>
                </c:pt>
                <c:pt idx="38">
                  <c:v>168.39</c:v>
                </c:pt>
                <c:pt idx="39">
                  <c:v>173.93</c:v>
                </c:pt>
                <c:pt idx="40">
                  <c:v>179.93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51-46B0-AD4C-9D288279FE1E}"/>
            </c:ext>
          </c:extLst>
        </c:ser>
        <c:ser>
          <c:idx val="1"/>
          <c:order val="1"/>
          <c:tx>
            <c:strRef>
              <c:f>'8A'!$M$30</c:f>
              <c:strCache>
                <c:ptCount val="1"/>
                <c:pt idx="0">
                  <c:v>Fjernvarme ekskl. distributionstab</c:v>
                </c:pt>
              </c:strCache>
            </c:strRef>
          </c:tx>
          <c:spPr>
            <a:ln w="19050" cap="rnd">
              <a:solidFill>
                <a:srgbClr val="FF5252"/>
              </a:solidFill>
              <a:round/>
            </a:ln>
            <a:effectLst/>
          </c:spPr>
          <c:marker>
            <c:symbol val="none"/>
          </c:marker>
          <c:cat>
            <c:strRef>
              <c:f>'8A'!$N$28:$BB$28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'8A'!$N$30:$BB$30</c:f>
              <c:numCache>
                <c:formatCode>General</c:formatCode>
                <c:ptCount val="41"/>
                <c:pt idx="0">
                  <c:v>74.03</c:v>
                </c:pt>
                <c:pt idx="1">
                  <c:v>84.08</c:v>
                </c:pt>
                <c:pt idx="2">
                  <c:v>84.06</c:v>
                </c:pt>
                <c:pt idx="3">
                  <c:v>89.18</c:v>
                </c:pt>
                <c:pt idx="4">
                  <c:v>89.78</c:v>
                </c:pt>
                <c:pt idx="5">
                  <c:v>94.38</c:v>
                </c:pt>
                <c:pt idx="6">
                  <c:v>104.18</c:v>
                </c:pt>
                <c:pt idx="7">
                  <c:v>98.13</c:v>
                </c:pt>
                <c:pt idx="8">
                  <c:v>100.72</c:v>
                </c:pt>
                <c:pt idx="9">
                  <c:v>97.75</c:v>
                </c:pt>
                <c:pt idx="10">
                  <c:v>94.68</c:v>
                </c:pt>
                <c:pt idx="11">
                  <c:v>102.21</c:v>
                </c:pt>
                <c:pt idx="12">
                  <c:v>101</c:v>
                </c:pt>
                <c:pt idx="13">
                  <c:v>103.89</c:v>
                </c:pt>
                <c:pt idx="14">
                  <c:v>103.41</c:v>
                </c:pt>
                <c:pt idx="15">
                  <c:v>102.05</c:v>
                </c:pt>
                <c:pt idx="16">
                  <c:v>101.28</c:v>
                </c:pt>
                <c:pt idx="17">
                  <c:v>98.83</c:v>
                </c:pt>
                <c:pt idx="18">
                  <c:v>101.13</c:v>
                </c:pt>
                <c:pt idx="19">
                  <c:v>103.35</c:v>
                </c:pt>
                <c:pt idx="20">
                  <c:v>119.72</c:v>
                </c:pt>
                <c:pt idx="21">
                  <c:v>105.69</c:v>
                </c:pt>
                <c:pt idx="22">
                  <c:v>108.74</c:v>
                </c:pt>
                <c:pt idx="23">
                  <c:v>107.56</c:v>
                </c:pt>
                <c:pt idx="24">
                  <c:v>97.87</c:v>
                </c:pt>
                <c:pt idx="25">
                  <c:v>103.95</c:v>
                </c:pt>
                <c:pt idx="26">
                  <c:v>107.81</c:v>
                </c:pt>
                <c:pt idx="27">
                  <c:v>108.28</c:v>
                </c:pt>
                <c:pt idx="28">
                  <c:v>107.71</c:v>
                </c:pt>
                <c:pt idx="29">
                  <c:v>104.84</c:v>
                </c:pt>
                <c:pt idx="30">
                  <c:v>108.86</c:v>
                </c:pt>
                <c:pt idx="31">
                  <c:v>109.32</c:v>
                </c:pt>
                <c:pt idx="32">
                  <c:v>109.99</c:v>
                </c:pt>
                <c:pt idx="33">
                  <c:v>110.66</c:v>
                </c:pt>
                <c:pt idx="34">
                  <c:v>111.33</c:v>
                </c:pt>
                <c:pt idx="35">
                  <c:v>112</c:v>
                </c:pt>
                <c:pt idx="36">
                  <c:v>112.37</c:v>
                </c:pt>
                <c:pt idx="37">
                  <c:v>112.73</c:v>
                </c:pt>
                <c:pt idx="38">
                  <c:v>113.1</c:v>
                </c:pt>
                <c:pt idx="39">
                  <c:v>113.46</c:v>
                </c:pt>
                <c:pt idx="40">
                  <c:v>113.83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51-46B0-AD4C-9D288279F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4639392"/>
        <c:axId val="594635784"/>
      </c:lineChart>
      <c:catAx>
        <c:axId val="59463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35784"/>
        <c:crosses val="autoZero"/>
        <c:auto val="1"/>
        <c:lblAlgn val="ctr"/>
        <c:lblOffset val="100"/>
        <c:tickLblSkip val="5"/>
        <c:noMultiLvlLbl val="0"/>
      </c:catAx>
      <c:valAx>
        <c:axId val="594635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3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Elforbrug, elproduktion og elimport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9777139232003582"/>
          <c:h val="0.86601354778295303"/>
        </c:manualLayout>
      </c:layout>
      <c:lineChart>
        <c:grouping val="standard"/>
        <c:varyColors val="0"/>
        <c:ser>
          <c:idx val="0"/>
          <c:order val="0"/>
          <c:tx>
            <c:strRef>
              <c:f>'8'!$M$4</c:f>
              <c:strCache>
                <c:ptCount val="1"/>
                <c:pt idx="0">
                  <c:v>Elproduktion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'8'!$N$3:$BB$3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'8'!$N$4:$BB$4</c:f>
              <c:numCache>
                <c:formatCode>General</c:formatCode>
                <c:ptCount val="41"/>
                <c:pt idx="0">
                  <c:v>24.28</c:v>
                </c:pt>
                <c:pt idx="1">
                  <c:v>34.32</c:v>
                </c:pt>
                <c:pt idx="2">
                  <c:v>28.82</c:v>
                </c:pt>
                <c:pt idx="3">
                  <c:v>31.95</c:v>
                </c:pt>
                <c:pt idx="4">
                  <c:v>37.869999999999997</c:v>
                </c:pt>
                <c:pt idx="5">
                  <c:v>34.6</c:v>
                </c:pt>
                <c:pt idx="6">
                  <c:v>50.99</c:v>
                </c:pt>
                <c:pt idx="7">
                  <c:v>41.87</c:v>
                </c:pt>
                <c:pt idx="8">
                  <c:v>39.22</c:v>
                </c:pt>
                <c:pt idx="9">
                  <c:v>37.03</c:v>
                </c:pt>
                <c:pt idx="10">
                  <c:v>34.42</c:v>
                </c:pt>
                <c:pt idx="11">
                  <c:v>36.14</c:v>
                </c:pt>
                <c:pt idx="12">
                  <c:v>37.32</c:v>
                </c:pt>
                <c:pt idx="13">
                  <c:v>43.73</c:v>
                </c:pt>
                <c:pt idx="14">
                  <c:v>38.380000000000003</c:v>
                </c:pt>
                <c:pt idx="15">
                  <c:v>34.39</c:v>
                </c:pt>
                <c:pt idx="16">
                  <c:v>43.15</c:v>
                </c:pt>
                <c:pt idx="17">
                  <c:v>37.33</c:v>
                </c:pt>
                <c:pt idx="18">
                  <c:v>34.83</c:v>
                </c:pt>
                <c:pt idx="19">
                  <c:v>34.450000000000003</c:v>
                </c:pt>
                <c:pt idx="20">
                  <c:v>36.86</c:v>
                </c:pt>
                <c:pt idx="21">
                  <c:v>33.54</c:v>
                </c:pt>
                <c:pt idx="22">
                  <c:v>29.22</c:v>
                </c:pt>
                <c:pt idx="23">
                  <c:v>33.130000000000003</c:v>
                </c:pt>
                <c:pt idx="24">
                  <c:v>30.8</c:v>
                </c:pt>
                <c:pt idx="25">
                  <c:v>27.9</c:v>
                </c:pt>
                <c:pt idx="26">
                  <c:v>29.06</c:v>
                </c:pt>
                <c:pt idx="27">
                  <c:v>29.62</c:v>
                </c:pt>
                <c:pt idx="28">
                  <c:v>29.3</c:v>
                </c:pt>
                <c:pt idx="29">
                  <c:v>28.67</c:v>
                </c:pt>
                <c:pt idx="30">
                  <c:v>29.61</c:v>
                </c:pt>
                <c:pt idx="31">
                  <c:v>33.28</c:v>
                </c:pt>
                <c:pt idx="32">
                  <c:v>36.33</c:v>
                </c:pt>
                <c:pt idx="33">
                  <c:v>37.89</c:v>
                </c:pt>
                <c:pt idx="34">
                  <c:v>40.299999999999997</c:v>
                </c:pt>
                <c:pt idx="35">
                  <c:v>42.14</c:v>
                </c:pt>
                <c:pt idx="36">
                  <c:v>46.48</c:v>
                </c:pt>
                <c:pt idx="37">
                  <c:v>50.21</c:v>
                </c:pt>
                <c:pt idx="38">
                  <c:v>51.32</c:v>
                </c:pt>
                <c:pt idx="39">
                  <c:v>51.87</c:v>
                </c:pt>
                <c:pt idx="40">
                  <c:v>52.23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4B-4303-A8F4-3DA2494DD5A6}"/>
            </c:ext>
          </c:extLst>
        </c:ser>
        <c:ser>
          <c:idx val="1"/>
          <c:order val="1"/>
          <c:tx>
            <c:strRef>
              <c:f>'8'!$M$5</c:f>
              <c:strCache>
                <c:ptCount val="1"/>
                <c:pt idx="0">
                  <c:v>Elforbrug inkl. nettab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'8'!$N$3:$BB$3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'8'!$N$5:$BB$5</c:f>
              <c:numCache>
                <c:formatCode>General</c:formatCode>
                <c:ptCount val="41"/>
                <c:pt idx="0">
                  <c:v>31.62</c:v>
                </c:pt>
                <c:pt idx="1">
                  <c:v>32.409999999999997</c:v>
                </c:pt>
                <c:pt idx="2">
                  <c:v>32.770000000000003</c:v>
                </c:pt>
                <c:pt idx="3">
                  <c:v>33.1</c:v>
                </c:pt>
                <c:pt idx="4">
                  <c:v>33.159999999999997</c:v>
                </c:pt>
                <c:pt idx="5">
                  <c:v>33.86</c:v>
                </c:pt>
                <c:pt idx="6">
                  <c:v>35.32</c:v>
                </c:pt>
                <c:pt idx="7">
                  <c:v>34.71</c:v>
                </c:pt>
                <c:pt idx="8">
                  <c:v>34.99</c:v>
                </c:pt>
                <c:pt idx="9">
                  <c:v>34.869999999999997</c:v>
                </c:pt>
                <c:pt idx="10">
                  <c:v>35.299999999999997</c:v>
                </c:pt>
                <c:pt idx="11">
                  <c:v>35.57</c:v>
                </c:pt>
                <c:pt idx="12">
                  <c:v>35.369999999999997</c:v>
                </c:pt>
                <c:pt idx="13">
                  <c:v>35.25</c:v>
                </c:pt>
                <c:pt idx="14">
                  <c:v>35.58</c:v>
                </c:pt>
                <c:pt idx="15">
                  <c:v>35.83</c:v>
                </c:pt>
                <c:pt idx="16">
                  <c:v>36.35</c:v>
                </c:pt>
                <c:pt idx="17">
                  <c:v>36.520000000000003</c:v>
                </c:pt>
                <c:pt idx="18">
                  <c:v>36.4</c:v>
                </c:pt>
                <c:pt idx="19">
                  <c:v>34.81</c:v>
                </c:pt>
                <c:pt idx="20">
                  <c:v>35.47</c:v>
                </c:pt>
                <c:pt idx="21">
                  <c:v>34.94</c:v>
                </c:pt>
                <c:pt idx="22">
                  <c:v>34.4</c:v>
                </c:pt>
                <c:pt idx="23">
                  <c:v>34.19</c:v>
                </c:pt>
                <c:pt idx="24">
                  <c:v>33.86</c:v>
                </c:pt>
                <c:pt idx="25">
                  <c:v>33.9</c:v>
                </c:pt>
                <c:pt idx="26">
                  <c:v>34.15</c:v>
                </c:pt>
                <c:pt idx="27">
                  <c:v>34.22</c:v>
                </c:pt>
                <c:pt idx="28">
                  <c:v>34.590000000000003</c:v>
                </c:pt>
                <c:pt idx="29">
                  <c:v>34.57</c:v>
                </c:pt>
                <c:pt idx="30">
                  <c:v>37.049999999999997</c:v>
                </c:pt>
                <c:pt idx="31">
                  <c:v>38.29</c:v>
                </c:pt>
                <c:pt idx="32">
                  <c:v>39.74</c:v>
                </c:pt>
                <c:pt idx="33">
                  <c:v>41.19</c:v>
                </c:pt>
                <c:pt idx="34">
                  <c:v>43.09</c:v>
                </c:pt>
                <c:pt idx="35">
                  <c:v>44.87</c:v>
                </c:pt>
                <c:pt idx="36">
                  <c:v>46.6</c:v>
                </c:pt>
                <c:pt idx="37">
                  <c:v>48.44</c:v>
                </c:pt>
                <c:pt idx="38">
                  <c:v>50.24</c:v>
                </c:pt>
                <c:pt idx="39">
                  <c:v>51.85</c:v>
                </c:pt>
                <c:pt idx="40">
                  <c:v>53.59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4B-4303-A8F4-3DA2494DD5A6}"/>
            </c:ext>
          </c:extLst>
        </c:ser>
        <c:ser>
          <c:idx val="2"/>
          <c:order val="2"/>
          <c:tx>
            <c:strRef>
              <c:f>'8'!$M$6</c:f>
              <c:strCache>
                <c:ptCount val="1"/>
                <c:pt idx="0">
                  <c:v>Elimport</c:v>
                </c:pt>
              </c:strCache>
            </c:strRef>
          </c:tx>
          <c:spPr>
            <a:ln w="19050" cap="rnd">
              <a:solidFill>
                <a:srgbClr val="FF5252"/>
              </a:solidFill>
              <a:round/>
            </a:ln>
            <a:effectLst/>
          </c:spPr>
          <c:marker>
            <c:symbol val="none"/>
          </c:marker>
          <c:cat>
            <c:strRef>
              <c:f>'8'!$N$3:$BB$3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'8'!$N$6:$BB$6</c:f>
              <c:numCache>
                <c:formatCode>General</c:formatCode>
                <c:ptCount val="41"/>
                <c:pt idx="0">
                  <c:v>7.05</c:v>
                </c:pt>
                <c:pt idx="1">
                  <c:v>-1.97</c:v>
                </c:pt>
                <c:pt idx="2">
                  <c:v>3.75</c:v>
                </c:pt>
                <c:pt idx="3">
                  <c:v>1.19</c:v>
                </c:pt>
                <c:pt idx="4">
                  <c:v>-4.84</c:v>
                </c:pt>
                <c:pt idx="5">
                  <c:v>-0.79</c:v>
                </c:pt>
                <c:pt idx="6">
                  <c:v>-15.4</c:v>
                </c:pt>
                <c:pt idx="7">
                  <c:v>-7.25</c:v>
                </c:pt>
                <c:pt idx="8">
                  <c:v>-4.32</c:v>
                </c:pt>
                <c:pt idx="9">
                  <c:v>-2.31</c:v>
                </c:pt>
                <c:pt idx="10">
                  <c:v>0.66</c:v>
                </c:pt>
                <c:pt idx="11">
                  <c:v>-0.57999999999999996</c:v>
                </c:pt>
                <c:pt idx="12">
                  <c:v>-2.0699999999999998</c:v>
                </c:pt>
                <c:pt idx="13">
                  <c:v>-8.5399999999999991</c:v>
                </c:pt>
                <c:pt idx="14">
                  <c:v>-2.87</c:v>
                </c:pt>
                <c:pt idx="15">
                  <c:v>1.37</c:v>
                </c:pt>
                <c:pt idx="16">
                  <c:v>-6.94</c:v>
                </c:pt>
                <c:pt idx="17">
                  <c:v>-0.95</c:v>
                </c:pt>
                <c:pt idx="18">
                  <c:v>1.45</c:v>
                </c:pt>
                <c:pt idx="19">
                  <c:v>0.33</c:v>
                </c:pt>
                <c:pt idx="20">
                  <c:v>-1.1399999999999999</c:v>
                </c:pt>
                <c:pt idx="21">
                  <c:v>1.32</c:v>
                </c:pt>
                <c:pt idx="22">
                  <c:v>5.21</c:v>
                </c:pt>
                <c:pt idx="23">
                  <c:v>1.08</c:v>
                </c:pt>
                <c:pt idx="24">
                  <c:v>2.86</c:v>
                </c:pt>
                <c:pt idx="25">
                  <c:v>5.91</c:v>
                </c:pt>
                <c:pt idx="26">
                  <c:v>5.0599999999999996</c:v>
                </c:pt>
                <c:pt idx="27">
                  <c:v>4.5599999999999996</c:v>
                </c:pt>
                <c:pt idx="28">
                  <c:v>5.22</c:v>
                </c:pt>
                <c:pt idx="29">
                  <c:v>5.81</c:v>
                </c:pt>
                <c:pt idx="30">
                  <c:v>7.44</c:v>
                </c:pt>
                <c:pt idx="31">
                  <c:v>5.03</c:v>
                </c:pt>
                <c:pt idx="32">
                  <c:v>3.44</c:v>
                </c:pt>
                <c:pt idx="33">
                  <c:v>3.32</c:v>
                </c:pt>
                <c:pt idx="34">
                  <c:v>2.81</c:v>
                </c:pt>
                <c:pt idx="35">
                  <c:v>2.74</c:v>
                </c:pt>
                <c:pt idx="36">
                  <c:v>0.13</c:v>
                </c:pt>
                <c:pt idx="37">
                  <c:v>-1.75</c:v>
                </c:pt>
                <c:pt idx="38">
                  <c:v>-1.07</c:v>
                </c:pt>
                <c:pt idx="39">
                  <c:v>0</c:v>
                </c:pt>
                <c:pt idx="40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4B-4303-A8F4-3DA2494DD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7700776"/>
        <c:axId val="547704384"/>
      </c:lineChart>
      <c:catAx>
        <c:axId val="547700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7704384"/>
        <c:crosses val="autoZero"/>
        <c:auto val="1"/>
        <c:lblAlgn val="ctr"/>
        <c:lblOffset val="100"/>
        <c:tickLblSkip val="5"/>
        <c:noMultiLvlLbl val="0"/>
      </c:catAx>
      <c:valAx>
        <c:axId val="54770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TWh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7700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Elforbrug ekskl. nettab fordelt på sektorer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746821524992482"/>
          <c:w val="0.7297025786468635"/>
          <c:h val="0.86754405726583761"/>
        </c:manualLayout>
      </c:layout>
      <c:areaChart>
        <c:grouping val="stacked"/>
        <c:varyColors val="0"/>
        <c:ser>
          <c:idx val="0"/>
          <c:order val="0"/>
          <c:tx>
            <c:strRef>
              <c:f>'8A'!$M$54</c:f>
              <c:strCache>
                <c:ptCount val="1"/>
                <c:pt idx="0">
                  <c:v>Fremstillingerhverv og Bygge- og anlægssektoren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'8A'!$N$53:$BB$53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'8A'!$N$54:$BB$54</c:f>
              <c:numCache>
                <c:formatCode>General</c:formatCode>
                <c:ptCount val="41"/>
                <c:pt idx="0">
                  <c:v>10.15</c:v>
                </c:pt>
                <c:pt idx="1">
                  <c:v>10.37</c:v>
                </c:pt>
                <c:pt idx="2">
                  <c:v>10.63</c:v>
                </c:pt>
                <c:pt idx="3">
                  <c:v>10.75</c:v>
                </c:pt>
                <c:pt idx="4">
                  <c:v>11.01</c:v>
                </c:pt>
                <c:pt idx="5">
                  <c:v>11.23</c:v>
                </c:pt>
                <c:pt idx="6">
                  <c:v>11.5</c:v>
                </c:pt>
                <c:pt idx="7">
                  <c:v>11.85</c:v>
                </c:pt>
                <c:pt idx="8">
                  <c:v>11.81</c:v>
                </c:pt>
                <c:pt idx="9">
                  <c:v>11.84</c:v>
                </c:pt>
                <c:pt idx="10">
                  <c:v>12</c:v>
                </c:pt>
                <c:pt idx="11">
                  <c:v>11.94</c:v>
                </c:pt>
                <c:pt idx="12">
                  <c:v>11.78</c:v>
                </c:pt>
                <c:pt idx="13">
                  <c:v>11.63</c:v>
                </c:pt>
                <c:pt idx="14">
                  <c:v>11.94</c:v>
                </c:pt>
                <c:pt idx="15">
                  <c:v>12.24</c:v>
                </c:pt>
                <c:pt idx="16">
                  <c:v>12.18</c:v>
                </c:pt>
                <c:pt idx="17">
                  <c:v>11.88</c:v>
                </c:pt>
                <c:pt idx="18">
                  <c:v>11.57</c:v>
                </c:pt>
                <c:pt idx="19">
                  <c:v>10.33</c:v>
                </c:pt>
                <c:pt idx="20">
                  <c:v>10.54</c:v>
                </c:pt>
                <c:pt idx="21">
                  <c:v>10.59</c:v>
                </c:pt>
                <c:pt idx="22">
                  <c:v>10.41</c:v>
                </c:pt>
                <c:pt idx="23">
                  <c:v>10.25</c:v>
                </c:pt>
                <c:pt idx="24">
                  <c:v>10.050000000000001</c:v>
                </c:pt>
                <c:pt idx="25">
                  <c:v>10.19</c:v>
                </c:pt>
                <c:pt idx="26">
                  <c:v>10.24</c:v>
                </c:pt>
                <c:pt idx="27">
                  <c:v>10.41</c:v>
                </c:pt>
                <c:pt idx="28">
                  <c:v>10.45</c:v>
                </c:pt>
                <c:pt idx="29">
                  <c:v>10.220000000000001</c:v>
                </c:pt>
                <c:pt idx="30">
                  <c:v>10.29</c:v>
                </c:pt>
                <c:pt idx="31">
                  <c:v>10.46</c:v>
                </c:pt>
                <c:pt idx="32">
                  <c:v>10.64</c:v>
                </c:pt>
                <c:pt idx="33">
                  <c:v>10.81</c:v>
                </c:pt>
                <c:pt idx="34">
                  <c:v>10.99</c:v>
                </c:pt>
                <c:pt idx="35">
                  <c:v>11.17</c:v>
                </c:pt>
                <c:pt idx="36">
                  <c:v>11.28</c:v>
                </c:pt>
                <c:pt idx="37">
                  <c:v>11.4</c:v>
                </c:pt>
                <c:pt idx="38">
                  <c:v>11.51</c:v>
                </c:pt>
                <c:pt idx="39">
                  <c:v>11.62</c:v>
                </c:pt>
                <c:pt idx="40">
                  <c:v>11.74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E1-4368-945B-54F13F269CEB}"/>
            </c:ext>
          </c:extLst>
        </c:ser>
        <c:ser>
          <c:idx val="1"/>
          <c:order val="1"/>
          <c:tx>
            <c:strRef>
              <c:f>'8A'!$M$55</c:f>
              <c:strCache>
                <c:ptCount val="1"/>
                <c:pt idx="0">
                  <c:v>Serviceerhverv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'8A'!$N$53:$BB$53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'8A'!$N$55:$BB$55</c:f>
              <c:numCache>
                <c:formatCode>General</c:formatCode>
                <c:ptCount val="41"/>
                <c:pt idx="0">
                  <c:v>8.35</c:v>
                </c:pt>
                <c:pt idx="1">
                  <c:v>8.5500000000000007</c:v>
                </c:pt>
                <c:pt idx="2">
                  <c:v>8.7200000000000006</c:v>
                </c:pt>
                <c:pt idx="3">
                  <c:v>8.8699999999999992</c:v>
                </c:pt>
                <c:pt idx="4">
                  <c:v>9.09</c:v>
                </c:pt>
                <c:pt idx="5">
                  <c:v>9.1199999999999992</c:v>
                </c:pt>
                <c:pt idx="6">
                  <c:v>9.35</c:v>
                </c:pt>
                <c:pt idx="7">
                  <c:v>9.43</c:v>
                </c:pt>
                <c:pt idx="8">
                  <c:v>9.66</c:v>
                </c:pt>
                <c:pt idx="9">
                  <c:v>9.7200000000000006</c:v>
                </c:pt>
                <c:pt idx="10">
                  <c:v>9.89</c:v>
                </c:pt>
                <c:pt idx="11">
                  <c:v>10.119999999999999</c:v>
                </c:pt>
                <c:pt idx="12">
                  <c:v>10.18</c:v>
                </c:pt>
                <c:pt idx="13">
                  <c:v>10.119999999999999</c:v>
                </c:pt>
                <c:pt idx="14">
                  <c:v>10.33</c:v>
                </c:pt>
                <c:pt idx="15">
                  <c:v>10.4</c:v>
                </c:pt>
                <c:pt idx="16">
                  <c:v>10.65</c:v>
                </c:pt>
                <c:pt idx="17">
                  <c:v>10.9</c:v>
                </c:pt>
                <c:pt idx="18">
                  <c:v>10.9</c:v>
                </c:pt>
                <c:pt idx="19">
                  <c:v>10.63</c:v>
                </c:pt>
                <c:pt idx="20">
                  <c:v>10.78</c:v>
                </c:pt>
                <c:pt idx="21">
                  <c:v>10.59</c:v>
                </c:pt>
                <c:pt idx="22">
                  <c:v>10.35</c:v>
                </c:pt>
                <c:pt idx="23">
                  <c:v>10.210000000000001</c:v>
                </c:pt>
                <c:pt idx="24">
                  <c:v>10.17</c:v>
                </c:pt>
                <c:pt idx="25">
                  <c:v>10.039999999999999</c:v>
                </c:pt>
                <c:pt idx="26">
                  <c:v>9.94</c:v>
                </c:pt>
                <c:pt idx="27">
                  <c:v>10.33</c:v>
                </c:pt>
                <c:pt idx="28">
                  <c:v>10.220000000000001</c:v>
                </c:pt>
                <c:pt idx="29">
                  <c:v>10.27</c:v>
                </c:pt>
                <c:pt idx="30">
                  <c:v>11.16</c:v>
                </c:pt>
                <c:pt idx="31">
                  <c:v>11.71</c:v>
                </c:pt>
                <c:pt idx="32">
                  <c:v>12.25</c:v>
                </c:pt>
                <c:pt idx="33">
                  <c:v>12.79</c:v>
                </c:pt>
                <c:pt idx="34">
                  <c:v>13.32</c:v>
                </c:pt>
                <c:pt idx="35">
                  <c:v>13.86</c:v>
                </c:pt>
                <c:pt idx="36">
                  <c:v>14.4</c:v>
                </c:pt>
                <c:pt idx="37">
                  <c:v>14.95</c:v>
                </c:pt>
                <c:pt idx="38">
                  <c:v>15.5</c:v>
                </c:pt>
                <c:pt idx="39">
                  <c:v>16.04</c:v>
                </c:pt>
                <c:pt idx="40">
                  <c:v>16.59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E1-4368-945B-54F13F269CEB}"/>
            </c:ext>
          </c:extLst>
        </c:ser>
        <c:ser>
          <c:idx val="2"/>
          <c:order val="2"/>
          <c:tx>
            <c:strRef>
              <c:f>'8A'!$M$56</c:f>
              <c:strCache>
                <c:ptCount val="1"/>
                <c:pt idx="0">
                  <c:v>Husholdninger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'8A'!$N$53:$BB$53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'8A'!$N$56:$BB$56</c:f>
              <c:numCache>
                <c:formatCode>General</c:formatCode>
                <c:ptCount val="41"/>
                <c:pt idx="0">
                  <c:v>9.67</c:v>
                </c:pt>
                <c:pt idx="1">
                  <c:v>10.14</c:v>
                </c:pt>
                <c:pt idx="2">
                  <c:v>10.210000000000001</c:v>
                </c:pt>
                <c:pt idx="3">
                  <c:v>10.33</c:v>
                </c:pt>
                <c:pt idx="4">
                  <c:v>10.43</c:v>
                </c:pt>
                <c:pt idx="5">
                  <c:v>10.29</c:v>
                </c:pt>
                <c:pt idx="6">
                  <c:v>10.6</c:v>
                </c:pt>
                <c:pt idx="7">
                  <c:v>10.32</c:v>
                </c:pt>
                <c:pt idx="8">
                  <c:v>10.26</c:v>
                </c:pt>
                <c:pt idx="9">
                  <c:v>10.28</c:v>
                </c:pt>
                <c:pt idx="10">
                  <c:v>10.210000000000001</c:v>
                </c:pt>
                <c:pt idx="11">
                  <c:v>10.16</c:v>
                </c:pt>
                <c:pt idx="12">
                  <c:v>10.19</c:v>
                </c:pt>
                <c:pt idx="13">
                  <c:v>10.26</c:v>
                </c:pt>
                <c:pt idx="14">
                  <c:v>10.33</c:v>
                </c:pt>
                <c:pt idx="15">
                  <c:v>10.45</c:v>
                </c:pt>
                <c:pt idx="16">
                  <c:v>10.57</c:v>
                </c:pt>
                <c:pt idx="17">
                  <c:v>10.35</c:v>
                </c:pt>
                <c:pt idx="18">
                  <c:v>10.28</c:v>
                </c:pt>
                <c:pt idx="19">
                  <c:v>10.09</c:v>
                </c:pt>
                <c:pt idx="20">
                  <c:v>10.38</c:v>
                </c:pt>
                <c:pt idx="21">
                  <c:v>10.1</c:v>
                </c:pt>
                <c:pt idx="22">
                  <c:v>9.99</c:v>
                </c:pt>
                <c:pt idx="23">
                  <c:v>10.31</c:v>
                </c:pt>
                <c:pt idx="24">
                  <c:v>10.1</c:v>
                </c:pt>
                <c:pt idx="25">
                  <c:v>10.18</c:v>
                </c:pt>
                <c:pt idx="26">
                  <c:v>10.27</c:v>
                </c:pt>
                <c:pt idx="27">
                  <c:v>9.84</c:v>
                </c:pt>
                <c:pt idx="28">
                  <c:v>9.74</c:v>
                </c:pt>
                <c:pt idx="29">
                  <c:v>10.24</c:v>
                </c:pt>
                <c:pt idx="30">
                  <c:v>10.57</c:v>
                </c:pt>
                <c:pt idx="31">
                  <c:v>10.86</c:v>
                </c:pt>
                <c:pt idx="32">
                  <c:v>11.15</c:v>
                </c:pt>
                <c:pt idx="33">
                  <c:v>11.45</c:v>
                </c:pt>
                <c:pt idx="34">
                  <c:v>11.75</c:v>
                </c:pt>
                <c:pt idx="35">
                  <c:v>12.04</c:v>
                </c:pt>
                <c:pt idx="36">
                  <c:v>12.3</c:v>
                </c:pt>
                <c:pt idx="37">
                  <c:v>12.56</c:v>
                </c:pt>
                <c:pt idx="38">
                  <c:v>12.83</c:v>
                </c:pt>
                <c:pt idx="39">
                  <c:v>13.09</c:v>
                </c:pt>
                <c:pt idx="40">
                  <c:v>13.35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E1-4368-945B-54F13F269CEB}"/>
            </c:ext>
          </c:extLst>
        </c:ser>
        <c:ser>
          <c:idx val="3"/>
          <c:order val="3"/>
          <c:tx>
            <c:strRef>
              <c:f>'8A'!$M$57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rgbClr val="673AB7"/>
            </a:solidFill>
            <a:ln w="9525">
              <a:solidFill>
                <a:srgbClr val="58319C"/>
              </a:solidFill>
            </a:ln>
            <a:effectLst/>
          </c:spPr>
          <c:cat>
            <c:strRef>
              <c:f>'8A'!$N$53:$BB$53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'8A'!$N$57:$BB$57</c:f>
              <c:numCache>
                <c:formatCode>General</c:formatCode>
                <c:ptCount val="41"/>
                <c:pt idx="0">
                  <c:v>0.2</c:v>
                </c:pt>
                <c:pt idx="1">
                  <c:v>0.2</c:v>
                </c:pt>
                <c:pt idx="2">
                  <c:v>0.19</c:v>
                </c:pt>
                <c:pt idx="3">
                  <c:v>0.21</c:v>
                </c:pt>
                <c:pt idx="4">
                  <c:v>0.23</c:v>
                </c:pt>
                <c:pt idx="5">
                  <c:v>0.24</c:v>
                </c:pt>
                <c:pt idx="6">
                  <c:v>0.26</c:v>
                </c:pt>
                <c:pt idx="7">
                  <c:v>0.28000000000000003</c:v>
                </c:pt>
                <c:pt idx="8">
                  <c:v>0.32</c:v>
                </c:pt>
                <c:pt idx="9">
                  <c:v>0.34</c:v>
                </c:pt>
                <c:pt idx="10">
                  <c:v>0.35</c:v>
                </c:pt>
                <c:pt idx="11">
                  <c:v>0.35</c:v>
                </c:pt>
                <c:pt idx="12">
                  <c:v>0.36</c:v>
                </c:pt>
                <c:pt idx="13">
                  <c:v>0.35</c:v>
                </c:pt>
                <c:pt idx="14">
                  <c:v>0.37</c:v>
                </c:pt>
                <c:pt idx="15">
                  <c:v>0.38</c:v>
                </c:pt>
                <c:pt idx="16">
                  <c:v>0.38</c:v>
                </c:pt>
                <c:pt idx="17">
                  <c:v>0.36</c:v>
                </c:pt>
                <c:pt idx="18">
                  <c:v>0.38</c:v>
                </c:pt>
                <c:pt idx="19">
                  <c:v>0.4</c:v>
                </c:pt>
                <c:pt idx="20">
                  <c:v>0.4</c:v>
                </c:pt>
                <c:pt idx="21">
                  <c:v>0.4</c:v>
                </c:pt>
                <c:pt idx="22">
                  <c:v>0.39</c:v>
                </c:pt>
                <c:pt idx="23">
                  <c:v>0.39</c:v>
                </c:pt>
                <c:pt idx="24">
                  <c:v>0.39</c:v>
                </c:pt>
                <c:pt idx="25">
                  <c:v>0.4</c:v>
                </c:pt>
                <c:pt idx="26">
                  <c:v>0.45</c:v>
                </c:pt>
                <c:pt idx="27">
                  <c:v>0.44</c:v>
                </c:pt>
                <c:pt idx="28">
                  <c:v>0.44</c:v>
                </c:pt>
                <c:pt idx="29">
                  <c:v>0.47</c:v>
                </c:pt>
                <c:pt idx="30">
                  <c:v>0.56999999999999995</c:v>
                </c:pt>
                <c:pt idx="31">
                  <c:v>0.67</c:v>
                </c:pt>
                <c:pt idx="32">
                  <c:v>0.79</c:v>
                </c:pt>
                <c:pt idx="33">
                  <c:v>0.93</c:v>
                </c:pt>
                <c:pt idx="34">
                  <c:v>1.19</c:v>
                </c:pt>
                <c:pt idx="35">
                  <c:v>1.37</c:v>
                </c:pt>
                <c:pt idx="36">
                  <c:v>1.58</c:v>
                </c:pt>
                <c:pt idx="37">
                  <c:v>1.97</c:v>
                </c:pt>
                <c:pt idx="38">
                  <c:v>2.38</c:v>
                </c:pt>
                <c:pt idx="39">
                  <c:v>2.69</c:v>
                </c:pt>
                <c:pt idx="40">
                  <c:v>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E1-4368-945B-54F13F269CEB}"/>
            </c:ext>
          </c:extLst>
        </c:ser>
        <c:ser>
          <c:idx val="4"/>
          <c:order val="4"/>
          <c:tx>
            <c:strRef>
              <c:f>'8A'!$M$58</c:f>
              <c:strCache>
                <c:ptCount val="1"/>
                <c:pt idx="0">
                  <c:v>Olie &amp; gas inkl. PtX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'8A'!$N$53:$BB$53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'8A'!$N$58:$BB$58</c:f>
              <c:numCache>
                <c:formatCode>General</c:formatCode>
                <c:ptCount val="41"/>
                <c:pt idx="0">
                  <c:v>0.25</c:v>
                </c:pt>
                <c:pt idx="1">
                  <c:v>0.3</c:v>
                </c:pt>
                <c:pt idx="2">
                  <c:v>0.32</c:v>
                </c:pt>
                <c:pt idx="3">
                  <c:v>0.31</c:v>
                </c:pt>
                <c:pt idx="4">
                  <c:v>0.33</c:v>
                </c:pt>
                <c:pt idx="5">
                  <c:v>0.33</c:v>
                </c:pt>
                <c:pt idx="6">
                  <c:v>0.34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0.27</c:v>
                </c:pt>
                <c:pt idx="10">
                  <c:v>0.21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0.38</c:v>
                </c:pt>
                <c:pt idx="14">
                  <c:v>0.31</c:v>
                </c:pt>
                <c:pt idx="15">
                  <c:v>0.3</c:v>
                </c:pt>
                <c:pt idx="16">
                  <c:v>0.35</c:v>
                </c:pt>
                <c:pt idx="17">
                  <c:v>0.31</c:v>
                </c:pt>
                <c:pt idx="18">
                  <c:v>0.36</c:v>
                </c:pt>
                <c:pt idx="19">
                  <c:v>0.32</c:v>
                </c:pt>
                <c:pt idx="20">
                  <c:v>0.32</c:v>
                </c:pt>
                <c:pt idx="21">
                  <c:v>0.31</c:v>
                </c:pt>
                <c:pt idx="22">
                  <c:v>0.3</c:v>
                </c:pt>
                <c:pt idx="23">
                  <c:v>0.3</c:v>
                </c:pt>
                <c:pt idx="24">
                  <c:v>0.3</c:v>
                </c:pt>
                <c:pt idx="25">
                  <c:v>0.32</c:v>
                </c:pt>
                <c:pt idx="26">
                  <c:v>0.3</c:v>
                </c:pt>
                <c:pt idx="27">
                  <c:v>0.3</c:v>
                </c:pt>
                <c:pt idx="28">
                  <c:v>0.31</c:v>
                </c:pt>
                <c:pt idx="29">
                  <c:v>0.31</c:v>
                </c:pt>
                <c:pt idx="30">
                  <c:v>0.55000000000000004</c:v>
                </c:pt>
                <c:pt idx="31">
                  <c:v>0.57999999999999996</c:v>
                </c:pt>
                <c:pt idx="32">
                  <c:v>0.66</c:v>
                </c:pt>
                <c:pt idx="33">
                  <c:v>0.75</c:v>
                </c:pt>
                <c:pt idx="34">
                  <c:v>0.93</c:v>
                </c:pt>
                <c:pt idx="35">
                  <c:v>0.91</c:v>
                </c:pt>
                <c:pt idx="36">
                  <c:v>0.92</c:v>
                </c:pt>
                <c:pt idx="37">
                  <c:v>1</c:v>
                </c:pt>
                <c:pt idx="38">
                  <c:v>1.05</c:v>
                </c:pt>
                <c:pt idx="39">
                  <c:v>1.1100000000000001</c:v>
                </c:pt>
                <c:pt idx="40">
                  <c:v>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E1-4368-945B-54F13F269CEB}"/>
            </c:ext>
          </c:extLst>
        </c:ser>
        <c:ser>
          <c:idx val="5"/>
          <c:order val="5"/>
          <c:tx>
            <c:strRef>
              <c:f>'8A'!$M$59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'8A'!$N$53:$BB$53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'8A'!$N$59:$BB$59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0.03</c:v>
                </c:pt>
                <c:pt idx="21">
                  <c:v>0.06</c:v>
                </c:pt>
                <c:pt idx="22">
                  <c:v>0.18</c:v>
                </c:pt>
                <c:pt idx="23">
                  <c:v>0.15</c:v>
                </c:pt>
                <c:pt idx="24">
                  <c:v>0.11</c:v>
                </c:pt>
                <c:pt idx="25">
                  <c:v>0.3</c:v>
                </c:pt>
                <c:pt idx="26">
                  <c:v>0.2</c:v>
                </c:pt>
                <c:pt idx="27">
                  <c:v>0.28999999999999998</c:v>
                </c:pt>
                <c:pt idx="28">
                  <c:v>0.33</c:v>
                </c:pt>
                <c:pt idx="29">
                  <c:v>0.43</c:v>
                </c:pt>
                <c:pt idx="30">
                  <c:v>1.03</c:v>
                </c:pt>
                <c:pt idx="31">
                  <c:v>1.05</c:v>
                </c:pt>
                <c:pt idx="32">
                  <c:v>1.23</c:v>
                </c:pt>
                <c:pt idx="33">
                  <c:v>1.36</c:v>
                </c:pt>
                <c:pt idx="34">
                  <c:v>1.73</c:v>
                </c:pt>
                <c:pt idx="35">
                  <c:v>2.27</c:v>
                </c:pt>
                <c:pt idx="36">
                  <c:v>2.8</c:v>
                </c:pt>
                <c:pt idx="37">
                  <c:v>3.17</c:v>
                </c:pt>
                <c:pt idx="38">
                  <c:v>3.5</c:v>
                </c:pt>
                <c:pt idx="39">
                  <c:v>3.74</c:v>
                </c:pt>
                <c:pt idx="40">
                  <c:v>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E1-4368-945B-54F13F269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36112"/>
        <c:axId val="594641688"/>
      </c:areaChart>
      <c:catAx>
        <c:axId val="59463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41688"/>
        <c:crosses val="autoZero"/>
        <c:auto val="1"/>
        <c:lblAlgn val="ctr"/>
        <c:lblOffset val="100"/>
        <c:tickLblSkip val="5"/>
        <c:noMultiLvlLbl val="0"/>
      </c:catAx>
      <c:valAx>
        <c:axId val="594641688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TWh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4815912263563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36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094694489656444"/>
          <c:y val="0.14944758747612766"/>
          <c:w val="0.23489972776204882"/>
          <c:h val="0.70430072399318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el og fjernvarme (inkl. affaldsforbrænding)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746821524992482"/>
          <c:w val="0.67274732246146962"/>
          <c:h val="0.86754405726583761"/>
        </c:manualLayout>
      </c:layout>
      <c:areaChart>
        <c:grouping val="stacked"/>
        <c:varyColors val="0"/>
        <c:ser>
          <c:idx val="0"/>
          <c:order val="0"/>
          <c:tx>
            <c:strRef>
              <c:f>'8A'!$M$79</c:f>
              <c:strCache>
                <c:ptCount val="1"/>
                <c:pt idx="0">
                  <c:v>Kul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'8A'!$N$79:$BB$79</c:f>
              <c:numCache>
                <c:formatCode>General</c:formatCode>
                <c:ptCount val="41"/>
                <c:pt idx="0">
                  <c:v>236.44</c:v>
                </c:pt>
                <c:pt idx="1">
                  <c:v>325.29000000000002</c:v>
                </c:pt>
                <c:pt idx="2">
                  <c:v>270.33999999999997</c:v>
                </c:pt>
                <c:pt idx="3">
                  <c:v>283.52999999999997</c:v>
                </c:pt>
                <c:pt idx="4">
                  <c:v>306.81</c:v>
                </c:pt>
                <c:pt idx="5">
                  <c:v>254.81</c:v>
                </c:pt>
                <c:pt idx="6">
                  <c:v>357.16</c:v>
                </c:pt>
                <c:pt idx="7">
                  <c:v>261.55</c:v>
                </c:pt>
                <c:pt idx="8">
                  <c:v>220.54</c:v>
                </c:pt>
                <c:pt idx="9">
                  <c:v>184.92</c:v>
                </c:pt>
                <c:pt idx="10">
                  <c:v>153.18</c:v>
                </c:pt>
                <c:pt idx="11">
                  <c:v>163.99</c:v>
                </c:pt>
                <c:pt idx="12">
                  <c:v>166.31</c:v>
                </c:pt>
                <c:pt idx="13">
                  <c:v>230.01</c:v>
                </c:pt>
                <c:pt idx="14">
                  <c:v>172.47</c:v>
                </c:pt>
                <c:pt idx="15">
                  <c:v>144.12</c:v>
                </c:pt>
                <c:pt idx="16">
                  <c:v>221.72</c:v>
                </c:pt>
                <c:pt idx="17">
                  <c:v>184.07</c:v>
                </c:pt>
                <c:pt idx="18">
                  <c:v>162.35</c:v>
                </c:pt>
                <c:pt idx="19">
                  <c:v>163.13999999999999</c:v>
                </c:pt>
                <c:pt idx="20">
                  <c:v>157.78</c:v>
                </c:pt>
                <c:pt idx="21">
                  <c:v>130.01</c:v>
                </c:pt>
                <c:pt idx="22">
                  <c:v>101.9</c:v>
                </c:pt>
                <c:pt idx="23">
                  <c:v>130.13</c:v>
                </c:pt>
                <c:pt idx="24">
                  <c:v>102.17</c:v>
                </c:pt>
                <c:pt idx="25">
                  <c:v>71.5</c:v>
                </c:pt>
                <c:pt idx="26">
                  <c:v>83.36</c:v>
                </c:pt>
                <c:pt idx="27">
                  <c:v>60.63</c:v>
                </c:pt>
                <c:pt idx="28">
                  <c:v>61.96</c:v>
                </c:pt>
                <c:pt idx="29">
                  <c:v>33.51</c:v>
                </c:pt>
                <c:pt idx="30">
                  <c:v>15.39</c:v>
                </c:pt>
                <c:pt idx="31">
                  <c:v>18.54</c:v>
                </c:pt>
                <c:pt idx="32">
                  <c:v>17.62</c:v>
                </c:pt>
                <c:pt idx="33">
                  <c:v>8.65</c:v>
                </c:pt>
                <c:pt idx="34">
                  <c:v>7.2</c:v>
                </c:pt>
                <c:pt idx="35">
                  <c:v>6.79</c:v>
                </c:pt>
                <c:pt idx="36">
                  <c:v>6.23</c:v>
                </c:pt>
                <c:pt idx="37">
                  <c:v>4.43</c:v>
                </c:pt>
                <c:pt idx="38">
                  <c:v>3.01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66-40CA-B380-33873C1A1ABD}"/>
            </c:ext>
          </c:extLst>
        </c:ser>
        <c:ser>
          <c:idx val="1"/>
          <c:order val="1"/>
          <c:tx>
            <c:strRef>
              <c:f>'8A'!$M$80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'8A'!$N$80:$BB$80</c:f>
              <c:numCache>
                <c:formatCode>General</c:formatCode>
                <c:ptCount val="41"/>
                <c:pt idx="0">
                  <c:v>12.48</c:v>
                </c:pt>
                <c:pt idx="1">
                  <c:v>14.23</c:v>
                </c:pt>
                <c:pt idx="2">
                  <c:v>13.42</c:v>
                </c:pt>
                <c:pt idx="3">
                  <c:v>13.05</c:v>
                </c:pt>
                <c:pt idx="4">
                  <c:v>29.47</c:v>
                </c:pt>
                <c:pt idx="5">
                  <c:v>35.39</c:v>
                </c:pt>
                <c:pt idx="6">
                  <c:v>57.09</c:v>
                </c:pt>
                <c:pt idx="7">
                  <c:v>51.81</c:v>
                </c:pt>
                <c:pt idx="8">
                  <c:v>47.59</c:v>
                </c:pt>
                <c:pt idx="9">
                  <c:v>44.78</c:v>
                </c:pt>
                <c:pt idx="10">
                  <c:v>41.19</c:v>
                </c:pt>
                <c:pt idx="11">
                  <c:v>40.98</c:v>
                </c:pt>
                <c:pt idx="12">
                  <c:v>37.71</c:v>
                </c:pt>
                <c:pt idx="13">
                  <c:v>22.22</c:v>
                </c:pt>
                <c:pt idx="14">
                  <c:v>15.53</c:v>
                </c:pt>
                <c:pt idx="15">
                  <c:v>14.08</c:v>
                </c:pt>
                <c:pt idx="16">
                  <c:v>15.4</c:v>
                </c:pt>
                <c:pt idx="17">
                  <c:v>12.22</c:v>
                </c:pt>
                <c:pt idx="18">
                  <c:v>10.95</c:v>
                </c:pt>
                <c:pt idx="19">
                  <c:v>12.87</c:v>
                </c:pt>
                <c:pt idx="20">
                  <c:v>10.34</c:v>
                </c:pt>
                <c:pt idx="21">
                  <c:v>5.12</c:v>
                </c:pt>
                <c:pt idx="22">
                  <c:v>4.51</c:v>
                </c:pt>
                <c:pt idx="23">
                  <c:v>3.67</c:v>
                </c:pt>
                <c:pt idx="24">
                  <c:v>1.99</c:v>
                </c:pt>
                <c:pt idx="25">
                  <c:v>1.98</c:v>
                </c:pt>
                <c:pt idx="26">
                  <c:v>2.2400000000000002</c:v>
                </c:pt>
                <c:pt idx="27">
                  <c:v>2.11</c:v>
                </c:pt>
                <c:pt idx="28">
                  <c:v>1.81</c:v>
                </c:pt>
                <c:pt idx="29">
                  <c:v>1.62</c:v>
                </c:pt>
                <c:pt idx="30">
                  <c:v>0.73</c:v>
                </c:pt>
                <c:pt idx="31">
                  <c:v>0.81</c:v>
                </c:pt>
                <c:pt idx="32">
                  <c:v>0.84</c:v>
                </c:pt>
                <c:pt idx="33">
                  <c:v>0.82</c:v>
                </c:pt>
                <c:pt idx="34">
                  <c:v>0.82</c:v>
                </c:pt>
                <c:pt idx="35">
                  <c:v>0.83</c:v>
                </c:pt>
                <c:pt idx="36">
                  <c:v>0.78</c:v>
                </c:pt>
                <c:pt idx="37">
                  <c:v>0.71</c:v>
                </c:pt>
                <c:pt idx="38">
                  <c:v>0.65</c:v>
                </c:pt>
                <c:pt idx="39">
                  <c:v>0.49</c:v>
                </c:pt>
                <c:pt idx="40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66-40CA-B380-33873C1A1ABD}"/>
            </c:ext>
          </c:extLst>
        </c:ser>
        <c:ser>
          <c:idx val="2"/>
          <c:order val="2"/>
          <c:tx>
            <c:strRef>
              <c:f>'8A'!$M$81</c:f>
              <c:strCache>
                <c:ptCount val="1"/>
                <c:pt idx="0">
                  <c:v>Affald, ikke-bionedbrydeligt</c:v>
                </c:pt>
              </c:strCache>
            </c:strRef>
          </c:tx>
          <c:spPr>
            <a:solidFill>
              <a:srgbClr val="1D4C57"/>
            </a:solidFill>
            <a:ln w="9525">
              <a:solidFill>
                <a:srgbClr val="19414A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'8A'!$N$81:$BB$81</c:f>
              <c:numCache>
                <c:formatCode>General</c:formatCode>
                <c:ptCount val="41"/>
                <c:pt idx="0">
                  <c:v>6.55</c:v>
                </c:pt>
                <c:pt idx="1">
                  <c:v>7.07</c:v>
                </c:pt>
                <c:pt idx="2">
                  <c:v>7.51</c:v>
                </c:pt>
                <c:pt idx="3">
                  <c:v>8.2200000000000006</c:v>
                </c:pt>
                <c:pt idx="4">
                  <c:v>8.6</c:v>
                </c:pt>
                <c:pt idx="5">
                  <c:v>9.7200000000000006</c:v>
                </c:pt>
                <c:pt idx="6">
                  <c:v>10.67</c:v>
                </c:pt>
                <c:pt idx="7">
                  <c:v>11.5</c:v>
                </c:pt>
                <c:pt idx="8">
                  <c:v>11.63</c:v>
                </c:pt>
                <c:pt idx="9">
                  <c:v>12.43</c:v>
                </c:pt>
                <c:pt idx="10">
                  <c:v>12.97</c:v>
                </c:pt>
                <c:pt idx="11">
                  <c:v>13.68</c:v>
                </c:pt>
                <c:pt idx="12">
                  <c:v>14.21</c:v>
                </c:pt>
                <c:pt idx="13">
                  <c:v>15.22</c:v>
                </c:pt>
                <c:pt idx="14">
                  <c:v>15.55</c:v>
                </c:pt>
                <c:pt idx="15">
                  <c:v>15.79</c:v>
                </c:pt>
                <c:pt idx="16">
                  <c:v>16.22</c:v>
                </c:pt>
                <c:pt idx="17">
                  <c:v>16.940000000000001</c:v>
                </c:pt>
                <c:pt idx="18">
                  <c:v>17.57</c:v>
                </c:pt>
                <c:pt idx="19">
                  <c:v>16.760000000000002</c:v>
                </c:pt>
                <c:pt idx="20">
                  <c:v>16.21</c:v>
                </c:pt>
                <c:pt idx="21">
                  <c:v>16.3</c:v>
                </c:pt>
                <c:pt idx="22">
                  <c:v>15.91</c:v>
                </c:pt>
                <c:pt idx="23">
                  <c:v>15.97</c:v>
                </c:pt>
                <c:pt idx="24">
                  <c:v>16.420000000000002</c:v>
                </c:pt>
                <c:pt idx="25">
                  <c:v>17.059999999999999</c:v>
                </c:pt>
                <c:pt idx="26">
                  <c:v>16.91</c:v>
                </c:pt>
                <c:pt idx="27">
                  <c:v>16.89</c:v>
                </c:pt>
                <c:pt idx="28">
                  <c:v>16.329999999999998</c:v>
                </c:pt>
                <c:pt idx="29">
                  <c:v>16.809999999999999</c:v>
                </c:pt>
                <c:pt idx="30">
                  <c:v>17.54</c:v>
                </c:pt>
                <c:pt idx="31">
                  <c:v>17.5</c:v>
                </c:pt>
                <c:pt idx="32">
                  <c:v>17.32</c:v>
                </c:pt>
                <c:pt idx="33">
                  <c:v>17.18</c:v>
                </c:pt>
                <c:pt idx="34">
                  <c:v>16.21</c:v>
                </c:pt>
                <c:pt idx="35">
                  <c:v>14.07</c:v>
                </c:pt>
                <c:pt idx="36">
                  <c:v>12.69</c:v>
                </c:pt>
                <c:pt idx="37">
                  <c:v>11.21</c:v>
                </c:pt>
                <c:pt idx="38">
                  <c:v>9.6999999999999993</c:v>
                </c:pt>
                <c:pt idx="39">
                  <c:v>8.1199999999999992</c:v>
                </c:pt>
                <c:pt idx="40">
                  <c:v>6.74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66-40CA-B380-33873C1A1ABD}"/>
            </c:ext>
          </c:extLst>
        </c:ser>
        <c:ser>
          <c:idx val="3"/>
          <c:order val="3"/>
          <c:tx>
            <c:strRef>
              <c:f>'8A'!$M$82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'8A'!$N$82:$BB$82</c:f>
              <c:numCache>
                <c:formatCode>General</c:formatCode>
                <c:ptCount val="41"/>
                <c:pt idx="0">
                  <c:v>19.14</c:v>
                </c:pt>
                <c:pt idx="1">
                  <c:v>23.3</c:v>
                </c:pt>
                <c:pt idx="2">
                  <c:v>24.14</c:v>
                </c:pt>
                <c:pt idx="3">
                  <c:v>28.84</c:v>
                </c:pt>
                <c:pt idx="4">
                  <c:v>37.22</c:v>
                </c:pt>
                <c:pt idx="5">
                  <c:v>47.02</c:v>
                </c:pt>
                <c:pt idx="6">
                  <c:v>59.69</c:v>
                </c:pt>
                <c:pt idx="7">
                  <c:v>64.12</c:v>
                </c:pt>
                <c:pt idx="8">
                  <c:v>73.75</c:v>
                </c:pt>
                <c:pt idx="9">
                  <c:v>78.59</c:v>
                </c:pt>
                <c:pt idx="10">
                  <c:v>79.45</c:v>
                </c:pt>
                <c:pt idx="11">
                  <c:v>83.78</c:v>
                </c:pt>
                <c:pt idx="12">
                  <c:v>85.55</c:v>
                </c:pt>
                <c:pt idx="13">
                  <c:v>84.95</c:v>
                </c:pt>
                <c:pt idx="14">
                  <c:v>84.51</c:v>
                </c:pt>
                <c:pt idx="15">
                  <c:v>77.42</c:v>
                </c:pt>
                <c:pt idx="16">
                  <c:v>82.67</c:v>
                </c:pt>
                <c:pt idx="17">
                  <c:v>67.16</c:v>
                </c:pt>
                <c:pt idx="18">
                  <c:v>69.930000000000007</c:v>
                </c:pt>
                <c:pt idx="19">
                  <c:v>67.5</c:v>
                </c:pt>
                <c:pt idx="20">
                  <c:v>79.930000000000007</c:v>
                </c:pt>
                <c:pt idx="21">
                  <c:v>60.72</c:v>
                </c:pt>
                <c:pt idx="22">
                  <c:v>51.91</c:v>
                </c:pt>
                <c:pt idx="23">
                  <c:v>45.31</c:v>
                </c:pt>
                <c:pt idx="24">
                  <c:v>32.659999999999997</c:v>
                </c:pt>
                <c:pt idx="25">
                  <c:v>31.88</c:v>
                </c:pt>
                <c:pt idx="26">
                  <c:v>35.15</c:v>
                </c:pt>
                <c:pt idx="27">
                  <c:v>29.28</c:v>
                </c:pt>
                <c:pt idx="28">
                  <c:v>28.58</c:v>
                </c:pt>
                <c:pt idx="29">
                  <c:v>25.69</c:v>
                </c:pt>
                <c:pt idx="30">
                  <c:v>17.22</c:v>
                </c:pt>
                <c:pt idx="31">
                  <c:v>13.91</c:v>
                </c:pt>
                <c:pt idx="32">
                  <c:v>9.61</c:v>
                </c:pt>
                <c:pt idx="33">
                  <c:v>8.6199999999999992</c:v>
                </c:pt>
                <c:pt idx="34">
                  <c:v>6.07</c:v>
                </c:pt>
                <c:pt idx="35">
                  <c:v>4.45</c:v>
                </c:pt>
                <c:pt idx="36">
                  <c:v>3.13</c:v>
                </c:pt>
                <c:pt idx="37">
                  <c:v>2.42</c:v>
                </c:pt>
                <c:pt idx="38">
                  <c:v>1.93</c:v>
                </c:pt>
                <c:pt idx="39">
                  <c:v>1.52</c:v>
                </c:pt>
                <c:pt idx="40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66-40CA-B380-33873C1A1ABD}"/>
            </c:ext>
          </c:extLst>
        </c:ser>
        <c:ser>
          <c:idx val="4"/>
          <c:order val="4"/>
          <c:tx>
            <c:strRef>
              <c:f>'8A'!$M$83</c:f>
              <c:strCache>
                <c:ptCount val="1"/>
                <c:pt idx="0">
                  <c:v>Biogas inkl. 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'8A'!$N$83:$BB$83</c:f>
              <c:numCache>
                <c:formatCode>General</c:formatCode>
                <c:ptCount val="41"/>
                <c:pt idx="0">
                  <c:v>0.53</c:v>
                </c:pt>
                <c:pt idx="1">
                  <c:v>0.7</c:v>
                </c:pt>
                <c:pt idx="2">
                  <c:v>0.77</c:v>
                </c:pt>
                <c:pt idx="3">
                  <c:v>0.96</c:v>
                </c:pt>
                <c:pt idx="4">
                  <c:v>1.1399999999999999</c:v>
                </c:pt>
                <c:pt idx="5">
                  <c:v>1.43</c:v>
                </c:pt>
                <c:pt idx="6">
                  <c:v>1.54</c:v>
                </c:pt>
                <c:pt idx="7">
                  <c:v>1.93</c:v>
                </c:pt>
                <c:pt idx="8">
                  <c:v>2.2599999999999998</c:v>
                </c:pt>
                <c:pt idx="9">
                  <c:v>2.2000000000000002</c:v>
                </c:pt>
                <c:pt idx="10">
                  <c:v>2.36</c:v>
                </c:pt>
                <c:pt idx="11">
                  <c:v>2.38</c:v>
                </c:pt>
                <c:pt idx="12">
                  <c:v>2.4900000000000002</c:v>
                </c:pt>
                <c:pt idx="13">
                  <c:v>2.5499999999999998</c:v>
                </c:pt>
                <c:pt idx="14">
                  <c:v>2.5299999999999998</c:v>
                </c:pt>
                <c:pt idx="15">
                  <c:v>2.6</c:v>
                </c:pt>
                <c:pt idx="16">
                  <c:v>2.48</c:v>
                </c:pt>
                <c:pt idx="17">
                  <c:v>2.66</c:v>
                </c:pt>
                <c:pt idx="18">
                  <c:v>2.57</c:v>
                </c:pt>
                <c:pt idx="19">
                  <c:v>2.96</c:v>
                </c:pt>
                <c:pt idx="20">
                  <c:v>3.03</c:v>
                </c:pt>
                <c:pt idx="21">
                  <c:v>2.94</c:v>
                </c:pt>
                <c:pt idx="22">
                  <c:v>3.34</c:v>
                </c:pt>
                <c:pt idx="23">
                  <c:v>3.39</c:v>
                </c:pt>
                <c:pt idx="24">
                  <c:v>4.2699999999999996</c:v>
                </c:pt>
                <c:pt idx="25">
                  <c:v>4.57</c:v>
                </c:pt>
                <c:pt idx="26">
                  <c:v>5.26</c:v>
                </c:pt>
                <c:pt idx="27">
                  <c:v>6</c:v>
                </c:pt>
                <c:pt idx="28">
                  <c:v>6.48</c:v>
                </c:pt>
                <c:pt idx="29">
                  <c:v>7.14</c:v>
                </c:pt>
                <c:pt idx="30">
                  <c:v>10.130000000000001</c:v>
                </c:pt>
                <c:pt idx="31">
                  <c:v>12.09</c:v>
                </c:pt>
                <c:pt idx="32">
                  <c:v>12.06</c:v>
                </c:pt>
                <c:pt idx="33">
                  <c:v>12.25</c:v>
                </c:pt>
                <c:pt idx="34">
                  <c:v>11.9</c:v>
                </c:pt>
                <c:pt idx="35">
                  <c:v>11.2</c:v>
                </c:pt>
                <c:pt idx="36">
                  <c:v>10.62</c:v>
                </c:pt>
                <c:pt idx="37">
                  <c:v>10.130000000000001</c:v>
                </c:pt>
                <c:pt idx="38">
                  <c:v>9.8800000000000008</c:v>
                </c:pt>
                <c:pt idx="39">
                  <c:v>9.6199999999999992</c:v>
                </c:pt>
                <c:pt idx="40">
                  <c:v>9.35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66-40CA-B380-33873C1A1ABD}"/>
            </c:ext>
          </c:extLst>
        </c:ser>
        <c:ser>
          <c:idx val="5"/>
          <c:order val="5"/>
          <c:tx>
            <c:strRef>
              <c:f>'8A'!$M$84</c:f>
              <c:strCache>
                <c:ptCount val="1"/>
                <c:pt idx="0">
                  <c:v>Affald, bionedbrydeligt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'8A'!$N$84:$BB$84</c:f>
              <c:numCache>
                <c:formatCode>General</c:formatCode>
                <c:ptCount val="41"/>
                <c:pt idx="0">
                  <c:v>8.01</c:v>
                </c:pt>
                <c:pt idx="1">
                  <c:v>8.64</c:v>
                </c:pt>
                <c:pt idx="2">
                  <c:v>9.18</c:v>
                </c:pt>
                <c:pt idx="3">
                  <c:v>10.050000000000001</c:v>
                </c:pt>
                <c:pt idx="4">
                  <c:v>10.51</c:v>
                </c:pt>
                <c:pt idx="5">
                  <c:v>11.88</c:v>
                </c:pt>
                <c:pt idx="6">
                  <c:v>13.04</c:v>
                </c:pt>
                <c:pt idx="7">
                  <c:v>14.06</c:v>
                </c:pt>
                <c:pt idx="8">
                  <c:v>14.22</c:v>
                </c:pt>
                <c:pt idx="9">
                  <c:v>15.2</c:v>
                </c:pt>
                <c:pt idx="10">
                  <c:v>15.85</c:v>
                </c:pt>
                <c:pt idx="11">
                  <c:v>16.72</c:v>
                </c:pt>
                <c:pt idx="12">
                  <c:v>17.37</c:v>
                </c:pt>
                <c:pt idx="13">
                  <c:v>18.600000000000001</c:v>
                </c:pt>
                <c:pt idx="14">
                  <c:v>19.010000000000002</c:v>
                </c:pt>
                <c:pt idx="15">
                  <c:v>19.3</c:v>
                </c:pt>
                <c:pt idx="16">
                  <c:v>19.82</c:v>
                </c:pt>
                <c:pt idx="17">
                  <c:v>20.7</c:v>
                </c:pt>
                <c:pt idx="18">
                  <c:v>21.48</c:v>
                </c:pt>
                <c:pt idx="19">
                  <c:v>20.49</c:v>
                </c:pt>
                <c:pt idx="20">
                  <c:v>19.809999999999999</c:v>
                </c:pt>
                <c:pt idx="21">
                  <c:v>19.920000000000002</c:v>
                </c:pt>
                <c:pt idx="22">
                  <c:v>19.440000000000001</c:v>
                </c:pt>
                <c:pt idx="23">
                  <c:v>19.52</c:v>
                </c:pt>
                <c:pt idx="24">
                  <c:v>20.07</c:v>
                </c:pt>
                <c:pt idx="25">
                  <c:v>20.85</c:v>
                </c:pt>
                <c:pt idx="26">
                  <c:v>20.66</c:v>
                </c:pt>
                <c:pt idx="27">
                  <c:v>20.64</c:v>
                </c:pt>
                <c:pt idx="28">
                  <c:v>19.96</c:v>
                </c:pt>
                <c:pt idx="29">
                  <c:v>20.55</c:v>
                </c:pt>
                <c:pt idx="30">
                  <c:v>20.84</c:v>
                </c:pt>
                <c:pt idx="31">
                  <c:v>20.85</c:v>
                </c:pt>
                <c:pt idx="32">
                  <c:v>20.9</c:v>
                </c:pt>
                <c:pt idx="33">
                  <c:v>20.93</c:v>
                </c:pt>
                <c:pt idx="34">
                  <c:v>20.260000000000002</c:v>
                </c:pt>
                <c:pt idx="35">
                  <c:v>19.690000000000001</c:v>
                </c:pt>
                <c:pt idx="36">
                  <c:v>19.39</c:v>
                </c:pt>
                <c:pt idx="37">
                  <c:v>19.07</c:v>
                </c:pt>
                <c:pt idx="38">
                  <c:v>18.71</c:v>
                </c:pt>
                <c:pt idx="39">
                  <c:v>18.309999999999999</c:v>
                </c:pt>
                <c:pt idx="40">
                  <c:v>18.02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66-40CA-B380-33873C1A1ABD}"/>
            </c:ext>
          </c:extLst>
        </c:ser>
        <c:ser>
          <c:idx val="6"/>
          <c:order val="6"/>
          <c:tx>
            <c:strRef>
              <c:f>'8A'!$M$85</c:f>
              <c:strCache>
                <c:ptCount val="1"/>
                <c:pt idx="0">
                  <c:v>Biomasse m.m.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'8A'!$N$85:$BB$85</c:f>
              <c:numCache>
                <c:formatCode>General</c:formatCode>
                <c:ptCount val="41"/>
                <c:pt idx="0">
                  <c:v>8.06</c:v>
                </c:pt>
                <c:pt idx="1">
                  <c:v>9.31</c:v>
                </c:pt>
                <c:pt idx="2">
                  <c:v>10.51</c:v>
                </c:pt>
                <c:pt idx="3">
                  <c:v>10.61</c:v>
                </c:pt>
                <c:pt idx="4">
                  <c:v>11.29</c:v>
                </c:pt>
                <c:pt idx="5">
                  <c:v>12.13</c:v>
                </c:pt>
                <c:pt idx="6">
                  <c:v>13.71</c:v>
                </c:pt>
                <c:pt idx="7">
                  <c:v>13.66</c:v>
                </c:pt>
                <c:pt idx="8">
                  <c:v>14.53</c:v>
                </c:pt>
                <c:pt idx="9">
                  <c:v>15.73</c:v>
                </c:pt>
                <c:pt idx="10">
                  <c:v>14.69</c:v>
                </c:pt>
                <c:pt idx="11">
                  <c:v>17.12</c:v>
                </c:pt>
                <c:pt idx="12">
                  <c:v>20.48</c:v>
                </c:pt>
                <c:pt idx="13">
                  <c:v>26.36</c:v>
                </c:pt>
                <c:pt idx="14">
                  <c:v>31.28</c:v>
                </c:pt>
                <c:pt idx="15">
                  <c:v>33.369999999999997</c:v>
                </c:pt>
                <c:pt idx="16">
                  <c:v>32.450000000000003</c:v>
                </c:pt>
                <c:pt idx="17">
                  <c:v>33.65</c:v>
                </c:pt>
                <c:pt idx="18">
                  <c:v>33.93</c:v>
                </c:pt>
                <c:pt idx="19">
                  <c:v>38.130000000000003</c:v>
                </c:pt>
                <c:pt idx="20">
                  <c:v>56.61</c:v>
                </c:pt>
                <c:pt idx="21">
                  <c:v>53.34</c:v>
                </c:pt>
                <c:pt idx="22">
                  <c:v>57.65</c:v>
                </c:pt>
                <c:pt idx="23">
                  <c:v>59.18</c:v>
                </c:pt>
                <c:pt idx="24">
                  <c:v>59.17</c:v>
                </c:pt>
                <c:pt idx="25">
                  <c:v>59.33</c:v>
                </c:pt>
                <c:pt idx="26">
                  <c:v>66.19</c:v>
                </c:pt>
                <c:pt idx="27">
                  <c:v>81.39</c:v>
                </c:pt>
                <c:pt idx="28">
                  <c:v>80.27</c:v>
                </c:pt>
                <c:pt idx="29">
                  <c:v>81.48</c:v>
                </c:pt>
                <c:pt idx="30">
                  <c:v>93.94</c:v>
                </c:pt>
                <c:pt idx="31">
                  <c:v>95.16</c:v>
                </c:pt>
                <c:pt idx="32">
                  <c:v>95.47</c:v>
                </c:pt>
                <c:pt idx="33">
                  <c:v>97.7</c:v>
                </c:pt>
                <c:pt idx="34">
                  <c:v>94.66</c:v>
                </c:pt>
                <c:pt idx="35">
                  <c:v>89.94</c:v>
                </c:pt>
                <c:pt idx="36">
                  <c:v>81.47</c:v>
                </c:pt>
                <c:pt idx="37">
                  <c:v>75.98</c:v>
                </c:pt>
                <c:pt idx="38">
                  <c:v>73.37</c:v>
                </c:pt>
                <c:pt idx="39">
                  <c:v>71.37</c:v>
                </c:pt>
                <c:pt idx="40">
                  <c:v>66.66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66-40CA-B380-33873C1A1ABD}"/>
            </c:ext>
          </c:extLst>
        </c:ser>
        <c:ser>
          <c:idx val="7"/>
          <c:order val="7"/>
          <c:tx>
            <c:strRef>
              <c:f>'8A'!$M$86</c:f>
              <c:strCache>
                <c:ptCount val="1"/>
                <c:pt idx="0">
                  <c:v>Vindenergi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'8A'!$N$86:$BB$86</c:f>
              <c:numCache>
                <c:formatCode>General</c:formatCode>
                <c:ptCount val="41"/>
                <c:pt idx="0">
                  <c:v>2.2000000000000002</c:v>
                </c:pt>
                <c:pt idx="1">
                  <c:v>2.66</c:v>
                </c:pt>
                <c:pt idx="2">
                  <c:v>3.3</c:v>
                </c:pt>
                <c:pt idx="3">
                  <c:v>3.72</c:v>
                </c:pt>
                <c:pt idx="4">
                  <c:v>4.09</c:v>
                </c:pt>
                <c:pt idx="5">
                  <c:v>4.24</c:v>
                </c:pt>
                <c:pt idx="6">
                  <c:v>4.42</c:v>
                </c:pt>
                <c:pt idx="7">
                  <c:v>6.96</c:v>
                </c:pt>
                <c:pt idx="8">
                  <c:v>10.15</c:v>
                </c:pt>
                <c:pt idx="9">
                  <c:v>10.9</c:v>
                </c:pt>
                <c:pt idx="10">
                  <c:v>15.27</c:v>
                </c:pt>
                <c:pt idx="11">
                  <c:v>15.5</c:v>
                </c:pt>
                <c:pt idx="12">
                  <c:v>17.559999999999999</c:v>
                </c:pt>
                <c:pt idx="13">
                  <c:v>20.02</c:v>
                </c:pt>
                <c:pt idx="14">
                  <c:v>23.7</c:v>
                </c:pt>
                <c:pt idx="15">
                  <c:v>23.81</c:v>
                </c:pt>
                <c:pt idx="16">
                  <c:v>21.99</c:v>
                </c:pt>
                <c:pt idx="17">
                  <c:v>25.82</c:v>
                </c:pt>
                <c:pt idx="18">
                  <c:v>24.94</c:v>
                </c:pt>
                <c:pt idx="19">
                  <c:v>24.19</c:v>
                </c:pt>
                <c:pt idx="20">
                  <c:v>28.11</c:v>
                </c:pt>
                <c:pt idx="21">
                  <c:v>35.19</c:v>
                </c:pt>
                <c:pt idx="22">
                  <c:v>36.97</c:v>
                </c:pt>
                <c:pt idx="23">
                  <c:v>40.04</c:v>
                </c:pt>
                <c:pt idx="24">
                  <c:v>47.08</c:v>
                </c:pt>
                <c:pt idx="25">
                  <c:v>50.88</c:v>
                </c:pt>
                <c:pt idx="26">
                  <c:v>46.01</c:v>
                </c:pt>
                <c:pt idx="27">
                  <c:v>53.21</c:v>
                </c:pt>
                <c:pt idx="28">
                  <c:v>50.05</c:v>
                </c:pt>
                <c:pt idx="29">
                  <c:v>58.14</c:v>
                </c:pt>
                <c:pt idx="30">
                  <c:v>62.68</c:v>
                </c:pt>
                <c:pt idx="31">
                  <c:v>70.319999999999993</c:v>
                </c:pt>
                <c:pt idx="32">
                  <c:v>77.66</c:v>
                </c:pt>
                <c:pt idx="33">
                  <c:v>81.540000000000006</c:v>
                </c:pt>
                <c:pt idx="34">
                  <c:v>87.44</c:v>
                </c:pt>
                <c:pt idx="35">
                  <c:v>93.8</c:v>
                </c:pt>
                <c:pt idx="36">
                  <c:v>110.58</c:v>
                </c:pt>
                <c:pt idx="37">
                  <c:v>124.7</c:v>
                </c:pt>
                <c:pt idx="38">
                  <c:v>127.82</c:v>
                </c:pt>
                <c:pt idx="39">
                  <c:v>129.44999999999999</c:v>
                </c:pt>
                <c:pt idx="40">
                  <c:v>130.5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F66-40CA-B380-33873C1A1ABD}"/>
            </c:ext>
          </c:extLst>
        </c:ser>
        <c:ser>
          <c:idx val="8"/>
          <c:order val="8"/>
          <c:tx>
            <c:strRef>
              <c:f>'8A'!$M$87</c:f>
              <c:strCache>
                <c:ptCount val="1"/>
                <c:pt idx="0">
                  <c:v>Solenergi</c:v>
                </c:pt>
              </c:strCache>
            </c:strRef>
          </c:tx>
          <c:spPr>
            <a:solidFill>
              <a:srgbClr val="FFDA06"/>
            </a:solidFill>
            <a:ln w="9525">
              <a:solidFill>
                <a:srgbClr val="D9B905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'8A'!$N$87:$BB$87</c:f>
              <c:numCache>
                <c:formatCode>General</c:formatCode>
                <c:ptCount val="41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0.02</c:v>
                </c:pt>
                <c:pt idx="8">
                  <c:v>0.02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  <c:pt idx="12">
                  <c:v>0.04</c:v>
                </c:pt>
                <c:pt idx="13">
                  <c:v>0.06</c:v>
                </c:pt>
                <c:pt idx="14">
                  <c:v>0.06</c:v>
                </c:pt>
                <c:pt idx="15">
                  <c:v>0.06</c:v>
                </c:pt>
                <c:pt idx="16">
                  <c:v>0.05</c:v>
                </c:pt>
                <c:pt idx="17">
                  <c:v>0.06</c:v>
                </c:pt>
                <c:pt idx="18">
                  <c:v>0.08</c:v>
                </c:pt>
                <c:pt idx="19">
                  <c:v>0.12</c:v>
                </c:pt>
                <c:pt idx="20">
                  <c:v>0.16</c:v>
                </c:pt>
                <c:pt idx="21">
                  <c:v>0.27</c:v>
                </c:pt>
                <c:pt idx="22">
                  <c:v>0.72</c:v>
                </c:pt>
                <c:pt idx="23">
                  <c:v>2.34</c:v>
                </c:pt>
                <c:pt idx="24">
                  <c:v>2.88</c:v>
                </c:pt>
                <c:pt idx="25">
                  <c:v>3.13</c:v>
                </c:pt>
                <c:pt idx="26">
                  <c:v>4.07</c:v>
                </c:pt>
                <c:pt idx="27">
                  <c:v>4.4400000000000004</c:v>
                </c:pt>
                <c:pt idx="28">
                  <c:v>5.59</c:v>
                </c:pt>
                <c:pt idx="29">
                  <c:v>5.74</c:v>
                </c:pt>
                <c:pt idx="30">
                  <c:v>6.99</c:v>
                </c:pt>
                <c:pt idx="31">
                  <c:v>9.85</c:v>
                </c:pt>
                <c:pt idx="32">
                  <c:v>15.32</c:v>
                </c:pt>
                <c:pt idx="33">
                  <c:v>20.88</c:v>
                </c:pt>
                <c:pt idx="34">
                  <c:v>26.55</c:v>
                </c:pt>
                <c:pt idx="35">
                  <c:v>29.35</c:v>
                </c:pt>
                <c:pt idx="36">
                  <c:v>32.14</c:v>
                </c:pt>
                <c:pt idx="37">
                  <c:v>34.979999999999997</c:v>
                </c:pt>
                <c:pt idx="38">
                  <c:v>37.909999999999997</c:v>
                </c:pt>
                <c:pt idx="39">
                  <c:v>40.93</c:v>
                </c:pt>
                <c:pt idx="40">
                  <c:v>43.47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F66-40CA-B380-33873C1A1ABD}"/>
            </c:ext>
          </c:extLst>
        </c:ser>
        <c:ser>
          <c:idx val="9"/>
          <c:order val="9"/>
          <c:tx>
            <c:strRef>
              <c:f>'8A'!$M$88</c:f>
              <c:strCache>
                <c:ptCount val="1"/>
                <c:pt idx="0">
                  <c:v>Omgivelsesvarme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'8A'!$N$78:$BB$78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'8A'!$N$88:$BB$88</c:f>
              <c:numCache>
                <c:formatCode>General</c:formatCode>
                <c:ptCount val="41"/>
                <c:pt idx="0">
                  <c:v>0.05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0.05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0.06</c:v>
                </c:pt>
                <c:pt idx="11">
                  <c:v>7.0000000000000007E-2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0.17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0.25</c:v>
                </c:pt>
                <c:pt idx="19">
                  <c:v>0.24</c:v>
                </c:pt>
                <c:pt idx="20">
                  <c:v>0.21</c:v>
                </c:pt>
                <c:pt idx="21">
                  <c:v>0.17</c:v>
                </c:pt>
                <c:pt idx="22">
                  <c:v>0.28999999999999998</c:v>
                </c:pt>
                <c:pt idx="23">
                  <c:v>0.23</c:v>
                </c:pt>
                <c:pt idx="24">
                  <c:v>0.17</c:v>
                </c:pt>
                <c:pt idx="25">
                  <c:v>0.14000000000000001</c:v>
                </c:pt>
                <c:pt idx="26">
                  <c:v>0.22</c:v>
                </c:pt>
                <c:pt idx="27">
                  <c:v>0.15</c:v>
                </c:pt>
                <c:pt idx="28">
                  <c:v>0.11</c:v>
                </c:pt>
                <c:pt idx="29">
                  <c:v>7.0000000000000007E-2</c:v>
                </c:pt>
                <c:pt idx="30">
                  <c:v>2.96</c:v>
                </c:pt>
                <c:pt idx="31">
                  <c:v>5.6</c:v>
                </c:pt>
                <c:pt idx="32">
                  <c:v>8.7100000000000009</c:v>
                </c:pt>
                <c:pt idx="33">
                  <c:v>10.220000000000001</c:v>
                </c:pt>
                <c:pt idx="34">
                  <c:v>14.09</c:v>
                </c:pt>
                <c:pt idx="35">
                  <c:v>19.38</c:v>
                </c:pt>
                <c:pt idx="36">
                  <c:v>24.33</c:v>
                </c:pt>
                <c:pt idx="37">
                  <c:v>28.3</c:v>
                </c:pt>
                <c:pt idx="38">
                  <c:v>31.46</c:v>
                </c:pt>
                <c:pt idx="39">
                  <c:v>34.46</c:v>
                </c:pt>
                <c:pt idx="40">
                  <c:v>38.03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66-40CA-B380-33873C1A1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50216"/>
        <c:axId val="594651856"/>
      </c:areaChart>
      <c:catAx>
        <c:axId val="594650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1856"/>
        <c:crosses val="autoZero"/>
        <c:auto val="1"/>
        <c:lblAlgn val="ctr"/>
        <c:lblOffset val="100"/>
        <c:tickLblSkip val="5"/>
        <c:noMultiLvlLbl val="0"/>
      </c:catAx>
      <c:valAx>
        <c:axId val="594651856"/>
        <c:scaling>
          <c:orientation val="minMax"/>
          <c:max val="55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4815912263563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0216"/>
        <c:crosses val="autoZero"/>
        <c:crossBetween val="midCat"/>
        <c:majorUnit val="5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546608745753302"/>
          <c:y val="0.14130668906682439"/>
          <c:w val="0.29038058520108034"/>
          <c:h val="0.720582520811795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Elproduktion fordelt på typer samt elforbrug inkl. nettab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7999888047169454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'8A'!$M$104</c:f>
              <c:strCache>
                <c:ptCount val="1"/>
                <c:pt idx="0">
                  <c:v>Termiske anlæg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'8A'!$N$103:$BB$103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'8A'!$N$104:$BB$104</c:f>
              <c:numCache>
                <c:formatCode>General</c:formatCode>
                <c:ptCount val="41"/>
                <c:pt idx="0">
                  <c:v>25.34</c:v>
                </c:pt>
                <c:pt idx="1">
                  <c:v>35.78</c:v>
                </c:pt>
                <c:pt idx="2">
                  <c:v>29.79</c:v>
                </c:pt>
                <c:pt idx="3">
                  <c:v>32.909999999999997</c:v>
                </c:pt>
                <c:pt idx="4">
                  <c:v>39.03</c:v>
                </c:pt>
                <c:pt idx="5">
                  <c:v>35.46</c:v>
                </c:pt>
                <c:pt idx="6">
                  <c:v>52.33</c:v>
                </c:pt>
                <c:pt idx="7">
                  <c:v>42.36</c:v>
                </c:pt>
                <c:pt idx="8">
                  <c:v>38.26</c:v>
                </c:pt>
                <c:pt idx="9">
                  <c:v>35.85</c:v>
                </c:pt>
                <c:pt idx="10">
                  <c:v>31.78</c:v>
                </c:pt>
                <c:pt idx="11">
                  <c:v>33.39</c:v>
                </c:pt>
                <c:pt idx="12">
                  <c:v>34.369999999999997</c:v>
                </c:pt>
                <c:pt idx="13">
                  <c:v>40.6</c:v>
                </c:pt>
                <c:pt idx="14">
                  <c:v>33.83</c:v>
                </c:pt>
                <c:pt idx="15">
                  <c:v>29.6</c:v>
                </c:pt>
                <c:pt idx="16">
                  <c:v>39.47</c:v>
                </c:pt>
                <c:pt idx="17">
                  <c:v>32.11</c:v>
                </c:pt>
                <c:pt idx="18">
                  <c:v>29.66</c:v>
                </c:pt>
                <c:pt idx="19">
                  <c:v>29.64</c:v>
                </c:pt>
                <c:pt idx="20">
                  <c:v>31.03</c:v>
                </c:pt>
                <c:pt idx="21">
                  <c:v>25.42</c:v>
                </c:pt>
                <c:pt idx="22">
                  <c:v>20.34</c:v>
                </c:pt>
                <c:pt idx="23">
                  <c:v>23.09</c:v>
                </c:pt>
                <c:pt idx="24">
                  <c:v>18.489999999999998</c:v>
                </c:pt>
                <c:pt idx="25">
                  <c:v>14.18</c:v>
                </c:pt>
                <c:pt idx="26">
                  <c:v>16.989999999999998</c:v>
                </c:pt>
                <c:pt idx="27">
                  <c:v>15.47</c:v>
                </c:pt>
                <c:pt idx="28">
                  <c:v>15.5</c:v>
                </c:pt>
                <c:pt idx="29">
                  <c:v>12.4</c:v>
                </c:pt>
                <c:pt idx="30">
                  <c:v>10.88</c:v>
                </c:pt>
                <c:pt idx="31">
                  <c:v>11.68</c:v>
                </c:pt>
                <c:pt idx="32">
                  <c:v>11.21</c:v>
                </c:pt>
                <c:pt idx="33">
                  <c:v>10.199999999999999</c:v>
                </c:pt>
                <c:pt idx="34">
                  <c:v>9.44</c:v>
                </c:pt>
                <c:pt idx="35">
                  <c:v>8.7899999999999991</c:v>
                </c:pt>
                <c:pt idx="36">
                  <c:v>7.73</c:v>
                </c:pt>
                <c:pt idx="37">
                  <c:v>6.78</c:v>
                </c:pt>
                <c:pt idx="38">
                  <c:v>6.24</c:v>
                </c:pt>
                <c:pt idx="39">
                  <c:v>5.53</c:v>
                </c:pt>
                <c:pt idx="40">
                  <c:v>4.9400000000000004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6A-4888-86DE-4A7C2309EFBB}"/>
            </c:ext>
          </c:extLst>
        </c:ser>
        <c:ser>
          <c:idx val="1"/>
          <c:order val="1"/>
          <c:tx>
            <c:strRef>
              <c:f>'8A'!$M$105</c:f>
              <c:strCache>
                <c:ptCount val="1"/>
                <c:pt idx="0">
                  <c:v>Sol- og vindkraft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'8A'!$N$103:$BB$103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'8A'!$N$105:$BB$105</c:f>
              <c:numCache>
                <c:formatCode>General</c:formatCode>
                <c:ptCount val="41"/>
                <c:pt idx="0">
                  <c:v>0.64</c:v>
                </c:pt>
                <c:pt idx="1">
                  <c:v>0.77</c:v>
                </c:pt>
                <c:pt idx="2">
                  <c:v>0.94</c:v>
                </c:pt>
                <c:pt idx="3">
                  <c:v>1.06</c:v>
                </c:pt>
                <c:pt idx="4">
                  <c:v>1.17</c:v>
                </c:pt>
                <c:pt idx="5">
                  <c:v>1.21</c:v>
                </c:pt>
                <c:pt idx="6">
                  <c:v>1.25</c:v>
                </c:pt>
                <c:pt idx="7">
                  <c:v>1.95</c:v>
                </c:pt>
                <c:pt idx="8">
                  <c:v>2.85</c:v>
                </c:pt>
                <c:pt idx="9">
                  <c:v>3.06</c:v>
                </c:pt>
                <c:pt idx="10">
                  <c:v>4.2699999999999996</c:v>
                </c:pt>
                <c:pt idx="11">
                  <c:v>4.33</c:v>
                </c:pt>
                <c:pt idx="12">
                  <c:v>4.91</c:v>
                </c:pt>
                <c:pt idx="13">
                  <c:v>5.58</c:v>
                </c:pt>
                <c:pt idx="14">
                  <c:v>6.61</c:v>
                </c:pt>
                <c:pt idx="15">
                  <c:v>6.64</c:v>
                </c:pt>
                <c:pt idx="16">
                  <c:v>6.13</c:v>
                </c:pt>
                <c:pt idx="17">
                  <c:v>7.2</c:v>
                </c:pt>
                <c:pt idx="18">
                  <c:v>6.96</c:v>
                </c:pt>
                <c:pt idx="19">
                  <c:v>6.74</c:v>
                </c:pt>
                <c:pt idx="20">
                  <c:v>7.84</c:v>
                </c:pt>
                <c:pt idx="21">
                  <c:v>9.81</c:v>
                </c:pt>
                <c:pt idx="22">
                  <c:v>10.39</c:v>
                </c:pt>
                <c:pt idx="23">
                  <c:v>11.65</c:v>
                </c:pt>
                <c:pt idx="24">
                  <c:v>13.69</c:v>
                </c:pt>
                <c:pt idx="25">
                  <c:v>14.76</c:v>
                </c:pt>
                <c:pt idx="26">
                  <c:v>13.54</c:v>
                </c:pt>
                <c:pt idx="27">
                  <c:v>15.55</c:v>
                </c:pt>
                <c:pt idx="28">
                  <c:v>14.87</c:v>
                </c:pt>
                <c:pt idx="29">
                  <c:v>17.13</c:v>
                </c:pt>
                <c:pt idx="30">
                  <c:v>18.73</c:v>
                </c:pt>
                <c:pt idx="31">
                  <c:v>21.6</c:v>
                </c:pt>
                <c:pt idx="32">
                  <c:v>25.12</c:v>
                </c:pt>
                <c:pt idx="33">
                  <c:v>27.69</c:v>
                </c:pt>
                <c:pt idx="34">
                  <c:v>30.86</c:v>
                </c:pt>
                <c:pt idx="35">
                  <c:v>33.35</c:v>
                </c:pt>
                <c:pt idx="36">
                  <c:v>38.76</c:v>
                </c:pt>
                <c:pt idx="37">
                  <c:v>43.43</c:v>
                </c:pt>
                <c:pt idx="38">
                  <c:v>45.08</c:v>
                </c:pt>
                <c:pt idx="39">
                  <c:v>46.33</c:v>
                </c:pt>
                <c:pt idx="40">
                  <c:v>47.3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6A-4888-86DE-4A7C2309E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94647592"/>
        <c:axId val="594650872"/>
      </c:barChart>
      <c:lineChart>
        <c:grouping val="standard"/>
        <c:varyColors val="0"/>
        <c:ser>
          <c:idx val="2"/>
          <c:order val="2"/>
          <c:tx>
            <c:strRef>
              <c:f>'8A'!$M$106</c:f>
              <c:strCache>
                <c:ptCount val="1"/>
                <c:pt idx="0">
                  <c:v>Elforbrug inkl. nettab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'8A'!$N$103:$BB$103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'8A'!$N$106:$BB$106</c:f>
              <c:numCache>
                <c:formatCode>General</c:formatCode>
                <c:ptCount val="41"/>
                <c:pt idx="0">
                  <c:v>31.33</c:v>
                </c:pt>
                <c:pt idx="1">
                  <c:v>32.35</c:v>
                </c:pt>
                <c:pt idx="2">
                  <c:v>32.57</c:v>
                </c:pt>
                <c:pt idx="3">
                  <c:v>33.14</c:v>
                </c:pt>
                <c:pt idx="4">
                  <c:v>33.03</c:v>
                </c:pt>
                <c:pt idx="5">
                  <c:v>33.81</c:v>
                </c:pt>
                <c:pt idx="6">
                  <c:v>35.590000000000003</c:v>
                </c:pt>
                <c:pt idx="7">
                  <c:v>34.619999999999997</c:v>
                </c:pt>
                <c:pt idx="8">
                  <c:v>34.9</c:v>
                </c:pt>
                <c:pt idx="9">
                  <c:v>34.71</c:v>
                </c:pt>
                <c:pt idx="10">
                  <c:v>35.090000000000003</c:v>
                </c:pt>
                <c:pt idx="11">
                  <c:v>35.57</c:v>
                </c:pt>
                <c:pt idx="12">
                  <c:v>35.25</c:v>
                </c:pt>
                <c:pt idx="13">
                  <c:v>35.19</c:v>
                </c:pt>
                <c:pt idx="14">
                  <c:v>35.51</c:v>
                </c:pt>
                <c:pt idx="15">
                  <c:v>35.76</c:v>
                </c:pt>
                <c:pt idx="16">
                  <c:v>36.22</c:v>
                </c:pt>
                <c:pt idx="17">
                  <c:v>36.380000000000003</c:v>
                </c:pt>
                <c:pt idx="18">
                  <c:v>36.29</c:v>
                </c:pt>
                <c:pt idx="19">
                  <c:v>34.78</c:v>
                </c:pt>
                <c:pt idx="20">
                  <c:v>35.729999999999997</c:v>
                </c:pt>
                <c:pt idx="21">
                  <c:v>34.86</c:v>
                </c:pt>
                <c:pt idx="22">
                  <c:v>34.43</c:v>
                </c:pt>
                <c:pt idx="23">
                  <c:v>34.21</c:v>
                </c:pt>
                <c:pt idx="24">
                  <c:v>33.659999999999997</c:v>
                </c:pt>
                <c:pt idx="25">
                  <c:v>33.81</c:v>
                </c:pt>
                <c:pt idx="26">
                  <c:v>34.119999999999997</c:v>
                </c:pt>
                <c:pt idx="27">
                  <c:v>34.18</c:v>
                </c:pt>
                <c:pt idx="28">
                  <c:v>34.520000000000003</c:v>
                </c:pt>
                <c:pt idx="29">
                  <c:v>34.49</c:v>
                </c:pt>
                <c:pt idx="30">
                  <c:v>37.049999999999997</c:v>
                </c:pt>
                <c:pt idx="31">
                  <c:v>38.29</c:v>
                </c:pt>
                <c:pt idx="32">
                  <c:v>39.75</c:v>
                </c:pt>
                <c:pt idx="33">
                  <c:v>41.19</c:v>
                </c:pt>
                <c:pt idx="34">
                  <c:v>43.1</c:v>
                </c:pt>
                <c:pt idx="35">
                  <c:v>44.87</c:v>
                </c:pt>
                <c:pt idx="36">
                  <c:v>46.61</c:v>
                </c:pt>
                <c:pt idx="37">
                  <c:v>48.45</c:v>
                </c:pt>
                <c:pt idx="38">
                  <c:v>50.25</c:v>
                </c:pt>
                <c:pt idx="39">
                  <c:v>51.86</c:v>
                </c:pt>
                <c:pt idx="40">
                  <c:v>53.6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6A-4888-86DE-4A7C2309E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647592"/>
        <c:axId val="594650872"/>
      </c:lineChart>
      <c:catAx>
        <c:axId val="594647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0872"/>
        <c:crosses val="autoZero"/>
        <c:auto val="1"/>
        <c:lblAlgn val="ctr"/>
        <c:lblOffset val="100"/>
        <c:tickLblSkip val="5"/>
        <c:noMultiLvlLbl val="0"/>
      </c:catAx>
      <c:valAx>
        <c:axId val="594650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TWh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47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Elproduktion fordelt på typer samt nettoimport af 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4915755495018101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'8A'!$M$129</c:f>
              <c:strCache>
                <c:ptCount val="1"/>
                <c:pt idx="0">
                  <c:v>Kul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'8A'!$N$129:$AH$129</c:f>
              <c:numCache>
                <c:formatCode>General</c:formatCode>
                <c:ptCount val="21"/>
                <c:pt idx="0">
                  <c:v>17.010000000000002</c:v>
                </c:pt>
                <c:pt idx="1">
                  <c:v>13.98</c:v>
                </c:pt>
                <c:pt idx="2">
                  <c:v>10.56</c:v>
                </c:pt>
                <c:pt idx="3">
                  <c:v>14.29</c:v>
                </c:pt>
                <c:pt idx="4">
                  <c:v>11.06</c:v>
                </c:pt>
                <c:pt idx="5">
                  <c:v>7.11</c:v>
                </c:pt>
                <c:pt idx="6">
                  <c:v>8.8699999999999992</c:v>
                </c:pt>
                <c:pt idx="7">
                  <c:v>6.21</c:v>
                </c:pt>
                <c:pt idx="8">
                  <c:v>6.57</c:v>
                </c:pt>
                <c:pt idx="9">
                  <c:v>3.31</c:v>
                </c:pt>
                <c:pt idx="10">
                  <c:v>1.58</c:v>
                </c:pt>
                <c:pt idx="11">
                  <c:v>1.91</c:v>
                </c:pt>
                <c:pt idx="12">
                  <c:v>1.89</c:v>
                </c:pt>
                <c:pt idx="13">
                  <c:v>0.97</c:v>
                </c:pt>
                <c:pt idx="14">
                  <c:v>0.81</c:v>
                </c:pt>
                <c:pt idx="15">
                  <c:v>0.76</c:v>
                </c:pt>
                <c:pt idx="16">
                  <c:v>0.69</c:v>
                </c:pt>
                <c:pt idx="17">
                  <c:v>0.49</c:v>
                </c:pt>
                <c:pt idx="18">
                  <c:v>0.35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69-4A1C-A356-1D6A07A3D1D3}"/>
            </c:ext>
          </c:extLst>
        </c:ser>
        <c:ser>
          <c:idx val="1"/>
          <c:order val="1"/>
          <c:tx>
            <c:strRef>
              <c:f>'8A'!$M$130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'8A'!$N$130:$AH$130</c:f>
              <c:numCache>
                <c:formatCode>General</c:formatCode>
                <c:ptCount val="21"/>
                <c:pt idx="0">
                  <c:v>0.77</c:v>
                </c:pt>
                <c:pt idx="1">
                  <c:v>0.45</c:v>
                </c:pt>
                <c:pt idx="2">
                  <c:v>0.4</c:v>
                </c:pt>
                <c:pt idx="3">
                  <c:v>0.35</c:v>
                </c:pt>
                <c:pt idx="4">
                  <c:v>0.32</c:v>
                </c:pt>
                <c:pt idx="5">
                  <c:v>0.31</c:v>
                </c:pt>
                <c:pt idx="6">
                  <c:v>0.32</c:v>
                </c:pt>
                <c:pt idx="7">
                  <c:v>0.28000000000000003</c:v>
                </c:pt>
                <c:pt idx="8">
                  <c:v>0.26</c:v>
                </c:pt>
                <c:pt idx="9">
                  <c:v>0.24</c:v>
                </c:pt>
                <c:pt idx="10">
                  <c:v>0.09</c:v>
                </c:pt>
                <c:pt idx="11">
                  <c:v>0.1</c:v>
                </c:pt>
                <c:pt idx="12">
                  <c:v>0.11</c:v>
                </c:pt>
                <c:pt idx="13">
                  <c:v>0.09</c:v>
                </c:pt>
                <c:pt idx="14">
                  <c:v>0.09</c:v>
                </c:pt>
                <c:pt idx="15">
                  <c:v>0.09</c:v>
                </c:pt>
                <c:pt idx="16">
                  <c:v>0.09</c:v>
                </c:pt>
                <c:pt idx="17">
                  <c:v>0.09</c:v>
                </c:pt>
                <c:pt idx="18">
                  <c:v>0.08</c:v>
                </c:pt>
                <c:pt idx="19">
                  <c:v>7.0000000000000007E-2</c:v>
                </c:pt>
                <c:pt idx="20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69-4A1C-A356-1D6A07A3D1D3}"/>
            </c:ext>
          </c:extLst>
        </c:ser>
        <c:ser>
          <c:idx val="2"/>
          <c:order val="2"/>
          <c:tx>
            <c:strRef>
              <c:f>'8A'!$M$131</c:f>
              <c:strCache>
                <c:ptCount val="1"/>
                <c:pt idx="0">
                  <c:v>Affald, ikke-bionedbrydeligt</c:v>
                </c:pt>
              </c:strCache>
            </c:strRef>
          </c:tx>
          <c:spPr>
            <a:solidFill>
              <a:srgbClr val="1D4C57"/>
            </a:solidFill>
            <a:ln w="9525">
              <a:solidFill>
                <a:srgbClr val="19414A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'8A'!$N$131:$AH$131</c:f>
              <c:numCache>
                <c:formatCode>General</c:formatCode>
                <c:ptCount val="21"/>
                <c:pt idx="0">
                  <c:v>0.75</c:v>
                </c:pt>
                <c:pt idx="1">
                  <c:v>0.78</c:v>
                </c:pt>
                <c:pt idx="2">
                  <c:v>0.73</c:v>
                </c:pt>
                <c:pt idx="3">
                  <c:v>0.72</c:v>
                </c:pt>
                <c:pt idx="4">
                  <c:v>0.72</c:v>
                </c:pt>
                <c:pt idx="5">
                  <c:v>0.75</c:v>
                </c:pt>
                <c:pt idx="6">
                  <c:v>0.7</c:v>
                </c:pt>
                <c:pt idx="7">
                  <c:v>0.72</c:v>
                </c:pt>
                <c:pt idx="8">
                  <c:v>0.7</c:v>
                </c:pt>
                <c:pt idx="9">
                  <c:v>0.79</c:v>
                </c:pt>
                <c:pt idx="10">
                  <c:v>0.69</c:v>
                </c:pt>
                <c:pt idx="11">
                  <c:v>0.69</c:v>
                </c:pt>
                <c:pt idx="12">
                  <c:v>0.68</c:v>
                </c:pt>
                <c:pt idx="13">
                  <c:v>0.68</c:v>
                </c:pt>
                <c:pt idx="14">
                  <c:v>0.63</c:v>
                </c:pt>
                <c:pt idx="15">
                  <c:v>0.55000000000000004</c:v>
                </c:pt>
                <c:pt idx="16">
                  <c:v>0.5</c:v>
                </c:pt>
                <c:pt idx="17">
                  <c:v>0.44</c:v>
                </c:pt>
                <c:pt idx="18">
                  <c:v>0.38</c:v>
                </c:pt>
                <c:pt idx="19">
                  <c:v>0.32</c:v>
                </c:pt>
                <c:pt idx="20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69-4A1C-A356-1D6A07A3D1D3}"/>
            </c:ext>
          </c:extLst>
        </c:ser>
        <c:ser>
          <c:idx val="3"/>
          <c:order val="3"/>
          <c:tx>
            <c:strRef>
              <c:f>'8A'!$M$132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673AB7"/>
            </a:solidFill>
            <a:ln w="9525">
              <a:solidFill>
                <a:srgbClr val="58319C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'8A'!$N$132:$AH$132</c:f>
              <c:numCache>
                <c:formatCode>General</c:formatCode>
                <c:ptCount val="21"/>
                <c:pt idx="0">
                  <c:v>7.91</c:v>
                </c:pt>
                <c:pt idx="1">
                  <c:v>5.84</c:v>
                </c:pt>
                <c:pt idx="2">
                  <c:v>4.1900000000000004</c:v>
                </c:pt>
                <c:pt idx="3">
                  <c:v>3.42</c:v>
                </c:pt>
                <c:pt idx="4">
                  <c:v>2.09</c:v>
                </c:pt>
                <c:pt idx="5">
                  <c:v>1.81</c:v>
                </c:pt>
                <c:pt idx="6">
                  <c:v>2.19</c:v>
                </c:pt>
                <c:pt idx="7">
                  <c:v>1.91</c:v>
                </c:pt>
                <c:pt idx="8">
                  <c:v>1.92</c:v>
                </c:pt>
                <c:pt idx="9">
                  <c:v>1.89</c:v>
                </c:pt>
                <c:pt idx="10">
                  <c:v>1.32</c:v>
                </c:pt>
                <c:pt idx="11">
                  <c:v>1.29</c:v>
                </c:pt>
                <c:pt idx="12">
                  <c:v>0.84</c:v>
                </c:pt>
                <c:pt idx="13">
                  <c:v>0.72</c:v>
                </c:pt>
                <c:pt idx="14">
                  <c:v>0.49</c:v>
                </c:pt>
                <c:pt idx="15">
                  <c:v>0.37</c:v>
                </c:pt>
                <c:pt idx="16">
                  <c:v>0.25</c:v>
                </c:pt>
                <c:pt idx="17">
                  <c:v>0.17</c:v>
                </c:pt>
                <c:pt idx="18">
                  <c:v>0.14000000000000001</c:v>
                </c:pt>
                <c:pt idx="19">
                  <c:v>0.12</c:v>
                </c:pt>
                <c:pt idx="20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69-4A1C-A356-1D6A07A3D1D3}"/>
            </c:ext>
          </c:extLst>
        </c:ser>
        <c:ser>
          <c:idx val="4"/>
          <c:order val="4"/>
          <c:tx>
            <c:strRef>
              <c:f>'8A'!$M$133</c:f>
              <c:strCache>
                <c:ptCount val="1"/>
                <c:pt idx="0">
                  <c:v>Biogas inkl. 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'8A'!$N$133:$AH$133</c:f>
              <c:numCache>
                <c:formatCode>General</c:formatCode>
                <c:ptCount val="21"/>
                <c:pt idx="0">
                  <c:v>0.36</c:v>
                </c:pt>
                <c:pt idx="1">
                  <c:v>0.35</c:v>
                </c:pt>
                <c:pt idx="2">
                  <c:v>0.38</c:v>
                </c:pt>
                <c:pt idx="3">
                  <c:v>0.38</c:v>
                </c:pt>
                <c:pt idx="4">
                  <c:v>0.46</c:v>
                </c:pt>
                <c:pt idx="5">
                  <c:v>0.48</c:v>
                </c:pt>
                <c:pt idx="6">
                  <c:v>0.56999999999999995</c:v>
                </c:pt>
                <c:pt idx="7">
                  <c:v>0.67</c:v>
                </c:pt>
                <c:pt idx="8">
                  <c:v>0.76</c:v>
                </c:pt>
                <c:pt idx="9">
                  <c:v>0.85</c:v>
                </c:pt>
                <c:pt idx="10">
                  <c:v>1.1200000000000001</c:v>
                </c:pt>
                <c:pt idx="11">
                  <c:v>1.38</c:v>
                </c:pt>
                <c:pt idx="12">
                  <c:v>1.36</c:v>
                </c:pt>
                <c:pt idx="13">
                  <c:v>1.36</c:v>
                </c:pt>
                <c:pt idx="14">
                  <c:v>1.32</c:v>
                </c:pt>
                <c:pt idx="15">
                  <c:v>1.27</c:v>
                </c:pt>
                <c:pt idx="16">
                  <c:v>1.2</c:v>
                </c:pt>
                <c:pt idx="17">
                  <c:v>1.1399999999999999</c:v>
                </c:pt>
                <c:pt idx="18">
                  <c:v>1.1100000000000001</c:v>
                </c:pt>
                <c:pt idx="19">
                  <c:v>1.1000000000000001</c:v>
                </c:pt>
                <c:pt idx="20">
                  <c:v>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69-4A1C-A356-1D6A07A3D1D3}"/>
            </c:ext>
          </c:extLst>
        </c:ser>
        <c:ser>
          <c:idx val="5"/>
          <c:order val="5"/>
          <c:tx>
            <c:strRef>
              <c:f>'8A'!$M$134</c:f>
              <c:strCache>
                <c:ptCount val="1"/>
                <c:pt idx="0">
                  <c:v>Affald, bionedbrydeligt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'8A'!$N$134:$AH$134</c:f>
              <c:numCache>
                <c:formatCode>General</c:formatCode>
                <c:ptCount val="21"/>
                <c:pt idx="0">
                  <c:v>0.91</c:v>
                </c:pt>
                <c:pt idx="1">
                  <c:v>0.95</c:v>
                </c:pt>
                <c:pt idx="2">
                  <c:v>0.89</c:v>
                </c:pt>
                <c:pt idx="3">
                  <c:v>0.87</c:v>
                </c:pt>
                <c:pt idx="4">
                  <c:v>0.89</c:v>
                </c:pt>
                <c:pt idx="5">
                  <c:v>0.92</c:v>
                </c:pt>
                <c:pt idx="6">
                  <c:v>0.86</c:v>
                </c:pt>
                <c:pt idx="7">
                  <c:v>0.88</c:v>
                </c:pt>
                <c:pt idx="8">
                  <c:v>0.86</c:v>
                </c:pt>
                <c:pt idx="9">
                  <c:v>0.96</c:v>
                </c:pt>
                <c:pt idx="10">
                  <c:v>0.82</c:v>
                </c:pt>
                <c:pt idx="11">
                  <c:v>0.82</c:v>
                </c:pt>
                <c:pt idx="12">
                  <c:v>0.82</c:v>
                </c:pt>
                <c:pt idx="13">
                  <c:v>0.82</c:v>
                </c:pt>
                <c:pt idx="14">
                  <c:v>0.79</c:v>
                </c:pt>
                <c:pt idx="15">
                  <c:v>0.77</c:v>
                </c:pt>
                <c:pt idx="16">
                  <c:v>0.76</c:v>
                </c:pt>
                <c:pt idx="17">
                  <c:v>0.75</c:v>
                </c:pt>
                <c:pt idx="18">
                  <c:v>0.73</c:v>
                </c:pt>
                <c:pt idx="19">
                  <c:v>0.73</c:v>
                </c:pt>
                <c:pt idx="20">
                  <c:v>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69-4A1C-A356-1D6A07A3D1D3}"/>
            </c:ext>
          </c:extLst>
        </c:ser>
        <c:ser>
          <c:idx val="6"/>
          <c:order val="6"/>
          <c:tx>
            <c:strRef>
              <c:f>'8A'!$M$135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'8A'!$N$135:$AH$135</c:f>
              <c:numCache>
                <c:formatCode>General</c:formatCode>
                <c:ptCount val="21"/>
                <c:pt idx="0">
                  <c:v>3.32</c:v>
                </c:pt>
                <c:pt idx="1">
                  <c:v>3.08</c:v>
                </c:pt>
                <c:pt idx="2">
                  <c:v>3.18</c:v>
                </c:pt>
                <c:pt idx="3">
                  <c:v>3.06</c:v>
                </c:pt>
                <c:pt idx="4">
                  <c:v>2.96</c:v>
                </c:pt>
                <c:pt idx="5">
                  <c:v>2.8</c:v>
                </c:pt>
                <c:pt idx="6">
                  <c:v>3.49</c:v>
                </c:pt>
                <c:pt idx="7">
                  <c:v>4.8</c:v>
                </c:pt>
                <c:pt idx="8">
                  <c:v>4.42</c:v>
                </c:pt>
                <c:pt idx="9">
                  <c:v>4.3499999999999996</c:v>
                </c:pt>
                <c:pt idx="10">
                  <c:v>5.26</c:v>
                </c:pt>
                <c:pt idx="11">
                  <c:v>5.49</c:v>
                </c:pt>
                <c:pt idx="12">
                  <c:v>5.51</c:v>
                </c:pt>
                <c:pt idx="13">
                  <c:v>5.56</c:v>
                </c:pt>
                <c:pt idx="14">
                  <c:v>5.31</c:v>
                </c:pt>
                <c:pt idx="15">
                  <c:v>4.9800000000000004</c:v>
                </c:pt>
                <c:pt idx="16">
                  <c:v>4.24</c:v>
                </c:pt>
                <c:pt idx="17">
                  <c:v>3.71</c:v>
                </c:pt>
                <c:pt idx="18">
                  <c:v>3.45</c:v>
                </c:pt>
                <c:pt idx="19">
                  <c:v>3.21</c:v>
                </c:pt>
                <c:pt idx="20">
                  <c:v>2.76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69-4A1C-A356-1D6A07A3D1D3}"/>
            </c:ext>
          </c:extLst>
        </c:ser>
        <c:ser>
          <c:idx val="7"/>
          <c:order val="7"/>
          <c:tx>
            <c:strRef>
              <c:f>'8A'!$M$136</c:f>
              <c:strCache>
                <c:ptCount val="1"/>
                <c:pt idx="0">
                  <c:v>Vindkraft</c:v>
                </c:pt>
              </c:strCache>
            </c:strRef>
          </c:tx>
          <c:spPr>
            <a:solidFill>
              <a:srgbClr val="0091EA"/>
            </a:solidFill>
            <a:ln w="9525">
              <a:solidFill>
                <a:srgbClr val="007BC7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'8A'!$N$136:$AH$136</c:f>
              <c:numCache>
                <c:formatCode>General</c:formatCode>
                <c:ptCount val="21"/>
                <c:pt idx="0">
                  <c:v>7.81</c:v>
                </c:pt>
                <c:pt idx="1">
                  <c:v>9.77</c:v>
                </c:pt>
                <c:pt idx="2">
                  <c:v>10.27</c:v>
                </c:pt>
                <c:pt idx="3">
                  <c:v>11.12</c:v>
                </c:pt>
                <c:pt idx="4">
                  <c:v>13.08</c:v>
                </c:pt>
                <c:pt idx="5">
                  <c:v>14.13</c:v>
                </c:pt>
                <c:pt idx="6">
                  <c:v>12.78</c:v>
                </c:pt>
                <c:pt idx="7">
                  <c:v>14.78</c:v>
                </c:pt>
                <c:pt idx="8">
                  <c:v>13.9</c:v>
                </c:pt>
                <c:pt idx="9">
                  <c:v>16.149999999999999</c:v>
                </c:pt>
                <c:pt idx="10">
                  <c:v>17.41</c:v>
                </c:pt>
                <c:pt idx="11">
                  <c:v>19.53</c:v>
                </c:pt>
                <c:pt idx="12">
                  <c:v>21.57</c:v>
                </c:pt>
                <c:pt idx="13">
                  <c:v>22.65</c:v>
                </c:pt>
                <c:pt idx="14">
                  <c:v>24.29</c:v>
                </c:pt>
                <c:pt idx="15">
                  <c:v>26.05</c:v>
                </c:pt>
                <c:pt idx="16">
                  <c:v>30.72</c:v>
                </c:pt>
                <c:pt idx="17">
                  <c:v>34.64</c:v>
                </c:pt>
                <c:pt idx="18">
                  <c:v>35.51</c:v>
                </c:pt>
                <c:pt idx="19">
                  <c:v>35.96</c:v>
                </c:pt>
                <c:pt idx="20">
                  <c:v>36.25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969-4A1C-A356-1D6A07A3D1D3}"/>
            </c:ext>
          </c:extLst>
        </c:ser>
        <c:ser>
          <c:idx val="8"/>
          <c:order val="8"/>
          <c:tx>
            <c:strRef>
              <c:f>'8A'!$M$137</c:f>
              <c:strCache>
                <c:ptCount val="1"/>
                <c:pt idx="0">
                  <c:v>Solenergi</c:v>
                </c:pt>
              </c:strCache>
            </c:strRef>
          </c:tx>
          <c:spPr>
            <a:solidFill>
              <a:srgbClr val="FFDA06"/>
            </a:solidFill>
            <a:ln w="9525">
              <a:solidFill>
                <a:srgbClr val="D9B905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'8A'!$N$137:$AH$137</c:f>
              <c:numCache>
                <c:formatCode>General</c:formatCode>
                <c:ptCount val="21"/>
                <c:pt idx="0">
                  <c:v>0.01</c:v>
                </c:pt>
                <c:pt idx="1">
                  <c:v>0.02</c:v>
                </c:pt>
                <c:pt idx="2">
                  <c:v>0.1</c:v>
                </c:pt>
                <c:pt idx="3">
                  <c:v>0.52</c:v>
                </c:pt>
                <c:pt idx="4">
                  <c:v>0.6</c:v>
                </c:pt>
                <c:pt idx="5">
                  <c:v>0.6</c:v>
                </c:pt>
                <c:pt idx="6">
                  <c:v>0.74</c:v>
                </c:pt>
                <c:pt idx="7">
                  <c:v>0.75</c:v>
                </c:pt>
                <c:pt idx="8">
                  <c:v>0.95</c:v>
                </c:pt>
                <c:pt idx="9">
                  <c:v>0.96</c:v>
                </c:pt>
                <c:pt idx="10">
                  <c:v>1.3</c:v>
                </c:pt>
                <c:pt idx="11">
                  <c:v>2.0499999999999998</c:v>
                </c:pt>
                <c:pt idx="12">
                  <c:v>3.53</c:v>
                </c:pt>
                <c:pt idx="13">
                  <c:v>5.0199999999999996</c:v>
                </c:pt>
                <c:pt idx="14">
                  <c:v>6.55</c:v>
                </c:pt>
                <c:pt idx="15">
                  <c:v>7.28</c:v>
                </c:pt>
                <c:pt idx="16">
                  <c:v>8.02</c:v>
                </c:pt>
                <c:pt idx="17">
                  <c:v>8.7799999999999994</c:v>
                </c:pt>
                <c:pt idx="18">
                  <c:v>9.5500000000000007</c:v>
                </c:pt>
                <c:pt idx="19">
                  <c:v>10.36</c:v>
                </c:pt>
                <c:pt idx="20">
                  <c:v>11.03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969-4A1C-A356-1D6A07A3D1D3}"/>
            </c:ext>
          </c:extLst>
        </c:ser>
        <c:ser>
          <c:idx val="9"/>
          <c:order val="9"/>
          <c:tx>
            <c:strRef>
              <c:f>'8A'!$M$138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'8A'!$N$138:$AH$138</c:f>
              <c:numCache>
                <c:formatCode>General</c:formatCode>
                <c:ptCount val="21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0.01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0.01</c:v>
                </c:pt>
                <c:pt idx="9">
                  <c:v>0.02</c:v>
                </c:pt>
                <c:pt idx="10">
                  <c:v>0.02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69-4A1C-A356-1D6A07A3D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94652184"/>
        <c:axId val="594648248"/>
      </c:barChart>
      <c:lineChart>
        <c:grouping val="standard"/>
        <c:varyColors val="0"/>
        <c:ser>
          <c:idx val="10"/>
          <c:order val="10"/>
          <c:tx>
            <c:strRef>
              <c:f>'8A'!$M$139</c:f>
              <c:strCache>
                <c:ptCount val="1"/>
                <c:pt idx="0">
                  <c:v>Netto elimport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'8A'!$N$128:$AH$128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'8A'!$N$139:$AH$139</c:f>
              <c:numCache>
                <c:formatCode>General</c:formatCode>
                <c:ptCount val="21"/>
                <c:pt idx="0">
                  <c:v>-1.1399999999999999</c:v>
                </c:pt>
                <c:pt idx="1">
                  <c:v>1.32</c:v>
                </c:pt>
                <c:pt idx="2">
                  <c:v>5.21</c:v>
                </c:pt>
                <c:pt idx="3">
                  <c:v>1.08</c:v>
                </c:pt>
                <c:pt idx="4">
                  <c:v>2.86</c:v>
                </c:pt>
                <c:pt idx="5">
                  <c:v>5.91</c:v>
                </c:pt>
                <c:pt idx="6">
                  <c:v>5.0599999999999996</c:v>
                </c:pt>
                <c:pt idx="7">
                  <c:v>4.5599999999999996</c:v>
                </c:pt>
                <c:pt idx="8">
                  <c:v>5.22</c:v>
                </c:pt>
                <c:pt idx="9">
                  <c:v>5.81</c:v>
                </c:pt>
                <c:pt idx="10">
                  <c:v>7.44</c:v>
                </c:pt>
                <c:pt idx="11">
                  <c:v>5.03</c:v>
                </c:pt>
                <c:pt idx="12">
                  <c:v>3.44</c:v>
                </c:pt>
                <c:pt idx="13">
                  <c:v>3.32</c:v>
                </c:pt>
                <c:pt idx="14">
                  <c:v>2.81</c:v>
                </c:pt>
                <c:pt idx="15">
                  <c:v>2.74</c:v>
                </c:pt>
                <c:pt idx="16">
                  <c:v>0.13</c:v>
                </c:pt>
                <c:pt idx="17">
                  <c:v>-1.75</c:v>
                </c:pt>
                <c:pt idx="18">
                  <c:v>-1.07</c:v>
                </c:pt>
                <c:pt idx="19">
                  <c:v>0</c:v>
                </c:pt>
                <c:pt idx="20">
                  <c:v>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969-4A1C-A356-1D6A07A3D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652184"/>
        <c:axId val="594648248"/>
      </c:lineChart>
      <c:catAx>
        <c:axId val="594652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48248"/>
        <c:crosses val="autoZero"/>
        <c:auto val="1"/>
        <c:lblAlgn val="ctr"/>
        <c:lblOffset val="100"/>
        <c:tickLblSkip val="5"/>
        <c:noMultiLvlLbl val="0"/>
      </c:catAx>
      <c:valAx>
        <c:axId val="594648248"/>
        <c:scaling>
          <c:orientation val="minMax"/>
          <c:max val="55"/>
          <c:min val="-5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TWh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2184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543667565458673"/>
          <c:y val="0.13346652965639788"/>
          <c:w val="0.34040999700402663"/>
          <c:h val="0.760084682099808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Spotmarkedspriser for el i Danmark og Danmarks nabolande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7.2587438123305939E-2"/>
          <c:y val="0.15564224478671573"/>
          <c:w val="0.76886910642540629"/>
          <c:h val="0.76163079694712432"/>
        </c:manualLayout>
      </c:layout>
      <c:lineChart>
        <c:grouping val="standard"/>
        <c:varyColors val="0"/>
        <c:ser>
          <c:idx val="0"/>
          <c:order val="0"/>
          <c:tx>
            <c:strRef>
              <c:f>'8A'!$M$154</c:f>
              <c:strCache>
                <c:ptCount val="1"/>
                <c:pt idx="0">
                  <c:v>DELU</c:v>
                </c:pt>
              </c:strCache>
            </c:strRef>
          </c:tx>
          <c:spPr>
            <a:ln w="19050" cap="rnd">
              <a:solidFill>
                <a:srgbClr val="FFDA06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'8A'!$N$154:$Y$154</c:f>
              <c:numCache>
                <c:formatCode>General</c:formatCode>
                <c:ptCount val="12"/>
                <c:pt idx="0">
                  <c:v>319.05</c:v>
                </c:pt>
                <c:pt idx="1">
                  <c:v>263.52999999999997</c:v>
                </c:pt>
                <c:pt idx="2">
                  <c:v>350.65</c:v>
                </c:pt>
                <c:pt idx="3">
                  <c:v>355.19</c:v>
                </c:pt>
                <c:pt idx="4">
                  <c:v>360.19</c:v>
                </c:pt>
                <c:pt idx="5">
                  <c:v>354.66</c:v>
                </c:pt>
                <c:pt idx="6">
                  <c:v>354.33</c:v>
                </c:pt>
                <c:pt idx="7">
                  <c:v>350.36</c:v>
                </c:pt>
                <c:pt idx="8">
                  <c:v>342.51</c:v>
                </c:pt>
                <c:pt idx="9">
                  <c:v>335.69</c:v>
                </c:pt>
                <c:pt idx="10">
                  <c:v>325.97000000000003</c:v>
                </c:pt>
                <c:pt idx="11">
                  <c:v>314.47000000000003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89-476E-B7D0-49F0AFFD823E}"/>
            </c:ext>
          </c:extLst>
        </c:ser>
        <c:ser>
          <c:idx val="1"/>
          <c:order val="1"/>
          <c:tx>
            <c:strRef>
              <c:f>'8A'!$M$155</c:f>
              <c:strCache>
                <c:ptCount val="1"/>
                <c:pt idx="0">
                  <c:v>FI</c:v>
                </c:pt>
              </c:strCache>
            </c:strRef>
          </c:tx>
          <c:spPr>
            <a:ln w="19050" cap="rnd">
              <a:solidFill>
                <a:srgbClr val="1DE2CD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'8A'!$N$155:$Y$155</c:f>
              <c:numCache>
                <c:formatCode>General</c:formatCode>
                <c:ptCount val="12"/>
                <c:pt idx="0">
                  <c:v>352.24</c:v>
                </c:pt>
                <c:pt idx="1">
                  <c:v>281.12</c:v>
                </c:pt>
                <c:pt idx="2">
                  <c:v>371.7</c:v>
                </c:pt>
                <c:pt idx="3">
                  <c:v>362.23</c:v>
                </c:pt>
                <c:pt idx="4">
                  <c:v>353.69</c:v>
                </c:pt>
                <c:pt idx="5">
                  <c:v>333.65</c:v>
                </c:pt>
                <c:pt idx="6">
                  <c:v>336.97</c:v>
                </c:pt>
                <c:pt idx="7">
                  <c:v>339.44</c:v>
                </c:pt>
                <c:pt idx="8">
                  <c:v>338.21</c:v>
                </c:pt>
                <c:pt idx="9">
                  <c:v>335.79</c:v>
                </c:pt>
                <c:pt idx="10">
                  <c:v>314.35000000000002</c:v>
                </c:pt>
                <c:pt idx="11">
                  <c:v>309.61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89-476E-B7D0-49F0AFFD823E}"/>
            </c:ext>
          </c:extLst>
        </c:ser>
        <c:ser>
          <c:idx val="2"/>
          <c:order val="2"/>
          <c:tx>
            <c:strRef>
              <c:f>'8A'!$M$156</c:f>
              <c:strCache>
                <c:ptCount val="1"/>
                <c:pt idx="0">
                  <c:v>NL</c:v>
                </c:pt>
              </c:strCache>
            </c:strRef>
          </c:tx>
          <c:spPr>
            <a:ln w="19050" cap="rnd">
              <a:solidFill>
                <a:srgbClr val="808080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'8A'!$N$156:$Y$156</c:f>
              <c:numCache>
                <c:formatCode>General</c:formatCode>
                <c:ptCount val="12"/>
                <c:pt idx="0">
                  <c:v>326.85000000000002</c:v>
                </c:pt>
                <c:pt idx="1">
                  <c:v>265.70999999999998</c:v>
                </c:pt>
                <c:pt idx="2">
                  <c:v>351.47</c:v>
                </c:pt>
                <c:pt idx="3">
                  <c:v>355.98</c:v>
                </c:pt>
                <c:pt idx="4">
                  <c:v>360.55</c:v>
                </c:pt>
                <c:pt idx="5">
                  <c:v>354.91</c:v>
                </c:pt>
                <c:pt idx="6">
                  <c:v>353.52</c:v>
                </c:pt>
                <c:pt idx="7">
                  <c:v>348.74</c:v>
                </c:pt>
                <c:pt idx="8">
                  <c:v>340.23</c:v>
                </c:pt>
                <c:pt idx="9">
                  <c:v>331.43</c:v>
                </c:pt>
                <c:pt idx="10">
                  <c:v>319.93</c:v>
                </c:pt>
                <c:pt idx="11">
                  <c:v>305.57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89-476E-B7D0-49F0AFFD823E}"/>
            </c:ext>
          </c:extLst>
        </c:ser>
        <c:ser>
          <c:idx val="3"/>
          <c:order val="3"/>
          <c:tx>
            <c:strRef>
              <c:f>'8A'!$M$157</c:f>
              <c:strCache>
                <c:ptCount val="1"/>
                <c:pt idx="0">
                  <c:v>DK</c:v>
                </c:pt>
              </c:strCache>
            </c:strRef>
          </c:tx>
          <c:spPr>
            <a:ln w="19050" cap="rnd">
              <a:solidFill>
                <a:srgbClr val="FF5252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'8A'!$N$157:$Y$157</c:f>
              <c:numCache>
                <c:formatCode>General</c:formatCode>
                <c:ptCount val="12"/>
                <c:pt idx="0">
                  <c:v>321.48</c:v>
                </c:pt>
                <c:pt idx="1">
                  <c:v>265.39999999999998</c:v>
                </c:pt>
                <c:pt idx="2">
                  <c:v>350.62</c:v>
                </c:pt>
                <c:pt idx="3">
                  <c:v>353.75</c:v>
                </c:pt>
                <c:pt idx="4">
                  <c:v>355.96</c:v>
                </c:pt>
                <c:pt idx="5">
                  <c:v>355.49</c:v>
                </c:pt>
                <c:pt idx="6">
                  <c:v>356.85</c:v>
                </c:pt>
                <c:pt idx="7">
                  <c:v>350.37</c:v>
                </c:pt>
                <c:pt idx="8">
                  <c:v>335.14</c:v>
                </c:pt>
                <c:pt idx="9">
                  <c:v>327.82</c:v>
                </c:pt>
                <c:pt idx="10">
                  <c:v>317.18</c:v>
                </c:pt>
                <c:pt idx="11">
                  <c:v>305.26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89-476E-B7D0-49F0AFFD823E}"/>
            </c:ext>
          </c:extLst>
        </c:ser>
        <c:ser>
          <c:idx val="4"/>
          <c:order val="4"/>
          <c:tx>
            <c:strRef>
              <c:f>'8A'!$M$158</c:f>
              <c:strCache>
                <c:ptCount val="1"/>
                <c:pt idx="0">
                  <c:v>NO</c:v>
                </c:pt>
              </c:strCache>
            </c:strRef>
          </c:tx>
          <c:spPr>
            <a:ln w="19050" cap="rnd">
              <a:solidFill>
                <a:srgbClr val="4F67A5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'8A'!$N$158:$Y$158</c:f>
              <c:numCache>
                <c:formatCode>General</c:formatCode>
                <c:ptCount val="12"/>
                <c:pt idx="0">
                  <c:v>355.56</c:v>
                </c:pt>
                <c:pt idx="1">
                  <c:v>247.2</c:v>
                </c:pt>
                <c:pt idx="2">
                  <c:v>326.81</c:v>
                </c:pt>
                <c:pt idx="3">
                  <c:v>333.55</c:v>
                </c:pt>
                <c:pt idx="4">
                  <c:v>334.67</c:v>
                </c:pt>
                <c:pt idx="5">
                  <c:v>331.2</c:v>
                </c:pt>
                <c:pt idx="6">
                  <c:v>343.31</c:v>
                </c:pt>
                <c:pt idx="7">
                  <c:v>344.58</c:v>
                </c:pt>
                <c:pt idx="8">
                  <c:v>338.75</c:v>
                </c:pt>
                <c:pt idx="9">
                  <c:v>339.42</c:v>
                </c:pt>
                <c:pt idx="10">
                  <c:v>322.36</c:v>
                </c:pt>
                <c:pt idx="11">
                  <c:v>296.77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9-476E-B7D0-49F0AFFD823E}"/>
            </c:ext>
          </c:extLst>
        </c:ser>
        <c:ser>
          <c:idx val="5"/>
          <c:order val="5"/>
          <c:tx>
            <c:strRef>
              <c:f>'8A'!$M$159</c:f>
              <c:strCache>
                <c:ptCount val="1"/>
                <c:pt idx="0">
                  <c:v>GBNIIE</c:v>
                </c:pt>
              </c:strCache>
            </c:strRef>
          </c:tx>
          <c:spPr>
            <a:ln w="19050" cap="rnd">
              <a:solidFill>
                <a:srgbClr val="9170CB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'8A'!$N$159:$Y$159</c:f>
              <c:numCache>
                <c:formatCode>General</c:formatCode>
                <c:ptCount val="12"/>
                <c:pt idx="0">
                  <c:v>361.28</c:v>
                </c:pt>
                <c:pt idx="1">
                  <c:v>292.10000000000002</c:v>
                </c:pt>
                <c:pt idx="2">
                  <c:v>372.52</c:v>
                </c:pt>
                <c:pt idx="3">
                  <c:v>368.25</c:v>
                </c:pt>
                <c:pt idx="4">
                  <c:v>367.78</c:v>
                </c:pt>
                <c:pt idx="5">
                  <c:v>354.22</c:v>
                </c:pt>
                <c:pt idx="6">
                  <c:v>349.32</c:v>
                </c:pt>
                <c:pt idx="7">
                  <c:v>343.17</c:v>
                </c:pt>
                <c:pt idx="8">
                  <c:v>335.72</c:v>
                </c:pt>
                <c:pt idx="9">
                  <c:v>323.47000000000003</c:v>
                </c:pt>
                <c:pt idx="10">
                  <c:v>310.63</c:v>
                </c:pt>
                <c:pt idx="11">
                  <c:v>292.17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89-476E-B7D0-49F0AFFD823E}"/>
            </c:ext>
          </c:extLst>
        </c:ser>
        <c:ser>
          <c:idx val="6"/>
          <c:order val="6"/>
          <c:tx>
            <c:strRef>
              <c:f>'8A'!$M$160</c:f>
              <c:strCache>
                <c:ptCount val="1"/>
                <c:pt idx="0">
                  <c:v>SE</c:v>
                </c:pt>
              </c:strCache>
            </c:strRef>
          </c:tx>
          <c:spPr>
            <a:ln w="19050" cap="rnd">
              <a:solidFill>
                <a:srgbClr val="0091EA"/>
              </a:solidFill>
              <a:round/>
            </a:ln>
            <a:effectLst/>
          </c:spPr>
          <c:marker>
            <c:symbol val="none"/>
          </c:marker>
          <c:cat>
            <c:strRef>
              <c:f>'8A'!$N$153:$Y$153</c:f>
              <c:strCache>
                <c:ptCount val="1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</c:strCache>
            </c:strRef>
          </c:cat>
          <c:val>
            <c:numRef>
              <c:f>'8A'!$N$160:$Y$160</c:f>
              <c:numCache>
                <c:formatCode>General</c:formatCode>
                <c:ptCount val="12"/>
                <c:pt idx="0">
                  <c:v>320.86</c:v>
                </c:pt>
                <c:pt idx="1">
                  <c:v>247.86</c:v>
                </c:pt>
                <c:pt idx="2">
                  <c:v>329.36</c:v>
                </c:pt>
                <c:pt idx="3">
                  <c:v>334.3</c:v>
                </c:pt>
                <c:pt idx="4">
                  <c:v>333.41</c:v>
                </c:pt>
                <c:pt idx="5">
                  <c:v>325.38</c:v>
                </c:pt>
                <c:pt idx="6">
                  <c:v>332.52</c:v>
                </c:pt>
                <c:pt idx="7">
                  <c:v>329.26</c:v>
                </c:pt>
                <c:pt idx="8">
                  <c:v>320.33</c:v>
                </c:pt>
                <c:pt idx="9">
                  <c:v>307.76</c:v>
                </c:pt>
                <c:pt idx="10">
                  <c:v>282.33</c:v>
                </c:pt>
                <c:pt idx="11">
                  <c:v>264.49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E89-476E-B7D0-49F0AFFD8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4653168"/>
        <c:axId val="594653496"/>
      </c:lineChart>
      <c:catAx>
        <c:axId val="59465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3496"/>
        <c:crosses val="autoZero"/>
        <c:auto val="1"/>
        <c:lblAlgn val="ctr"/>
        <c:lblOffset val="100"/>
        <c:noMultiLvlLbl val="0"/>
      </c:catAx>
      <c:valAx>
        <c:axId val="594653496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2020-kr./MWh</a:t>
                </a:r>
              </a:p>
            </c:rich>
          </c:tx>
          <c:layout>
            <c:manualLayout>
              <c:xMode val="edge"/>
              <c:yMode val="edge"/>
              <c:x val="9.5325074253890269E-3"/>
              <c:y val="8.30870930365941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Fjernvarmeproduktion fordelt på typer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7274732246146962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'8A'!$M$179</c:f>
              <c:strCache>
                <c:ptCount val="1"/>
                <c:pt idx="0">
                  <c:v>Kul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'8A'!$N$179:$AH$179</c:f>
              <c:numCache>
                <c:formatCode>General</c:formatCode>
                <c:ptCount val="21"/>
                <c:pt idx="0">
                  <c:v>36.340000000000003</c:v>
                </c:pt>
                <c:pt idx="1">
                  <c:v>31.06</c:v>
                </c:pt>
                <c:pt idx="2">
                  <c:v>32.25</c:v>
                </c:pt>
                <c:pt idx="3">
                  <c:v>32.340000000000003</c:v>
                </c:pt>
                <c:pt idx="4">
                  <c:v>24.65</c:v>
                </c:pt>
                <c:pt idx="5">
                  <c:v>26.05</c:v>
                </c:pt>
                <c:pt idx="6">
                  <c:v>24.92</c:v>
                </c:pt>
                <c:pt idx="7">
                  <c:v>19.22</c:v>
                </c:pt>
                <c:pt idx="8">
                  <c:v>16.489999999999998</c:v>
                </c:pt>
                <c:pt idx="9">
                  <c:v>12.12</c:v>
                </c:pt>
                <c:pt idx="10">
                  <c:v>6.59</c:v>
                </c:pt>
                <c:pt idx="11">
                  <c:v>7.07</c:v>
                </c:pt>
                <c:pt idx="12">
                  <c:v>5.41</c:v>
                </c:pt>
                <c:pt idx="13">
                  <c:v>2.4300000000000002</c:v>
                </c:pt>
                <c:pt idx="14">
                  <c:v>2.2200000000000002</c:v>
                </c:pt>
                <c:pt idx="15">
                  <c:v>2.13</c:v>
                </c:pt>
                <c:pt idx="16">
                  <c:v>2</c:v>
                </c:pt>
                <c:pt idx="17">
                  <c:v>1.42</c:v>
                </c:pt>
                <c:pt idx="18">
                  <c:v>0.55000000000000004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34-40AC-877C-A4A3CCC41A02}"/>
            </c:ext>
          </c:extLst>
        </c:ser>
        <c:ser>
          <c:idx val="1"/>
          <c:order val="1"/>
          <c:tx>
            <c:strRef>
              <c:f>'8A'!$M$180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'8A'!$N$180:$AH$180</c:f>
              <c:numCache>
                <c:formatCode>General</c:formatCode>
                <c:ptCount val="21"/>
                <c:pt idx="0">
                  <c:v>4.63</c:v>
                </c:pt>
                <c:pt idx="1">
                  <c:v>2.46</c:v>
                </c:pt>
                <c:pt idx="2">
                  <c:v>2.38</c:v>
                </c:pt>
                <c:pt idx="3">
                  <c:v>2.06</c:v>
                </c:pt>
                <c:pt idx="4">
                  <c:v>1.1599999999999999</c:v>
                </c:pt>
                <c:pt idx="5">
                  <c:v>1.28</c:v>
                </c:pt>
                <c:pt idx="6">
                  <c:v>1.38</c:v>
                </c:pt>
                <c:pt idx="7">
                  <c:v>1.23</c:v>
                </c:pt>
                <c:pt idx="8">
                  <c:v>1.29</c:v>
                </c:pt>
                <c:pt idx="9">
                  <c:v>1.08</c:v>
                </c:pt>
                <c:pt idx="10">
                  <c:v>0.68</c:v>
                </c:pt>
                <c:pt idx="11">
                  <c:v>0.69</c:v>
                </c:pt>
                <c:pt idx="12">
                  <c:v>0.67</c:v>
                </c:pt>
                <c:pt idx="13">
                  <c:v>0.73</c:v>
                </c:pt>
                <c:pt idx="14">
                  <c:v>0.73</c:v>
                </c:pt>
                <c:pt idx="15">
                  <c:v>0.69</c:v>
                </c:pt>
                <c:pt idx="16">
                  <c:v>0.62</c:v>
                </c:pt>
                <c:pt idx="17">
                  <c:v>0.57999999999999996</c:v>
                </c:pt>
                <c:pt idx="18">
                  <c:v>0.53</c:v>
                </c:pt>
                <c:pt idx="19">
                  <c:v>0.5</c:v>
                </c:pt>
                <c:pt idx="20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34-40AC-877C-A4A3CCC41A02}"/>
            </c:ext>
          </c:extLst>
        </c:ser>
        <c:ser>
          <c:idx val="2"/>
          <c:order val="2"/>
          <c:tx>
            <c:strRef>
              <c:f>'8A'!$M$181</c:f>
              <c:strCache>
                <c:ptCount val="1"/>
                <c:pt idx="0">
                  <c:v>Affald, ikke-bionedbrydeligt</c:v>
                </c:pt>
              </c:strCache>
            </c:strRef>
          </c:tx>
          <c:spPr>
            <a:solidFill>
              <a:srgbClr val="1D4C57"/>
            </a:solidFill>
            <a:ln w="9525">
              <a:solidFill>
                <a:srgbClr val="19414A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'8A'!$N$181:$AH$181</c:f>
              <c:numCache>
                <c:formatCode>General</c:formatCode>
                <c:ptCount val="21"/>
                <c:pt idx="0">
                  <c:v>10.63</c:v>
                </c:pt>
                <c:pt idx="1">
                  <c:v>10.83</c:v>
                </c:pt>
                <c:pt idx="2">
                  <c:v>10.75</c:v>
                </c:pt>
                <c:pt idx="3">
                  <c:v>10.75</c:v>
                </c:pt>
                <c:pt idx="4">
                  <c:v>11.4</c:v>
                </c:pt>
                <c:pt idx="5">
                  <c:v>12.25</c:v>
                </c:pt>
                <c:pt idx="6">
                  <c:v>12.2</c:v>
                </c:pt>
                <c:pt idx="7">
                  <c:v>12.54</c:v>
                </c:pt>
                <c:pt idx="8">
                  <c:v>12.68</c:v>
                </c:pt>
                <c:pt idx="9">
                  <c:v>13.15</c:v>
                </c:pt>
                <c:pt idx="10">
                  <c:v>13.9</c:v>
                </c:pt>
                <c:pt idx="11">
                  <c:v>13.86</c:v>
                </c:pt>
                <c:pt idx="12">
                  <c:v>13.72</c:v>
                </c:pt>
                <c:pt idx="13">
                  <c:v>13.61</c:v>
                </c:pt>
                <c:pt idx="14">
                  <c:v>12.92</c:v>
                </c:pt>
                <c:pt idx="15">
                  <c:v>11.26</c:v>
                </c:pt>
                <c:pt idx="16">
                  <c:v>10.15</c:v>
                </c:pt>
                <c:pt idx="17">
                  <c:v>8.9700000000000006</c:v>
                </c:pt>
                <c:pt idx="18">
                  <c:v>7.79</c:v>
                </c:pt>
                <c:pt idx="19">
                  <c:v>6.48</c:v>
                </c:pt>
                <c:pt idx="20">
                  <c:v>5.37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34-40AC-877C-A4A3CCC41A02}"/>
            </c:ext>
          </c:extLst>
        </c:ser>
        <c:ser>
          <c:idx val="3"/>
          <c:order val="3"/>
          <c:tx>
            <c:strRef>
              <c:f>'8A'!$M$182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673AB7"/>
            </a:solidFill>
            <a:ln w="9525">
              <a:solidFill>
                <a:srgbClr val="58319C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'8A'!$N$182:$AH$182</c:f>
              <c:numCache>
                <c:formatCode>General</c:formatCode>
                <c:ptCount val="21"/>
                <c:pt idx="0">
                  <c:v>44.84</c:v>
                </c:pt>
                <c:pt idx="1">
                  <c:v>34.82</c:v>
                </c:pt>
                <c:pt idx="2">
                  <c:v>32.61</c:v>
                </c:pt>
                <c:pt idx="3">
                  <c:v>30</c:v>
                </c:pt>
                <c:pt idx="4">
                  <c:v>23.36</c:v>
                </c:pt>
                <c:pt idx="5">
                  <c:v>23.65</c:v>
                </c:pt>
                <c:pt idx="6">
                  <c:v>25.37</c:v>
                </c:pt>
                <c:pt idx="7">
                  <c:v>20.62</c:v>
                </c:pt>
                <c:pt idx="8">
                  <c:v>20.43</c:v>
                </c:pt>
                <c:pt idx="9">
                  <c:v>16.850000000000001</c:v>
                </c:pt>
                <c:pt idx="10">
                  <c:v>11.04</c:v>
                </c:pt>
                <c:pt idx="11">
                  <c:v>7.59</c:v>
                </c:pt>
                <c:pt idx="12">
                  <c:v>5.28</c:v>
                </c:pt>
                <c:pt idx="13">
                  <c:v>4.83</c:v>
                </c:pt>
                <c:pt idx="14">
                  <c:v>3.42</c:v>
                </c:pt>
                <c:pt idx="15">
                  <c:v>2.3199999999999998</c:v>
                </c:pt>
                <c:pt idx="16">
                  <c:v>1.69</c:v>
                </c:pt>
                <c:pt idx="17">
                  <c:v>1.39</c:v>
                </c:pt>
                <c:pt idx="18">
                  <c:v>1.0900000000000001</c:v>
                </c:pt>
                <c:pt idx="19">
                  <c:v>0.8</c:v>
                </c:pt>
                <c:pt idx="20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34-40AC-877C-A4A3CCC41A02}"/>
            </c:ext>
          </c:extLst>
        </c:ser>
        <c:ser>
          <c:idx val="4"/>
          <c:order val="4"/>
          <c:tx>
            <c:strRef>
              <c:f>'8A'!$M$183</c:f>
              <c:strCache>
                <c:ptCount val="1"/>
                <c:pt idx="0">
                  <c:v>Biogas inkl. 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'8A'!$N$183:$AH$183</c:f>
              <c:numCache>
                <c:formatCode>General</c:formatCode>
                <c:ptCount val="21"/>
                <c:pt idx="0">
                  <c:v>1.17</c:v>
                </c:pt>
                <c:pt idx="1">
                  <c:v>1.2</c:v>
                </c:pt>
                <c:pt idx="2">
                  <c:v>1.49</c:v>
                </c:pt>
                <c:pt idx="3">
                  <c:v>1.37</c:v>
                </c:pt>
                <c:pt idx="4">
                  <c:v>1.88</c:v>
                </c:pt>
                <c:pt idx="5">
                  <c:v>2.17</c:v>
                </c:pt>
                <c:pt idx="6">
                  <c:v>2.64</c:v>
                </c:pt>
                <c:pt idx="7">
                  <c:v>3.15</c:v>
                </c:pt>
                <c:pt idx="8">
                  <c:v>3.55</c:v>
                </c:pt>
                <c:pt idx="9">
                  <c:v>3.91</c:v>
                </c:pt>
                <c:pt idx="10">
                  <c:v>5.26</c:v>
                </c:pt>
                <c:pt idx="11">
                  <c:v>5.77</c:v>
                </c:pt>
                <c:pt idx="12">
                  <c:v>5.78</c:v>
                </c:pt>
                <c:pt idx="13">
                  <c:v>5.95</c:v>
                </c:pt>
                <c:pt idx="14">
                  <c:v>5.76</c:v>
                </c:pt>
                <c:pt idx="15">
                  <c:v>5.23</c:v>
                </c:pt>
                <c:pt idx="16">
                  <c:v>5.01</c:v>
                </c:pt>
                <c:pt idx="17">
                  <c:v>4.8899999999999997</c:v>
                </c:pt>
                <c:pt idx="18">
                  <c:v>4.75</c:v>
                </c:pt>
                <c:pt idx="19">
                  <c:v>4.55</c:v>
                </c:pt>
                <c:pt idx="2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34-40AC-877C-A4A3CCC41A02}"/>
            </c:ext>
          </c:extLst>
        </c:ser>
        <c:ser>
          <c:idx val="5"/>
          <c:order val="5"/>
          <c:tx>
            <c:strRef>
              <c:f>'8A'!$M$184</c:f>
              <c:strCache>
                <c:ptCount val="1"/>
                <c:pt idx="0">
                  <c:v>Affald, bionedbrydeligt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'8A'!$N$184:$AH$184</c:f>
              <c:numCache>
                <c:formatCode>General</c:formatCode>
                <c:ptCount val="21"/>
                <c:pt idx="0">
                  <c:v>12.99</c:v>
                </c:pt>
                <c:pt idx="1">
                  <c:v>13.24</c:v>
                </c:pt>
                <c:pt idx="2">
                  <c:v>13.14</c:v>
                </c:pt>
                <c:pt idx="3">
                  <c:v>13.14</c:v>
                </c:pt>
                <c:pt idx="4">
                  <c:v>13.93</c:v>
                </c:pt>
                <c:pt idx="5">
                  <c:v>14.97</c:v>
                </c:pt>
                <c:pt idx="6">
                  <c:v>14.91</c:v>
                </c:pt>
                <c:pt idx="7">
                  <c:v>15.33</c:v>
                </c:pt>
                <c:pt idx="8">
                  <c:v>15.49</c:v>
                </c:pt>
                <c:pt idx="9">
                  <c:v>16.07</c:v>
                </c:pt>
                <c:pt idx="10">
                  <c:v>16.510000000000002</c:v>
                </c:pt>
                <c:pt idx="11">
                  <c:v>16.52</c:v>
                </c:pt>
                <c:pt idx="12">
                  <c:v>16.559999999999999</c:v>
                </c:pt>
                <c:pt idx="13">
                  <c:v>16.579999999999998</c:v>
                </c:pt>
                <c:pt idx="14">
                  <c:v>16.14</c:v>
                </c:pt>
                <c:pt idx="15">
                  <c:v>15.76</c:v>
                </c:pt>
                <c:pt idx="16">
                  <c:v>15.52</c:v>
                </c:pt>
                <c:pt idx="17">
                  <c:v>15.25</c:v>
                </c:pt>
                <c:pt idx="18">
                  <c:v>15.01</c:v>
                </c:pt>
                <c:pt idx="19">
                  <c:v>14.61</c:v>
                </c:pt>
                <c:pt idx="20">
                  <c:v>14.37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D34-40AC-877C-A4A3CCC41A02}"/>
            </c:ext>
          </c:extLst>
        </c:ser>
        <c:ser>
          <c:idx val="6"/>
          <c:order val="6"/>
          <c:tx>
            <c:strRef>
              <c:f>'8A'!$M$185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'8A'!$N$185:$AH$185</c:f>
              <c:numCache>
                <c:formatCode>General</c:formatCode>
                <c:ptCount val="21"/>
                <c:pt idx="0">
                  <c:v>36.92</c:v>
                </c:pt>
                <c:pt idx="1">
                  <c:v>35.57</c:v>
                </c:pt>
                <c:pt idx="2">
                  <c:v>40.03</c:v>
                </c:pt>
                <c:pt idx="3">
                  <c:v>42.01</c:v>
                </c:pt>
                <c:pt idx="4">
                  <c:v>42.39</c:v>
                </c:pt>
                <c:pt idx="5">
                  <c:v>44.36</c:v>
                </c:pt>
                <c:pt idx="6">
                  <c:v>47.73</c:v>
                </c:pt>
                <c:pt idx="7">
                  <c:v>56.79</c:v>
                </c:pt>
                <c:pt idx="8">
                  <c:v>57.27</c:v>
                </c:pt>
                <c:pt idx="9">
                  <c:v>59.6</c:v>
                </c:pt>
                <c:pt idx="10">
                  <c:v>68.5</c:v>
                </c:pt>
                <c:pt idx="11">
                  <c:v>68.61</c:v>
                </c:pt>
                <c:pt idx="12">
                  <c:v>68.81</c:v>
                </c:pt>
                <c:pt idx="13">
                  <c:v>70.739999999999995</c:v>
                </c:pt>
                <c:pt idx="14">
                  <c:v>69.09</c:v>
                </c:pt>
                <c:pt idx="15">
                  <c:v>66.36</c:v>
                </c:pt>
                <c:pt idx="16">
                  <c:v>62.21</c:v>
                </c:pt>
                <c:pt idx="17">
                  <c:v>59.67</c:v>
                </c:pt>
                <c:pt idx="18">
                  <c:v>58.41</c:v>
                </c:pt>
                <c:pt idx="19">
                  <c:v>57.6</c:v>
                </c:pt>
                <c:pt idx="20">
                  <c:v>54.74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34-40AC-877C-A4A3CCC41A02}"/>
            </c:ext>
          </c:extLst>
        </c:ser>
        <c:ser>
          <c:idx val="7"/>
          <c:order val="7"/>
          <c:tx>
            <c:strRef>
              <c:f>'8A'!$M$186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'8A'!$N$186:$AH$186</c:f>
              <c:numCache>
                <c:formatCode>General</c:formatCode>
                <c:ptCount val="21"/>
                <c:pt idx="0">
                  <c:v>0.11</c:v>
                </c:pt>
                <c:pt idx="1">
                  <c:v>0.08</c:v>
                </c:pt>
                <c:pt idx="2">
                  <c:v>0.14000000000000001</c:v>
                </c:pt>
                <c:pt idx="3">
                  <c:v>0.11</c:v>
                </c:pt>
                <c:pt idx="4">
                  <c:v>0.08</c:v>
                </c:pt>
                <c:pt idx="5">
                  <c:v>7.0000000000000007E-2</c:v>
                </c:pt>
                <c:pt idx="6">
                  <c:v>0.11</c:v>
                </c:pt>
                <c:pt idx="7">
                  <c:v>0.08</c:v>
                </c:pt>
                <c:pt idx="8">
                  <c:v>0.06</c:v>
                </c:pt>
                <c:pt idx="9">
                  <c:v>0.03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34-40AC-877C-A4A3CCC41A02}"/>
            </c:ext>
          </c:extLst>
        </c:ser>
        <c:ser>
          <c:idx val="8"/>
          <c:order val="8"/>
          <c:tx>
            <c:strRef>
              <c:f>'8A'!$M$187</c:f>
              <c:strCache>
                <c:ptCount val="1"/>
                <c:pt idx="0">
                  <c:v>Overskudsvarme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'8A'!$N$187:$AH$187</c:f>
              <c:numCache>
                <c:formatCode>General</c:formatCode>
                <c:ptCount val="21"/>
                <c:pt idx="0">
                  <c:v>2.52</c:v>
                </c:pt>
                <c:pt idx="1">
                  <c:v>2.71</c:v>
                </c:pt>
                <c:pt idx="2">
                  <c:v>2.46</c:v>
                </c:pt>
                <c:pt idx="3">
                  <c:v>2.29</c:v>
                </c:pt>
                <c:pt idx="4">
                  <c:v>2.92</c:v>
                </c:pt>
                <c:pt idx="5">
                  <c:v>3.13</c:v>
                </c:pt>
                <c:pt idx="6">
                  <c:v>3.46</c:v>
                </c:pt>
                <c:pt idx="7">
                  <c:v>3.77</c:v>
                </c:pt>
                <c:pt idx="8">
                  <c:v>4.08</c:v>
                </c:pt>
                <c:pt idx="9">
                  <c:v>4.33</c:v>
                </c:pt>
                <c:pt idx="10">
                  <c:v>4.26</c:v>
                </c:pt>
                <c:pt idx="11">
                  <c:v>4.26</c:v>
                </c:pt>
                <c:pt idx="12">
                  <c:v>5.09</c:v>
                </c:pt>
                <c:pt idx="13">
                  <c:v>5.12</c:v>
                </c:pt>
                <c:pt idx="14">
                  <c:v>5.18</c:v>
                </c:pt>
                <c:pt idx="15">
                  <c:v>5.18</c:v>
                </c:pt>
                <c:pt idx="16">
                  <c:v>5.18</c:v>
                </c:pt>
                <c:pt idx="17">
                  <c:v>5.21</c:v>
                </c:pt>
                <c:pt idx="18">
                  <c:v>5.23</c:v>
                </c:pt>
                <c:pt idx="19">
                  <c:v>5.26</c:v>
                </c:pt>
                <c:pt idx="20">
                  <c:v>5.28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D34-40AC-877C-A4A3CCC41A02}"/>
            </c:ext>
          </c:extLst>
        </c:ser>
        <c:ser>
          <c:idx val="9"/>
          <c:order val="9"/>
          <c:tx>
            <c:strRef>
              <c:f>'8A'!$M$188</c:f>
              <c:strCache>
                <c:ptCount val="1"/>
                <c:pt idx="0">
                  <c:v>Solvarme</c:v>
                </c:pt>
              </c:strCache>
            </c:strRef>
          </c:tx>
          <c:spPr>
            <a:solidFill>
              <a:srgbClr val="FFDA06"/>
            </a:solidFill>
            <a:ln w="9525">
              <a:solidFill>
                <a:srgbClr val="D9B905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'8A'!$N$188:$AH$188</c:f>
              <c:numCache>
                <c:formatCode>General</c:formatCode>
                <c:ptCount val="21"/>
                <c:pt idx="0">
                  <c:v>0.14000000000000001</c:v>
                </c:pt>
                <c:pt idx="1">
                  <c:v>0.21</c:v>
                </c:pt>
                <c:pt idx="2">
                  <c:v>0.34</c:v>
                </c:pt>
                <c:pt idx="3">
                  <c:v>0.46</c:v>
                </c:pt>
                <c:pt idx="4">
                  <c:v>0.74</c:v>
                </c:pt>
                <c:pt idx="5">
                  <c:v>0.96</c:v>
                </c:pt>
                <c:pt idx="6">
                  <c:v>1.39</c:v>
                </c:pt>
                <c:pt idx="7">
                  <c:v>1.71</c:v>
                </c:pt>
                <c:pt idx="8">
                  <c:v>2.13</c:v>
                </c:pt>
                <c:pt idx="9">
                  <c:v>2.2599999999999998</c:v>
                </c:pt>
                <c:pt idx="10">
                  <c:v>2.3199999999999998</c:v>
                </c:pt>
                <c:pt idx="11">
                  <c:v>2.46</c:v>
                </c:pt>
                <c:pt idx="12">
                  <c:v>2.62</c:v>
                </c:pt>
                <c:pt idx="13">
                  <c:v>2.79</c:v>
                </c:pt>
                <c:pt idx="14">
                  <c:v>2.96</c:v>
                </c:pt>
                <c:pt idx="15">
                  <c:v>3.13</c:v>
                </c:pt>
                <c:pt idx="16">
                  <c:v>3.26</c:v>
                </c:pt>
                <c:pt idx="17">
                  <c:v>3.39</c:v>
                </c:pt>
                <c:pt idx="18">
                  <c:v>3.51</c:v>
                </c:pt>
                <c:pt idx="19">
                  <c:v>3.64</c:v>
                </c:pt>
                <c:pt idx="20">
                  <c:v>3.77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34-40AC-877C-A4A3CCC41A02}"/>
            </c:ext>
          </c:extLst>
        </c:ser>
        <c:ser>
          <c:idx val="10"/>
          <c:order val="10"/>
          <c:tx>
            <c:strRef>
              <c:f>'8A'!$M$189</c:f>
              <c:strCache>
                <c:ptCount val="1"/>
                <c:pt idx="0">
                  <c:v>Elkedler</c:v>
                </c:pt>
              </c:strCache>
            </c:strRef>
          </c:tx>
          <c:spPr>
            <a:solidFill>
              <a:srgbClr val="0C2D83"/>
            </a:solidFill>
            <a:ln w="9525">
              <a:solidFill>
                <a:srgbClr val="0A266F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'8A'!$N$189:$AH$189</c:f>
              <c:numCache>
                <c:formatCode>General</c:formatCode>
                <c:ptCount val="21"/>
                <c:pt idx="0">
                  <c:v>0.11</c:v>
                </c:pt>
                <c:pt idx="1">
                  <c:v>0.22</c:v>
                </c:pt>
                <c:pt idx="2">
                  <c:v>0.63</c:v>
                </c:pt>
                <c:pt idx="3">
                  <c:v>0.49</c:v>
                </c:pt>
                <c:pt idx="4">
                  <c:v>0.39</c:v>
                </c:pt>
                <c:pt idx="5">
                  <c:v>1.04</c:v>
                </c:pt>
                <c:pt idx="6">
                  <c:v>0.7</c:v>
                </c:pt>
                <c:pt idx="7">
                  <c:v>0.97</c:v>
                </c:pt>
                <c:pt idx="8">
                  <c:v>1.08</c:v>
                </c:pt>
                <c:pt idx="9">
                  <c:v>1.4</c:v>
                </c:pt>
                <c:pt idx="10">
                  <c:v>2.7</c:v>
                </c:pt>
                <c:pt idx="11">
                  <c:v>1.82</c:v>
                </c:pt>
                <c:pt idx="12">
                  <c:v>1.32</c:v>
                </c:pt>
                <c:pt idx="13">
                  <c:v>1.25</c:v>
                </c:pt>
                <c:pt idx="14">
                  <c:v>1.19</c:v>
                </c:pt>
                <c:pt idx="15">
                  <c:v>1.06</c:v>
                </c:pt>
                <c:pt idx="16">
                  <c:v>1.1200000000000001</c:v>
                </c:pt>
                <c:pt idx="17">
                  <c:v>1.02</c:v>
                </c:pt>
                <c:pt idx="18">
                  <c:v>1.0900000000000001</c:v>
                </c:pt>
                <c:pt idx="19">
                  <c:v>0.9</c:v>
                </c:pt>
                <c:pt idx="20">
                  <c:v>0.82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34-40AC-877C-A4A3CCC41A02}"/>
            </c:ext>
          </c:extLst>
        </c:ser>
        <c:ser>
          <c:idx val="11"/>
          <c:order val="11"/>
          <c:tx>
            <c:strRef>
              <c:f>'8A'!$M$190</c:f>
              <c:strCache>
                <c:ptCount val="1"/>
                <c:pt idx="0">
                  <c:v>Varmepumper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'8A'!$N$178:$AH$178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'8A'!$N$190:$AH$190</c:f>
              <c:numCache>
                <c:formatCode>General</c:formatCode>
                <c:ptCount val="2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7.0000000000000007E-2</c:v>
                </c:pt>
                <c:pt idx="4">
                  <c:v>0.06</c:v>
                </c:pt>
                <c:pt idx="5">
                  <c:v>0.11</c:v>
                </c:pt>
                <c:pt idx="6">
                  <c:v>0.13</c:v>
                </c:pt>
                <c:pt idx="7">
                  <c:v>0.18</c:v>
                </c:pt>
                <c:pt idx="8">
                  <c:v>0.42</c:v>
                </c:pt>
                <c:pt idx="9">
                  <c:v>0.56999999999999995</c:v>
                </c:pt>
                <c:pt idx="10">
                  <c:v>3.98</c:v>
                </c:pt>
                <c:pt idx="11">
                  <c:v>7.66</c:v>
                </c:pt>
                <c:pt idx="12">
                  <c:v>11.89</c:v>
                </c:pt>
                <c:pt idx="13">
                  <c:v>13.95</c:v>
                </c:pt>
                <c:pt idx="14">
                  <c:v>19.22</c:v>
                </c:pt>
                <c:pt idx="15">
                  <c:v>26.54</c:v>
                </c:pt>
                <c:pt idx="16">
                  <c:v>33.36</c:v>
                </c:pt>
                <c:pt idx="17">
                  <c:v>38.799999999999997</c:v>
                </c:pt>
                <c:pt idx="18">
                  <c:v>43.09</c:v>
                </c:pt>
                <c:pt idx="19">
                  <c:v>47.16</c:v>
                </c:pt>
                <c:pt idx="20">
                  <c:v>52.01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34-40AC-877C-A4A3CCC41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94661040"/>
        <c:axId val="594663992"/>
      </c:barChart>
      <c:catAx>
        <c:axId val="59466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63992"/>
        <c:crosses val="autoZero"/>
        <c:auto val="1"/>
        <c:lblAlgn val="ctr"/>
        <c:lblOffset val="100"/>
        <c:tickLblSkip val="5"/>
        <c:noMultiLvlLbl val="0"/>
      </c:catAx>
      <c:valAx>
        <c:axId val="594663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6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546608745753302"/>
          <c:y val="0.11768554767791665"/>
          <c:w val="0.29038058520108034"/>
          <c:h val="0.807527353337374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Følsomhedsanalyse på energiøer: Effekten i elforsyningen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730902712990256"/>
          <c:h val="0.866013547782953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'8A'!$M$204</c:f>
              <c:strCache>
                <c:ptCount val="1"/>
                <c:pt idx="0">
                  <c:v>Kul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'8A'!$N$204:$AH$204</c:f>
              <c:numCache>
                <c:formatCode>General</c:formatCode>
                <c:ptCount val="21"/>
                <c:pt idx="0">
                  <c:v>17.010000000000002</c:v>
                </c:pt>
                <c:pt idx="1">
                  <c:v>13.98</c:v>
                </c:pt>
                <c:pt idx="2">
                  <c:v>10.56</c:v>
                </c:pt>
                <c:pt idx="3">
                  <c:v>14.29</c:v>
                </c:pt>
                <c:pt idx="4">
                  <c:v>11.06</c:v>
                </c:pt>
                <c:pt idx="5">
                  <c:v>7.11</c:v>
                </c:pt>
                <c:pt idx="6">
                  <c:v>8.8699999999999992</c:v>
                </c:pt>
                <c:pt idx="7">
                  <c:v>6.21</c:v>
                </c:pt>
                <c:pt idx="8">
                  <c:v>6.57</c:v>
                </c:pt>
                <c:pt idx="9">
                  <c:v>3.31</c:v>
                </c:pt>
                <c:pt idx="10">
                  <c:v>1.58</c:v>
                </c:pt>
                <c:pt idx="11">
                  <c:v>1.91</c:v>
                </c:pt>
                <c:pt idx="12">
                  <c:v>1.89</c:v>
                </c:pt>
                <c:pt idx="13">
                  <c:v>0.97</c:v>
                </c:pt>
                <c:pt idx="14">
                  <c:v>0.81</c:v>
                </c:pt>
                <c:pt idx="15">
                  <c:v>0.76</c:v>
                </c:pt>
                <c:pt idx="16">
                  <c:v>0.69</c:v>
                </c:pt>
                <c:pt idx="17">
                  <c:v>0.49</c:v>
                </c:pt>
                <c:pt idx="18">
                  <c:v>0.35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F5-4B0E-AF32-3019CDF2E8D5}"/>
            </c:ext>
          </c:extLst>
        </c:ser>
        <c:ser>
          <c:idx val="1"/>
          <c:order val="1"/>
          <c:tx>
            <c:strRef>
              <c:f>'8A'!$M$205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'8A'!$N$205:$AH$205</c:f>
              <c:numCache>
                <c:formatCode>General</c:formatCode>
                <c:ptCount val="21"/>
                <c:pt idx="0">
                  <c:v>0.77</c:v>
                </c:pt>
                <c:pt idx="1">
                  <c:v>0.45</c:v>
                </c:pt>
                <c:pt idx="2">
                  <c:v>0.4</c:v>
                </c:pt>
                <c:pt idx="3">
                  <c:v>0.35</c:v>
                </c:pt>
                <c:pt idx="4">
                  <c:v>0.32</c:v>
                </c:pt>
                <c:pt idx="5">
                  <c:v>0.31</c:v>
                </c:pt>
                <c:pt idx="6">
                  <c:v>0.32</c:v>
                </c:pt>
                <c:pt idx="7">
                  <c:v>0.28000000000000003</c:v>
                </c:pt>
                <c:pt idx="8">
                  <c:v>0.26</c:v>
                </c:pt>
                <c:pt idx="9">
                  <c:v>0.24</c:v>
                </c:pt>
                <c:pt idx="10">
                  <c:v>0.09</c:v>
                </c:pt>
                <c:pt idx="11">
                  <c:v>0.1</c:v>
                </c:pt>
                <c:pt idx="12">
                  <c:v>0.11</c:v>
                </c:pt>
                <c:pt idx="13">
                  <c:v>0.09</c:v>
                </c:pt>
                <c:pt idx="14">
                  <c:v>0.09</c:v>
                </c:pt>
                <c:pt idx="15">
                  <c:v>0.09</c:v>
                </c:pt>
                <c:pt idx="16">
                  <c:v>0.09</c:v>
                </c:pt>
                <c:pt idx="17">
                  <c:v>0.09</c:v>
                </c:pt>
                <c:pt idx="18">
                  <c:v>0.08</c:v>
                </c:pt>
                <c:pt idx="19">
                  <c:v>7.0000000000000007E-2</c:v>
                </c:pt>
                <c:pt idx="20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F5-4B0E-AF32-3019CDF2E8D5}"/>
            </c:ext>
          </c:extLst>
        </c:ser>
        <c:ser>
          <c:idx val="2"/>
          <c:order val="2"/>
          <c:tx>
            <c:strRef>
              <c:f>'8A'!$M$206</c:f>
              <c:strCache>
                <c:ptCount val="1"/>
                <c:pt idx="0">
                  <c:v>Affald, ikke-bionedbrydeligt</c:v>
                </c:pt>
              </c:strCache>
            </c:strRef>
          </c:tx>
          <c:spPr>
            <a:solidFill>
              <a:srgbClr val="1D4C57"/>
            </a:solidFill>
            <a:ln w="9525">
              <a:solidFill>
                <a:srgbClr val="19414A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'8A'!$N$206:$AH$206</c:f>
              <c:numCache>
                <c:formatCode>General</c:formatCode>
                <c:ptCount val="21"/>
                <c:pt idx="0">
                  <c:v>0.75</c:v>
                </c:pt>
                <c:pt idx="1">
                  <c:v>0.78</c:v>
                </c:pt>
                <c:pt idx="2">
                  <c:v>0.73</c:v>
                </c:pt>
                <c:pt idx="3">
                  <c:v>0.72</c:v>
                </c:pt>
                <c:pt idx="4">
                  <c:v>0.72</c:v>
                </c:pt>
                <c:pt idx="5">
                  <c:v>0.75</c:v>
                </c:pt>
                <c:pt idx="6">
                  <c:v>0.7</c:v>
                </c:pt>
                <c:pt idx="7">
                  <c:v>0.72</c:v>
                </c:pt>
                <c:pt idx="8">
                  <c:v>0.7</c:v>
                </c:pt>
                <c:pt idx="9">
                  <c:v>0.79</c:v>
                </c:pt>
                <c:pt idx="10">
                  <c:v>0.69</c:v>
                </c:pt>
                <c:pt idx="11">
                  <c:v>0.69</c:v>
                </c:pt>
                <c:pt idx="12">
                  <c:v>0.68</c:v>
                </c:pt>
                <c:pt idx="13">
                  <c:v>0.68</c:v>
                </c:pt>
                <c:pt idx="14">
                  <c:v>0.63</c:v>
                </c:pt>
                <c:pt idx="15">
                  <c:v>0.55000000000000004</c:v>
                </c:pt>
                <c:pt idx="16">
                  <c:v>0.5</c:v>
                </c:pt>
                <c:pt idx="17">
                  <c:v>0.44</c:v>
                </c:pt>
                <c:pt idx="18">
                  <c:v>0.38</c:v>
                </c:pt>
                <c:pt idx="19">
                  <c:v>0.32</c:v>
                </c:pt>
                <c:pt idx="20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F5-4B0E-AF32-3019CDF2E8D5}"/>
            </c:ext>
          </c:extLst>
        </c:ser>
        <c:ser>
          <c:idx val="3"/>
          <c:order val="3"/>
          <c:tx>
            <c:strRef>
              <c:f>'8A'!$M$207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673AB7"/>
            </a:solidFill>
            <a:ln w="9525">
              <a:solidFill>
                <a:srgbClr val="58319C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'8A'!$N$207:$AH$207</c:f>
              <c:numCache>
                <c:formatCode>General</c:formatCode>
                <c:ptCount val="21"/>
                <c:pt idx="0">
                  <c:v>7.91</c:v>
                </c:pt>
                <c:pt idx="1">
                  <c:v>5.84</c:v>
                </c:pt>
                <c:pt idx="2">
                  <c:v>4.1900000000000004</c:v>
                </c:pt>
                <c:pt idx="3">
                  <c:v>3.42</c:v>
                </c:pt>
                <c:pt idx="4">
                  <c:v>2.09</c:v>
                </c:pt>
                <c:pt idx="5">
                  <c:v>1.81</c:v>
                </c:pt>
                <c:pt idx="6">
                  <c:v>2.19</c:v>
                </c:pt>
                <c:pt idx="7">
                  <c:v>1.91</c:v>
                </c:pt>
                <c:pt idx="8">
                  <c:v>1.92</c:v>
                </c:pt>
                <c:pt idx="9">
                  <c:v>1.89</c:v>
                </c:pt>
                <c:pt idx="10">
                  <c:v>1.32</c:v>
                </c:pt>
                <c:pt idx="11">
                  <c:v>1.29</c:v>
                </c:pt>
                <c:pt idx="12">
                  <c:v>0.84</c:v>
                </c:pt>
                <c:pt idx="13">
                  <c:v>0.72</c:v>
                </c:pt>
                <c:pt idx="14">
                  <c:v>0.49</c:v>
                </c:pt>
                <c:pt idx="15">
                  <c:v>0.37</c:v>
                </c:pt>
                <c:pt idx="16">
                  <c:v>0.25</c:v>
                </c:pt>
                <c:pt idx="17">
                  <c:v>0.17</c:v>
                </c:pt>
                <c:pt idx="18">
                  <c:v>0.14000000000000001</c:v>
                </c:pt>
                <c:pt idx="19">
                  <c:v>0.12</c:v>
                </c:pt>
                <c:pt idx="20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F5-4B0E-AF32-3019CDF2E8D5}"/>
            </c:ext>
          </c:extLst>
        </c:ser>
        <c:ser>
          <c:idx val="4"/>
          <c:order val="4"/>
          <c:tx>
            <c:strRef>
              <c:f>'8A'!$M$208</c:f>
              <c:strCache>
                <c:ptCount val="1"/>
                <c:pt idx="0">
                  <c:v>Biogas inkl. 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'8A'!$N$208:$AH$208</c:f>
              <c:numCache>
                <c:formatCode>General</c:formatCode>
                <c:ptCount val="21"/>
                <c:pt idx="0">
                  <c:v>0.36</c:v>
                </c:pt>
                <c:pt idx="1">
                  <c:v>0.35</c:v>
                </c:pt>
                <c:pt idx="2">
                  <c:v>0.38</c:v>
                </c:pt>
                <c:pt idx="3">
                  <c:v>0.38</c:v>
                </c:pt>
                <c:pt idx="4">
                  <c:v>0.46</c:v>
                </c:pt>
                <c:pt idx="5">
                  <c:v>0.48</c:v>
                </c:pt>
                <c:pt idx="6">
                  <c:v>0.56999999999999995</c:v>
                </c:pt>
                <c:pt idx="7">
                  <c:v>0.67</c:v>
                </c:pt>
                <c:pt idx="8">
                  <c:v>0.76</c:v>
                </c:pt>
                <c:pt idx="9">
                  <c:v>0.85</c:v>
                </c:pt>
                <c:pt idx="10">
                  <c:v>1.1200000000000001</c:v>
                </c:pt>
                <c:pt idx="11">
                  <c:v>1.38</c:v>
                </c:pt>
                <c:pt idx="12">
                  <c:v>1.36</c:v>
                </c:pt>
                <c:pt idx="13">
                  <c:v>1.36</c:v>
                </c:pt>
                <c:pt idx="14">
                  <c:v>1.32</c:v>
                </c:pt>
                <c:pt idx="15">
                  <c:v>1.27</c:v>
                </c:pt>
                <c:pt idx="16">
                  <c:v>1.2</c:v>
                </c:pt>
                <c:pt idx="17">
                  <c:v>1.1399999999999999</c:v>
                </c:pt>
                <c:pt idx="18">
                  <c:v>1.1100000000000001</c:v>
                </c:pt>
                <c:pt idx="19">
                  <c:v>1.1000000000000001</c:v>
                </c:pt>
                <c:pt idx="20">
                  <c:v>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F5-4B0E-AF32-3019CDF2E8D5}"/>
            </c:ext>
          </c:extLst>
        </c:ser>
        <c:ser>
          <c:idx val="5"/>
          <c:order val="5"/>
          <c:tx>
            <c:strRef>
              <c:f>'8A'!$M$209</c:f>
              <c:strCache>
                <c:ptCount val="1"/>
                <c:pt idx="0">
                  <c:v>Affald, bionedbrydeligt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'8A'!$N$209:$AH$209</c:f>
              <c:numCache>
                <c:formatCode>General</c:formatCode>
                <c:ptCount val="21"/>
                <c:pt idx="0">
                  <c:v>0.91</c:v>
                </c:pt>
                <c:pt idx="1">
                  <c:v>0.95</c:v>
                </c:pt>
                <c:pt idx="2">
                  <c:v>0.89</c:v>
                </c:pt>
                <c:pt idx="3">
                  <c:v>0.87</c:v>
                </c:pt>
                <c:pt idx="4">
                  <c:v>0.89</c:v>
                </c:pt>
                <c:pt idx="5">
                  <c:v>0.92</c:v>
                </c:pt>
                <c:pt idx="6">
                  <c:v>0.86</c:v>
                </c:pt>
                <c:pt idx="7">
                  <c:v>0.88</c:v>
                </c:pt>
                <c:pt idx="8">
                  <c:v>0.86</c:v>
                </c:pt>
                <c:pt idx="9">
                  <c:v>0.96</c:v>
                </c:pt>
                <c:pt idx="10">
                  <c:v>0.82</c:v>
                </c:pt>
                <c:pt idx="11">
                  <c:v>0.82</c:v>
                </c:pt>
                <c:pt idx="12">
                  <c:v>0.82</c:v>
                </c:pt>
                <c:pt idx="13">
                  <c:v>0.82</c:v>
                </c:pt>
                <c:pt idx="14">
                  <c:v>0.79</c:v>
                </c:pt>
                <c:pt idx="15">
                  <c:v>0.77</c:v>
                </c:pt>
                <c:pt idx="16">
                  <c:v>0.76</c:v>
                </c:pt>
                <c:pt idx="17">
                  <c:v>0.75</c:v>
                </c:pt>
                <c:pt idx="18">
                  <c:v>0.73</c:v>
                </c:pt>
                <c:pt idx="19">
                  <c:v>0.73</c:v>
                </c:pt>
                <c:pt idx="20">
                  <c:v>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F5-4B0E-AF32-3019CDF2E8D5}"/>
            </c:ext>
          </c:extLst>
        </c:ser>
        <c:ser>
          <c:idx val="6"/>
          <c:order val="6"/>
          <c:tx>
            <c:strRef>
              <c:f>'8A'!$M$210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'8A'!$N$210:$AH$210</c:f>
              <c:numCache>
                <c:formatCode>General</c:formatCode>
                <c:ptCount val="21"/>
                <c:pt idx="0">
                  <c:v>3.32</c:v>
                </c:pt>
                <c:pt idx="1">
                  <c:v>3.08</c:v>
                </c:pt>
                <c:pt idx="2">
                  <c:v>3.18</c:v>
                </c:pt>
                <c:pt idx="3">
                  <c:v>3.06</c:v>
                </c:pt>
                <c:pt idx="4">
                  <c:v>2.96</c:v>
                </c:pt>
                <c:pt idx="5">
                  <c:v>2.8</c:v>
                </c:pt>
                <c:pt idx="6">
                  <c:v>3.49</c:v>
                </c:pt>
                <c:pt idx="7">
                  <c:v>4.8</c:v>
                </c:pt>
                <c:pt idx="8">
                  <c:v>4.42</c:v>
                </c:pt>
                <c:pt idx="9">
                  <c:v>4.3499999999999996</c:v>
                </c:pt>
                <c:pt idx="10">
                  <c:v>5.26</c:v>
                </c:pt>
                <c:pt idx="11">
                  <c:v>5.49</c:v>
                </c:pt>
                <c:pt idx="12">
                  <c:v>5.51</c:v>
                </c:pt>
                <c:pt idx="13">
                  <c:v>5.56</c:v>
                </c:pt>
                <c:pt idx="14">
                  <c:v>5.31</c:v>
                </c:pt>
                <c:pt idx="15">
                  <c:v>4.9800000000000004</c:v>
                </c:pt>
                <c:pt idx="16">
                  <c:v>4.24</c:v>
                </c:pt>
                <c:pt idx="17">
                  <c:v>3.71</c:v>
                </c:pt>
                <c:pt idx="18">
                  <c:v>3.45</c:v>
                </c:pt>
                <c:pt idx="19">
                  <c:v>3.21</c:v>
                </c:pt>
                <c:pt idx="20">
                  <c:v>2.76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F5-4B0E-AF32-3019CDF2E8D5}"/>
            </c:ext>
          </c:extLst>
        </c:ser>
        <c:ser>
          <c:idx val="7"/>
          <c:order val="7"/>
          <c:tx>
            <c:strRef>
              <c:f>'8A'!$M$211</c:f>
              <c:strCache>
                <c:ptCount val="1"/>
                <c:pt idx="0">
                  <c:v>Vindkraft</c:v>
                </c:pt>
              </c:strCache>
            </c:strRef>
          </c:tx>
          <c:spPr>
            <a:solidFill>
              <a:srgbClr val="0091EA"/>
            </a:solidFill>
            <a:ln w="9525">
              <a:solidFill>
                <a:srgbClr val="007BC7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'8A'!$N$211:$AH$211</c:f>
              <c:numCache>
                <c:formatCode>General</c:formatCode>
                <c:ptCount val="21"/>
                <c:pt idx="0">
                  <c:v>7.81</c:v>
                </c:pt>
                <c:pt idx="1">
                  <c:v>9.77</c:v>
                </c:pt>
                <c:pt idx="2">
                  <c:v>10.27</c:v>
                </c:pt>
                <c:pt idx="3">
                  <c:v>11.12</c:v>
                </c:pt>
                <c:pt idx="4">
                  <c:v>13.08</c:v>
                </c:pt>
                <c:pt idx="5">
                  <c:v>14.13</c:v>
                </c:pt>
                <c:pt idx="6">
                  <c:v>12.78</c:v>
                </c:pt>
                <c:pt idx="7">
                  <c:v>14.78</c:v>
                </c:pt>
                <c:pt idx="8">
                  <c:v>13.9</c:v>
                </c:pt>
                <c:pt idx="9">
                  <c:v>16.149999999999999</c:v>
                </c:pt>
                <c:pt idx="10">
                  <c:v>17.41</c:v>
                </c:pt>
                <c:pt idx="11">
                  <c:v>19.53</c:v>
                </c:pt>
                <c:pt idx="12">
                  <c:v>21.57</c:v>
                </c:pt>
                <c:pt idx="13">
                  <c:v>22.65</c:v>
                </c:pt>
                <c:pt idx="14">
                  <c:v>24.29</c:v>
                </c:pt>
                <c:pt idx="15">
                  <c:v>26.05</c:v>
                </c:pt>
                <c:pt idx="16">
                  <c:v>30.72</c:v>
                </c:pt>
                <c:pt idx="17">
                  <c:v>34.64</c:v>
                </c:pt>
                <c:pt idx="18">
                  <c:v>35.51</c:v>
                </c:pt>
                <c:pt idx="19">
                  <c:v>35.96</c:v>
                </c:pt>
                <c:pt idx="20">
                  <c:v>36.25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F5-4B0E-AF32-3019CDF2E8D5}"/>
            </c:ext>
          </c:extLst>
        </c:ser>
        <c:ser>
          <c:idx val="8"/>
          <c:order val="8"/>
          <c:tx>
            <c:strRef>
              <c:f>'8A'!$M$212</c:f>
              <c:strCache>
                <c:ptCount val="1"/>
                <c:pt idx="0">
                  <c:v>Solenergi</c:v>
                </c:pt>
              </c:strCache>
            </c:strRef>
          </c:tx>
          <c:spPr>
            <a:solidFill>
              <a:srgbClr val="FFDA06"/>
            </a:solidFill>
            <a:ln w="9525">
              <a:solidFill>
                <a:srgbClr val="D9B905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'8A'!$N$212:$AH$212</c:f>
              <c:numCache>
                <c:formatCode>General</c:formatCode>
                <c:ptCount val="21"/>
                <c:pt idx="0">
                  <c:v>0.01</c:v>
                </c:pt>
                <c:pt idx="1">
                  <c:v>0.02</c:v>
                </c:pt>
                <c:pt idx="2">
                  <c:v>0.1</c:v>
                </c:pt>
                <c:pt idx="3">
                  <c:v>0.52</c:v>
                </c:pt>
                <c:pt idx="4">
                  <c:v>0.6</c:v>
                </c:pt>
                <c:pt idx="5">
                  <c:v>0.6</c:v>
                </c:pt>
                <c:pt idx="6">
                  <c:v>0.74</c:v>
                </c:pt>
                <c:pt idx="7">
                  <c:v>0.75</c:v>
                </c:pt>
                <c:pt idx="8">
                  <c:v>0.95</c:v>
                </c:pt>
                <c:pt idx="9">
                  <c:v>0.96</c:v>
                </c:pt>
                <c:pt idx="10">
                  <c:v>1.3</c:v>
                </c:pt>
                <c:pt idx="11">
                  <c:v>2.0499999999999998</c:v>
                </c:pt>
                <c:pt idx="12">
                  <c:v>3.53</c:v>
                </c:pt>
                <c:pt idx="13">
                  <c:v>5.0199999999999996</c:v>
                </c:pt>
                <c:pt idx="14">
                  <c:v>6.55</c:v>
                </c:pt>
                <c:pt idx="15">
                  <c:v>7.28</c:v>
                </c:pt>
                <c:pt idx="16">
                  <c:v>8.02</c:v>
                </c:pt>
                <c:pt idx="17">
                  <c:v>8.7799999999999994</c:v>
                </c:pt>
                <c:pt idx="18">
                  <c:v>9.5500000000000007</c:v>
                </c:pt>
                <c:pt idx="19">
                  <c:v>10.36</c:v>
                </c:pt>
                <c:pt idx="20">
                  <c:v>11.03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F5-4B0E-AF32-3019CDF2E8D5}"/>
            </c:ext>
          </c:extLst>
        </c:ser>
        <c:ser>
          <c:idx val="9"/>
          <c:order val="9"/>
          <c:tx>
            <c:strRef>
              <c:f>'8A'!$M$213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'8A'!$N$213:$AH$213</c:f>
              <c:numCache>
                <c:formatCode>General</c:formatCode>
                <c:ptCount val="21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0.01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0.01</c:v>
                </c:pt>
                <c:pt idx="9">
                  <c:v>0.02</c:v>
                </c:pt>
                <c:pt idx="10">
                  <c:v>0.02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F5-4B0E-AF32-3019CDF2E8D5}"/>
            </c:ext>
          </c:extLst>
        </c:ser>
        <c:ser>
          <c:idx val="10"/>
          <c:order val="10"/>
          <c:tx>
            <c:strRef>
              <c:f>'8A'!$M$214</c:f>
              <c:strCache>
                <c:ptCount val="1"/>
                <c:pt idx="0">
                  <c:v>Vindkraft energiøer</c:v>
                </c:pt>
              </c:strCache>
            </c:strRef>
          </c:tx>
          <c:spPr>
            <a:solidFill>
              <a:srgbClr val="0C2D83"/>
            </a:solidFill>
            <a:ln w="9525">
              <a:solidFill>
                <a:srgbClr val="0A266F"/>
              </a:solidFill>
            </a:ln>
            <a:effectLst/>
          </c:spPr>
          <c:invertIfNegative val="0"/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'8A'!$N$214:$AH$214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22.84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F5-4B0E-AF32-3019CDF2E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94656448"/>
        <c:axId val="594656120"/>
      </c:barChart>
      <c:lineChart>
        <c:grouping val="standard"/>
        <c:varyColors val="0"/>
        <c:ser>
          <c:idx val="11"/>
          <c:order val="11"/>
          <c:tx>
            <c:strRef>
              <c:f>'8A'!$M$215</c:f>
              <c:strCache>
                <c:ptCount val="1"/>
                <c:pt idx="0">
                  <c:v>Elforbrug inkl. nettab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'8A'!$N$203:$AH$203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'8A'!$N$215:$AH$215</c:f>
              <c:numCache>
                <c:formatCode>General</c:formatCode>
                <c:ptCount val="21"/>
                <c:pt idx="0">
                  <c:v>35.729999999999997</c:v>
                </c:pt>
                <c:pt idx="1">
                  <c:v>34.86</c:v>
                </c:pt>
                <c:pt idx="2">
                  <c:v>34.43</c:v>
                </c:pt>
                <c:pt idx="3">
                  <c:v>34.21</c:v>
                </c:pt>
                <c:pt idx="4">
                  <c:v>33.659999999999997</c:v>
                </c:pt>
                <c:pt idx="5">
                  <c:v>33.81</c:v>
                </c:pt>
                <c:pt idx="6">
                  <c:v>34.119999999999997</c:v>
                </c:pt>
                <c:pt idx="7">
                  <c:v>34.18</c:v>
                </c:pt>
                <c:pt idx="8">
                  <c:v>34.520000000000003</c:v>
                </c:pt>
                <c:pt idx="9">
                  <c:v>34.49</c:v>
                </c:pt>
                <c:pt idx="10">
                  <c:v>37.049999999999997</c:v>
                </c:pt>
                <c:pt idx="11">
                  <c:v>38.29</c:v>
                </c:pt>
                <c:pt idx="12">
                  <c:v>39.75</c:v>
                </c:pt>
                <c:pt idx="13">
                  <c:v>41.19</c:v>
                </c:pt>
                <c:pt idx="14">
                  <c:v>43.1</c:v>
                </c:pt>
                <c:pt idx="15">
                  <c:v>44.87</c:v>
                </c:pt>
                <c:pt idx="16">
                  <c:v>46.61</c:v>
                </c:pt>
                <c:pt idx="17">
                  <c:v>48.45</c:v>
                </c:pt>
                <c:pt idx="18">
                  <c:v>50.25</c:v>
                </c:pt>
                <c:pt idx="19">
                  <c:v>51.86</c:v>
                </c:pt>
                <c:pt idx="20">
                  <c:v>53.6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BF5-4B0E-AF32-3019CDF2E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656448"/>
        <c:axId val="594656120"/>
      </c:lineChart>
      <c:catAx>
        <c:axId val="59465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6120"/>
        <c:crosses val="autoZero"/>
        <c:auto val="1"/>
        <c:lblAlgn val="ctr"/>
        <c:lblOffset val="100"/>
        <c:tickLblSkip val="5"/>
        <c:noMultiLvlLbl val="0"/>
      </c:catAx>
      <c:valAx>
        <c:axId val="594656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TWh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6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018901192872892"/>
          <c:y val="0.11835892793111889"/>
          <c:w val="0.3256576607298845"/>
          <c:h val="0.881641072068881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affald, spildevand og F-gasser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3006941075493528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'9A'!$M$4</c:f>
              <c:strCache>
                <c:ptCount val="1"/>
                <c:pt idx="0">
                  <c:v>Affaldsforbrænding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'9A'!$N$3:$BB$3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'9A'!$N$4:$BB$4</c:f>
              <c:numCache>
                <c:formatCode>General</c:formatCode>
                <c:ptCount val="41"/>
                <c:pt idx="0">
                  <c:v>0.55000000000000004</c:v>
                </c:pt>
                <c:pt idx="1">
                  <c:v>0.59</c:v>
                </c:pt>
                <c:pt idx="2">
                  <c:v>0.63</c:v>
                </c:pt>
                <c:pt idx="3">
                  <c:v>0.68</c:v>
                </c:pt>
                <c:pt idx="4">
                  <c:v>0.72</c:v>
                </c:pt>
                <c:pt idx="5">
                  <c:v>0.81</c:v>
                </c:pt>
                <c:pt idx="6">
                  <c:v>0.89</c:v>
                </c:pt>
                <c:pt idx="7">
                  <c:v>0.96</c:v>
                </c:pt>
                <c:pt idx="8">
                  <c:v>0.97</c:v>
                </c:pt>
                <c:pt idx="9">
                  <c:v>1.03</c:v>
                </c:pt>
                <c:pt idx="10">
                  <c:v>1.08</c:v>
                </c:pt>
                <c:pt idx="11">
                  <c:v>1.1399999999999999</c:v>
                </c:pt>
                <c:pt idx="12">
                  <c:v>1.18</c:v>
                </c:pt>
                <c:pt idx="13">
                  <c:v>1.27</c:v>
                </c:pt>
                <c:pt idx="14">
                  <c:v>1.29</c:v>
                </c:pt>
                <c:pt idx="15">
                  <c:v>1.31</c:v>
                </c:pt>
                <c:pt idx="16">
                  <c:v>1.35</c:v>
                </c:pt>
                <c:pt idx="17">
                  <c:v>1.41</c:v>
                </c:pt>
                <c:pt idx="18">
                  <c:v>1.46</c:v>
                </c:pt>
                <c:pt idx="19">
                  <c:v>1.39</c:v>
                </c:pt>
                <c:pt idx="20">
                  <c:v>1.35</c:v>
                </c:pt>
                <c:pt idx="21">
                  <c:v>1.35</c:v>
                </c:pt>
                <c:pt idx="22">
                  <c:v>1.43</c:v>
                </c:pt>
                <c:pt idx="23">
                  <c:v>1.52</c:v>
                </c:pt>
                <c:pt idx="24">
                  <c:v>1.56</c:v>
                </c:pt>
                <c:pt idx="25">
                  <c:v>1.62</c:v>
                </c:pt>
                <c:pt idx="26">
                  <c:v>1.61</c:v>
                </c:pt>
                <c:pt idx="27">
                  <c:v>1.61</c:v>
                </c:pt>
                <c:pt idx="28">
                  <c:v>1.55</c:v>
                </c:pt>
                <c:pt idx="29">
                  <c:v>1.6</c:v>
                </c:pt>
                <c:pt idx="30">
                  <c:v>1.67</c:v>
                </c:pt>
                <c:pt idx="31">
                  <c:v>1.67</c:v>
                </c:pt>
                <c:pt idx="32">
                  <c:v>1.65</c:v>
                </c:pt>
                <c:pt idx="33">
                  <c:v>1.64</c:v>
                </c:pt>
                <c:pt idx="34">
                  <c:v>1.54</c:v>
                </c:pt>
                <c:pt idx="35">
                  <c:v>1.34</c:v>
                </c:pt>
                <c:pt idx="36">
                  <c:v>1.21</c:v>
                </c:pt>
                <c:pt idx="37">
                  <c:v>1.07</c:v>
                </c:pt>
                <c:pt idx="38">
                  <c:v>0.93</c:v>
                </c:pt>
                <c:pt idx="39">
                  <c:v>0.78</c:v>
                </c:pt>
                <c:pt idx="40">
                  <c:v>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7E-4AD9-8CD0-D125636E354F}"/>
            </c:ext>
          </c:extLst>
        </c:ser>
        <c:ser>
          <c:idx val="1"/>
          <c:order val="1"/>
          <c:tx>
            <c:strRef>
              <c:f>'9A'!$M$5</c:f>
              <c:strCache>
                <c:ptCount val="1"/>
                <c:pt idx="0">
                  <c:v>Biogaslækage og kompostering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'9A'!$N$3:$BB$3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'9A'!$N$5:$BB$5</c:f>
              <c:numCache>
                <c:formatCode>General</c:formatCode>
                <c:ptCount val="41"/>
                <c:pt idx="0">
                  <c:v>0.06</c:v>
                </c:pt>
                <c:pt idx="1">
                  <c:v>0.06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0.08</c:v>
                </c:pt>
                <c:pt idx="5">
                  <c:v>0.08</c:v>
                </c:pt>
                <c:pt idx="6">
                  <c:v>0.1</c:v>
                </c:pt>
                <c:pt idx="7">
                  <c:v>0.12</c:v>
                </c:pt>
                <c:pt idx="8">
                  <c:v>0.12</c:v>
                </c:pt>
                <c:pt idx="9">
                  <c:v>0.14000000000000001</c:v>
                </c:pt>
                <c:pt idx="10">
                  <c:v>0.15</c:v>
                </c:pt>
                <c:pt idx="11">
                  <c:v>0.15</c:v>
                </c:pt>
                <c:pt idx="12">
                  <c:v>0.17</c:v>
                </c:pt>
                <c:pt idx="13">
                  <c:v>0.19</c:v>
                </c:pt>
                <c:pt idx="14">
                  <c:v>0.17</c:v>
                </c:pt>
                <c:pt idx="15">
                  <c:v>0.18</c:v>
                </c:pt>
                <c:pt idx="16">
                  <c:v>0.2</c:v>
                </c:pt>
                <c:pt idx="17">
                  <c:v>0.21</c:v>
                </c:pt>
                <c:pt idx="18">
                  <c:v>0.2</c:v>
                </c:pt>
                <c:pt idx="19">
                  <c:v>0.22</c:v>
                </c:pt>
                <c:pt idx="20">
                  <c:v>0.21</c:v>
                </c:pt>
                <c:pt idx="21">
                  <c:v>0.2</c:v>
                </c:pt>
                <c:pt idx="22">
                  <c:v>0.2</c:v>
                </c:pt>
                <c:pt idx="23">
                  <c:v>0.22</c:v>
                </c:pt>
                <c:pt idx="24">
                  <c:v>0.23</c:v>
                </c:pt>
                <c:pt idx="25">
                  <c:v>0.26</c:v>
                </c:pt>
                <c:pt idx="26">
                  <c:v>0.33</c:v>
                </c:pt>
                <c:pt idx="27">
                  <c:v>0.39</c:v>
                </c:pt>
                <c:pt idx="28">
                  <c:v>0.44</c:v>
                </c:pt>
                <c:pt idx="29">
                  <c:v>0.52</c:v>
                </c:pt>
                <c:pt idx="30">
                  <c:v>0.28999999999999998</c:v>
                </c:pt>
                <c:pt idx="31">
                  <c:v>0.31</c:v>
                </c:pt>
                <c:pt idx="32">
                  <c:v>0.34</c:v>
                </c:pt>
                <c:pt idx="33">
                  <c:v>0.36</c:v>
                </c:pt>
                <c:pt idx="34">
                  <c:v>0.37</c:v>
                </c:pt>
                <c:pt idx="35">
                  <c:v>0.38</c:v>
                </c:pt>
                <c:pt idx="36">
                  <c:v>0.39</c:v>
                </c:pt>
                <c:pt idx="37">
                  <c:v>0.4</c:v>
                </c:pt>
                <c:pt idx="38">
                  <c:v>0.42</c:v>
                </c:pt>
                <c:pt idx="39">
                  <c:v>0.43</c:v>
                </c:pt>
                <c:pt idx="40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7E-4AD9-8CD0-D125636E354F}"/>
            </c:ext>
          </c:extLst>
        </c:ser>
        <c:ser>
          <c:idx val="2"/>
          <c:order val="2"/>
          <c:tx>
            <c:strRef>
              <c:f>'9A'!$M$6</c:f>
              <c:strCache>
                <c:ptCount val="1"/>
                <c:pt idx="0">
                  <c:v>Deponi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'9A'!$N$3:$BB$3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'9A'!$N$6:$BB$6</c:f>
              <c:numCache>
                <c:formatCode>General</c:formatCode>
                <c:ptCount val="41"/>
                <c:pt idx="0">
                  <c:v>1.72</c:v>
                </c:pt>
                <c:pt idx="1">
                  <c:v>1.72</c:v>
                </c:pt>
                <c:pt idx="2">
                  <c:v>1.7</c:v>
                </c:pt>
                <c:pt idx="3">
                  <c:v>1.68</c:v>
                </c:pt>
                <c:pt idx="4">
                  <c:v>1.59</c:v>
                </c:pt>
                <c:pt idx="5">
                  <c:v>1.49</c:v>
                </c:pt>
                <c:pt idx="6">
                  <c:v>1.44</c:v>
                </c:pt>
                <c:pt idx="7">
                  <c:v>1.34</c:v>
                </c:pt>
                <c:pt idx="8">
                  <c:v>1.26</c:v>
                </c:pt>
                <c:pt idx="9">
                  <c:v>1.27</c:v>
                </c:pt>
                <c:pt idx="10">
                  <c:v>1.2</c:v>
                </c:pt>
                <c:pt idx="11">
                  <c:v>1.25</c:v>
                </c:pt>
                <c:pt idx="12">
                  <c:v>1.17</c:v>
                </c:pt>
                <c:pt idx="13">
                  <c:v>1.19</c:v>
                </c:pt>
                <c:pt idx="14">
                  <c:v>1.05</c:v>
                </c:pt>
                <c:pt idx="15">
                  <c:v>1.02</c:v>
                </c:pt>
                <c:pt idx="16">
                  <c:v>1.07</c:v>
                </c:pt>
                <c:pt idx="17">
                  <c:v>1.02</c:v>
                </c:pt>
                <c:pt idx="18">
                  <c:v>0.98</c:v>
                </c:pt>
                <c:pt idx="19">
                  <c:v>0.94</c:v>
                </c:pt>
                <c:pt idx="20">
                  <c:v>0.86</c:v>
                </c:pt>
                <c:pt idx="21">
                  <c:v>0.87</c:v>
                </c:pt>
                <c:pt idx="22">
                  <c:v>0.83</c:v>
                </c:pt>
                <c:pt idx="23">
                  <c:v>0.79</c:v>
                </c:pt>
                <c:pt idx="24">
                  <c:v>0.77</c:v>
                </c:pt>
                <c:pt idx="25">
                  <c:v>0.73</c:v>
                </c:pt>
                <c:pt idx="26">
                  <c:v>0.69</c:v>
                </c:pt>
                <c:pt idx="27">
                  <c:v>0.66</c:v>
                </c:pt>
                <c:pt idx="28">
                  <c:v>0.65</c:v>
                </c:pt>
                <c:pt idx="29">
                  <c:v>0.6</c:v>
                </c:pt>
                <c:pt idx="30">
                  <c:v>0.53</c:v>
                </c:pt>
                <c:pt idx="31">
                  <c:v>0.5</c:v>
                </c:pt>
                <c:pt idx="32">
                  <c:v>0.48</c:v>
                </c:pt>
                <c:pt idx="33">
                  <c:v>0.46</c:v>
                </c:pt>
                <c:pt idx="34">
                  <c:v>0.44</c:v>
                </c:pt>
                <c:pt idx="35">
                  <c:v>0.42</c:v>
                </c:pt>
                <c:pt idx="36">
                  <c:v>0.4</c:v>
                </c:pt>
                <c:pt idx="37">
                  <c:v>0.38</c:v>
                </c:pt>
                <c:pt idx="38">
                  <c:v>0.36</c:v>
                </c:pt>
                <c:pt idx="39">
                  <c:v>0.35</c:v>
                </c:pt>
                <c:pt idx="40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7E-4AD9-8CD0-D125636E354F}"/>
            </c:ext>
          </c:extLst>
        </c:ser>
        <c:ser>
          <c:idx val="3"/>
          <c:order val="3"/>
          <c:tx>
            <c:strRef>
              <c:f>'9A'!$M$7</c:f>
              <c:strCache>
                <c:ptCount val="1"/>
                <c:pt idx="0">
                  <c:v>F-gasser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'9A'!$N$3:$BB$3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'9A'!$N$7:$BB$7</c:f>
              <c:numCache>
                <c:formatCode>General</c:formatCode>
                <c:ptCount val="41"/>
                <c:pt idx="0">
                  <c:v>0.04</c:v>
                </c:pt>
                <c:pt idx="1">
                  <c:v>0.06</c:v>
                </c:pt>
                <c:pt idx="2">
                  <c:v>0.09</c:v>
                </c:pt>
                <c:pt idx="3">
                  <c:v>0.2</c:v>
                </c:pt>
                <c:pt idx="4">
                  <c:v>0.27</c:v>
                </c:pt>
                <c:pt idx="5">
                  <c:v>0.35</c:v>
                </c:pt>
                <c:pt idx="6">
                  <c:v>0.43</c:v>
                </c:pt>
                <c:pt idx="7">
                  <c:v>0.45</c:v>
                </c:pt>
                <c:pt idx="8">
                  <c:v>0.56999999999999995</c:v>
                </c:pt>
                <c:pt idx="9">
                  <c:v>0.72</c:v>
                </c:pt>
                <c:pt idx="10">
                  <c:v>0.81</c:v>
                </c:pt>
                <c:pt idx="11">
                  <c:v>0.78</c:v>
                </c:pt>
                <c:pt idx="12">
                  <c:v>0.8</c:v>
                </c:pt>
                <c:pt idx="13">
                  <c:v>0.82</c:v>
                </c:pt>
                <c:pt idx="14">
                  <c:v>0.87</c:v>
                </c:pt>
                <c:pt idx="15">
                  <c:v>0.91</c:v>
                </c:pt>
                <c:pt idx="16">
                  <c:v>0.95</c:v>
                </c:pt>
                <c:pt idx="17">
                  <c:v>0.98</c:v>
                </c:pt>
                <c:pt idx="18">
                  <c:v>0.98</c:v>
                </c:pt>
                <c:pt idx="19">
                  <c:v>1.01</c:v>
                </c:pt>
                <c:pt idx="20">
                  <c:v>0.85</c:v>
                </c:pt>
                <c:pt idx="21">
                  <c:v>0.82</c:v>
                </c:pt>
                <c:pt idx="22">
                  <c:v>0.86</c:v>
                </c:pt>
                <c:pt idx="23">
                  <c:v>0.83</c:v>
                </c:pt>
                <c:pt idx="24">
                  <c:v>0.76</c:v>
                </c:pt>
                <c:pt idx="25">
                  <c:v>0.57999999999999996</c:v>
                </c:pt>
                <c:pt idx="26">
                  <c:v>0.61</c:v>
                </c:pt>
                <c:pt idx="27">
                  <c:v>0.49</c:v>
                </c:pt>
                <c:pt idx="28">
                  <c:v>0.55000000000000004</c:v>
                </c:pt>
                <c:pt idx="29">
                  <c:v>0.39</c:v>
                </c:pt>
                <c:pt idx="30">
                  <c:v>0.35</c:v>
                </c:pt>
                <c:pt idx="31">
                  <c:v>0.24</c:v>
                </c:pt>
                <c:pt idx="32">
                  <c:v>0.22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</c:v>
                </c:pt>
                <c:pt idx="37">
                  <c:v>0.18</c:v>
                </c:pt>
                <c:pt idx="38">
                  <c:v>0.17</c:v>
                </c:pt>
                <c:pt idx="39">
                  <c:v>0.13</c:v>
                </c:pt>
                <c:pt idx="40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7E-4AD9-8CD0-D125636E354F}"/>
            </c:ext>
          </c:extLst>
        </c:ser>
        <c:ser>
          <c:idx val="4"/>
          <c:order val="4"/>
          <c:tx>
            <c:strRef>
              <c:f>'9A'!$M$8</c:f>
              <c:strCache>
                <c:ptCount val="1"/>
                <c:pt idx="0">
                  <c:v>Spildevand og andre affaldsudledninger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'9A'!$N$3:$BB$3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'9A'!$N$8:$BB$8</c:f>
              <c:numCache>
                <c:formatCode>General</c:formatCode>
                <c:ptCount val="41"/>
                <c:pt idx="0">
                  <c:v>0.28000000000000003</c:v>
                </c:pt>
                <c:pt idx="1">
                  <c:v>0.28000000000000003</c:v>
                </c:pt>
                <c:pt idx="2">
                  <c:v>0.28000000000000003</c:v>
                </c:pt>
                <c:pt idx="3">
                  <c:v>0.27</c:v>
                </c:pt>
                <c:pt idx="4">
                  <c:v>0.3</c:v>
                </c:pt>
                <c:pt idx="5">
                  <c:v>0.28999999999999998</c:v>
                </c:pt>
                <c:pt idx="6">
                  <c:v>0.26</c:v>
                </c:pt>
                <c:pt idx="7">
                  <c:v>0.26</c:v>
                </c:pt>
                <c:pt idx="8">
                  <c:v>0.24</c:v>
                </c:pt>
                <c:pt idx="9">
                  <c:v>0.22</c:v>
                </c:pt>
                <c:pt idx="10">
                  <c:v>0.23</c:v>
                </c:pt>
                <c:pt idx="11">
                  <c:v>0.23</c:v>
                </c:pt>
                <c:pt idx="12">
                  <c:v>0.25</c:v>
                </c:pt>
                <c:pt idx="13">
                  <c:v>0.21</c:v>
                </c:pt>
                <c:pt idx="14">
                  <c:v>0.2</c:v>
                </c:pt>
                <c:pt idx="15">
                  <c:v>0.23</c:v>
                </c:pt>
                <c:pt idx="16">
                  <c:v>0.2</c:v>
                </c:pt>
                <c:pt idx="17">
                  <c:v>0.22</c:v>
                </c:pt>
                <c:pt idx="18">
                  <c:v>0.26</c:v>
                </c:pt>
                <c:pt idx="19">
                  <c:v>0.2</c:v>
                </c:pt>
                <c:pt idx="20">
                  <c:v>0.2</c:v>
                </c:pt>
                <c:pt idx="21">
                  <c:v>0.21</c:v>
                </c:pt>
                <c:pt idx="22">
                  <c:v>0.19</c:v>
                </c:pt>
                <c:pt idx="23">
                  <c:v>0.21</c:v>
                </c:pt>
                <c:pt idx="24">
                  <c:v>0.21</c:v>
                </c:pt>
                <c:pt idx="25">
                  <c:v>0.22</c:v>
                </c:pt>
                <c:pt idx="26">
                  <c:v>0.21</c:v>
                </c:pt>
                <c:pt idx="27">
                  <c:v>0.22</c:v>
                </c:pt>
                <c:pt idx="28">
                  <c:v>0.22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0.22</c:v>
                </c:pt>
                <c:pt idx="33">
                  <c:v>0.22</c:v>
                </c:pt>
                <c:pt idx="34">
                  <c:v>0.22</c:v>
                </c:pt>
                <c:pt idx="35">
                  <c:v>0.22</c:v>
                </c:pt>
                <c:pt idx="36">
                  <c:v>0.22</c:v>
                </c:pt>
                <c:pt idx="37">
                  <c:v>0.22</c:v>
                </c:pt>
                <c:pt idx="38">
                  <c:v>0.22</c:v>
                </c:pt>
                <c:pt idx="39">
                  <c:v>0.22</c:v>
                </c:pt>
                <c:pt idx="40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7E-4AD9-8CD0-D125636E3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53824"/>
        <c:axId val="594658088"/>
      </c:areaChart>
      <c:catAx>
        <c:axId val="59465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8088"/>
        <c:crosses val="autoZero"/>
        <c:auto val="1"/>
        <c:lblAlgn val="ctr"/>
        <c:lblOffset val="100"/>
        <c:tickLblSkip val="5"/>
        <c:noMultiLvlLbl val="0"/>
      </c:catAx>
      <c:valAx>
        <c:axId val="594658088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3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Energimængde i forbrændt affald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7274732246146962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'9A'!$M$29</c:f>
              <c:strCache>
                <c:ptCount val="1"/>
                <c:pt idx="0">
                  <c:v>Affald, ikke-bionedbrydeligt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'9A'!$N$28:$X$28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'9A'!$N$29:$X$29</c:f>
              <c:numCache>
                <c:formatCode>General</c:formatCode>
                <c:ptCount val="11"/>
                <c:pt idx="0">
                  <c:v>17.54</c:v>
                </c:pt>
                <c:pt idx="1">
                  <c:v>17.5</c:v>
                </c:pt>
                <c:pt idx="2">
                  <c:v>17.32</c:v>
                </c:pt>
                <c:pt idx="3">
                  <c:v>17.18</c:v>
                </c:pt>
                <c:pt idx="4">
                  <c:v>16.21</c:v>
                </c:pt>
                <c:pt idx="5">
                  <c:v>14.07</c:v>
                </c:pt>
                <c:pt idx="6">
                  <c:v>12.69</c:v>
                </c:pt>
                <c:pt idx="7">
                  <c:v>11.21</c:v>
                </c:pt>
                <c:pt idx="8">
                  <c:v>9.6999999999999993</c:v>
                </c:pt>
                <c:pt idx="9">
                  <c:v>8.1199999999999992</c:v>
                </c:pt>
                <c:pt idx="10">
                  <c:v>6.74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10-49D5-96C1-2AF365980066}"/>
            </c:ext>
          </c:extLst>
        </c:ser>
        <c:ser>
          <c:idx val="1"/>
          <c:order val="1"/>
          <c:tx>
            <c:strRef>
              <c:f>'9A'!$M$30</c:f>
              <c:strCache>
                <c:ptCount val="1"/>
                <c:pt idx="0">
                  <c:v>Affald, bionedbrydeligt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'9A'!$N$28:$X$28</c:f>
              <c:strCach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strCache>
            </c:strRef>
          </c:cat>
          <c:val>
            <c:numRef>
              <c:f>'9A'!$N$30:$X$30</c:f>
              <c:numCache>
                <c:formatCode>General</c:formatCode>
                <c:ptCount val="11"/>
                <c:pt idx="0">
                  <c:v>20.84</c:v>
                </c:pt>
                <c:pt idx="1">
                  <c:v>20.85</c:v>
                </c:pt>
                <c:pt idx="2">
                  <c:v>20.9</c:v>
                </c:pt>
                <c:pt idx="3">
                  <c:v>20.93</c:v>
                </c:pt>
                <c:pt idx="4">
                  <c:v>20.260000000000002</c:v>
                </c:pt>
                <c:pt idx="5">
                  <c:v>19.690000000000001</c:v>
                </c:pt>
                <c:pt idx="6">
                  <c:v>19.39</c:v>
                </c:pt>
                <c:pt idx="7">
                  <c:v>19.07</c:v>
                </c:pt>
                <c:pt idx="8">
                  <c:v>18.71</c:v>
                </c:pt>
                <c:pt idx="9">
                  <c:v>18.309999999999999</c:v>
                </c:pt>
                <c:pt idx="10">
                  <c:v>18.02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10-49D5-96C1-2AF365980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59400"/>
        <c:axId val="594662024"/>
      </c:areaChart>
      <c:catAx>
        <c:axId val="594659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62024"/>
        <c:crosses val="autoZero"/>
        <c:auto val="1"/>
        <c:lblAlgn val="ctr"/>
        <c:lblOffset val="100"/>
        <c:noMultiLvlLbl val="0"/>
      </c:catAx>
      <c:valAx>
        <c:axId val="594662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59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affald, spildevand og F-gasser                  samt biogene CO2-udledninger</a:t>
            </a:r>
          </a:p>
        </c:rich>
      </c:tx>
      <c:layout>
        <c:manualLayout>
          <c:xMode val="edge"/>
          <c:yMode val="edge"/>
          <c:x val="0.19983412322274882"/>
          <c:y val="2.94891999536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686674430939707"/>
          <c:w val="0.62887244840840395"/>
          <c:h val="0.80785679858743742"/>
        </c:manualLayout>
      </c:layout>
      <c:areaChart>
        <c:grouping val="stacked"/>
        <c:varyColors val="0"/>
        <c:ser>
          <c:idx val="0"/>
          <c:order val="0"/>
          <c:tx>
            <c:strRef>
              <c:f>'9A'!$M$54</c:f>
              <c:strCache>
                <c:ptCount val="1"/>
                <c:pt idx="0">
                  <c:v>Sektorens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'9A'!$N$53:$BB$53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'9A'!$N$54:$BB$54</c:f>
              <c:numCache>
                <c:formatCode>General</c:formatCode>
                <c:ptCount val="41"/>
                <c:pt idx="0">
                  <c:v>2.65</c:v>
                </c:pt>
                <c:pt idx="1">
                  <c:v>2.72</c:v>
                </c:pt>
                <c:pt idx="2">
                  <c:v>2.76</c:v>
                </c:pt>
                <c:pt idx="3">
                  <c:v>2.92</c:v>
                </c:pt>
                <c:pt idx="4">
                  <c:v>2.95</c:v>
                </c:pt>
                <c:pt idx="5">
                  <c:v>3.02</c:v>
                </c:pt>
                <c:pt idx="6">
                  <c:v>3.12</c:v>
                </c:pt>
                <c:pt idx="7">
                  <c:v>3.13</c:v>
                </c:pt>
                <c:pt idx="8">
                  <c:v>3.16</c:v>
                </c:pt>
                <c:pt idx="9">
                  <c:v>3.39</c:v>
                </c:pt>
                <c:pt idx="10">
                  <c:v>3.47</c:v>
                </c:pt>
                <c:pt idx="11">
                  <c:v>3.55</c:v>
                </c:pt>
                <c:pt idx="12">
                  <c:v>3.57</c:v>
                </c:pt>
                <c:pt idx="13">
                  <c:v>3.68</c:v>
                </c:pt>
                <c:pt idx="14">
                  <c:v>3.58</c:v>
                </c:pt>
                <c:pt idx="15">
                  <c:v>3.65</c:v>
                </c:pt>
                <c:pt idx="16">
                  <c:v>3.76</c:v>
                </c:pt>
                <c:pt idx="17">
                  <c:v>3.82</c:v>
                </c:pt>
                <c:pt idx="18">
                  <c:v>3.88</c:v>
                </c:pt>
                <c:pt idx="19">
                  <c:v>3.75</c:v>
                </c:pt>
                <c:pt idx="20">
                  <c:v>3.48</c:v>
                </c:pt>
                <c:pt idx="21">
                  <c:v>3.45</c:v>
                </c:pt>
                <c:pt idx="22">
                  <c:v>3.52</c:v>
                </c:pt>
                <c:pt idx="23">
                  <c:v>3.56</c:v>
                </c:pt>
                <c:pt idx="24">
                  <c:v>3.54</c:v>
                </c:pt>
                <c:pt idx="25">
                  <c:v>3.41</c:v>
                </c:pt>
                <c:pt idx="26">
                  <c:v>3.46</c:v>
                </c:pt>
                <c:pt idx="27">
                  <c:v>3.36</c:v>
                </c:pt>
                <c:pt idx="28">
                  <c:v>3.41</c:v>
                </c:pt>
                <c:pt idx="29">
                  <c:v>3.33</c:v>
                </c:pt>
                <c:pt idx="30">
                  <c:v>3.05</c:v>
                </c:pt>
                <c:pt idx="31">
                  <c:v>2.94</c:v>
                </c:pt>
                <c:pt idx="32">
                  <c:v>2.91</c:v>
                </c:pt>
                <c:pt idx="33">
                  <c:v>2.87</c:v>
                </c:pt>
                <c:pt idx="34">
                  <c:v>2.78</c:v>
                </c:pt>
                <c:pt idx="35">
                  <c:v>2.56</c:v>
                </c:pt>
                <c:pt idx="36">
                  <c:v>2.42</c:v>
                </c:pt>
                <c:pt idx="37">
                  <c:v>2.25</c:v>
                </c:pt>
                <c:pt idx="38">
                  <c:v>2.09</c:v>
                </c:pt>
                <c:pt idx="39">
                  <c:v>1.91</c:v>
                </c:pt>
                <c:pt idx="40">
                  <c:v>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6D-4962-8D97-28279280E93A}"/>
            </c:ext>
          </c:extLst>
        </c:ser>
        <c:ser>
          <c:idx val="1"/>
          <c:order val="1"/>
          <c:tx>
            <c:strRef>
              <c:f>'9A'!$M$55</c:f>
              <c:strCache>
                <c:ptCount val="1"/>
                <c:pt idx="0">
                  <c:v>Sektorens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  <a:prstDash val="solid"/>
            </a:ln>
            <a:effectLst/>
          </c:spPr>
          <c:cat>
            <c:strRef>
              <c:f>'9A'!$N$53:$BB$53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'9A'!$N$55:$BB$55</c:f>
              <c:numCache>
                <c:formatCode>General</c:formatCode>
                <c:ptCount val="41"/>
                <c:pt idx="0">
                  <c:v>0.92</c:v>
                </c:pt>
                <c:pt idx="1">
                  <c:v>0.99</c:v>
                </c:pt>
                <c:pt idx="2">
                  <c:v>1.06</c:v>
                </c:pt>
                <c:pt idx="3">
                  <c:v>1.1599999999999999</c:v>
                </c:pt>
                <c:pt idx="4">
                  <c:v>1.21</c:v>
                </c:pt>
                <c:pt idx="5">
                  <c:v>1.37</c:v>
                </c:pt>
                <c:pt idx="6">
                  <c:v>1.5</c:v>
                </c:pt>
                <c:pt idx="7">
                  <c:v>1.62</c:v>
                </c:pt>
                <c:pt idx="8">
                  <c:v>1.64</c:v>
                </c:pt>
                <c:pt idx="9">
                  <c:v>1.75</c:v>
                </c:pt>
                <c:pt idx="10">
                  <c:v>1.82</c:v>
                </c:pt>
                <c:pt idx="11">
                  <c:v>1.92</c:v>
                </c:pt>
                <c:pt idx="12">
                  <c:v>2</c:v>
                </c:pt>
                <c:pt idx="13">
                  <c:v>2.14</c:v>
                </c:pt>
                <c:pt idx="14">
                  <c:v>2.19</c:v>
                </c:pt>
                <c:pt idx="15">
                  <c:v>2.2200000000000002</c:v>
                </c:pt>
                <c:pt idx="16">
                  <c:v>2.2799999999999998</c:v>
                </c:pt>
                <c:pt idx="17">
                  <c:v>2.38</c:v>
                </c:pt>
                <c:pt idx="18">
                  <c:v>2.4700000000000002</c:v>
                </c:pt>
                <c:pt idx="19">
                  <c:v>2.36</c:v>
                </c:pt>
                <c:pt idx="20">
                  <c:v>2.2799999999999998</c:v>
                </c:pt>
                <c:pt idx="21">
                  <c:v>2.29</c:v>
                </c:pt>
                <c:pt idx="22">
                  <c:v>2.2400000000000002</c:v>
                </c:pt>
                <c:pt idx="23">
                  <c:v>2.25</c:v>
                </c:pt>
                <c:pt idx="24">
                  <c:v>2.31</c:v>
                </c:pt>
                <c:pt idx="25">
                  <c:v>2.4</c:v>
                </c:pt>
                <c:pt idx="26">
                  <c:v>2.38</c:v>
                </c:pt>
                <c:pt idx="27">
                  <c:v>2.38</c:v>
                </c:pt>
                <c:pt idx="28">
                  <c:v>2.2999999999999998</c:v>
                </c:pt>
                <c:pt idx="29">
                  <c:v>2.36</c:v>
                </c:pt>
                <c:pt idx="30">
                  <c:v>2.4</c:v>
                </c:pt>
                <c:pt idx="31">
                  <c:v>2.4</c:v>
                </c:pt>
                <c:pt idx="32">
                  <c:v>2.41</c:v>
                </c:pt>
                <c:pt idx="33">
                  <c:v>2.41</c:v>
                </c:pt>
                <c:pt idx="34">
                  <c:v>2.33</c:v>
                </c:pt>
                <c:pt idx="35">
                  <c:v>2.27</c:v>
                </c:pt>
                <c:pt idx="36">
                  <c:v>2.23</c:v>
                </c:pt>
                <c:pt idx="37">
                  <c:v>2.19</c:v>
                </c:pt>
                <c:pt idx="38">
                  <c:v>2.15</c:v>
                </c:pt>
                <c:pt idx="39">
                  <c:v>2.11</c:v>
                </c:pt>
                <c:pt idx="40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D-4962-8D97-28279280E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72192"/>
        <c:axId val="594668912"/>
      </c:areaChart>
      <c:catAx>
        <c:axId val="59467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68912"/>
        <c:crosses val="autoZero"/>
        <c:auto val="1"/>
        <c:lblAlgn val="ctr"/>
        <c:lblOffset val="100"/>
        <c:tickLblSkip val="5"/>
        <c:noMultiLvlLbl val="0"/>
      </c:catAx>
      <c:valAx>
        <c:axId val="5946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1848341232227487E-2"/>
              <c:y val="0.110796685437624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2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landbrug, gartneri, fiskeri, skove og øvrige arealer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7031062364767208"/>
          <c:w val="0.64438220696346604"/>
          <c:h val="0.803891251083808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'10'!$M$4</c:f>
              <c:strCache>
                <c:ptCount val="1"/>
                <c:pt idx="0">
                  <c:v>Energiforbrug - Landbrug, gartneri, skovbrug og fiskeri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'10'!$N$3:$BB$3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'10'!$N$4:$BB$4</c:f>
              <c:numCache>
                <c:formatCode>General</c:formatCode>
                <c:ptCount val="41"/>
                <c:pt idx="0">
                  <c:v>2.4300000000000002</c:v>
                </c:pt>
                <c:pt idx="1">
                  <c:v>2.54</c:v>
                </c:pt>
                <c:pt idx="2">
                  <c:v>2.48</c:v>
                </c:pt>
                <c:pt idx="3">
                  <c:v>2.29</c:v>
                </c:pt>
                <c:pt idx="4">
                  <c:v>2.27</c:v>
                </c:pt>
                <c:pt idx="5">
                  <c:v>2.2999999999999998</c:v>
                </c:pt>
                <c:pt idx="6">
                  <c:v>2.5</c:v>
                </c:pt>
                <c:pt idx="7">
                  <c:v>2.52</c:v>
                </c:pt>
                <c:pt idx="8">
                  <c:v>2.4900000000000002</c:v>
                </c:pt>
                <c:pt idx="9">
                  <c:v>2.4700000000000002</c:v>
                </c:pt>
                <c:pt idx="10">
                  <c:v>2.44</c:v>
                </c:pt>
                <c:pt idx="11">
                  <c:v>2.37</c:v>
                </c:pt>
                <c:pt idx="12">
                  <c:v>2.33</c:v>
                </c:pt>
                <c:pt idx="13">
                  <c:v>2.25</c:v>
                </c:pt>
                <c:pt idx="14">
                  <c:v>2.12</c:v>
                </c:pt>
                <c:pt idx="15">
                  <c:v>2.09</c:v>
                </c:pt>
                <c:pt idx="16">
                  <c:v>2.1</c:v>
                </c:pt>
                <c:pt idx="17">
                  <c:v>1.93</c:v>
                </c:pt>
                <c:pt idx="18">
                  <c:v>1.92</c:v>
                </c:pt>
                <c:pt idx="19">
                  <c:v>1.89</c:v>
                </c:pt>
                <c:pt idx="20">
                  <c:v>1.92</c:v>
                </c:pt>
                <c:pt idx="21">
                  <c:v>1.82</c:v>
                </c:pt>
                <c:pt idx="22">
                  <c:v>1.68</c:v>
                </c:pt>
                <c:pt idx="23">
                  <c:v>1.7</c:v>
                </c:pt>
                <c:pt idx="24">
                  <c:v>1.57</c:v>
                </c:pt>
                <c:pt idx="25">
                  <c:v>1.59</c:v>
                </c:pt>
                <c:pt idx="26">
                  <c:v>1.58</c:v>
                </c:pt>
                <c:pt idx="27">
                  <c:v>1.46</c:v>
                </c:pt>
                <c:pt idx="28">
                  <c:v>1.43</c:v>
                </c:pt>
                <c:pt idx="29">
                  <c:v>1.36</c:v>
                </c:pt>
                <c:pt idx="30">
                  <c:v>1.36</c:v>
                </c:pt>
                <c:pt idx="31">
                  <c:v>1.29</c:v>
                </c:pt>
                <c:pt idx="32">
                  <c:v>1.26</c:v>
                </c:pt>
                <c:pt idx="33">
                  <c:v>1.24</c:v>
                </c:pt>
                <c:pt idx="34">
                  <c:v>1.22</c:v>
                </c:pt>
                <c:pt idx="35">
                  <c:v>1.18</c:v>
                </c:pt>
                <c:pt idx="36">
                  <c:v>1.1499999999999999</c:v>
                </c:pt>
                <c:pt idx="37">
                  <c:v>1.1299999999999999</c:v>
                </c:pt>
                <c:pt idx="38">
                  <c:v>1.1000000000000001</c:v>
                </c:pt>
                <c:pt idx="39">
                  <c:v>1.08</c:v>
                </c:pt>
                <c:pt idx="40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82-439A-8FCD-32D1A8499844}"/>
            </c:ext>
          </c:extLst>
        </c:ser>
        <c:ser>
          <c:idx val="1"/>
          <c:order val="1"/>
          <c:tx>
            <c:strRef>
              <c:f>'10'!$M$5</c:f>
              <c:strCache>
                <c:ptCount val="1"/>
                <c:pt idx="0">
                  <c:v>Landbrugets produktion (fordøjelse og gødning)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invertIfNegative val="0"/>
          <c:cat>
            <c:strRef>
              <c:f>'10'!$N$3:$BB$3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'10'!$N$5:$BB$5</c:f>
              <c:numCache>
                <c:formatCode>General</c:formatCode>
                <c:ptCount val="41"/>
                <c:pt idx="0">
                  <c:v>13.07</c:v>
                </c:pt>
                <c:pt idx="1">
                  <c:v>12.94</c:v>
                </c:pt>
                <c:pt idx="2">
                  <c:v>12.78</c:v>
                </c:pt>
                <c:pt idx="3">
                  <c:v>12.71</c:v>
                </c:pt>
                <c:pt idx="4">
                  <c:v>12.54</c:v>
                </c:pt>
                <c:pt idx="5">
                  <c:v>12.55</c:v>
                </c:pt>
                <c:pt idx="6">
                  <c:v>12.18</c:v>
                </c:pt>
                <c:pt idx="7">
                  <c:v>12.17</c:v>
                </c:pt>
                <c:pt idx="8">
                  <c:v>12.16</c:v>
                </c:pt>
                <c:pt idx="9">
                  <c:v>11.78</c:v>
                </c:pt>
                <c:pt idx="10">
                  <c:v>11.73</c:v>
                </c:pt>
                <c:pt idx="11">
                  <c:v>11.77</c:v>
                </c:pt>
                <c:pt idx="12">
                  <c:v>11.81</c:v>
                </c:pt>
                <c:pt idx="13">
                  <c:v>11.61</c:v>
                </c:pt>
                <c:pt idx="14">
                  <c:v>11.55</c:v>
                </c:pt>
                <c:pt idx="15">
                  <c:v>11.36</c:v>
                </c:pt>
                <c:pt idx="16">
                  <c:v>11.07</c:v>
                </c:pt>
                <c:pt idx="17">
                  <c:v>11.28</c:v>
                </c:pt>
                <c:pt idx="18">
                  <c:v>11.27</c:v>
                </c:pt>
                <c:pt idx="19">
                  <c:v>11.07</c:v>
                </c:pt>
                <c:pt idx="20">
                  <c:v>11.02</c:v>
                </c:pt>
                <c:pt idx="21">
                  <c:v>10.99</c:v>
                </c:pt>
                <c:pt idx="22">
                  <c:v>11.01</c:v>
                </c:pt>
                <c:pt idx="23">
                  <c:v>11</c:v>
                </c:pt>
                <c:pt idx="24">
                  <c:v>11.09</c:v>
                </c:pt>
                <c:pt idx="25">
                  <c:v>10.98</c:v>
                </c:pt>
                <c:pt idx="26">
                  <c:v>11.13</c:v>
                </c:pt>
                <c:pt idx="27">
                  <c:v>11.2</c:v>
                </c:pt>
                <c:pt idx="28">
                  <c:v>11.08</c:v>
                </c:pt>
                <c:pt idx="29">
                  <c:v>11.06</c:v>
                </c:pt>
                <c:pt idx="30">
                  <c:v>11.01</c:v>
                </c:pt>
                <c:pt idx="31">
                  <c:v>10.79</c:v>
                </c:pt>
                <c:pt idx="32">
                  <c:v>10.76</c:v>
                </c:pt>
                <c:pt idx="33">
                  <c:v>10.71</c:v>
                </c:pt>
                <c:pt idx="34">
                  <c:v>10.67</c:v>
                </c:pt>
                <c:pt idx="35">
                  <c:v>10.65</c:v>
                </c:pt>
                <c:pt idx="36">
                  <c:v>10.62</c:v>
                </c:pt>
                <c:pt idx="37">
                  <c:v>10.59</c:v>
                </c:pt>
                <c:pt idx="38">
                  <c:v>10.57</c:v>
                </c:pt>
                <c:pt idx="39">
                  <c:v>10.53</c:v>
                </c:pt>
                <c:pt idx="40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82-439A-8FCD-32D1A8499844}"/>
            </c:ext>
          </c:extLst>
        </c:ser>
        <c:ser>
          <c:idx val="2"/>
          <c:order val="2"/>
          <c:tx>
            <c:strRef>
              <c:f>'10'!$M$6</c:f>
              <c:strCache>
                <c:ptCount val="1"/>
                <c:pt idx="0">
                  <c:v>Landbrugets arealanvendelse (LULUCF)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'10'!$N$3:$BB$3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'10'!$N$6:$BB$6</c:f>
              <c:numCache>
                <c:formatCode>General</c:formatCode>
                <c:ptCount val="41"/>
                <c:pt idx="0">
                  <c:v>7.21</c:v>
                </c:pt>
                <c:pt idx="1">
                  <c:v>6.39</c:v>
                </c:pt>
                <c:pt idx="2">
                  <c:v>7.5</c:v>
                </c:pt>
                <c:pt idx="3">
                  <c:v>6.4</c:v>
                </c:pt>
                <c:pt idx="4">
                  <c:v>5.79</c:v>
                </c:pt>
                <c:pt idx="5">
                  <c:v>5.86</c:v>
                </c:pt>
                <c:pt idx="6">
                  <c:v>5.23</c:v>
                </c:pt>
                <c:pt idx="7">
                  <c:v>5.53</c:v>
                </c:pt>
                <c:pt idx="8">
                  <c:v>5.38</c:v>
                </c:pt>
                <c:pt idx="9">
                  <c:v>5.58</c:v>
                </c:pt>
                <c:pt idx="10">
                  <c:v>5.67</c:v>
                </c:pt>
                <c:pt idx="11">
                  <c:v>4.9400000000000004</c:v>
                </c:pt>
                <c:pt idx="12">
                  <c:v>5.92</c:v>
                </c:pt>
                <c:pt idx="13">
                  <c:v>5.66</c:v>
                </c:pt>
                <c:pt idx="14">
                  <c:v>5.37</c:v>
                </c:pt>
                <c:pt idx="15">
                  <c:v>5.15</c:v>
                </c:pt>
                <c:pt idx="16">
                  <c:v>5.52</c:v>
                </c:pt>
                <c:pt idx="17">
                  <c:v>6.21</c:v>
                </c:pt>
                <c:pt idx="18">
                  <c:v>5.56</c:v>
                </c:pt>
                <c:pt idx="19">
                  <c:v>4.7699999999999996</c:v>
                </c:pt>
                <c:pt idx="20">
                  <c:v>4.07</c:v>
                </c:pt>
                <c:pt idx="21">
                  <c:v>4.68</c:v>
                </c:pt>
                <c:pt idx="22">
                  <c:v>4.4800000000000004</c:v>
                </c:pt>
                <c:pt idx="23">
                  <c:v>4.03</c:v>
                </c:pt>
                <c:pt idx="24">
                  <c:v>5.31</c:v>
                </c:pt>
                <c:pt idx="25">
                  <c:v>4.41</c:v>
                </c:pt>
                <c:pt idx="26">
                  <c:v>4.59</c:v>
                </c:pt>
                <c:pt idx="27">
                  <c:v>4.05</c:v>
                </c:pt>
                <c:pt idx="28">
                  <c:v>5.5</c:v>
                </c:pt>
                <c:pt idx="29">
                  <c:v>5.03</c:v>
                </c:pt>
                <c:pt idx="30">
                  <c:v>4.5199999999999996</c:v>
                </c:pt>
                <c:pt idx="31">
                  <c:v>3.87</c:v>
                </c:pt>
                <c:pt idx="32">
                  <c:v>3.79</c:v>
                </c:pt>
                <c:pt idx="33">
                  <c:v>3.88</c:v>
                </c:pt>
                <c:pt idx="34">
                  <c:v>3.83</c:v>
                </c:pt>
                <c:pt idx="35">
                  <c:v>3.79</c:v>
                </c:pt>
                <c:pt idx="36">
                  <c:v>3.93</c:v>
                </c:pt>
                <c:pt idx="37">
                  <c:v>3.89</c:v>
                </c:pt>
                <c:pt idx="38">
                  <c:v>3.93</c:v>
                </c:pt>
                <c:pt idx="39">
                  <c:v>3.84</c:v>
                </c:pt>
                <c:pt idx="40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82-439A-8FCD-32D1A8499844}"/>
            </c:ext>
          </c:extLst>
        </c:ser>
        <c:ser>
          <c:idx val="4"/>
          <c:order val="3"/>
          <c:tx>
            <c:strRef>
              <c:f>'10'!$M$8</c:f>
              <c:strCache>
                <c:ptCount val="1"/>
                <c:pt idx="0">
                  <c:v>By- og vådområder (LULUCF)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'10'!$N$3:$BB$3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'10'!$N$8:$BB$8</c:f>
              <c:numCache>
                <c:formatCode>General</c:formatCode>
                <c:ptCount val="41"/>
                <c:pt idx="0">
                  <c:v>0.57999999999999996</c:v>
                </c:pt>
                <c:pt idx="1">
                  <c:v>0.56999999999999995</c:v>
                </c:pt>
                <c:pt idx="2">
                  <c:v>0.56000000000000005</c:v>
                </c:pt>
                <c:pt idx="3">
                  <c:v>0.55000000000000004</c:v>
                </c:pt>
                <c:pt idx="4">
                  <c:v>0.54</c:v>
                </c:pt>
                <c:pt idx="5">
                  <c:v>0.52</c:v>
                </c:pt>
                <c:pt idx="6">
                  <c:v>0.52</c:v>
                </c:pt>
                <c:pt idx="7">
                  <c:v>0.52</c:v>
                </c:pt>
                <c:pt idx="8">
                  <c:v>0.48</c:v>
                </c:pt>
                <c:pt idx="9">
                  <c:v>0.45</c:v>
                </c:pt>
                <c:pt idx="10">
                  <c:v>0.43</c:v>
                </c:pt>
                <c:pt idx="11">
                  <c:v>0.42</c:v>
                </c:pt>
                <c:pt idx="12">
                  <c:v>0.41</c:v>
                </c:pt>
                <c:pt idx="13">
                  <c:v>0.39</c:v>
                </c:pt>
                <c:pt idx="14">
                  <c:v>0.39</c:v>
                </c:pt>
                <c:pt idx="15">
                  <c:v>0.54</c:v>
                </c:pt>
                <c:pt idx="16">
                  <c:v>0.54</c:v>
                </c:pt>
                <c:pt idx="17">
                  <c:v>0.51</c:v>
                </c:pt>
                <c:pt idx="18">
                  <c:v>0.49</c:v>
                </c:pt>
                <c:pt idx="19">
                  <c:v>0.5</c:v>
                </c:pt>
                <c:pt idx="20">
                  <c:v>0.48</c:v>
                </c:pt>
                <c:pt idx="21">
                  <c:v>0.52</c:v>
                </c:pt>
                <c:pt idx="22">
                  <c:v>0.35</c:v>
                </c:pt>
                <c:pt idx="23">
                  <c:v>0.32</c:v>
                </c:pt>
                <c:pt idx="24">
                  <c:v>0.32</c:v>
                </c:pt>
                <c:pt idx="25">
                  <c:v>0.33</c:v>
                </c:pt>
                <c:pt idx="26">
                  <c:v>0.38</c:v>
                </c:pt>
                <c:pt idx="27">
                  <c:v>0.26</c:v>
                </c:pt>
                <c:pt idx="28">
                  <c:v>0.32</c:v>
                </c:pt>
                <c:pt idx="29">
                  <c:v>0.3</c:v>
                </c:pt>
                <c:pt idx="30">
                  <c:v>0.25</c:v>
                </c:pt>
                <c:pt idx="31">
                  <c:v>0.24</c:v>
                </c:pt>
                <c:pt idx="32">
                  <c:v>0.25</c:v>
                </c:pt>
                <c:pt idx="33">
                  <c:v>0.23</c:v>
                </c:pt>
                <c:pt idx="34">
                  <c:v>0.24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0.26</c:v>
                </c:pt>
                <c:pt idx="39">
                  <c:v>0.26</c:v>
                </c:pt>
                <c:pt idx="40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82-439A-8FCD-32D1A8499844}"/>
            </c:ext>
          </c:extLst>
        </c:ser>
        <c:ser>
          <c:idx val="3"/>
          <c:order val="4"/>
          <c:tx>
            <c:strRef>
              <c:f>'10'!$M$7</c:f>
              <c:strCache>
                <c:ptCount val="1"/>
                <c:pt idx="0">
                  <c:v>Skov (LULUCF)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invertIfNegative val="0"/>
          <c:cat>
            <c:strRef>
              <c:f>'10'!$N$3:$BB$3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'10'!$N$7:$BB$7</c:f>
              <c:numCache>
                <c:formatCode>General</c:formatCode>
                <c:ptCount val="41"/>
                <c:pt idx="0">
                  <c:v>-1.26</c:v>
                </c:pt>
                <c:pt idx="1">
                  <c:v>-1.51</c:v>
                </c:pt>
                <c:pt idx="2">
                  <c:v>-1.62</c:v>
                </c:pt>
                <c:pt idx="3">
                  <c:v>-1.65</c:v>
                </c:pt>
                <c:pt idx="4">
                  <c:v>-1.66</c:v>
                </c:pt>
                <c:pt idx="5">
                  <c:v>-1.66</c:v>
                </c:pt>
                <c:pt idx="6">
                  <c:v>-1.66</c:v>
                </c:pt>
                <c:pt idx="7">
                  <c:v>-1.6</c:v>
                </c:pt>
                <c:pt idx="8">
                  <c:v>-1.63</c:v>
                </c:pt>
                <c:pt idx="9">
                  <c:v>-1.65</c:v>
                </c:pt>
                <c:pt idx="10">
                  <c:v>-1.49</c:v>
                </c:pt>
                <c:pt idx="11">
                  <c:v>-1.64</c:v>
                </c:pt>
                <c:pt idx="12">
                  <c:v>-1.59</c:v>
                </c:pt>
                <c:pt idx="13">
                  <c:v>-1.47</c:v>
                </c:pt>
                <c:pt idx="14">
                  <c:v>-1.41</c:v>
                </c:pt>
                <c:pt idx="15">
                  <c:v>-1.32</c:v>
                </c:pt>
                <c:pt idx="16">
                  <c:v>-1.25</c:v>
                </c:pt>
                <c:pt idx="17">
                  <c:v>-1.5</c:v>
                </c:pt>
                <c:pt idx="18">
                  <c:v>-2.25</c:v>
                </c:pt>
                <c:pt idx="19">
                  <c:v>-2.35</c:v>
                </c:pt>
                <c:pt idx="20">
                  <c:v>-2.5099999999999998</c:v>
                </c:pt>
                <c:pt idx="21">
                  <c:v>-3.42</c:v>
                </c:pt>
                <c:pt idx="22">
                  <c:v>-3.76</c:v>
                </c:pt>
                <c:pt idx="23">
                  <c:v>-3.55</c:v>
                </c:pt>
                <c:pt idx="24">
                  <c:v>-4.0999999999999996</c:v>
                </c:pt>
                <c:pt idx="25">
                  <c:v>-4.09</c:v>
                </c:pt>
                <c:pt idx="26">
                  <c:v>-3.22</c:v>
                </c:pt>
                <c:pt idx="27">
                  <c:v>-2.62</c:v>
                </c:pt>
                <c:pt idx="28">
                  <c:v>-2.33</c:v>
                </c:pt>
                <c:pt idx="29">
                  <c:v>-2.89</c:v>
                </c:pt>
                <c:pt idx="30">
                  <c:v>-1.99</c:v>
                </c:pt>
                <c:pt idx="31">
                  <c:v>-1.23</c:v>
                </c:pt>
                <c:pt idx="32">
                  <c:v>-0.53</c:v>
                </c:pt>
                <c:pt idx="33">
                  <c:v>-0.03</c:v>
                </c:pt>
                <c:pt idx="34">
                  <c:v>1.17</c:v>
                </c:pt>
                <c:pt idx="35">
                  <c:v>1.01</c:v>
                </c:pt>
                <c:pt idx="36">
                  <c:v>0.7</c:v>
                </c:pt>
                <c:pt idx="37">
                  <c:v>0.35</c:v>
                </c:pt>
                <c:pt idx="38">
                  <c:v>0.36</c:v>
                </c:pt>
                <c:pt idx="39">
                  <c:v>0.37</c:v>
                </c:pt>
                <c:pt idx="40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82-439A-8FCD-32D1A84998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7703072"/>
        <c:axId val="547706352"/>
      </c:barChart>
      <c:lineChart>
        <c:grouping val="standard"/>
        <c:varyColors val="0"/>
        <c:ser>
          <c:idx val="5"/>
          <c:order val="5"/>
          <c:tx>
            <c:strRef>
              <c:f>'10'!$M$9</c:f>
              <c:strCache>
                <c:ptCount val="1"/>
                <c:pt idx="0">
                  <c:v>Samlet udledning</c:v>
                </c:pt>
              </c:strCache>
            </c:strRef>
          </c:tx>
          <c:spPr>
            <a:ln w="19050" cap="rnd">
              <a:solidFill>
                <a:srgbClr val="FF525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'10'!$N$9:$BB$9</c:f>
              <c:numCache>
                <c:formatCode>General</c:formatCode>
                <c:ptCount val="41"/>
                <c:pt idx="0">
                  <c:v>22.029999999999998</c:v>
                </c:pt>
                <c:pt idx="1">
                  <c:v>20.93</c:v>
                </c:pt>
                <c:pt idx="2">
                  <c:v>21.699999999999996</c:v>
                </c:pt>
                <c:pt idx="3">
                  <c:v>20.3</c:v>
                </c:pt>
                <c:pt idx="4">
                  <c:v>19.479999999999997</c:v>
                </c:pt>
                <c:pt idx="5">
                  <c:v>19.57</c:v>
                </c:pt>
                <c:pt idx="6">
                  <c:v>18.77</c:v>
                </c:pt>
                <c:pt idx="7">
                  <c:v>19.139999999999997</c:v>
                </c:pt>
                <c:pt idx="8">
                  <c:v>18.880000000000003</c:v>
                </c:pt>
                <c:pt idx="9">
                  <c:v>18.63</c:v>
                </c:pt>
                <c:pt idx="10">
                  <c:v>18.78</c:v>
                </c:pt>
                <c:pt idx="11">
                  <c:v>17.860000000000003</c:v>
                </c:pt>
                <c:pt idx="12">
                  <c:v>18.880000000000003</c:v>
                </c:pt>
                <c:pt idx="13">
                  <c:v>18.440000000000001</c:v>
                </c:pt>
                <c:pt idx="14">
                  <c:v>18.020000000000003</c:v>
                </c:pt>
                <c:pt idx="15">
                  <c:v>17.82</c:v>
                </c:pt>
                <c:pt idx="16">
                  <c:v>17.979999999999997</c:v>
                </c:pt>
                <c:pt idx="17">
                  <c:v>18.43</c:v>
                </c:pt>
                <c:pt idx="18">
                  <c:v>16.989999999999998</c:v>
                </c:pt>
                <c:pt idx="19">
                  <c:v>15.88</c:v>
                </c:pt>
                <c:pt idx="20">
                  <c:v>14.979999999999999</c:v>
                </c:pt>
                <c:pt idx="21">
                  <c:v>14.590000000000002</c:v>
                </c:pt>
                <c:pt idx="22">
                  <c:v>13.760000000000002</c:v>
                </c:pt>
                <c:pt idx="23">
                  <c:v>13.5</c:v>
                </c:pt>
                <c:pt idx="24">
                  <c:v>14.19</c:v>
                </c:pt>
                <c:pt idx="25">
                  <c:v>13.22</c:v>
                </c:pt>
                <c:pt idx="26">
                  <c:v>14.46</c:v>
                </c:pt>
                <c:pt idx="27">
                  <c:v>14.35</c:v>
                </c:pt>
                <c:pt idx="28">
                  <c:v>15.999999999999998</c:v>
                </c:pt>
                <c:pt idx="29">
                  <c:v>14.86</c:v>
                </c:pt>
                <c:pt idx="30">
                  <c:v>15.15</c:v>
                </c:pt>
                <c:pt idx="31">
                  <c:v>14.959999999999999</c:v>
                </c:pt>
                <c:pt idx="32">
                  <c:v>15.53</c:v>
                </c:pt>
                <c:pt idx="33">
                  <c:v>16.03</c:v>
                </c:pt>
                <c:pt idx="34">
                  <c:v>17.13</c:v>
                </c:pt>
                <c:pt idx="35">
                  <c:v>16.880000000000003</c:v>
                </c:pt>
                <c:pt idx="36">
                  <c:v>16.649999999999999</c:v>
                </c:pt>
                <c:pt idx="37">
                  <c:v>16.21</c:v>
                </c:pt>
                <c:pt idx="38">
                  <c:v>16.22</c:v>
                </c:pt>
                <c:pt idx="39">
                  <c:v>16.079999999999998</c:v>
                </c:pt>
                <c:pt idx="40">
                  <c:v>15.94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3-45F3-B7B3-EDCFDAEBFC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703072"/>
        <c:axId val="547706352"/>
      </c:lineChart>
      <c:catAx>
        <c:axId val="5477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7706352"/>
        <c:crosses val="autoZero"/>
        <c:auto val="1"/>
        <c:lblAlgn val="ctr"/>
        <c:lblOffset val="100"/>
        <c:tickLblSkip val="5"/>
        <c:noMultiLvlLbl val="0"/>
      </c:catAx>
      <c:valAx>
        <c:axId val="547706352"/>
        <c:scaling>
          <c:orientation val="minMax"/>
          <c:min val="-5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1810297137356924E-2"/>
              <c:y val="0.10332411743134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4770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949107891718461"/>
          <c:y val="0.15943054567405476"/>
          <c:w val="0.33388032498524189"/>
          <c:h val="0.78458197514600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Energirelaterede udledninger fra landbrug, gartneri skovbrug og fiskeri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935733381723034"/>
          <c:w val="0.63243870582527895"/>
          <c:h val="0.80498894230235107"/>
        </c:manualLayout>
      </c:layout>
      <c:areaChart>
        <c:grouping val="stacked"/>
        <c:varyColors val="0"/>
        <c:ser>
          <c:idx val="0"/>
          <c:order val="0"/>
          <c:tx>
            <c:strRef>
              <c:f>'10A'!$M$4</c:f>
              <c:strCache>
                <c:ptCount val="1"/>
                <c:pt idx="0">
                  <c:v>Landbrug, gartneri og skovbrug (CO2)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'10A'!$N$4:$BB$4</c:f>
              <c:numCache>
                <c:formatCode>General</c:formatCode>
                <c:ptCount val="41"/>
                <c:pt idx="0">
                  <c:v>1.49</c:v>
                </c:pt>
                <c:pt idx="1">
                  <c:v>1.6</c:v>
                </c:pt>
                <c:pt idx="2">
                  <c:v>1.54</c:v>
                </c:pt>
                <c:pt idx="3">
                  <c:v>1.51</c:v>
                </c:pt>
                <c:pt idx="4">
                  <c:v>1.51</c:v>
                </c:pt>
                <c:pt idx="5">
                  <c:v>1.58</c:v>
                </c:pt>
                <c:pt idx="6">
                  <c:v>1.72</c:v>
                </c:pt>
                <c:pt idx="7">
                  <c:v>1.73</c:v>
                </c:pt>
                <c:pt idx="8">
                  <c:v>1.68</c:v>
                </c:pt>
                <c:pt idx="9">
                  <c:v>1.67</c:v>
                </c:pt>
                <c:pt idx="10">
                  <c:v>1.64</c:v>
                </c:pt>
                <c:pt idx="11">
                  <c:v>1.63</c:v>
                </c:pt>
                <c:pt idx="12">
                  <c:v>1.6</c:v>
                </c:pt>
                <c:pt idx="13">
                  <c:v>1.55</c:v>
                </c:pt>
                <c:pt idx="14">
                  <c:v>1.52</c:v>
                </c:pt>
                <c:pt idx="15">
                  <c:v>1.48</c:v>
                </c:pt>
                <c:pt idx="16">
                  <c:v>1.5</c:v>
                </c:pt>
                <c:pt idx="17">
                  <c:v>1.39</c:v>
                </c:pt>
                <c:pt idx="18">
                  <c:v>1.43</c:v>
                </c:pt>
                <c:pt idx="19">
                  <c:v>1.42</c:v>
                </c:pt>
                <c:pt idx="20">
                  <c:v>1.44</c:v>
                </c:pt>
                <c:pt idx="21">
                  <c:v>1.37</c:v>
                </c:pt>
                <c:pt idx="22">
                  <c:v>1.32</c:v>
                </c:pt>
                <c:pt idx="23">
                  <c:v>1.31</c:v>
                </c:pt>
                <c:pt idx="24">
                  <c:v>1.2</c:v>
                </c:pt>
                <c:pt idx="25">
                  <c:v>1.2</c:v>
                </c:pt>
                <c:pt idx="26">
                  <c:v>1.19</c:v>
                </c:pt>
                <c:pt idx="27">
                  <c:v>1.1000000000000001</c:v>
                </c:pt>
                <c:pt idx="28">
                  <c:v>1.08</c:v>
                </c:pt>
                <c:pt idx="29">
                  <c:v>1.01</c:v>
                </c:pt>
                <c:pt idx="30">
                  <c:v>1.02</c:v>
                </c:pt>
                <c:pt idx="31">
                  <c:v>0.96</c:v>
                </c:pt>
                <c:pt idx="32">
                  <c:v>0.94</c:v>
                </c:pt>
                <c:pt idx="33">
                  <c:v>0.92</c:v>
                </c:pt>
                <c:pt idx="34">
                  <c:v>0.9</c:v>
                </c:pt>
                <c:pt idx="35">
                  <c:v>0.86</c:v>
                </c:pt>
                <c:pt idx="36">
                  <c:v>0.84</c:v>
                </c:pt>
                <c:pt idx="37">
                  <c:v>0.82</c:v>
                </c:pt>
                <c:pt idx="38">
                  <c:v>0.79</c:v>
                </c:pt>
                <c:pt idx="39">
                  <c:v>0.77</c:v>
                </c:pt>
                <c:pt idx="40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C-4BD6-87CD-624720BB7A87}"/>
            </c:ext>
          </c:extLst>
        </c:ser>
        <c:ser>
          <c:idx val="1"/>
          <c:order val="1"/>
          <c:tx>
            <c:strRef>
              <c:f>'10A'!$M$5</c:f>
              <c:strCache>
                <c:ptCount val="1"/>
                <c:pt idx="0">
                  <c:v>Fiskeri (CO2)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'10A'!$N$5:$BB$5</c:f>
              <c:numCache>
                <c:formatCode>General</c:formatCode>
                <c:ptCount val="41"/>
                <c:pt idx="0">
                  <c:v>0.77</c:v>
                </c:pt>
                <c:pt idx="1">
                  <c:v>0.78</c:v>
                </c:pt>
                <c:pt idx="2">
                  <c:v>0.79</c:v>
                </c:pt>
                <c:pt idx="3">
                  <c:v>0.63</c:v>
                </c:pt>
                <c:pt idx="4">
                  <c:v>0.62</c:v>
                </c:pt>
                <c:pt idx="5">
                  <c:v>0.57999999999999996</c:v>
                </c:pt>
                <c:pt idx="6">
                  <c:v>0.62</c:v>
                </c:pt>
                <c:pt idx="7">
                  <c:v>0.62</c:v>
                </c:pt>
                <c:pt idx="8">
                  <c:v>0.63</c:v>
                </c:pt>
                <c:pt idx="9">
                  <c:v>0.64</c:v>
                </c:pt>
                <c:pt idx="10">
                  <c:v>0.64</c:v>
                </c:pt>
                <c:pt idx="11">
                  <c:v>0.6</c:v>
                </c:pt>
                <c:pt idx="12">
                  <c:v>0.59</c:v>
                </c:pt>
                <c:pt idx="13">
                  <c:v>0.56000000000000005</c:v>
                </c:pt>
                <c:pt idx="14">
                  <c:v>0.47</c:v>
                </c:pt>
                <c:pt idx="15">
                  <c:v>0.48</c:v>
                </c:pt>
                <c:pt idx="16">
                  <c:v>0.48</c:v>
                </c:pt>
                <c:pt idx="17">
                  <c:v>0.44</c:v>
                </c:pt>
                <c:pt idx="18">
                  <c:v>0.39</c:v>
                </c:pt>
                <c:pt idx="19">
                  <c:v>0.38</c:v>
                </c:pt>
                <c:pt idx="20">
                  <c:v>0.37</c:v>
                </c:pt>
                <c:pt idx="21">
                  <c:v>0.35</c:v>
                </c:pt>
                <c:pt idx="22">
                  <c:v>0.27</c:v>
                </c:pt>
                <c:pt idx="23">
                  <c:v>0.31</c:v>
                </c:pt>
                <c:pt idx="24">
                  <c:v>0.28999999999999998</c:v>
                </c:pt>
                <c:pt idx="25">
                  <c:v>0.31</c:v>
                </c:pt>
                <c:pt idx="26">
                  <c:v>0.31</c:v>
                </c:pt>
                <c:pt idx="27">
                  <c:v>0.28999999999999998</c:v>
                </c:pt>
                <c:pt idx="28">
                  <c:v>0.27</c:v>
                </c:pt>
                <c:pt idx="29">
                  <c:v>0.28000000000000003</c:v>
                </c:pt>
                <c:pt idx="30">
                  <c:v>0.28000000000000003</c:v>
                </c:pt>
                <c:pt idx="31">
                  <c:v>0.26</c:v>
                </c:pt>
                <c:pt idx="32">
                  <c:v>0.26</c:v>
                </c:pt>
                <c:pt idx="33">
                  <c:v>0.26</c:v>
                </c:pt>
                <c:pt idx="34">
                  <c:v>0.26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0.25</c:v>
                </c:pt>
                <c:pt idx="39">
                  <c:v>0.25</c:v>
                </c:pt>
                <c:pt idx="4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9C-4BD6-87CD-624720BB7A87}"/>
            </c:ext>
          </c:extLst>
        </c:ser>
        <c:ser>
          <c:idx val="2"/>
          <c:order val="2"/>
          <c:tx>
            <c:strRef>
              <c:f>'10A'!$M$6</c:f>
              <c:strCache>
                <c:ptCount val="1"/>
                <c:pt idx="0">
                  <c:v>Metan og lattergas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'10A'!$N$3:$BB$3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'10A'!$N$6:$BB$6</c:f>
              <c:numCache>
                <c:formatCode>General</c:formatCode>
                <c:ptCount val="41"/>
                <c:pt idx="0">
                  <c:v>0.16</c:v>
                </c:pt>
                <c:pt idx="1">
                  <c:v>0.16</c:v>
                </c:pt>
                <c:pt idx="2">
                  <c:v>0.15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0.15</c:v>
                </c:pt>
                <c:pt idx="6">
                  <c:v>0.16</c:v>
                </c:pt>
                <c:pt idx="7">
                  <c:v>0.17</c:v>
                </c:pt>
                <c:pt idx="8">
                  <c:v>0.17</c:v>
                </c:pt>
                <c:pt idx="9">
                  <c:v>0.16</c:v>
                </c:pt>
                <c:pt idx="10">
                  <c:v>0.15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0.13</c:v>
                </c:pt>
                <c:pt idx="15">
                  <c:v>0.13</c:v>
                </c:pt>
                <c:pt idx="16">
                  <c:v>0.11</c:v>
                </c:pt>
                <c:pt idx="17">
                  <c:v>0.11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0.09</c:v>
                </c:pt>
                <c:pt idx="23">
                  <c:v>0.09</c:v>
                </c:pt>
                <c:pt idx="24">
                  <c:v>0.08</c:v>
                </c:pt>
                <c:pt idx="25">
                  <c:v>0.08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7.0000000000000007E-2</c:v>
                </c:pt>
                <c:pt idx="29">
                  <c:v>7.0000000000000007E-2</c:v>
                </c:pt>
                <c:pt idx="30">
                  <c:v>0.06</c:v>
                </c:pt>
                <c:pt idx="31">
                  <c:v>0.06</c:v>
                </c:pt>
                <c:pt idx="32">
                  <c:v>0.06</c:v>
                </c:pt>
                <c:pt idx="33">
                  <c:v>0.06</c:v>
                </c:pt>
                <c:pt idx="34">
                  <c:v>0.06</c:v>
                </c:pt>
                <c:pt idx="35">
                  <c:v>0.06</c:v>
                </c:pt>
                <c:pt idx="36">
                  <c:v>0.06</c:v>
                </c:pt>
                <c:pt idx="37">
                  <c:v>0.06</c:v>
                </c:pt>
                <c:pt idx="38">
                  <c:v>0.06</c:v>
                </c:pt>
                <c:pt idx="39">
                  <c:v>0.06</c:v>
                </c:pt>
                <c:pt idx="40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9C-4BD6-87CD-624720BB7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70880"/>
        <c:axId val="594671208"/>
      </c:areaChart>
      <c:catAx>
        <c:axId val="59467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1208"/>
        <c:crosses val="autoZero"/>
        <c:auto val="1"/>
        <c:lblAlgn val="ctr"/>
        <c:lblOffset val="100"/>
        <c:tickLblSkip val="5"/>
        <c:noMultiLvlLbl val="0"/>
      </c:catAx>
      <c:valAx>
        <c:axId val="594671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1.4218009478672985E-2"/>
              <c:y val="9.92156113834704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0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energiforbrug i landbrug, gartneri og skovbrug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6.754935253946337E-2"/>
          <c:y val="0.18510716917103739"/>
          <c:w val="0.60528062842855546"/>
          <c:h val="0.7274448021939797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'10A'!$M$29</c:f>
              <c:strCache>
                <c:ptCount val="1"/>
                <c:pt idx="0">
                  <c:v>Intern transport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invertIfNegative val="0"/>
          <c:cat>
            <c:strRef>
              <c:f>'10A'!$N$28:$P$28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'10A'!$N$29:$P$29</c:f>
              <c:numCache>
                <c:formatCode>General</c:formatCode>
                <c:ptCount val="3"/>
                <c:pt idx="0">
                  <c:v>0.62</c:v>
                </c:pt>
                <c:pt idx="1">
                  <c:v>0.56999999999999995</c:v>
                </c:pt>
                <c:pt idx="2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1-430C-AFD9-C63CF7518AB1}"/>
            </c:ext>
          </c:extLst>
        </c:ser>
        <c:ser>
          <c:idx val="1"/>
          <c:order val="1"/>
          <c:tx>
            <c:strRef>
              <c:f>'10A'!$M$30</c:f>
              <c:strCache>
                <c:ptCount val="1"/>
                <c:pt idx="0">
                  <c:v>Procesvarme - højtemperatur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invertIfNegative val="0"/>
          <c:cat>
            <c:strRef>
              <c:f>'10A'!$N$28:$P$28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'10A'!$N$30:$P$30</c:f>
              <c:numCache>
                <c:formatCode>General</c:formatCode>
                <c:ptCount val="3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1-430C-AFD9-C63CF7518AB1}"/>
            </c:ext>
          </c:extLst>
        </c:ser>
        <c:ser>
          <c:idx val="2"/>
          <c:order val="2"/>
          <c:tx>
            <c:strRef>
              <c:f>'10A'!$M$31</c:f>
              <c:strCache>
                <c:ptCount val="1"/>
                <c:pt idx="0">
                  <c:v>Procesvarme - mellemtemperatur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invertIfNegative val="0"/>
          <c:cat>
            <c:strRef>
              <c:f>'10A'!$N$28:$P$28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'10A'!$N$31:$P$31</c:f>
              <c:numCache>
                <c:formatCode>General</c:formatCode>
                <c:ptCount val="3"/>
                <c:pt idx="0">
                  <c:v>0.36</c:v>
                </c:pt>
                <c:pt idx="1">
                  <c:v>0.27</c:v>
                </c:pt>
                <c:pt idx="2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1-430C-AFD9-C63CF7518AB1}"/>
            </c:ext>
          </c:extLst>
        </c:ser>
        <c:ser>
          <c:idx val="3"/>
          <c:order val="3"/>
          <c:tx>
            <c:strRef>
              <c:f>'10A'!$M$32</c:f>
              <c:strCache>
                <c:ptCount val="1"/>
                <c:pt idx="0">
                  <c:v>Rumvarme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invertIfNegative val="0"/>
          <c:cat>
            <c:strRef>
              <c:f>'10A'!$N$28:$P$28</c:f>
              <c:strCache>
                <c:ptCount val="3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</c:strCache>
            </c:strRef>
          </c:cat>
          <c:val>
            <c:numRef>
              <c:f>'10A'!$N$32:$P$32</c:f>
              <c:numCache>
                <c:formatCode>General</c:formatCode>
                <c:ptCount val="3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11-430C-AFD9-C63CF7518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94674488"/>
        <c:axId val="594667928"/>
      </c:barChart>
      <c:catAx>
        <c:axId val="594674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67928"/>
        <c:crosses val="autoZero"/>
        <c:auto val="1"/>
        <c:lblAlgn val="ctr"/>
        <c:lblOffset val="100"/>
        <c:noMultiLvlLbl val="0"/>
      </c:catAx>
      <c:valAx>
        <c:axId val="594667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7.1090047393364926E-3"/>
              <c:y val="0.103264603551061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4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landbrug, gartneri og skovbrug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1498731201253871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'10A'!$M$54</c:f>
              <c:strCache>
                <c:ptCount val="1"/>
                <c:pt idx="0">
                  <c:v>Kul &amp; Koks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'10A'!$N$54:$BB$54</c:f>
              <c:numCache>
                <c:formatCode>General</c:formatCode>
                <c:ptCount val="41"/>
                <c:pt idx="0">
                  <c:v>2.52</c:v>
                </c:pt>
                <c:pt idx="1">
                  <c:v>2.95</c:v>
                </c:pt>
                <c:pt idx="2">
                  <c:v>2.2599999999999998</c:v>
                </c:pt>
                <c:pt idx="3">
                  <c:v>2.13</c:v>
                </c:pt>
                <c:pt idx="4">
                  <c:v>2.31</c:v>
                </c:pt>
                <c:pt idx="5">
                  <c:v>1.81</c:v>
                </c:pt>
                <c:pt idx="6">
                  <c:v>1.45</c:v>
                </c:pt>
                <c:pt idx="7">
                  <c:v>1.24</c:v>
                </c:pt>
                <c:pt idx="8">
                  <c:v>0.91</c:v>
                </c:pt>
                <c:pt idx="9">
                  <c:v>0.71</c:v>
                </c:pt>
                <c:pt idx="10">
                  <c:v>1.08</c:v>
                </c:pt>
                <c:pt idx="11">
                  <c:v>1.23</c:v>
                </c:pt>
                <c:pt idx="12">
                  <c:v>0.86</c:v>
                </c:pt>
                <c:pt idx="13">
                  <c:v>1.2</c:v>
                </c:pt>
                <c:pt idx="14">
                  <c:v>1.44</c:v>
                </c:pt>
                <c:pt idx="15">
                  <c:v>1.79</c:v>
                </c:pt>
                <c:pt idx="16">
                  <c:v>2</c:v>
                </c:pt>
                <c:pt idx="17">
                  <c:v>2.0499999999999998</c:v>
                </c:pt>
                <c:pt idx="18">
                  <c:v>1.81</c:v>
                </c:pt>
                <c:pt idx="19">
                  <c:v>1.25</c:v>
                </c:pt>
                <c:pt idx="20">
                  <c:v>1.33</c:v>
                </c:pt>
                <c:pt idx="21">
                  <c:v>1.19</c:v>
                </c:pt>
                <c:pt idx="22">
                  <c:v>1.17</c:v>
                </c:pt>
                <c:pt idx="23">
                  <c:v>1.52</c:v>
                </c:pt>
                <c:pt idx="24">
                  <c:v>1.04</c:v>
                </c:pt>
                <c:pt idx="25">
                  <c:v>0.74</c:v>
                </c:pt>
                <c:pt idx="26">
                  <c:v>0.62</c:v>
                </c:pt>
                <c:pt idx="27">
                  <c:v>0.45</c:v>
                </c:pt>
                <c:pt idx="28">
                  <c:v>0.36</c:v>
                </c:pt>
                <c:pt idx="29">
                  <c:v>0.22</c:v>
                </c:pt>
                <c:pt idx="30">
                  <c:v>0.23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</c:v>
                </c:pt>
                <c:pt idx="37">
                  <c:v>0.2</c:v>
                </c:pt>
                <c:pt idx="38">
                  <c:v>0.19</c:v>
                </c:pt>
                <c:pt idx="39">
                  <c:v>0.19</c:v>
                </c:pt>
                <c:pt idx="40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6F-4E51-B06F-65C476538AC4}"/>
            </c:ext>
          </c:extLst>
        </c:ser>
        <c:ser>
          <c:idx val="1"/>
          <c:order val="1"/>
          <c:tx>
            <c:strRef>
              <c:f>'10A'!$M$55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'10A'!$N$55:$BB$55</c:f>
              <c:numCache>
                <c:formatCode>General</c:formatCode>
                <c:ptCount val="41"/>
                <c:pt idx="0">
                  <c:v>14.81</c:v>
                </c:pt>
                <c:pt idx="1">
                  <c:v>15.34</c:v>
                </c:pt>
                <c:pt idx="2">
                  <c:v>15.7</c:v>
                </c:pt>
                <c:pt idx="3">
                  <c:v>15.33</c:v>
                </c:pt>
                <c:pt idx="4">
                  <c:v>15.25</c:v>
                </c:pt>
                <c:pt idx="5">
                  <c:v>16.010000000000002</c:v>
                </c:pt>
                <c:pt idx="6">
                  <c:v>17.399999999999999</c:v>
                </c:pt>
                <c:pt idx="7">
                  <c:v>17.350000000000001</c:v>
                </c:pt>
                <c:pt idx="8">
                  <c:v>16.75</c:v>
                </c:pt>
                <c:pt idx="9">
                  <c:v>16.989999999999998</c:v>
                </c:pt>
                <c:pt idx="10">
                  <c:v>16.420000000000002</c:v>
                </c:pt>
                <c:pt idx="11">
                  <c:v>15.94</c:v>
                </c:pt>
                <c:pt idx="12">
                  <c:v>15.82</c:v>
                </c:pt>
                <c:pt idx="13">
                  <c:v>15.16</c:v>
                </c:pt>
                <c:pt idx="14">
                  <c:v>14.36</c:v>
                </c:pt>
                <c:pt idx="15">
                  <c:v>13.83</c:v>
                </c:pt>
                <c:pt idx="16">
                  <c:v>14.5</c:v>
                </c:pt>
                <c:pt idx="17">
                  <c:v>13.69</c:v>
                </c:pt>
                <c:pt idx="18">
                  <c:v>14.92</c:v>
                </c:pt>
                <c:pt idx="19">
                  <c:v>15.61</c:v>
                </c:pt>
                <c:pt idx="20">
                  <c:v>15.74</c:v>
                </c:pt>
                <c:pt idx="21">
                  <c:v>15.21</c:v>
                </c:pt>
                <c:pt idx="22">
                  <c:v>14.74</c:v>
                </c:pt>
                <c:pt idx="23">
                  <c:v>14.2</c:v>
                </c:pt>
                <c:pt idx="24">
                  <c:v>13.53</c:v>
                </c:pt>
                <c:pt idx="25">
                  <c:v>13.98</c:v>
                </c:pt>
                <c:pt idx="26">
                  <c:v>13.85</c:v>
                </c:pt>
                <c:pt idx="27">
                  <c:v>12.8</c:v>
                </c:pt>
                <c:pt idx="28">
                  <c:v>12.88</c:v>
                </c:pt>
                <c:pt idx="29">
                  <c:v>12.23</c:v>
                </c:pt>
                <c:pt idx="30">
                  <c:v>12.34</c:v>
                </c:pt>
                <c:pt idx="31">
                  <c:v>11.69</c:v>
                </c:pt>
                <c:pt idx="32">
                  <c:v>11.43</c:v>
                </c:pt>
                <c:pt idx="33">
                  <c:v>11.18</c:v>
                </c:pt>
                <c:pt idx="34">
                  <c:v>10.92</c:v>
                </c:pt>
                <c:pt idx="35">
                  <c:v>10.48</c:v>
                </c:pt>
                <c:pt idx="36">
                  <c:v>10.31</c:v>
                </c:pt>
                <c:pt idx="37">
                  <c:v>10.15</c:v>
                </c:pt>
                <c:pt idx="38">
                  <c:v>9.8800000000000008</c:v>
                </c:pt>
                <c:pt idx="39">
                  <c:v>9.7200000000000006</c:v>
                </c:pt>
                <c:pt idx="40">
                  <c:v>9.42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6F-4E51-B06F-65C476538AC4}"/>
            </c:ext>
          </c:extLst>
        </c:ser>
        <c:ser>
          <c:idx val="2"/>
          <c:order val="2"/>
          <c:tx>
            <c:strRef>
              <c:f>'10A'!$M$56</c:f>
              <c:strCache>
                <c:ptCount val="1"/>
                <c:pt idx="0">
                  <c:v>Naturgas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'10A'!$N$56:$BB$56</c:f>
              <c:numCache>
                <c:formatCode>General</c:formatCode>
                <c:ptCount val="41"/>
                <c:pt idx="0">
                  <c:v>2.2200000000000002</c:v>
                </c:pt>
                <c:pt idx="1">
                  <c:v>2.68</c:v>
                </c:pt>
                <c:pt idx="2">
                  <c:v>2.39</c:v>
                </c:pt>
                <c:pt idx="3">
                  <c:v>2.46</c:v>
                </c:pt>
                <c:pt idx="4">
                  <c:v>2.4900000000000002</c:v>
                </c:pt>
                <c:pt idx="5">
                  <c:v>2.56</c:v>
                </c:pt>
                <c:pt idx="6">
                  <c:v>2.67</c:v>
                </c:pt>
                <c:pt idx="7">
                  <c:v>2.64</c:v>
                </c:pt>
                <c:pt idx="8">
                  <c:v>2.48</c:v>
                </c:pt>
                <c:pt idx="9">
                  <c:v>2.2400000000000002</c:v>
                </c:pt>
                <c:pt idx="10">
                  <c:v>2.38</c:v>
                </c:pt>
                <c:pt idx="11">
                  <c:v>2.69</c:v>
                </c:pt>
                <c:pt idx="12">
                  <c:v>2.54</c:v>
                </c:pt>
                <c:pt idx="13">
                  <c:v>2.3199999999999998</c:v>
                </c:pt>
                <c:pt idx="14">
                  <c:v>2.2599999999999998</c:v>
                </c:pt>
                <c:pt idx="15">
                  <c:v>2.25</c:v>
                </c:pt>
                <c:pt idx="16">
                  <c:v>2.2400000000000002</c:v>
                </c:pt>
                <c:pt idx="17">
                  <c:v>1.87</c:v>
                </c:pt>
                <c:pt idx="18">
                  <c:v>1.66</c:v>
                </c:pt>
                <c:pt idx="19">
                  <c:v>1.69</c:v>
                </c:pt>
                <c:pt idx="20">
                  <c:v>1.75</c:v>
                </c:pt>
                <c:pt idx="21">
                  <c:v>1.63</c:v>
                </c:pt>
                <c:pt idx="22">
                  <c:v>1.59</c:v>
                </c:pt>
                <c:pt idx="23">
                  <c:v>1.51</c:v>
                </c:pt>
                <c:pt idx="24">
                  <c:v>1.41</c:v>
                </c:pt>
                <c:pt idx="25">
                  <c:v>1.48</c:v>
                </c:pt>
                <c:pt idx="26">
                  <c:v>1.68</c:v>
                </c:pt>
                <c:pt idx="27">
                  <c:v>1.69</c:v>
                </c:pt>
                <c:pt idx="28">
                  <c:v>1.42</c:v>
                </c:pt>
                <c:pt idx="29">
                  <c:v>1.33</c:v>
                </c:pt>
                <c:pt idx="30">
                  <c:v>1.25</c:v>
                </c:pt>
                <c:pt idx="31">
                  <c:v>1.24</c:v>
                </c:pt>
                <c:pt idx="32">
                  <c:v>1.18</c:v>
                </c:pt>
                <c:pt idx="33">
                  <c:v>1.1499999999999999</c:v>
                </c:pt>
                <c:pt idx="34">
                  <c:v>1.0900000000000001</c:v>
                </c:pt>
                <c:pt idx="35">
                  <c:v>1.07</c:v>
                </c:pt>
                <c:pt idx="36">
                  <c:v>0.89</c:v>
                </c:pt>
                <c:pt idx="37">
                  <c:v>0.75</c:v>
                </c:pt>
                <c:pt idx="38">
                  <c:v>0.61</c:v>
                </c:pt>
                <c:pt idx="39">
                  <c:v>0.48</c:v>
                </c:pt>
                <c:pt idx="4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6F-4E51-B06F-65C476538AC4}"/>
            </c:ext>
          </c:extLst>
        </c:ser>
        <c:ser>
          <c:idx val="3"/>
          <c:order val="3"/>
          <c:tx>
            <c:strRef>
              <c:f>'10A'!$M$57</c:f>
              <c:strCache>
                <c:ptCount val="1"/>
                <c:pt idx="0">
                  <c:v>Bionaturgas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'10A'!$N$57:$BB$57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0.01</c:v>
                </c:pt>
                <c:pt idx="25">
                  <c:v>0.02</c:v>
                </c:pt>
                <c:pt idx="26">
                  <c:v>0.05</c:v>
                </c:pt>
                <c:pt idx="27">
                  <c:v>0.09</c:v>
                </c:pt>
                <c:pt idx="28">
                  <c:v>0.11</c:v>
                </c:pt>
                <c:pt idx="29">
                  <c:v>0.15</c:v>
                </c:pt>
                <c:pt idx="30">
                  <c:v>0.28000000000000003</c:v>
                </c:pt>
                <c:pt idx="31">
                  <c:v>0.35</c:v>
                </c:pt>
                <c:pt idx="32">
                  <c:v>0.48</c:v>
                </c:pt>
                <c:pt idx="33">
                  <c:v>0.56999999999999995</c:v>
                </c:pt>
                <c:pt idx="34">
                  <c:v>0.7</c:v>
                </c:pt>
                <c:pt idx="35">
                  <c:v>0.78</c:v>
                </c:pt>
                <c:pt idx="36">
                  <c:v>0.84</c:v>
                </c:pt>
                <c:pt idx="37">
                  <c:v>0.86</c:v>
                </c:pt>
                <c:pt idx="38">
                  <c:v>0.88</c:v>
                </c:pt>
                <c:pt idx="39">
                  <c:v>0.89</c:v>
                </c:pt>
                <c:pt idx="40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6F-4E51-B06F-65C476538AC4}"/>
            </c:ext>
          </c:extLst>
        </c:ser>
        <c:ser>
          <c:idx val="4"/>
          <c:order val="4"/>
          <c:tx>
            <c:strRef>
              <c:f>'10A'!$M$58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rgbClr val="1DE2CD"/>
            </a:solidFill>
            <a:ln w="9525">
              <a:solidFill>
                <a:srgbClr val="19C0AE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'10A'!$N$58:$BB$58</c:f>
              <c:numCache>
                <c:formatCode>General</c:formatCode>
                <c:ptCount val="41"/>
                <c:pt idx="0">
                  <c:v>3.48</c:v>
                </c:pt>
                <c:pt idx="1">
                  <c:v>3.48</c:v>
                </c:pt>
                <c:pt idx="2">
                  <c:v>3.48</c:v>
                </c:pt>
                <c:pt idx="3">
                  <c:v>3.24</c:v>
                </c:pt>
                <c:pt idx="4">
                  <c:v>3.01</c:v>
                </c:pt>
                <c:pt idx="5">
                  <c:v>2.79</c:v>
                </c:pt>
                <c:pt idx="6">
                  <c:v>2.5099999999999998</c:v>
                </c:pt>
                <c:pt idx="7">
                  <c:v>2.69</c:v>
                </c:pt>
                <c:pt idx="8">
                  <c:v>2.75</c:v>
                </c:pt>
                <c:pt idx="9">
                  <c:v>2.5299999999999998</c:v>
                </c:pt>
                <c:pt idx="10">
                  <c:v>2.2400000000000002</c:v>
                </c:pt>
                <c:pt idx="11">
                  <c:v>2.08</c:v>
                </c:pt>
                <c:pt idx="12">
                  <c:v>2.08</c:v>
                </c:pt>
                <c:pt idx="13">
                  <c:v>2.0499999999999998</c:v>
                </c:pt>
                <c:pt idx="14">
                  <c:v>2.0299999999999998</c:v>
                </c:pt>
                <c:pt idx="15">
                  <c:v>2.02</c:v>
                </c:pt>
                <c:pt idx="16">
                  <c:v>2.0099999999999998</c:v>
                </c:pt>
                <c:pt idx="17">
                  <c:v>2.0099999999999998</c:v>
                </c:pt>
                <c:pt idx="18">
                  <c:v>2.06</c:v>
                </c:pt>
                <c:pt idx="19">
                  <c:v>2.1</c:v>
                </c:pt>
                <c:pt idx="20">
                  <c:v>2.14</c:v>
                </c:pt>
                <c:pt idx="21">
                  <c:v>2.13</c:v>
                </c:pt>
                <c:pt idx="22">
                  <c:v>2.13</c:v>
                </c:pt>
                <c:pt idx="23">
                  <c:v>2.13</c:v>
                </c:pt>
                <c:pt idx="24">
                  <c:v>2.13</c:v>
                </c:pt>
                <c:pt idx="25">
                  <c:v>2.17</c:v>
                </c:pt>
                <c:pt idx="26">
                  <c:v>2.19</c:v>
                </c:pt>
                <c:pt idx="27">
                  <c:v>2.19</c:v>
                </c:pt>
                <c:pt idx="28">
                  <c:v>2.1800000000000002</c:v>
                </c:pt>
                <c:pt idx="29">
                  <c:v>2.16</c:v>
                </c:pt>
                <c:pt idx="30">
                  <c:v>2.2400000000000002</c:v>
                </c:pt>
                <c:pt idx="31">
                  <c:v>2.2200000000000002</c:v>
                </c:pt>
                <c:pt idx="32">
                  <c:v>2.21</c:v>
                </c:pt>
                <c:pt idx="33">
                  <c:v>2.2000000000000002</c:v>
                </c:pt>
                <c:pt idx="34">
                  <c:v>2.19</c:v>
                </c:pt>
                <c:pt idx="35">
                  <c:v>2.1800000000000002</c:v>
                </c:pt>
                <c:pt idx="36">
                  <c:v>2.1800000000000002</c:v>
                </c:pt>
                <c:pt idx="37">
                  <c:v>2.17</c:v>
                </c:pt>
                <c:pt idx="38">
                  <c:v>2.17</c:v>
                </c:pt>
                <c:pt idx="39">
                  <c:v>2.16</c:v>
                </c:pt>
                <c:pt idx="40">
                  <c:v>2.15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6F-4E51-B06F-65C476538AC4}"/>
            </c:ext>
          </c:extLst>
        </c:ser>
        <c:ser>
          <c:idx val="5"/>
          <c:order val="5"/>
          <c:tx>
            <c:strRef>
              <c:f>'10A'!$M$59</c:f>
              <c:strCache>
                <c:ptCount val="1"/>
                <c:pt idx="0">
                  <c:v>Øvrig VE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'10A'!$N$59:$BB$59</c:f>
              <c:numCache>
                <c:formatCode>General</c:formatCode>
                <c:ptCount val="41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0.05</c:v>
                </c:pt>
                <c:pt idx="4">
                  <c:v>0.05</c:v>
                </c:pt>
                <c:pt idx="5">
                  <c:v>0.06</c:v>
                </c:pt>
                <c:pt idx="6">
                  <c:v>0.19</c:v>
                </c:pt>
                <c:pt idx="7">
                  <c:v>0.08</c:v>
                </c:pt>
                <c:pt idx="8">
                  <c:v>0.09</c:v>
                </c:pt>
                <c:pt idx="9">
                  <c:v>0.09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0.16</c:v>
                </c:pt>
                <c:pt idx="13">
                  <c:v>0.2</c:v>
                </c:pt>
                <c:pt idx="14">
                  <c:v>0.24</c:v>
                </c:pt>
                <c:pt idx="15">
                  <c:v>0.16</c:v>
                </c:pt>
                <c:pt idx="16">
                  <c:v>0.41</c:v>
                </c:pt>
                <c:pt idx="17">
                  <c:v>0.62</c:v>
                </c:pt>
                <c:pt idx="18">
                  <c:v>0.75</c:v>
                </c:pt>
                <c:pt idx="19">
                  <c:v>0.57999999999999996</c:v>
                </c:pt>
                <c:pt idx="20">
                  <c:v>0.63</c:v>
                </c:pt>
                <c:pt idx="21">
                  <c:v>0.64</c:v>
                </c:pt>
                <c:pt idx="22">
                  <c:v>0.62</c:v>
                </c:pt>
                <c:pt idx="23">
                  <c:v>0.63</c:v>
                </c:pt>
                <c:pt idx="24">
                  <c:v>0.67</c:v>
                </c:pt>
                <c:pt idx="25">
                  <c:v>0.74</c:v>
                </c:pt>
                <c:pt idx="26">
                  <c:v>0.84</c:v>
                </c:pt>
                <c:pt idx="27">
                  <c:v>0.82</c:v>
                </c:pt>
                <c:pt idx="28">
                  <c:v>0.95</c:v>
                </c:pt>
                <c:pt idx="29">
                  <c:v>1.06</c:v>
                </c:pt>
                <c:pt idx="30">
                  <c:v>1.31</c:v>
                </c:pt>
                <c:pt idx="31">
                  <c:v>1.35</c:v>
                </c:pt>
                <c:pt idx="32">
                  <c:v>1.47</c:v>
                </c:pt>
                <c:pt idx="33">
                  <c:v>1.59</c:v>
                </c:pt>
                <c:pt idx="34">
                  <c:v>1.71</c:v>
                </c:pt>
                <c:pt idx="35">
                  <c:v>2.02</c:v>
                </c:pt>
                <c:pt idx="36">
                  <c:v>2.1</c:v>
                </c:pt>
                <c:pt idx="37">
                  <c:v>2.1800000000000002</c:v>
                </c:pt>
                <c:pt idx="38">
                  <c:v>2.36</c:v>
                </c:pt>
                <c:pt idx="39">
                  <c:v>2.44</c:v>
                </c:pt>
                <c:pt idx="40">
                  <c:v>2.65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6F-4E51-B06F-65C476538AC4}"/>
            </c:ext>
          </c:extLst>
        </c:ser>
        <c:ser>
          <c:idx val="6"/>
          <c:order val="6"/>
          <c:tx>
            <c:strRef>
              <c:f>'10A'!$M$60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rgbClr val="FF8181"/>
            </a:solidFill>
            <a:ln w="9525">
              <a:solidFill>
                <a:srgbClr val="D96E6E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'10A'!$N$60:$BB$60</c:f>
              <c:numCache>
                <c:formatCode>General</c:formatCode>
                <c:ptCount val="41"/>
                <c:pt idx="0">
                  <c:v>1.87</c:v>
                </c:pt>
                <c:pt idx="1">
                  <c:v>1.87</c:v>
                </c:pt>
                <c:pt idx="2">
                  <c:v>1.87</c:v>
                </c:pt>
                <c:pt idx="3">
                  <c:v>1.87</c:v>
                </c:pt>
                <c:pt idx="4">
                  <c:v>1.81</c:v>
                </c:pt>
                <c:pt idx="5">
                  <c:v>1.76</c:v>
                </c:pt>
                <c:pt idx="6">
                  <c:v>2.0299999999999998</c:v>
                </c:pt>
                <c:pt idx="7">
                  <c:v>1.88</c:v>
                </c:pt>
                <c:pt idx="8">
                  <c:v>1.88</c:v>
                </c:pt>
                <c:pt idx="9">
                  <c:v>1.88</c:v>
                </c:pt>
                <c:pt idx="10">
                  <c:v>1.88</c:v>
                </c:pt>
                <c:pt idx="11">
                  <c:v>1.88</c:v>
                </c:pt>
                <c:pt idx="12">
                  <c:v>1.88</c:v>
                </c:pt>
                <c:pt idx="13">
                  <c:v>1.88</c:v>
                </c:pt>
                <c:pt idx="14">
                  <c:v>1.99</c:v>
                </c:pt>
                <c:pt idx="15">
                  <c:v>1.99</c:v>
                </c:pt>
                <c:pt idx="16">
                  <c:v>1.99</c:v>
                </c:pt>
                <c:pt idx="17">
                  <c:v>1.99</c:v>
                </c:pt>
                <c:pt idx="18">
                  <c:v>1.99</c:v>
                </c:pt>
                <c:pt idx="19">
                  <c:v>1.99</c:v>
                </c:pt>
                <c:pt idx="20">
                  <c:v>1.99</c:v>
                </c:pt>
                <c:pt idx="21">
                  <c:v>1.58</c:v>
                </c:pt>
                <c:pt idx="22">
                  <c:v>1.58</c:v>
                </c:pt>
                <c:pt idx="23">
                  <c:v>1.58</c:v>
                </c:pt>
                <c:pt idx="24">
                  <c:v>1.58</c:v>
                </c:pt>
                <c:pt idx="25">
                  <c:v>1.58</c:v>
                </c:pt>
                <c:pt idx="26">
                  <c:v>1.58</c:v>
                </c:pt>
                <c:pt idx="27">
                  <c:v>1.58</c:v>
                </c:pt>
                <c:pt idx="28">
                  <c:v>1.55</c:v>
                </c:pt>
                <c:pt idx="29">
                  <c:v>1.55</c:v>
                </c:pt>
                <c:pt idx="30">
                  <c:v>1.64</c:v>
                </c:pt>
                <c:pt idx="31">
                  <c:v>1.64</c:v>
                </c:pt>
                <c:pt idx="32">
                  <c:v>1.64</c:v>
                </c:pt>
                <c:pt idx="33">
                  <c:v>1.63</c:v>
                </c:pt>
                <c:pt idx="34">
                  <c:v>1.63</c:v>
                </c:pt>
                <c:pt idx="35">
                  <c:v>1.63</c:v>
                </c:pt>
                <c:pt idx="36">
                  <c:v>1.62</c:v>
                </c:pt>
                <c:pt idx="37">
                  <c:v>1.62</c:v>
                </c:pt>
                <c:pt idx="38">
                  <c:v>1.61</c:v>
                </c:pt>
                <c:pt idx="39">
                  <c:v>1.61</c:v>
                </c:pt>
                <c:pt idx="40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6F-4E51-B06F-65C476538AC4}"/>
            </c:ext>
          </c:extLst>
        </c:ser>
        <c:ser>
          <c:idx val="7"/>
          <c:order val="7"/>
          <c:tx>
            <c:strRef>
              <c:f>'10A'!$M$61</c:f>
              <c:strCache>
                <c:ptCount val="1"/>
                <c:pt idx="0">
                  <c:v>Elektricititet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'10A'!$N$53:$BB$53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'10A'!$N$61:$BB$61</c:f>
              <c:numCache>
                <c:formatCode>General</c:formatCode>
                <c:ptCount val="41"/>
                <c:pt idx="0">
                  <c:v>6.1</c:v>
                </c:pt>
                <c:pt idx="1">
                  <c:v>6.17</c:v>
                </c:pt>
                <c:pt idx="2">
                  <c:v>6.57</c:v>
                </c:pt>
                <c:pt idx="3">
                  <c:v>6.85</c:v>
                </c:pt>
                <c:pt idx="4">
                  <c:v>6.76</c:v>
                </c:pt>
                <c:pt idx="5">
                  <c:v>6.48</c:v>
                </c:pt>
                <c:pt idx="6">
                  <c:v>6.89</c:v>
                </c:pt>
                <c:pt idx="7">
                  <c:v>7.04</c:v>
                </c:pt>
                <c:pt idx="8">
                  <c:v>6.81</c:v>
                </c:pt>
                <c:pt idx="9">
                  <c:v>6.97</c:v>
                </c:pt>
                <c:pt idx="10">
                  <c:v>7.01</c:v>
                </c:pt>
                <c:pt idx="11">
                  <c:v>6.78</c:v>
                </c:pt>
                <c:pt idx="12">
                  <c:v>6.67</c:v>
                </c:pt>
                <c:pt idx="13">
                  <c:v>6.86</c:v>
                </c:pt>
                <c:pt idx="14">
                  <c:v>6.83</c:v>
                </c:pt>
                <c:pt idx="15">
                  <c:v>6.86</c:v>
                </c:pt>
                <c:pt idx="16">
                  <c:v>7.06</c:v>
                </c:pt>
                <c:pt idx="17">
                  <c:v>6.8</c:v>
                </c:pt>
                <c:pt idx="18">
                  <c:v>6.93</c:v>
                </c:pt>
                <c:pt idx="19">
                  <c:v>6.75</c:v>
                </c:pt>
                <c:pt idx="20">
                  <c:v>6.9</c:v>
                </c:pt>
                <c:pt idx="21">
                  <c:v>6.65</c:v>
                </c:pt>
                <c:pt idx="22">
                  <c:v>6.42</c:v>
                </c:pt>
                <c:pt idx="23">
                  <c:v>6.58</c:v>
                </c:pt>
                <c:pt idx="24">
                  <c:v>6.42</c:v>
                </c:pt>
                <c:pt idx="25">
                  <c:v>6.42</c:v>
                </c:pt>
                <c:pt idx="26">
                  <c:v>6.27</c:v>
                </c:pt>
                <c:pt idx="27">
                  <c:v>6.33</c:v>
                </c:pt>
                <c:pt idx="28">
                  <c:v>6.27</c:v>
                </c:pt>
                <c:pt idx="29">
                  <c:v>6.58</c:v>
                </c:pt>
                <c:pt idx="30">
                  <c:v>6.5</c:v>
                </c:pt>
                <c:pt idx="31">
                  <c:v>6.47</c:v>
                </c:pt>
                <c:pt idx="32">
                  <c:v>6.49</c:v>
                </c:pt>
                <c:pt idx="33">
                  <c:v>6.5</c:v>
                </c:pt>
                <c:pt idx="34">
                  <c:v>6.52</c:v>
                </c:pt>
                <c:pt idx="35">
                  <c:v>6.53</c:v>
                </c:pt>
                <c:pt idx="36">
                  <c:v>6.54</c:v>
                </c:pt>
                <c:pt idx="37">
                  <c:v>6.54</c:v>
                </c:pt>
                <c:pt idx="38">
                  <c:v>6.55</c:v>
                </c:pt>
                <c:pt idx="39">
                  <c:v>6.55</c:v>
                </c:pt>
                <c:pt idx="40">
                  <c:v>6.56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F-4E51-B06F-65C476538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67600"/>
        <c:axId val="594674160"/>
      </c:areaChart>
      <c:catAx>
        <c:axId val="59466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4160"/>
        <c:crosses val="autoZero"/>
        <c:auto val="1"/>
        <c:lblAlgn val="ctr"/>
        <c:lblOffset val="100"/>
        <c:tickLblSkip val="5"/>
        <c:noMultiLvlLbl val="0"/>
      </c:catAx>
      <c:valAx>
        <c:axId val="5946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676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Energiforbrug i fiskeri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layoutTarget val="inner"/>
          <c:xMode val="edge"/>
          <c:yMode val="edge"/>
          <c:x val="6.2276747397096689E-2"/>
          <c:y val="0.12842127882475929"/>
          <c:w val="0.76011643094376224"/>
          <c:h val="0.78413069254025802"/>
        </c:manualLayout>
      </c:layout>
      <c:areaChart>
        <c:grouping val="stacked"/>
        <c:varyColors val="0"/>
        <c:ser>
          <c:idx val="0"/>
          <c:order val="0"/>
          <c:tx>
            <c:strRef>
              <c:f>'10A'!$M$79</c:f>
              <c:strCache>
                <c:ptCount val="1"/>
                <c:pt idx="0">
                  <c:v>Olie</c:v>
                </c:pt>
              </c:strCache>
            </c:strRef>
          </c:tx>
          <c:spPr>
            <a:solidFill>
              <a:srgbClr val="404040"/>
            </a:solidFill>
            <a:ln w="9525">
              <a:solidFill>
                <a:srgbClr val="363636"/>
              </a:solidFill>
            </a:ln>
            <a:effectLst/>
          </c:spPr>
          <c:cat>
            <c:strRef>
              <c:f>'10A'!$N$78:$BB$78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'10A'!$N$79:$BB$79</c:f>
              <c:numCache>
                <c:formatCode>General</c:formatCode>
                <c:ptCount val="41"/>
                <c:pt idx="0">
                  <c:v>10.44</c:v>
                </c:pt>
                <c:pt idx="1">
                  <c:v>10.6</c:v>
                </c:pt>
                <c:pt idx="2">
                  <c:v>10.73</c:v>
                </c:pt>
                <c:pt idx="3">
                  <c:v>8.56</c:v>
                </c:pt>
                <c:pt idx="4">
                  <c:v>8.34</c:v>
                </c:pt>
                <c:pt idx="5">
                  <c:v>7.79</c:v>
                </c:pt>
                <c:pt idx="6">
                  <c:v>8.44</c:v>
                </c:pt>
                <c:pt idx="7">
                  <c:v>8.39</c:v>
                </c:pt>
                <c:pt idx="8">
                  <c:v>8.5500000000000007</c:v>
                </c:pt>
                <c:pt idx="9">
                  <c:v>8.6300000000000008</c:v>
                </c:pt>
                <c:pt idx="10">
                  <c:v>8.67</c:v>
                </c:pt>
                <c:pt idx="11">
                  <c:v>8.1</c:v>
                </c:pt>
                <c:pt idx="12">
                  <c:v>8.0299999999999994</c:v>
                </c:pt>
                <c:pt idx="13">
                  <c:v>7.59</c:v>
                </c:pt>
                <c:pt idx="14">
                  <c:v>6.39</c:v>
                </c:pt>
                <c:pt idx="15">
                  <c:v>6.49</c:v>
                </c:pt>
                <c:pt idx="16">
                  <c:v>6.47</c:v>
                </c:pt>
                <c:pt idx="17">
                  <c:v>5.88</c:v>
                </c:pt>
                <c:pt idx="18">
                  <c:v>5.28</c:v>
                </c:pt>
                <c:pt idx="19">
                  <c:v>5.0999999999999996</c:v>
                </c:pt>
                <c:pt idx="20">
                  <c:v>5.05</c:v>
                </c:pt>
                <c:pt idx="21">
                  <c:v>4.75</c:v>
                </c:pt>
                <c:pt idx="22">
                  <c:v>3.67</c:v>
                </c:pt>
                <c:pt idx="23">
                  <c:v>4.21</c:v>
                </c:pt>
                <c:pt idx="24">
                  <c:v>3.85</c:v>
                </c:pt>
                <c:pt idx="25">
                  <c:v>4.2</c:v>
                </c:pt>
                <c:pt idx="26">
                  <c:v>4.1900000000000004</c:v>
                </c:pt>
                <c:pt idx="27">
                  <c:v>3.89</c:v>
                </c:pt>
                <c:pt idx="28">
                  <c:v>3.65</c:v>
                </c:pt>
                <c:pt idx="29">
                  <c:v>3.73</c:v>
                </c:pt>
                <c:pt idx="30">
                  <c:v>3.75</c:v>
                </c:pt>
                <c:pt idx="31">
                  <c:v>3.54</c:v>
                </c:pt>
                <c:pt idx="32">
                  <c:v>3.52</c:v>
                </c:pt>
                <c:pt idx="33">
                  <c:v>3.49</c:v>
                </c:pt>
                <c:pt idx="34">
                  <c:v>3.46</c:v>
                </c:pt>
                <c:pt idx="35">
                  <c:v>3.44</c:v>
                </c:pt>
                <c:pt idx="36">
                  <c:v>3.41</c:v>
                </c:pt>
                <c:pt idx="37">
                  <c:v>3.39</c:v>
                </c:pt>
                <c:pt idx="38">
                  <c:v>3.36</c:v>
                </c:pt>
                <c:pt idx="39">
                  <c:v>3.34</c:v>
                </c:pt>
                <c:pt idx="40">
                  <c:v>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29-48B5-8386-2E7B5FB1A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81704"/>
        <c:axId val="594682360"/>
      </c:areaChart>
      <c:catAx>
        <c:axId val="594681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2360"/>
        <c:crosses val="autoZero"/>
        <c:auto val="1"/>
        <c:lblAlgn val="ctr"/>
        <c:lblOffset val="100"/>
        <c:tickLblSkip val="5"/>
        <c:noMultiLvlLbl val="0"/>
      </c:catAx>
      <c:valAx>
        <c:axId val="594682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84805858206279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1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70123521289698"/>
          <c:y val="0.5057809724786495"/>
          <c:w val="7.3578385640183597E-2"/>
          <c:h val="6.4579512163395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Energiintensitet og indeks for energiforbrug og økonomisk aktivitet i landbrug, gartneri, skovbrug og fiskeri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935733381723034"/>
          <c:w val="0.7096555584580363"/>
          <c:h val="0.80498894230235107"/>
        </c:manualLayout>
      </c:layout>
      <c:lineChart>
        <c:grouping val="standard"/>
        <c:varyColors val="0"/>
        <c:ser>
          <c:idx val="0"/>
          <c:order val="0"/>
          <c:tx>
            <c:strRef>
              <c:f>'10A'!$M$104</c:f>
              <c:strCache>
                <c:ptCount val="1"/>
                <c:pt idx="0">
                  <c:v>Energiintensitet</c:v>
                </c:pt>
              </c:strCache>
            </c:strRef>
          </c:tx>
          <c:spPr>
            <a:ln w="19050" cap="rnd">
              <a:solidFill>
                <a:srgbClr val="1D4C57"/>
              </a:solidFill>
              <a:round/>
            </a:ln>
            <a:effectLst/>
          </c:spPr>
          <c:marker>
            <c:symbol val="none"/>
          </c:marker>
          <c:cat>
            <c:strRef>
              <c:f>'10A'!$N$103:$AH$103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'10A'!$N$104:$AH$104</c:f>
              <c:numCache>
                <c:formatCode>General</c:formatCode>
                <c:ptCount val="21"/>
                <c:pt idx="0">
                  <c:v>100</c:v>
                </c:pt>
                <c:pt idx="1">
                  <c:v>100.79</c:v>
                </c:pt>
                <c:pt idx="2">
                  <c:v>91.53</c:v>
                </c:pt>
                <c:pt idx="3">
                  <c:v>93.63</c:v>
                </c:pt>
                <c:pt idx="4">
                  <c:v>87.7</c:v>
                </c:pt>
                <c:pt idx="5">
                  <c:v>88.89</c:v>
                </c:pt>
                <c:pt idx="6">
                  <c:v>91.12</c:v>
                </c:pt>
                <c:pt idx="7">
                  <c:v>84.52</c:v>
                </c:pt>
                <c:pt idx="8">
                  <c:v>87.74</c:v>
                </c:pt>
                <c:pt idx="9">
                  <c:v>85.09</c:v>
                </c:pt>
                <c:pt idx="10">
                  <c:v>85.66</c:v>
                </c:pt>
                <c:pt idx="11">
                  <c:v>83.38</c:v>
                </c:pt>
                <c:pt idx="12">
                  <c:v>83.09</c:v>
                </c:pt>
                <c:pt idx="13">
                  <c:v>82.81</c:v>
                </c:pt>
                <c:pt idx="14">
                  <c:v>82.52</c:v>
                </c:pt>
                <c:pt idx="15">
                  <c:v>82.23</c:v>
                </c:pt>
                <c:pt idx="16">
                  <c:v>81.88</c:v>
                </c:pt>
                <c:pt idx="17">
                  <c:v>81.52</c:v>
                </c:pt>
                <c:pt idx="18">
                  <c:v>81.16</c:v>
                </c:pt>
                <c:pt idx="19">
                  <c:v>80.8</c:v>
                </c:pt>
                <c:pt idx="20">
                  <c:v>80.45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0-45E4-A28C-9E98B12EDA5C}"/>
            </c:ext>
          </c:extLst>
        </c:ser>
        <c:ser>
          <c:idx val="1"/>
          <c:order val="1"/>
          <c:tx>
            <c:strRef>
              <c:f>'10A'!$M$105</c:f>
              <c:strCache>
                <c:ptCount val="1"/>
                <c:pt idx="0">
                  <c:v>Energiforbrug</c:v>
                </c:pt>
              </c:strCache>
            </c:strRef>
          </c:tx>
          <c:spPr>
            <a:ln w="19050" cap="rnd">
              <a:solidFill>
                <a:srgbClr val="0097A7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'10A'!$N$103:$AH$103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'10A'!$N$105:$AH$105</c:f>
              <c:numCache>
                <c:formatCode>General</c:formatCode>
                <c:ptCount val="21"/>
                <c:pt idx="0">
                  <c:v>100</c:v>
                </c:pt>
                <c:pt idx="1">
                  <c:v>99.24</c:v>
                </c:pt>
                <c:pt idx="2">
                  <c:v>92.62</c:v>
                </c:pt>
                <c:pt idx="3">
                  <c:v>93.94</c:v>
                </c:pt>
                <c:pt idx="4">
                  <c:v>91.88</c:v>
                </c:pt>
                <c:pt idx="5">
                  <c:v>92.28</c:v>
                </c:pt>
                <c:pt idx="6">
                  <c:v>91.52</c:v>
                </c:pt>
                <c:pt idx="7">
                  <c:v>87.54</c:v>
                </c:pt>
                <c:pt idx="8">
                  <c:v>86.42</c:v>
                </c:pt>
                <c:pt idx="9">
                  <c:v>85.6</c:v>
                </c:pt>
                <c:pt idx="10">
                  <c:v>86.23</c:v>
                </c:pt>
                <c:pt idx="11">
                  <c:v>83.99</c:v>
                </c:pt>
                <c:pt idx="12">
                  <c:v>83.76</c:v>
                </c:pt>
                <c:pt idx="13">
                  <c:v>83.53</c:v>
                </c:pt>
                <c:pt idx="14">
                  <c:v>83.3</c:v>
                </c:pt>
                <c:pt idx="15">
                  <c:v>83.07</c:v>
                </c:pt>
                <c:pt idx="16">
                  <c:v>82.74</c:v>
                </c:pt>
                <c:pt idx="17">
                  <c:v>82.4</c:v>
                </c:pt>
                <c:pt idx="18">
                  <c:v>82.06</c:v>
                </c:pt>
                <c:pt idx="19">
                  <c:v>81.73</c:v>
                </c:pt>
                <c:pt idx="20">
                  <c:v>81.39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0-45E4-A28C-9E98B12EDA5C}"/>
            </c:ext>
          </c:extLst>
        </c:ser>
        <c:ser>
          <c:idx val="2"/>
          <c:order val="2"/>
          <c:tx>
            <c:strRef>
              <c:f>'10A'!$M$106</c:f>
              <c:strCache>
                <c:ptCount val="1"/>
                <c:pt idx="0">
                  <c:v>Produktionsværdi</c:v>
                </c:pt>
              </c:strCache>
            </c:strRef>
          </c:tx>
          <c:spPr>
            <a:ln w="19050" cap="rnd">
              <a:solidFill>
                <a:srgbClr val="673AB7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'10A'!$N$103:$AH$103</c:f>
              <c:strCach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strCache>
            </c:strRef>
          </c:cat>
          <c:val>
            <c:numRef>
              <c:f>'10A'!$N$106:$AH$106</c:f>
              <c:numCache>
                <c:formatCode>General</c:formatCode>
                <c:ptCount val="21"/>
                <c:pt idx="0">
                  <c:v>100</c:v>
                </c:pt>
                <c:pt idx="1">
                  <c:v>98.46</c:v>
                </c:pt>
                <c:pt idx="2">
                  <c:v>101.18</c:v>
                </c:pt>
                <c:pt idx="3">
                  <c:v>100.33</c:v>
                </c:pt>
                <c:pt idx="4">
                  <c:v>104.77</c:v>
                </c:pt>
                <c:pt idx="5">
                  <c:v>103.82</c:v>
                </c:pt>
                <c:pt idx="6">
                  <c:v>100.44</c:v>
                </c:pt>
                <c:pt idx="7">
                  <c:v>103.58</c:v>
                </c:pt>
                <c:pt idx="8">
                  <c:v>98.5</c:v>
                </c:pt>
                <c:pt idx="9">
                  <c:v>100.59</c:v>
                </c:pt>
                <c:pt idx="10">
                  <c:v>100.67</c:v>
                </c:pt>
                <c:pt idx="11">
                  <c:v>100.74</c:v>
                </c:pt>
                <c:pt idx="12">
                  <c:v>100.81</c:v>
                </c:pt>
                <c:pt idx="13">
                  <c:v>100.88</c:v>
                </c:pt>
                <c:pt idx="14">
                  <c:v>100.95</c:v>
                </c:pt>
                <c:pt idx="15">
                  <c:v>101.02</c:v>
                </c:pt>
                <c:pt idx="16">
                  <c:v>101.05</c:v>
                </c:pt>
                <c:pt idx="17">
                  <c:v>101.08</c:v>
                </c:pt>
                <c:pt idx="18">
                  <c:v>101.11</c:v>
                </c:pt>
                <c:pt idx="19">
                  <c:v>101.14</c:v>
                </c:pt>
                <c:pt idx="20">
                  <c:v>101.17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0-45E4-A28C-9E98B12EDA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4684328"/>
        <c:axId val="594684984"/>
      </c:lineChart>
      <c:catAx>
        <c:axId val="594684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4984"/>
        <c:crosses val="autoZero"/>
        <c:auto val="1"/>
        <c:lblAlgn val="ctr"/>
        <c:lblOffset val="100"/>
        <c:tickLblSkip val="5"/>
        <c:noMultiLvlLbl val="0"/>
      </c:catAx>
      <c:valAx>
        <c:axId val="594684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Indeks               (2010 = 100)</a:t>
                </a:r>
              </a:p>
            </c:rich>
          </c:tx>
          <c:layout>
            <c:manualLayout>
              <c:xMode val="edge"/>
              <c:yMode val="edge"/>
              <c:x val="0"/>
              <c:y val="7.897065054551401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4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energiforbrug i landbrug, gartneri og skovbrug samt fiskeri inkl. biogene CO2-udledninger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6935739083360488"/>
          <c:w val="0.62887244840840395"/>
          <c:h val="0.80498887664931285"/>
        </c:manualLayout>
      </c:layout>
      <c:areaChart>
        <c:grouping val="stacked"/>
        <c:varyColors val="0"/>
        <c:ser>
          <c:idx val="0"/>
          <c:order val="0"/>
          <c:tx>
            <c:strRef>
              <c:f>'10A'!$M$129</c:f>
              <c:strCache>
                <c:ptCount val="1"/>
                <c:pt idx="0">
                  <c:v>Sektorens samlede udledninger (FN-opgørelsesmetode)</c:v>
                </c:pt>
              </c:strCache>
            </c:strRef>
          </c:tx>
          <c:spPr>
            <a:solidFill>
              <a:srgbClr val="808080"/>
            </a:solidFill>
            <a:ln w="9525">
              <a:solidFill>
                <a:srgbClr val="6D6D6D"/>
              </a:solidFill>
            </a:ln>
            <a:effectLst/>
          </c:spPr>
          <c:cat>
            <c:strRef>
              <c:f>'10A'!$N$128:$BB$128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'10A'!$N$129:$BB$129</c:f>
              <c:numCache>
                <c:formatCode>General</c:formatCode>
                <c:ptCount val="41"/>
                <c:pt idx="0">
                  <c:v>2.4300000000000002</c:v>
                </c:pt>
                <c:pt idx="1">
                  <c:v>2.54</c:v>
                </c:pt>
                <c:pt idx="2">
                  <c:v>2.48</c:v>
                </c:pt>
                <c:pt idx="3">
                  <c:v>2.29</c:v>
                </c:pt>
                <c:pt idx="4">
                  <c:v>2.27</c:v>
                </c:pt>
                <c:pt idx="5">
                  <c:v>2.2999999999999998</c:v>
                </c:pt>
                <c:pt idx="6">
                  <c:v>2.5</c:v>
                </c:pt>
                <c:pt idx="7">
                  <c:v>2.52</c:v>
                </c:pt>
                <c:pt idx="8">
                  <c:v>2.4900000000000002</c:v>
                </c:pt>
                <c:pt idx="9">
                  <c:v>2.4700000000000002</c:v>
                </c:pt>
                <c:pt idx="10">
                  <c:v>2.44</c:v>
                </c:pt>
                <c:pt idx="11">
                  <c:v>2.37</c:v>
                </c:pt>
                <c:pt idx="12">
                  <c:v>2.33</c:v>
                </c:pt>
                <c:pt idx="13">
                  <c:v>2.25</c:v>
                </c:pt>
                <c:pt idx="14">
                  <c:v>2.12</c:v>
                </c:pt>
                <c:pt idx="15">
                  <c:v>2.09</c:v>
                </c:pt>
                <c:pt idx="16">
                  <c:v>2.1</c:v>
                </c:pt>
                <c:pt idx="17">
                  <c:v>1.93</c:v>
                </c:pt>
                <c:pt idx="18">
                  <c:v>1.92</c:v>
                </c:pt>
                <c:pt idx="19">
                  <c:v>1.89</c:v>
                </c:pt>
                <c:pt idx="20">
                  <c:v>1.92</c:v>
                </c:pt>
                <c:pt idx="21">
                  <c:v>1.82</c:v>
                </c:pt>
                <c:pt idx="22">
                  <c:v>1.68</c:v>
                </c:pt>
                <c:pt idx="23">
                  <c:v>1.7</c:v>
                </c:pt>
                <c:pt idx="24">
                  <c:v>1.57</c:v>
                </c:pt>
                <c:pt idx="25">
                  <c:v>1.59</c:v>
                </c:pt>
                <c:pt idx="26">
                  <c:v>1.58</c:v>
                </c:pt>
                <c:pt idx="27">
                  <c:v>1.46</c:v>
                </c:pt>
                <c:pt idx="28">
                  <c:v>1.43</c:v>
                </c:pt>
                <c:pt idx="29">
                  <c:v>1.36</c:v>
                </c:pt>
                <c:pt idx="30">
                  <c:v>1.36</c:v>
                </c:pt>
                <c:pt idx="31">
                  <c:v>1.29</c:v>
                </c:pt>
                <c:pt idx="32">
                  <c:v>1.26</c:v>
                </c:pt>
                <c:pt idx="33">
                  <c:v>1.24</c:v>
                </c:pt>
                <c:pt idx="34">
                  <c:v>1.22</c:v>
                </c:pt>
                <c:pt idx="35">
                  <c:v>1.18</c:v>
                </c:pt>
                <c:pt idx="36">
                  <c:v>1.1499999999999999</c:v>
                </c:pt>
                <c:pt idx="37">
                  <c:v>1.1299999999999999</c:v>
                </c:pt>
                <c:pt idx="38">
                  <c:v>1.1000000000000001</c:v>
                </c:pt>
                <c:pt idx="39">
                  <c:v>1.08</c:v>
                </c:pt>
                <c:pt idx="40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0D-42D7-B4FF-372D917E3C55}"/>
            </c:ext>
          </c:extLst>
        </c:ser>
        <c:ser>
          <c:idx val="1"/>
          <c:order val="1"/>
          <c:tx>
            <c:strRef>
              <c:f>'10A'!$M$130</c:f>
              <c:strCache>
                <c:ptCount val="1"/>
                <c:pt idx="0">
                  <c:v>Sektorens biogene energi-relaterede CO2-udledninger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'10A'!$N$128:$BB$128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'10A'!$N$130:$BB$130</c:f>
              <c:numCache>
                <c:formatCode>General</c:formatCode>
                <c:ptCount val="41"/>
                <c:pt idx="0">
                  <c:v>0.35</c:v>
                </c:pt>
                <c:pt idx="1">
                  <c:v>0.35</c:v>
                </c:pt>
                <c:pt idx="2">
                  <c:v>0.35</c:v>
                </c:pt>
                <c:pt idx="3">
                  <c:v>0.32</c:v>
                </c:pt>
                <c:pt idx="4">
                  <c:v>0.3</c:v>
                </c:pt>
                <c:pt idx="5">
                  <c:v>0.28000000000000003</c:v>
                </c:pt>
                <c:pt idx="6">
                  <c:v>0.26</c:v>
                </c:pt>
                <c:pt idx="7">
                  <c:v>0.27</c:v>
                </c:pt>
                <c:pt idx="8">
                  <c:v>0.28000000000000003</c:v>
                </c:pt>
                <c:pt idx="9">
                  <c:v>0.26</c:v>
                </c:pt>
                <c:pt idx="10">
                  <c:v>0.24</c:v>
                </c:pt>
                <c:pt idx="11">
                  <c:v>0.22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0.26</c:v>
                </c:pt>
                <c:pt idx="17">
                  <c:v>0.26</c:v>
                </c:pt>
                <c:pt idx="18">
                  <c:v>0.27</c:v>
                </c:pt>
                <c:pt idx="19">
                  <c:v>0.26</c:v>
                </c:pt>
                <c:pt idx="20">
                  <c:v>0.27</c:v>
                </c:pt>
                <c:pt idx="21">
                  <c:v>0.27</c:v>
                </c:pt>
                <c:pt idx="22">
                  <c:v>0.26</c:v>
                </c:pt>
                <c:pt idx="23">
                  <c:v>0.25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0.26</c:v>
                </c:pt>
                <c:pt idx="28">
                  <c:v>0.27</c:v>
                </c:pt>
                <c:pt idx="29">
                  <c:v>0.27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0.32</c:v>
                </c:pt>
                <c:pt idx="34">
                  <c:v>0.33</c:v>
                </c:pt>
                <c:pt idx="35">
                  <c:v>0.34</c:v>
                </c:pt>
                <c:pt idx="36">
                  <c:v>0.34</c:v>
                </c:pt>
                <c:pt idx="37">
                  <c:v>0.35</c:v>
                </c:pt>
                <c:pt idx="38">
                  <c:v>0.35</c:v>
                </c:pt>
                <c:pt idx="39">
                  <c:v>0.35</c:v>
                </c:pt>
                <c:pt idx="40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0D-42D7-B4FF-372D917E3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81048"/>
        <c:axId val="594675144"/>
      </c:areaChart>
      <c:catAx>
        <c:axId val="594681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5144"/>
        <c:crosses val="autoZero"/>
        <c:auto val="1"/>
        <c:lblAlgn val="ctr"/>
        <c:lblOffset val="100"/>
        <c:tickLblSkip val="5"/>
        <c:noMultiLvlLbl val="0"/>
      </c:catAx>
      <c:valAx>
        <c:axId val="594675144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8.706863488069660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1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Samlede udledninger fra landbruget mv.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64780609769750341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'10B'!$M$4</c:f>
              <c:strCache>
                <c:ptCount val="1"/>
                <c:pt idx="0">
                  <c:v>Husdyrenes fordøjelse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'10B'!$N$4:$BB$4</c:f>
              <c:numCache>
                <c:formatCode>General</c:formatCode>
                <c:ptCount val="41"/>
                <c:pt idx="0">
                  <c:v>4.5199999999999996</c:v>
                </c:pt>
                <c:pt idx="1">
                  <c:v>4.5599999999999996</c:v>
                </c:pt>
                <c:pt idx="2">
                  <c:v>4.5</c:v>
                </c:pt>
                <c:pt idx="3">
                  <c:v>4.5599999999999996</c:v>
                </c:pt>
                <c:pt idx="4">
                  <c:v>4.46</c:v>
                </c:pt>
                <c:pt idx="5">
                  <c:v>4.4400000000000004</c:v>
                </c:pt>
                <c:pt idx="6">
                  <c:v>4.4400000000000004</c:v>
                </c:pt>
                <c:pt idx="7">
                  <c:v>4.29</c:v>
                </c:pt>
                <c:pt idx="8">
                  <c:v>4.29</c:v>
                </c:pt>
                <c:pt idx="9">
                  <c:v>4.13</c:v>
                </c:pt>
                <c:pt idx="10">
                  <c:v>4.07</c:v>
                </c:pt>
                <c:pt idx="11">
                  <c:v>4.1500000000000004</c:v>
                </c:pt>
                <c:pt idx="12">
                  <c:v>4.08</c:v>
                </c:pt>
                <c:pt idx="13">
                  <c:v>4.04</c:v>
                </c:pt>
                <c:pt idx="14">
                  <c:v>3.92</c:v>
                </c:pt>
                <c:pt idx="15">
                  <c:v>3.9</c:v>
                </c:pt>
                <c:pt idx="16">
                  <c:v>3.9</c:v>
                </c:pt>
                <c:pt idx="17">
                  <c:v>3.99</c:v>
                </c:pt>
                <c:pt idx="18">
                  <c:v>4.03</c:v>
                </c:pt>
                <c:pt idx="19">
                  <c:v>4.03</c:v>
                </c:pt>
                <c:pt idx="20">
                  <c:v>4.07</c:v>
                </c:pt>
                <c:pt idx="21">
                  <c:v>4.0199999999999996</c:v>
                </c:pt>
                <c:pt idx="22">
                  <c:v>4.1100000000000003</c:v>
                </c:pt>
                <c:pt idx="23">
                  <c:v>4.1399999999999997</c:v>
                </c:pt>
                <c:pt idx="24">
                  <c:v>4.1399999999999997</c:v>
                </c:pt>
                <c:pt idx="25">
                  <c:v>4.1100000000000003</c:v>
                </c:pt>
                <c:pt idx="26">
                  <c:v>4.16</c:v>
                </c:pt>
                <c:pt idx="27">
                  <c:v>4.18</c:v>
                </c:pt>
                <c:pt idx="28">
                  <c:v>4.22</c:v>
                </c:pt>
                <c:pt idx="29">
                  <c:v>4.17</c:v>
                </c:pt>
                <c:pt idx="30">
                  <c:v>4.1900000000000004</c:v>
                </c:pt>
                <c:pt idx="31">
                  <c:v>4.2300000000000004</c:v>
                </c:pt>
                <c:pt idx="32">
                  <c:v>4.2699999999999996</c:v>
                </c:pt>
                <c:pt idx="33">
                  <c:v>4.3099999999999996</c:v>
                </c:pt>
                <c:pt idx="34">
                  <c:v>4.3499999999999996</c:v>
                </c:pt>
                <c:pt idx="35">
                  <c:v>4.3899999999999997</c:v>
                </c:pt>
                <c:pt idx="36">
                  <c:v>4.42</c:v>
                </c:pt>
                <c:pt idx="37">
                  <c:v>4.46</c:v>
                </c:pt>
                <c:pt idx="38">
                  <c:v>4.5</c:v>
                </c:pt>
                <c:pt idx="39">
                  <c:v>4.54</c:v>
                </c:pt>
                <c:pt idx="40">
                  <c:v>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4D-4090-829E-6920FF4C8D28}"/>
            </c:ext>
          </c:extLst>
        </c:ser>
        <c:ser>
          <c:idx val="1"/>
          <c:order val="1"/>
          <c:tx>
            <c:strRef>
              <c:f>'10B'!$M$5</c:f>
              <c:strCache>
                <c:ptCount val="1"/>
                <c:pt idx="0">
                  <c:v>Gødningshåndtering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'10B'!$N$5:$BB$5</c:f>
              <c:numCache>
                <c:formatCode>General</c:formatCode>
                <c:ptCount val="41"/>
                <c:pt idx="0">
                  <c:v>2.93</c:v>
                </c:pt>
                <c:pt idx="1">
                  <c:v>3.03</c:v>
                </c:pt>
                <c:pt idx="2">
                  <c:v>3.19</c:v>
                </c:pt>
                <c:pt idx="3">
                  <c:v>3.29</c:v>
                </c:pt>
                <c:pt idx="4">
                  <c:v>3.22</c:v>
                </c:pt>
                <c:pt idx="5">
                  <c:v>3.22</c:v>
                </c:pt>
                <c:pt idx="6">
                  <c:v>3.25</c:v>
                </c:pt>
                <c:pt idx="7">
                  <c:v>3.33</c:v>
                </c:pt>
                <c:pt idx="8">
                  <c:v>3.47</c:v>
                </c:pt>
                <c:pt idx="9">
                  <c:v>3.4</c:v>
                </c:pt>
                <c:pt idx="10">
                  <c:v>3.49</c:v>
                </c:pt>
                <c:pt idx="11">
                  <c:v>3.63</c:v>
                </c:pt>
                <c:pt idx="12">
                  <c:v>3.74</c:v>
                </c:pt>
                <c:pt idx="13">
                  <c:v>3.78</c:v>
                </c:pt>
                <c:pt idx="14">
                  <c:v>3.87</c:v>
                </c:pt>
                <c:pt idx="15">
                  <c:v>3.66</c:v>
                </c:pt>
                <c:pt idx="16">
                  <c:v>3.47</c:v>
                </c:pt>
                <c:pt idx="17">
                  <c:v>3.45</c:v>
                </c:pt>
                <c:pt idx="18">
                  <c:v>3.32</c:v>
                </c:pt>
                <c:pt idx="19">
                  <c:v>3.25</c:v>
                </c:pt>
                <c:pt idx="20">
                  <c:v>3.3</c:v>
                </c:pt>
                <c:pt idx="21">
                  <c:v>3.28</c:v>
                </c:pt>
                <c:pt idx="22">
                  <c:v>3.21</c:v>
                </c:pt>
                <c:pt idx="23">
                  <c:v>3.15</c:v>
                </c:pt>
                <c:pt idx="24">
                  <c:v>3.17</c:v>
                </c:pt>
                <c:pt idx="25">
                  <c:v>3.13</c:v>
                </c:pt>
                <c:pt idx="26">
                  <c:v>3.09</c:v>
                </c:pt>
                <c:pt idx="27">
                  <c:v>3.06</c:v>
                </c:pt>
                <c:pt idx="28">
                  <c:v>3.11</c:v>
                </c:pt>
                <c:pt idx="29">
                  <c:v>2.96</c:v>
                </c:pt>
                <c:pt idx="30">
                  <c:v>2.88</c:v>
                </c:pt>
                <c:pt idx="31">
                  <c:v>2.75</c:v>
                </c:pt>
                <c:pt idx="32">
                  <c:v>2.67</c:v>
                </c:pt>
                <c:pt idx="33">
                  <c:v>2.62</c:v>
                </c:pt>
                <c:pt idx="34">
                  <c:v>2.56</c:v>
                </c:pt>
                <c:pt idx="35">
                  <c:v>2.5299999999999998</c:v>
                </c:pt>
                <c:pt idx="36">
                  <c:v>2.4700000000000002</c:v>
                </c:pt>
                <c:pt idx="37">
                  <c:v>2.4300000000000002</c:v>
                </c:pt>
                <c:pt idx="38">
                  <c:v>2.37</c:v>
                </c:pt>
                <c:pt idx="39">
                  <c:v>2.3199999999999998</c:v>
                </c:pt>
                <c:pt idx="40">
                  <c:v>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4D-4090-829E-6920FF4C8D28}"/>
            </c:ext>
          </c:extLst>
        </c:ser>
        <c:ser>
          <c:idx val="2"/>
          <c:order val="2"/>
          <c:tx>
            <c:strRef>
              <c:f>'10B'!$M$6</c:f>
              <c:strCache>
                <c:ptCount val="1"/>
                <c:pt idx="0">
                  <c:v>Gødning på marker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'10B'!$N$3:$BB$3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'10B'!$N$6:$BB$6</c:f>
              <c:numCache>
                <c:formatCode>General</c:formatCode>
                <c:ptCount val="41"/>
                <c:pt idx="0">
                  <c:v>5.61</c:v>
                </c:pt>
                <c:pt idx="1">
                  <c:v>5.35</c:v>
                </c:pt>
                <c:pt idx="2">
                  <c:v>5.0999999999999996</c:v>
                </c:pt>
                <c:pt idx="3">
                  <c:v>4.8600000000000003</c:v>
                </c:pt>
                <c:pt idx="4">
                  <c:v>4.87</c:v>
                </c:pt>
                <c:pt idx="5">
                  <c:v>4.8899999999999997</c:v>
                </c:pt>
                <c:pt idx="6">
                  <c:v>4.49</c:v>
                </c:pt>
                <c:pt idx="7">
                  <c:v>4.55</c:v>
                </c:pt>
                <c:pt idx="8">
                  <c:v>4.3899999999999997</c:v>
                </c:pt>
                <c:pt idx="9">
                  <c:v>4.25</c:v>
                </c:pt>
                <c:pt idx="10">
                  <c:v>4.18</c:v>
                </c:pt>
                <c:pt idx="11">
                  <c:v>4</c:v>
                </c:pt>
                <c:pt idx="12">
                  <c:v>3.99</c:v>
                </c:pt>
                <c:pt idx="13">
                  <c:v>3.79</c:v>
                </c:pt>
                <c:pt idx="14">
                  <c:v>3.76</c:v>
                </c:pt>
                <c:pt idx="15">
                  <c:v>3.8</c:v>
                </c:pt>
                <c:pt idx="16">
                  <c:v>3.7</c:v>
                </c:pt>
                <c:pt idx="17">
                  <c:v>3.84</c:v>
                </c:pt>
                <c:pt idx="18">
                  <c:v>3.92</c:v>
                </c:pt>
                <c:pt idx="19">
                  <c:v>3.79</c:v>
                </c:pt>
                <c:pt idx="20">
                  <c:v>3.65</c:v>
                </c:pt>
                <c:pt idx="21">
                  <c:v>3.69</c:v>
                </c:pt>
                <c:pt idx="22">
                  <c:v>3.69</c:v>
                </c:pt>
                <c:pt idx="23">
                  <c:v>3.71</c:v>
                </c:pt>
                <c:pt idx="24">
                  <c:v>3.79</c:v>
                </c:pt>
                <c:pt idx="25">
                  <c:v>3.74</c:v>
                </c:pt>
                <c:pt idx="26">
                  <c:v>3.88</c:v>
                </c:pt>
                <c:pt idx="27">
                  <c:v>3.96</c:v>
                </c:pt>
                <c:pt idx="28">
                  <c:v>3.75</c:v>
                </c:pt>
                <c:pt idx="29">
                  <c:v>3.94</c:v>
                </c:pt>
                <c:pt idx="30">
                  <c:v>3.93</c:v>
                </c:pt>
                <c:pt idx="31">
                  <c:v>3.81</c:v>
                </c:pt>
                <c:pt idx="32">
                  <c:v>3.82</c:v>
                </c:pt>
                <c:pt idx="33">
                  <c:v>3.78</c:v>
                </c:pt>
                <c:pt idx="34">
                  <c:v>3.76</c:v>
                </c:pt>
                <c:pt idx="35">
                  <c:v>3.74</c:v>
                </c:pt>
                <c:pt idx="36">
                  <c:v>3.72</c:v>
                </c:pt>
                <c:pt idx="37">
                  <c:v>3.7</c:v>
                </c:pt>
                <c:pt idx="38">
                  <c:v>3.69</c:v>
                </c:pt>
                <c:pt idx="39">
                  <c:v>3.67</c:v>
                </c:pt>
                <c:pt idx="40">
                  <c:v>3.66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4D-4090-829E-6920FF4C8D28}"/>
            </c:ext>
          </c:extLst>
        </c:ser>
        <c:ser>
          <c:idx val="3"/>
          <c:order val="3"/>
          <c:tx>
            <c:strRef>
              <c:f>'10B'!$M$7</c:f>
              <c:strCache>
                <c:ptCount val="1"/>
                <c:pt idx="0">
                  <c:v>Landbrugets arealanvendelse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'10B'!$N$3:$BB$3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'10B'!$N$7:$BB$7</c:f>
              <c:numCache>
                <c:formatCode>General</c:formatCode>
                <c:ptCount val="41"/>
                <c:pt idx="0">
                  <c:v>7.21</c:v>
                </c:pt>
                <c:pt idx="1">
                  <c:v>6.39</c:v>
                </c:pt>
                <c:pt idx="2">
                  <c:v>7.5</c:v>
                </c:pt>
                <c:pt idx="3">
                  <c:v>6.4</c:v>
                </c:pt>
                <c:pt idx="4">
                  <c:v>5.79</c:v>
                </c:pt>
                <c:pt idx="5">
                  <c:v>5.86</c:v>
                </c:pt>
                <c:pt idx="6">
                  <c:v>5.23</c:v>
                </c:pt>
                <c:pt idx="7">
                  <c:v>5.53</c:v>
                </c:pt>
                <c:pt idx="8">
                  <c:v>5.38</c:v>
                </c:pt>
                <c:pt idx="9">
                  <c:v>5.58</c:v>
                </c:pt>
                <c:pt idx="10">
                  <c:v>5.67</c:v>
                </c:pt>
                <c:pt idx="11">
                  <c:v>4.9400000000000004</c:v>
                </c:pt>
                <c:pt idx="12">
                  <c:v>5.92</c:v>
                </c:pt>
                <c:pt idx="13">
                  <c:v>5.66</c:v>
                </c:pt>
                <c:pt idx="14">
                  <c:v>5.37</c:v>
                </c:pt>
                <c:pt idx="15">
                  <c:v>5.15</c:v>
                </c:pt>
                <c:pt idx="16">
                  <c:v>5.52</c:v>
                </c:pt>
                <c:pt idx="17">
                  <c:v>6.21</c:v>
                </c:pt>
                <c:pt idx="18">
                  <c:v>5.56</c:v>
                </c:pt>
                <c:pt idx="19">
                  <c:v>4.7699999999999996</c:v>
                </c:pt>
                <c:pt idx="20">
                  <c:v>4.07</c:v>
                </c:pt>
                <c:pt idx="21">
                  <c:v>4.68</c:v>
                </c:pt>
                <c:pt idx="22">
                  <c:v>4.4800000000000004</c:v>
                </c:pt>
                <c:pt idx="23">
                  <c:v>4.03</c:v>
                </c:pt>
                <c:pt idx="24">
                  <c:v>5.31</c:v>
                </c:pt>
                <c:pt idx="25">
                  <c:v>4.41</c:v>
                </c:pt>
                <c:pt idx="26">
                  <c:v>4.59</c:v>
                </c:pt>
                <c:pt idx="27">
                  <c:v>4.05</c:v>
                </c:pt>
                <c:pt idx="28">
                  <c:v>5.5</c:v>
                </c:pt>
                <c:pt idx="29">
                  <c:v>5.03</c:v>
                </c:pt>
                <c:pt idx="30">
                  <c:v>4.5199999999999996</c:v>
                </c:pt>
                <c:pt idx="31">
                  <c:v>3.87</c:v>
                </c:pt>
                <c:pt idx="32">
                  <c:v>3.79</c:v>
                </c:pt>
                <c:pt idx="33">
                  <c:v>3.88</c:v>
                </c:pt>
                <c:pt idx="34">
                  <c:v>3.83</c:v>
                </c:pt>
                <c:pt idx="35">
                  <c:v>3.79</c:v>
                </c:pt>
                <c:pt idx="36">
                  <c:v>3.93</c:v>
                </c:pt>
                <c:pt idx="37">
                  <c:v>3.89</c:v>
                </c:pt>
                <c:pt idx="38">
                  <c:v>3.93</c:v>
                </c:pt>
                <c:pt idx="39">
                  <c:v>3.84</c:v>
                </c:pt>
                <c:pt idx="40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4D-4090-829E-6920FF4C8D28}"/>
            </c:ext>
          </c:extLst>
        </c:ser>
        <c:ser>
          <c:idx val="4"/>
          <c:order val="4"/>
          <c:tx>
            <c:strRef>
              <c:f>'10B'!$M$8</c:f>
              <c:strCache>
                <c:ptCount val="1"/>
                <c:pt idx="0">
                  <c:v>By- og vådområder</c:v>
                </c:pt>
              </c:strCache>
            </c:strRef>
          </c:tx>
          <c:spPr>
            <a:solidFill>
              <a:srgbClr val="4F67A5"/>
            </a:solidFill>
            <a:ln w="9525">
              <a:solidFill>
                <a:srgbClr val="43588C"/>
              </a:solidFill>
            </a:ln>
            <a:effectLst/>
          </c:spPr>
          <c:cat>
            <c:strRef>
              <c:f>'10B'!$N$3:$BB$3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'10B'!$N$8:$BB$8</c:f>
              <c:numCache>
                <c:formatCode>General</c:formatCode>
                <c:ptCount val="41"/>
                <c:pt idx="0">
                  <c:v>0.57999999999999996</c:v>
                </c:pt>
                <c:pt idx="1">
                  <c:v>0.56999999999999995</c:v>
                </c:pt>
                <c:pt idx="2">
                  <c:v>0.56000000000000005</c:v>
                </c:pt>
                <c:pt idx="3">
                  <c:v>0.55000000000000004</c:v>
                </c:pt>
                <c:pt idx="4">
                  <c:v>0.54</c:v>
                </c:pt>
                <c:pt idx="5">
                  <c:v>0.52</c:v>
                </c:pt>
                <c:pt idx="6">
                  <c:v>0.52</c:v>
                </c:pt>
                <c:pt idx="7">
                  <c:v>0.52</c:v>
                </c:pt>
                <c:pt idx="8">
                  <c:v>0.48</c:v>
                </c:pt>
                <c:pt idx="9">
                  <c:v>0.45</c:v>
                </c:pt>
                <c:pt idx="10">
                  <c:v>0.43</c:v>
                </c:pt>
                <c:pt idx="11">
                  <c:v>0.42</c:v>
                </c:pt>
                <c:pt idx="12">
                  <c:v>0.41</c:v>
                </c:pt>
                <c:pt idx="13">
                  <c:v>0.39</c:v>
                </c:pt>
                <c:pt idx="14">
                  <c:v>0.39</c:v>
                </c:pt>
                <c:pt idx="15">
                  <c:v>0.54</c:v>
                </c:pt>
                <c:pt idx="16">
                  <c:v>0.54</c:v>
                </c:pt>
                <c:pt idx="17">
                  <c:v>0.51</c:v>
                </c:pt>
                <c:pt idx="18">
                  <c:v>0.49</c:v>
                </c:pt>
                <c:pt idx="19">
                  <c:v>0.5</c:v>
                </c:pt>
                <c:pt idx="20">
                  <c:v>0.48</c:v>
                </c:pt>
                <c:pt idx="21">
                  <c:v>0.52</c:v>
                </c:pt>
                <c:pt idx="22">
                  <c:v>0.35</c:v>
                </c:pt>
                <c:pt idx="23">
                  <c:v>0.32</c:v>
                </c:pt>
                <c:pt idx="24">
                  <c:v>0.32</c:v>
                </c:pt>
                <c:pt idx="25">
                  <c:v>0.33</c:v>
                </c:pt>
                <c:pt idx="26">
                  <c:v>0.38</c:v>
                </c:pt>
                <c:pt idx="27">
                  <c:v>0.26</c:v>
                </c:pt>
                <c:pt idx="28">
                  <c:v>0.32</c:v>
                </c:pt>
                <c:pt idx="29">
                  <c:v>0.3</c:v>
                </c:pt>
                <c:pt idx="30">
                  <c:v>0.25</c:v>
                </c:pt>
                <c:pt idx="31">
                  <c:v>0.24</c:v>
                </c:pt>
                <c:pt idx="32">
                  <c:v>0.25</c:v>
                </c:pt>
                <c:pt idx="33">
                  <c:v>0.23</c:v>
                </c:pt>
                <c:pt idx="34">
                  <c:v>0.24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0.26</c:v>
                </c:pt>
                <c:pt idx="39">
                  <c:v>0.26</c:v>
                </c:pt>
                <c:pt idx="40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4D-4090-829E-6920FF4C8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684656"/>
        <c:axId val="594676128"/>
      </c:areaChart>
      <c:catAx>
        <c:axId val="59468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76128"/>
        <c:crosses val="autoZero"/>
        <c:auto val="1"/>
        <c:lblAlgn val="ctr"/>
        <c:lblOffset val="100"/>
        <c:tickLblSkip val="5"/>
        <c:noMultiLvlLbl val="0"/>
      </c:catAx>
      <c:valAx>
        <c:axId val="59467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594684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landbrugsproduktionen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2567488898010977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'10B'!$M$29</c:f>
              <c:strCache>
                <c:ptCount val="1"/>
                <c:pt idx="0">
                  <c:v>Gødskning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'10B'!$N$29:$BB$29</c:f>
              <c:numCache>
                <c:formatCode>General</c:formatCode>
                <c:ptCount val="41"/>
                <c:pt idx="0">
                  <c:v>5.61</c:v>
                </c:pt>
                <c:pt idx="1">
                  <c:v>5.35</c:v>
                </c:pt>
                <c:pt idx="2">
                  <c:v>5.0999999999999996</c:v>
                </c:pt>
                <c:pt idx="3">
                  <c:v>4.8600000000000003</c:v>
                </c:pt>
                <c:pt idx="4">
                  <c:v>4.87</c:v>
                </c:pt>
                <c:pt idx="5">
                  <c:v>4.8899999999999997</c:v>
                </c:pt>
                <c:pt idx="6">
                  <c:v>4.49</c:v>
                </c:pt>
                <c:pt idx="7">
                  <c:v>4.55</c:v>
                </c:pt>
                <c:pt idx="8">
                  <c:v>4.3899999999999997</c:v>
                </c:pt>
                <c:pt idx="9">
                  <c:v>4.25</c:v>
                </c:pt>
                <c:pt idx="10">
                  <c:v>4.18</c:v>
                </c:pt>
                <c:pt idx="11">
                  <c:v>4</c:v>
                </c:pt>
                <c:pt idx="12">
                  <c:v>3.99</c:v>
                </c:pt>
                <c:pt idx="13">
                  <c:v>3.79</c:v>
                </c:pt>
                <c:pt idx="14">
                  <c:v>3.76</c:v>
                </c:pt>
                <c:pt idx="15">
                  <c:v>3.8</c:v>
                </c:pt>
                <c:pt idx="16">
                  <c:v>3.7</c:v>
                </c:pt>
                <c:pt idx="17">
                  <c:v>3.84</c:v>
                </c:pt>
                <c:pt idx="18">
                  <c:v>3.92</c:v>
                </c:pt>
                <c:pt idx="19">
                  <c:v>3.79</c:v>
                </c:pt>
                <c:pt idx="20">
                  <c:v>3.65</c:v>
                </c:pt>
                <c:pt idx="21">
                  <c:v>3.69</c:v>
                </c:pt>
                <c:pt idx="22">
                  <c:v>3.69</c:v>
                </c:pt>
                <c:pt idx="23">
                  <c:v>3.71</c:v>
                </c:pt>
                <c:pt idx="24">
                  <c:v>3.79</c:v>
                </c:pt>
                <c:pt idx="25">
                  <c:v>3.74</c:v>
                </c:pt>
                <c:pt idx="26">
                  <c:v>3.88</c:v>
                </c:pt>
                <c:pt idx="27">
                  <c:v>3.96</c:v>
                </c:pt>
                <c:pt idx="28">
                  <c:v>3.75</c:v>
                </c:pt>
                <c:pt idx="29">
                  <c:v>3.94</c:v>
                </c:pt>
                <c:pt idx="30">
                  <c:v>3.93</c:v>
                </c:pt>
                <c:pt idx="31">
                  <c:v>3.81</c:v>
                </c:pt>
                <c:pt idx="32">
                  <c:v>3.82</c:v>
                </c:pt>
                <c:pt idx="33">
                  <c:v>3.78</c:v>
                </c:pt>
                <c:pt idx="34">
                  <c:v>3.76</c:v>
                </c:pt>
                <c:pt idx="35">
                  <c:v>3.74</c:v>
                </c:pt>
                <c:pt idx="36">
                  <c:v>3.72</c:v>
                </c:pt>
                <c:pt idx="37">
                  <c:v>3.7</c:v>
                </c:pt>
                <c:pt idx="38">
                  <c:v>3.69</c:v>
                </c:pt>
                <c:pt idx="39">
                  <c:v>3.67</c:v>
                </c:pt>
                <c:pt idx="40">
                  <c:v>3.66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4-4B5E-A4C3-0EEC926DCB27}"/>
            </c:ext>
          </c:extLst>
        </c:ser>
        <c:ser>
          <c:idx val="1"/>
          <c:order val="1"/>
          <c:tx>
            <c:strRef>
              <c:f>'10B'!$M$30</c:f>
              <c:strCache>
                <c:ptCount val="1"/>
                <c:pt idx="0">
                  <c:v>Andre dyr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'10B'!$N$30:$BB$30</c:f>
              <c:numCache>
                <c:formatCode>General</c:formatCode>
                <c:ptCount val="41"/>
                <c:pt idx="0">
                  <c:v>0.4</c:v>
                </c:pt>
                <c:pt idx="1">
                  <c:v>0.4</c:v>
                </c:pt>
                <c:pt idx="2">
                  <c:v>0.41</c:v>
                </c:pt>
                <c:pt idx="3">
                  <c:v>0.39</c:v>
                </c:pt>
                <c:pt idx="4">
                  <c:v>0.39</c:v>
                </c:pt>
                <c:pt idx="5">
                  <c:v>0.38</c:v>
                </c:pt>
                <c:pt idx="6">
                  <c:v>0.39</c:v>
                </c:pt>
                <c:pt idx="7">
                  <c:v>0.4</c:v>
                </c:pt>
                <c:pt idx="8">
                  <c:v>0.41</c:v>
                </c:pt>
                <c:pt idx="9">
                  <c:v>0.41</c:v>
                </c:pt>
                <c:pt idx="10">
                  <c:v>0.41</c:v>
                </c:pt>
                <c:pt idx="11">
                  <c:v>0.43</c:v>
                </c:pt>
                <c:pt idx="12">
                  <c:v>0.43</c:v>
                </c:pt>
                <c:pt idx="13">
                  <c:v>0.43</c:v>
                </c:pt>
                <c:pt idx="14">
                  <c:v>0.45</c:v>
                </c:pt>
                <c:pt idx="15">
                  <c:v>0.45</c:v>
                </c:pt>
                <c:pt idx="16">
                  <c:v>0.45</c:v>
                </c:pt>
                <c:pt idx="17">
                  <c:v>0.45</c:v>
                </c:pt>
                <c:pt idx="18">
                  <c:v>0.45</c:v>
                </c:pt>
                <c:pt idx="19">
                  <c:v>0.43</c:v>
                </c:pt>
                <c:pt idx="20">
                  <c:v>0.42</c:v>
                </c:pt>
                <c:pt idx="21">
                  <c:v>0.41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0.4</c:v>
                </c:pt>
                <c:pt idx="27">
                  <c:v>0.41</c:v>
                </c:pt>
                <c:pt idx="28">
                  <c:v>0.41</c:v>
                </c:pt>
                <c:pt idx="29">
                  <c:v>0.39</c:v>
                </c:pt>
                <c:pt idx="30">
                  <c:v>0.37</c:v>
                </c:pt>
                <c:pt idx="31">
                  <c:v>0.31</c:v>
                </c:pt>
                <c:pt idx="32">
                  <c:v>0.31</c:v>
                </c:pt>
                <c:pt idx="33">
                  <c:v>0.31</c:v>
                </c:pt>
                <c:pt idx="34">
                  <c:v>0.31</c:v>
                </c:pt>
                <c:pt idx="35">
                  <c:v>0.31</c:v>
                </c:pt>
                <c:pt idx="36">
                  <c:v>0.31</c:v>
                </c:pt>
                <c:pt idx="37">
                  <c:v>0.31</c:v>
                </c:pt>
                <c:pt idx="38">
                  <c:v>0.31</c:v>
                </c:pt>
                <c:pt idx="39">
                  <c:v>0.3</c:v>
                </c:pt>
                <c:pt idx="4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94-4B5E-A4C3-0EEC926DCB27}"/>
            </c:ext>
          </c:extLst>
        </c:ser>
        <c:ser>
          <c:idx val="2"/>
          <c:order val="2"/>
          <c:tx>
            <c:strRef>
              <c:f>'10B'!$M$31</c:f>
              <c:strCache>
                <c:ptCount val="1"/>
                <c:pt idx="0">
                  <c:v>Kvæg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'10B'!$N$28:$BB$28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'10B'!$N$31:$BB$31</c:f>
              <c:numCache>
                <c:formatCode>General</c:formatCode>
                <c:ptCount val="41"/>
                <c:pt idx="0">
                  <c:v>5.38</c:v>
                </c:pt>
                <c:pt idx="1">
                  <c:v>5.42</c:v>
                </c:pt>
                <c:pt idx="2">
                  <c:v>5.35</c:v>
                </c:pt>
                <c:pt idx="3">
                  <c:v>5.41</c:v>
                </c:pt>
                <c:pt idx="4">
                  <c:v>5.28</c:v>
                </c:pt>
                <c:pt idx="5">
                  <c:v>5.28</c:v>
                </c:pt>
                <c:pt idx="6">
                  <c:v>5.29</c:v>
                </c:pt>
                <c:pt idx="7">
                  <c:v>5.12</c:v>
                </c:pt>
                <c:pt idx="8">
                  <c:v>5.12</c:v>
                </c:pt>
                <c:pt idx="9">
                  <c:v>4.9000000000000004</c:v>
                </c:pt>
                <c:pt idx="10">
                  <c:v>4.91</c:v>
                </c:pt>
                <c:pt idx="11">
                  <c:v>4.99</c:v>
                </c:pt>
                <c:pt idx="12">
                  <c:v>4.92</c:v>
                </c:pt>
                <c:pt idx="13">
                  <c:v>4.8899999999999997</c:v>
                </c:pt>
                <c:pt idx="14">
                  <c:v>4.76</c:v>
                </c:pt>
                <c:pt idx="15">
                  <c:v>4.74</c:v>
                </c:pt>
                <c:pt idx="16">
                  <c:v>4.71</c:v>
                </c:pt>
                <c:pt idx="17">
                  <c:v>4.78</c:v>
                </c:pt>
                <c:pt idx="18">
                  <c:v>4.8600000000000003</c:v>
                </c:pt>
                <c:pt idx="19">
                  <c:v>4.88</c:v>
                </c:pt>
                <c:pt idx="20">
                  <c:v>4.93</c:v>
                </c:pt>
                <c:pt idx="21">
                  <c:v>4.8899999999999997</c:v>
                </c:pt>
                <c:pt idx="22">
                  <c:v>5.04</c:v>
                </c:pt>
                <c:pt idx="23">
                  <c:v>5.05</c:v>
                </c:pt>
                <c:pt idx="24">
                  <c:v>5.0199999999999996</c:v>
                </c:pt>
                <c:pt idx="25">
                  <c:v>4.9800000000000004</c:v>
                </c:pt>
                <c:pt idx="26">
                  <c:v>5.05</c:v>
                </c:pt>
                <c:pt idx="27">
                  <c:v>5.0599999999999996</c:v>
                </c:pt>
                <c:pt idx="28">
                  <c:v>5.09</c:v>
                </c:pt>
                <c:pt idx="29">
                  <c:v>5.01</c:v>
                </c:pt>
                <c:pt idx="30">
                  <c:v>5.01</c:v>
                </c:pt>
                <c:pt idx="31">
                  <c:v>5.01</c:v>
                </c:pt>
                <c:pt idx="32">
                  <c:v>5.01</c:v>
                </c:pt>
                <c:pt idx="33">
                  <c:v>5.0199999999999996</c:v>
                </c:pt>
                <c:pt idx="34">
                  <c:v>5.03</c:v>
                </c:pt>
                <c:pt idx="35">
                  <c:v>5.05</c:v>
                </c:pt>
                <c:pt idx="36">
                  <c:v>5.0599999999999996</c:v>
                </c:pt>
                <c:pt idx="37">
                  <c:v>5.08</c:v>
                </c:pt>
                <c:pt idx="38">
                  <c:v>5.0999999999999996</c:v>
                </c:pt>
                <c:pt idx="39">
                  <c:v>5.1100000000000003</c:v>
                </c:pt>
                <c:pt idx="40">
                  <c:v>5.12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94-4B5E-A4C3-0EEC926DCB27}"/>
            </c:ext>
          </c:extLst>
        </c:ser>
        <c:ser>
          <c:idx val="3"/>
          <c:order val="3"/>
          <c:tx>
            <c:strRef>
              <c:f>'10B'!$M$32</c:f>
              <c:strCache>
                <c:ptCount val="1"/>
                <c:pt idx="0">
                  <c:v>Svin</c:v>
                </c:pt>
              </c:strCache>
            </c:strRef>
          </c:tx>
          <c:spPr>
            <a:solidFill>
              <a:srgbClr val="5BEADB"/>
            </a:solidFill>
            <a:ln w="9525">
              <a:solidFill>
                <a:srgbClr val="4DC7BA"/>
              </a:solidFill>
            </a:ln>
            <a:effectLst/>
          </c:spPr>
          <c:cat>
            <c:strRef>
              <c:f>'10B'!$N$28:$BB$28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'10B'!$N$32:$BB$32</c:f>
              <c:numCache>
                <c:formatCode>General</c:formatCode>
                <c:ptCount val="41"/>
                <c:pt idx="0">
                  <c:v>1.68</c:v>
                </c:pt>
                <c:pt idx="1">
                  <c:v>1.76</c:v>
                </c:pt>
                <c:pt idx="2">
                  <c:v>1.92</c:v>
                </c:pt>
                <c:pt idx="3">
                  <c:v>2.06</c:v>
                </c:pt>
                <c:pt idx="4">
                  <c:v>2.0099999999999998</c:v>
                </c:pt>
                <c:pt idx="5">
                  <c:v>2</c:v>
                </c:pt>
                <c:pt idx="6">
                  <c:v>2.0099999999999998</c:v>
                </c:pt>
                <c:pt idx="7">
                  <c:v>2.1</c:v>
                </c:pt>
                <c:pt idx="8">
                  <c:v>2.2400000000000002</c:v>
                </c:pt>
                <c:pt idx="9">
                  <c:v>2.2200000000000002</c:v>
                </c:pt>
                <c:pt idx="10">
                  <c:v>2.23</c:v>
                </c:pt>
                <c:pt idx="11">
                  <c:v>2.36</c:v>
                </c:pt>
                <c:pt idx="12">
                  <c:v>2.4700000000000002</c:v>
                </c:pt>
                <c:pt idx="13">
                  <c:v>2.5</c:v>
                </c:pt>
                <c:pt idx="14">
                  <c:v>2.58</c:v>
                </c:pt>
                <c:pt idx="15">
                  <c:v>2.37</c:v>
                </c:pt>
                <c:pt idx="16">
                  <c:v>2.21</c:v>
                </c:pt>
                <c:pt idx="17">
                  <c:v>2.2200000000000002</c:v>
                </c:pt>
                <c:pt idx="18">
                  <c:v>2.04</c:v>
                </c:pt>
                <c:pt idx="19">
                  <c:v>1.97</c:v>
                </c:pt>
                <c:pt idx="20">
                  <c:v>2.02</c:v>
                </c:pt>
                <c:pt idx="21">
                  <c:v>2</c:v>
                </c:pt>
                <c:pt idx="22">
                  <c:v>1.87</c:v>
                </c:pt>
                <c:pt idx="23">
                  <c:v>1.85</c:v>
                </c:pt>
                <c:pt idx="24">
                  <c:v>1.89</c:v>
                </c:pt>
                <c:pt idx="25">
                  <c:v>1.86</c:v>
                </c:pt>
                <c:pt idx="26">
                  <c:v>1.8</c:v>
                </c:pt>
                <c:pt idx="27">
                  <c:v>1.78</c:v>
                </c:pt>
                <c:pt idx="28">
                  <c:v>1.84</c:v>
                </c:pt>
                <c:pt idx="29">
                  <c:v>1.73</c:v>
                </c:pt>
                <c:pt idx="30">
                  <c:v>1.7</c:v>
                </c:pt>
                <c:pt idx="31">
                  <c:v>1.66</c:v>
                </c:pt>
                <c:pt idx="32">
                  <c:v>1.63</c:v>
                </c:pt>
                <c:pt idx="33">
                  <c:v>1.6</c:v>
                </c:pt>
                <c:pt idx="34">
                  <c:v>1.57</c:v>
                </c:pt>
                <c:pt idx="35">
                  <c:v>1.55</c:v>
                </c:pt>
                <c:pt idx="36">
                  <c:v>1.52</c:v>
                </c:pt>
                <c:pt idx="37">
                  <c:v>1.5</c:v>
                </c:pt>
                <c:pt idx="38">
                  <c:v>1.47</c:v>
                </c:pt>
                <c:pt idx="39">
                  <c:v>1.44</c:v>
                </c:pt>
                <c:pt idx="40">
                  <c:v>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94-4B5E-A4C3-0EEC926DC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245624"/>
        <c:axId val="612247920"/>
      </c:areaChart>
      <c:catAx>
        <c:axId val="612245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47920"/>
        <c:crosses val="autoZero"/>
        <c:auto val="1"/>
        <c:lblAlgn val="ctr"/>
        <c:lblOffset val="100"/>
        <c:tickLblSkip val="5"/>
        <c:noMultiLvlLbl val="0"/>
      </c:catAx>
      <c:valAx>
        <c:axId val="61224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45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Udledninger fra husdyr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73555565921558375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'10B'!$M$54</c:f>
              <c:strCache>
                <c:ptCount val="1"/>
                <c:pt idx="0">
                  <c:v>Fordøjelse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'10B'!$N$53:$BB$53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'10B'!$N$54:$BB$54</c:f>
              <c:numCache>
                <c:formatCode>General</c:formatCode>
                <c:ptCount val="41"/>
                <c:pt idx="0">
                  <c:v>4.5199999999999996</c:v>
                </c:pt>
                <c:pt idx="1">
                  <c:v>4.5599999999999996</c:v>
                </c:pt>
                <c:pt idx="2">
                  <c:v>4.5</c:v>
                </c:pt>
                <c:pt idx="3">
                  <c:v>4.5599999999999996</c:v>
                </c:pt>
                <c:pt idx="4">
                  <c:v>4.46</c:v>
                </c:pt>
                <c:pt idx="5">
                  <c:v>4.4400000000000004</c:v>
                </c:pt>
                <c:pt idx="6">
                  <c:v>4.4400000000000004</c:v>
                </c:pt>
                <c:pt idx="7">
                  <c:v>4.29</c:v>
                </c:pt>
                <c:pt idx="8">
                  <c:v>4.29</c:v>
                </c:pt>
                <c:pt idx="9">
                  <c:v>4.13</c:v>
                </c:pt>
                <c:pt idx="10">
                  <c:v>4.07</c:v>
                </c:pt>
                <c:pt idx="11">
                  <c:v>4.1500000000000004</c:v>
                </c:pt>
                <c:pt idx="12">
                  <c:v>4.08</c:v>
                </c:pt>
                <c:pt idx="13">
                  <c:v>4.04</c:v>
                </c:pt>
                <c:pt idx="14">
                  <c:v>3.92</c:v>
                </c:pt>
                <c:pt idx="15">
                  <c:v>3.9</c:v>
                </c:pt>
                <c:pt idx="16">
                  <c:v>3.9</c:v>
                </c:pt>
                <c:pt idx="17">
                  <c:v>3.99</c:v>
                </c:pt>
                <c:pt idx="18">
                  <c:v>4.03</c:v>
                </c:pt>
                <c:pt idx="19">
                  <c:v>4.03</c:v>
                </c:pt>
                <c:pt idx="20">
                  <c:v>4.07</c:v>
                </c:pt>
                <c:pt idx="21">
                  <c:v>4.0199999999999996</c:v>
                </c:pt>
                <c:pt idx="22">
                  <c:v>4.1100000000000003</c:v>
                </c:pt>
                <c:pt idx="23">
                  <c:v>4.1399999999999997</c:v>
                </c:pt>
                <c:pt idx="24">
                  <c:v>4.1399999999999997</c:v>
                </c:pt>
                <c:pt idx="25">
                  <c:v>4.1100000000000003</c:v>
                </c:pt>
                <c:pt idx="26">
                  <c:v>4.16</c:v>
                </c:pt>
                <c:pt idx="27">
                  <c:v>4.18</c:v>
                </c:pt>
                <c:pt idx="28">
                  <c:v>4.22</c:v>
                </c:pt>
                <c:pt idx="29">
                  <c:v>4.17</c:v>
                </c:pt>
                <c:pt idx="30">
                  <c:v>4.1900000000000004</c:v>
                </c:pt>
                <c:pt idx="31">
                  <c:v>4.2300000000000004</c:v>
                </c:pt>
                <c:pt idx="32">
                  <c:v>4.2699999999999996</c:v>
                </c:pt>
                <c:pt idx="33">
                  <c:v>4.3099999999999996</c:v>
                </c:pt>
                <c:pt idx="34">
                  <c:v>4.3499999999999996</c:v>
                </c:pt>
                <c:pt idx="35">
                  <c:v>4.3899999999999997</c:v>
                </c:pt>
                <c:pt idx="36">
                  <c:v>4.42</c:v>
                </c:pt>
                <c:pt idx="37">
                  <c:v>4.46</c:v>
                </c:pt>
                <c:pt idx="38">
                  <c:v>4.5</c:v>
                </c:pt>
                <c:pt idx="39">
                  <c:v>4.54</c:v>
                </c:pt>
                <c:pt idx="40">
                  <c:v>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CB-4190-A46E-6F23EE121594}"/>
            </c:ext>
          </c:extLst>
        </c:ser>
        <c:ser>
          <c:idx val="1"/>
          <c:order val="1"/>
          <c:tx>
            <c:strRef>
              <c:f>'10B'!$M$55</c:f>
              <c:strCache>
                <c:ptCount val="1"/>
                <c:pt idx="0">
                  <c:v>Gødningshåndtering</c:v>
                </c:pt>
              </c:strCache>
            </c:strRef>
          </c:tx>
          <c:spPr>
            <a:solidFill>
              <a:srgbClr val="46AFF0"/>
            </a:solidFill>
            <a:ln w="9525">
              <a:solidFill>
                <a:srgbClr val="3C95CC"/>
              </a:solidFill>
            </a:ln>
            <a:effectLst/>
          </c:spPr>
          <c:cat>
            <c:strRef>
              <c:f>'10B'!$N$53:$BB$53</c:f>
              <c:strCache>
                <c:ptCount val="4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</c:strCache>
            </c:strRef>
          </c:cat>
          <c:val>
            <c:numRef>
              <c:f>'10B'!$N$55:$BB$55</c:f>
              <c:numCache>
                <c:formatCode>General</c:formatCode>
                <c:ptCount val="41"/>
                <c:pt idx="0">
                  <c:v>2.93</c:v>
                </c:pt>
                <c:pt idx="1">
                  <c:v>3.03</c:v>
                </c:pt>
                <c:pt idx="2">
                  <c:v>3.19</c:v>
                </c:pt>
                <c:pt idx="3">
                  <c:v>3.29</c:v>
                </c:pt>
                <c:pt idx="4">
                  <c:v>3.22</c:v>
                </c:pt>
                <c:pt idx="5">
                  <c:v>3.22</c:v>
                </c:pt>
                <c:pt idx="6">
                  <c:v>3.25</c:v>
                </c:pt>
                <c:pt idx="7">
                  <c:v>3.33</c:v>
                </c:pt>
                <c:pt idx="8">
                  <c:v>3.47</c:v>
                </c:pt>
                <c:pt idx="9">
                  <c:v>3.4</c:v>
                </c:pt>
                <c:pt idx="10">
                  <c:v>3.49</c:v>
                </c:pt>
                <c:pt idx="11">
                  <c:v>3.63</c:v>
                </c:pt>
                <c:pt idx="12">
                  <c:v>3.74</c:v>
                </c:pt>
                <c:pt idx="13">
                  <c:v>3.78</c:v>
                </c:pt>
                <c:pt idx="14">
                  <c:v>3.87</c:v>
                </c:pt>
                <c:pt idx="15">
                  <c:v>3.66</c:v>
                </c:pt>
                <c:pt idx="16">
                  <c:v>3.47</c:v>
                </c:pt>
                <c:pt idx="17">
                  <c:v>3.45</c:v>
                </c:pt>
                <c:pt idx="18">
                  <c:v>3.32</c:v>
                </c:pt>
                <c:pt idx="19">
                  <c:v>3.25</c:v>
                </c:pt>
                <c:pt idx="20">
                  <c:v>3.3</c:v>
                </c:pt>
                <c:pt idx="21">
                  <c:v>3.28</c:v>
                </c:pt>
                <c:pt idx="22">
                  <c:v>3.21</c:v>
                </c:pt>
                <c:pt idx="23">
                  <c:v>3.15</c:v>
                </c:pt>
                <c:pt idx="24">
                  <c:v>3.17</c:v>
                </c:pt>
                <c:pt idx="25">
                  <c:v>3.13</c:v>
                </c:pt>
                <c:pt idx="26">
                  <c:v>3.09</c:v>
                </c:pt>
                <c:pt idx="27">
                  <c:v>3.06</c:v>
                </c:pt>
                <c:pt idx="28">
                  <c:v>3.11</c:v>
                </c:pt>
                <c:pt idx="29">
                  <c:v>2.96</c:v>
                </c:pt>
                <c:pt idx="30">
                  <c:v>2.88</c:v>
                </c:pt>
                <c:pt idx="31">
                  <c:v>2.75</c:v>
                </c:pt>
                <c:pt idx="32">
                  <c:v>2.67</c:v>
                </c:pt>
                <c:pt idx="33">
                  <c:v>2.62</c:v>
                </c:pt>
                <c:pt idx="34">
                  <c:v>2.56</c:v>
                </c:pt>
                <c:pt idx="35">
                  <c:v>2.5299999999999998</c:v>
                </c:pt>
                <c:pt idx="36">
                  <c:v>2.4700000000000002</c:v>
                </c:pt>
                <c:pt idx="37">
                  <c:v>2.4300000000000002</c:v>
                </c:pt>
                <c:pt idx="38">
                  <c:v>2.37</c:v>
                </c:pt>
                <c:pt idx="39">
                  <c:v>2.3199999999999998</c:v>
                </c:pt>
                <c:pt idx="40">
                  <c:v>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CB-4190-A46E-6F23EE121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251856"/>
        <c:axId val="612251528"/>
      </c:areaChart>
      <c:catAx>
        <c:axId val="61225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51528"/>
        <c:crosses val="autoZero"/>
        <c:auto val="1"/>
        <c:lblAlgn val="ctr"/>
        <c:lblOffset val="100"/>
        <c:tickLblSkip val="5"/>
        <c:noMultiLvlLbl val="0"/>
      </c:catAx>
      <c:valAx>
        <c:axId val="612251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 CO2e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51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da-DK"/>
              <a:t>Gylle afsat til biogas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title>
    <c:autoTitleDeleted val="0"/>
    <c:plotArea>
      <c:layout>
        <c:manualLayout>
          <c:xMode val="edge"/>
          <c:yMode val="edge"/>
          <c:x val="2.132701421800948E-2"/>
          <c:y val="0.10870999511388171"/>
          <c:w val="0.82922939134977791"/>
          <c:h val="0.86601354778295303"/>
        </c:manualLayout>
      </c:layout>
      <c:areaChart>
        <c:grouping val="stacked"/>
        <c:varyColors val="0"/>
        <c:ser>
          <c:idx val="0"/>
          <c:order val="0"/>
          <c:tx>
            <c:strRef>
              <c:f>'10B'!$M$79</c:f>
              <c:strCache>
                <c:ptCount val="1"/>
                <c:pt idx="0">
                  <c:v>Kvæggylle</c:v>
                </c:pt>
              </c:strCache>
            </c:strRef>
          </c:tx>
          <c:spPr>
            <a:solidFill>
              <a:srgbClr val="6FB5BD"/>
            </a:solidFill>
            <a:ln w="9525">
              <a:solidFill>
                <a:srgbClr val="5E9AA1"/>
              </a:solidFill>
            </a:ln>
            <a:effectLst/>
          </c:spPr>
          <c:cat>
            <c:strRef>
              <c:f>'10B'!$N$78:$Z$78</c:f>
              <c:strCach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strCache>
            </c:strRef>
          </c:cat>
          <c:val>
            <c:numRef>
              <c:f>'10B'!$N$79:$Z$79</c:f>
              <c:numCache>
                <c:formatCode>General</c:formatCode>
                <c:ptCount val="13"/>
                <c:pt idx="0">
                  <c:v>3.55</c:v>
                </c:pt>
                <c:pt idx="1">
                  <c:v>4.43</c:v>
                </c:pt>
                <c:pt idx="2">
                  <c:v>7.14</c:v>
                </c:pt>
                <c:pt idx="3">
                  <c:v>8.43</c:v>
                </c:pt>
                <c:pt idx="4">
                  <c:v>10.039999999999999</c:v>
                </c:pt>
                <c:pt idx="5">
                  <c:v>10.98</c:v>
                </c:pt>
                <c:pt idx="6">
                  <c:v>11.95</c:v>
                </c:pt>
                <c:pt idx="7">
                  <c:v>12.2</c:v>
                </c:pt>
                <c:pt idx="8">
                  <c:v>13.11</c:v>
                </c:pt>
                <c:pt idx="9">
                  <c:v>13.75</c:v>
                </c:pt>
                <c:pt idx="10">
                  <c:v>14.43</c:v>
                </c:pt>
                <c:pt idx="11">
                  <c:v>15.17</c:v>
                </c:pt>
                <c:pt idx="12">
                  <c:v>15.95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E6-4FE9-ACA8-CE04F1909B76}"/>
            </c:ext>
          </c:extLst>
        </c:ser>
        <c:ser>
          <c:idx val="1"/>
          <c:order val="1"/>
          <c:tx>
            <c:strRef>
              <c:f>'10B'!$M$80</c:f>
              <c:strCache>
                <c:ptCount val="1"/>
                <c:pt idx="0">
                  <c:v>Svinegylle</c:v>
                </c:pt>
              </c:strCache>
            </c:strRef>
          </c:tx>
          <c:spPr>
            <a:solidFill>
              <a:srgbClr val="9170CB"/>
            </a:solidFill>
            <a:ln w="9525">
              <a:solidFill>
                <a:srgbClr val="7B5FAD"/>
              </a:solidFill>
            </a:ln>
            <a:effectLst/>
          </c:spPr>
          <c:cat>
            <c:strRef>
              <c:f>'10B'!$N$78:$Z$78</c:f>
              <c:strCache>
                <c:ptCount val="1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</c:strCache>
            </c:strRef>
          </c:cat>
          <c:val>
            <c:numRef>
              <c:f>'10B'!$N$80:$Z$80</c:f>
              <c:numCache>
                <c:formatCode>General</c:formatCode>
                <c:ptCount val="13"/>
                <c:pt idx="0">
                  <c:v>2.19</c:v>
                </c:pt>
                <c:pt idx="1">
                  <c:v>2.73</c:v>
                </c:pt>
                <c:pt idx="2">
                  <c:v>4.4000000000000004</c:v>
                </c:pt>
                <c:pt idx="3">
                  <c:v>5.19</c:v>
                </c:pt>
                <c:pt idx="4">
                  <c:v>6.19</c:v>
                </c:pt>
                <c:pt idx="5">
                  <c:v>6.77</c:v>
                </c:pt>
                <c:pt idx="6">
                  <c:v>7.36</c:v>
                </c:pt>
                <c:pt idx="7">
                  <c:v>7.52</c:v>
                </c:pt>
                <c:pt idx="8">
                  <c:v>8.08</c:v>
                </c:pt>
                <c:pt idx="9">
                  <c:v>8.48</c:v>
                </c:pt>
                <c:pt idx="10">
                  <c:v>8.9</c:v>
                </c:pt>
                <c:pt idx="11">
                  <c:v>9.35</c:v>
                </c:pt>
                <c:pt idx="12">
                  <c:v>9.83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E6-4FE9-ACA8-CE04F1909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248904"/>
        <c:axId val="612243984"/>
      </c:areaChart>
      <c:catAx>
        <c:axId val="612248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43984"/>
        <c:crosses val="autoZero"/>
        <c:auto val="1"/>
        <c:lblAlgn val="ctr"/>
        <c:lblOffset val="100"/>
        <c:noMultiLvlLbl val="0"/>
      </c:catAx>
      <c:valAx>
        <c:axId val="61224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C8C8C8"/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r>
                  <a:rPr lang="da-DK" sz="800" b="1">
                    <a:latin typeface="Arial" panose="020B0604020202020204" pitchFamily="34" charset="0"/>
                  </a:rPr>
                  <a:t>mio. ton</a:t>
                </a:r>
              </a:p>
            </c:rich>
          </c:tx>
          <c:layout>
            <c:manualLayout>
              <c:xMode val="edge"/>
              <c:yMode val="edge"/>
              <c:x val="2.132701421800948E-2"/>
              <c:y val="3.79146856547481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+mn-cs"/>
                </a:defRPr>
              </a:pPr>
              <a:endParaRPr lang="da-D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/>
                <a:ea typeface="Arial"/>
                <a:cs typeface="Arial"/>
              </a:defRPr>
            </a:pPr>
            <a:endParaRPr lang="da-DK"/>
          </a:p>
        </c:txPr>
        <c:crossAx val="612248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/>
              <a:ea typeface="Arial"/>
              <a:cs typeface="Arial"/>
            </a:defRPr>
          </a:pPr>
          <a:endParaRPr lang="da-DK"/>
        </a:p>
      </c:txPr>
    </c:legend>
    <c:plotVisOnly val="1"/>
    <c:dispBlanksAs val="zero"/>
    <c:showDLblsOverMax val="0"/>
  </c:chart>
  <c:spPr>
    <a:solidFill>
      <a:srgbClr val="F8F8F8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4.xml"/><Relationship Id="rId1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12" Type="http://schemas.openxmlformats.org/officeDocument/2006/relationships/chart" Target="../charts/chart86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11" Type="http://schemas.openxmlformats.org/officeDocument/2006/relationships/chart" Target="../charts/chart85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9.xml"/><Relationship Id="rId2" Type="http://schemas.openxmlformats.org/officeDocument/2006/relationships/chart" Target="../charts/chart88.xml"/><Relationship Id="rId1" Type="http://schemas.openxmlformats.org/officeDocument/2006/relationships/chart" Target="../charts/chart87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2.xml"/><Relationship Id="rId2" Type="http://schemas.openxmlformats.org/officeDocument/2006/relationships/chart" Target="../charts/chart91.xml"/><Relationship Id="rId1" Type="http://schemas.openxmlformats.org/officeDocument/2006/relationships/chart" Target="../charts/chart90.xml"/><Relationship Id="rId6" Type="http://schemas.openxmlformats.org/officeDocument/2006/relationships/chart" Target="../charts/chart95.xml"/><Relationship Id="rId5" Type="http://schemas.openxmlformats.org/officeDocument/2006/relationships/chart" Target="../charts/chart94.xml"/><Relationship Id="rId4" Type="http://schemas.openxmlformats.org/officeDocument/2006/relationships/chart" Target="../charts/chart9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3.xml"/><Relationship Id="rId3" Type="http://schemas.openxmlformats.org/officeDocument/2006/relationships/chart" Target="../charts/chart98.xml"/><Relationship Id="rId7" Type="http://schemas.openxmlformats.org/officeDocument/2006/relationships/chart" Target="../charts/chart102.xml"/><Relationship Id="rId12" Type="http://schemas.openxmlformats.org/officeDocument/2006/relationships/chart" Target="../charts/chart107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6" Type="http://schemas.openxmlformats.org/officeDocument/2006/relationships/chart" Target="../charts/chart101.xml"/><Relationship Id="rId11" Type="http://schemas.openxmlformats.org/officeDocument/2006/relationships/chart" Target="../charts/chart106.xml"/><Relationship Id="rId5" Type="http://schemas.openxmlformats.org/officeDocument/2006/relationships/chart" Target="../charts/chart100.xml"/><Relationship Id="rId10" Type="http://schemas.openxmlformats.org/officeDocument/2006/relationships/chart" Target="../charts/chart105.xml"/><Relationship Id="rId4" Type="http://schemas.openxmlformats.org/officeDocument/2006/relationships/chart" Target="../charts/chart99.xml"/><Relationship Id="rId9" Type="http://schemas.openxmlformats.org/officeDocument/2006/relationships/chart" Target="../charts/chart104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5" Type="http://schemas.openxmlformats.org/officeDocument/2006/relationships/chart" Target="../charts/chart112.xml"/><Relationship Id="rId4" Type="http://schemas.openxmlformats.org/officeDocument/2006/relationships/chart" Target="../charts/chart11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5.xml"/><Relationship Id="rId2" Type="http://schemas.openxmlformats.org/officeDocument/2006/relationships/chart" Target="../charts/chart114.xml"/><Relationship Id="rId1" Type="http://schemas.openxmlformats.org/officeDocument/2006/relationships/chart" Target="../charts/chart11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13" Type="http://schemas.openxmlformats.org/officeDocument/2006/relationships/chart" Target="../charts/chart22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12" Type="http://schemas.openxmlformats.org/officeDocument/2006/relationships/chart" Target="../charts/chart21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5" Type="http://schemas.openxmlformats.org/officeDocument/2006/relationships/chart" Target="../charts/chart2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Relationship Id="rId14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13" Type="http://schemas.openxmlformats.org/officeDocument/2006/relationships/chart" Target="../charts/chart37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12" Type="http://schemas.openxmlformats.org/officeDocument/2006/relationships/chart" Target="../charts/chart36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11" Type="http://schemas.openxmlformats.org/officeDocument/2006/relationships/chart" Target="../charts/chart35.xml"/><Relationship Id="rId5" Type="http://schemas.openxmlformats.org/officeDocument/2006/relationships/chart" Target="../charts/chart29.xml"/><Relationship Id="rId15" Type="http://schemas.openxmlformats.org/officeDocument/2006/relationships/chart" Target="../charts/chart3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Relationship Id="rId14" Type="http://schemas.openxmlformats.org/officeDocument/2006/relationships/chart" Target="../charts/chart38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7.xml"/><Relationship Id="rId3" Type="http://schemas.openxmlformats.org/officeDocument/2006/relationships/chart" Target="../charts/chart42.xml"/><Relationship Id="rId7" Type="http://schemas.openxmlformats.org/officeDocument/2006/relationships/chart" Target="../charts/chart46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6" Type="http://schemas.openxmlformats.org/officeDocument/2006/relationships/chart" Target="../charts/chart45.xml"/><Relationship Id="rId5" Type="http://schemas.openxmlformats.org/officeDocument/2006/relationships/chart" Target="../charts/chart44.xml"/><Relationship Id="rId10" Type="http://schemas.openxmlformats.org/officeDocument/2006/relationships/chart" Target="../charts/chart49.xml"/><Relationship Id="rId4" Type="http://schemas.openxmlformats.org/officeDocument/2006/relationships/chart" Target="../charts/chart43.xml"/><Relationship Id="rId9" Type="http://schemas.openxmlformats.org/officeDocument/2006/relationships/chart" Target="../charts/chart48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7.xml"/><Relationship Id="rId13" Type="http://schemas.openxmlformats.org/officeDocument/2006/relationships/chart" Target="../charts/chart62.xml"/><Relationship Id="rId3" Type="http://schemas.openxmlformats.org/officeDocument/2006/relationships/chart" Target="../charts/chart52.xml"/><Relationship Id="rId7" Type="http://schemas.openxmlformats.org/officeDocument/2006/relationships/chart" Target="../charts/chart56.xml"/><Relationship Id="rId12" Type="http://schemas.openxmlformats.org/officeDocument/2006/relationships/chart" Target="../charts/chart61.xml"/><Relationship Id="rId2" Type="http://schemas.openxmlformats.org/officeDocument/2006/relationships/chart" Target="../charts/chart51.xml"/><Relationship Id="rId1" Type="http://schemas.openxmlformats.org/officeDocument/2006/relationships/chart" Target="../charts/chart50.xml"/><Relationship Id="rId6" Type="http://schemas.openxmlformats.org/officeDocument/2006/relationships/chart" Target="../charts/chart55.xml"/><Relationship Id="rId11" Type="http://schemas.openxmlformats.org/officeDocument/2006/relationships/chart" Target="../charts/chart60.xml"/><Relationship Id="rId5" Type="http://schemas.openxmlformats.org/officeDocument/2006/relationships/chart" Target="../charts/chart54.xml"/><Relationship Id="rId15" Type="http://schemas.openxmlformats.org/officeDocument/2006/relationships/chart" Target="../charts/chart64.xml"/><Relationship Id="rId10" Type="http://schemas.openxmlformats.org/officeDocument/2006/relationships/chart" Target="../charts/chart59.xml"/><Relationship Id="rId4" Type="http://schemas.openxmlformats.org/officeDocument/2006/relationships/chart" Target="../charts/chart53.xml"/><Relationship Id="rId9" Type="http://schemas.openxmlformats.org/officeDocument/2006/relationships/chart" Target="../charts/chart58.xml"/><Relationship Id="rId14" Type="http://schemas.openxmlformats.org/officeDocument/2006/relationships/chart" Target="../charts/chart6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4" Type="http://schemas.openxmlformats.org/officeDocument/2006/relationships/chart" Target="../charts/chart6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2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2.1&quot;,&#10;  &quot;fig_code&quot;: &quot;fig2_f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2_f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2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2.2&quot;,&#10;  &quot;fig_code&quot;: &quot;fig2_a_co2&quot;,&#10;  &quot;type&quot;: {&#10;    &quot;xltype&quot;: &quot;xlDoughnut&quot;,&#10;    &quot;x_axis&quot;: &quot;xlCategory&quot;,&#10;    &quot;loops&quot;: &quot;xvalues&quot;,&#10;    &quot;number&quot;: -4120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52</xdr:row>
      <xdr:rowOff>190499</xdr:rowOff>
    </xdr:from>
    <xdr:to>
      <xdr:col>9</xdr:col>
      <xdr:colOff>127000</xdr:colOff>
      <xdr:row>72</xdr:row>
      <xdr:rowOff>81299</xdr:rowOff>
    </xdr:to>
    <xdr:graphicFrame macro="">
      <xdr:nvGraphicFramePr>
        <xdr:cNvPr id="4" name="chart_2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2.3&quot;,&#10;  &quot;fig_code&quot;: &quot;fig2_b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2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5" name="chart_2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2.4&quot;,&#10;  &quot;fig_code&quot;: &quot;fig2_c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2_c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6" name="chart_2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2.5&quot;,&#10;  &quot;fig_code&quot;: &quot;fig2_d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2_d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7" name="chart_2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2.6&quot;,&#10;  &quot;fig_code&quot;: &quot;fig2_e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2_e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7b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b.1&quot;,&#10;  &quot;fig_code&quot;: &quot;fig7b_a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b_a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7b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b.2&quot;,&#10;  &quot;fig_code&quot;: &quot;fig7b_b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b_b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248167</xdr:colOff>
      <xdr:row>1</xdr:row>
      <xdr:rowOff>126351</xdr:rowOff>
    </xdr:from>
    <xdr:to>
      <xdr:col>9</xdr:col>
      <xdr:colOff>121167</xdr:colOff>
      <xdr:row>18</xdr:row>
      <xdr:rowOff>174502</xdr:rowOff>
    </xdr:to>
    <xdr:graphicFrame macro="">
      <xdr:nvGraphicFramePr>
        <xdr:cNvPr id="2" name="chart_8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1&quot;,&#10;  &quot;fig_code&quot;: &quot;fig8a_a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8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227</xdr:row>
      <xdr:rowOff>77756</xdr:rowOff>
    </xdr:from>
    <xdr:to>
      <xdr:col>9</xdr:col>
      <xdr:colOff>127000</xdr:colOff>
      <xdr:row>243</xdr:row>
      <xdr:rowOff>166339</xdr:rowOff>
    </xdr:to>
    <xdr:graphicFrame macro="">
      <xdr:nvGraphicFramePr>
        <xdr:cNvPr id="3" name="chart_8a_10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10&quot;,&#10;  &quot;fig_id&quot;: &quot;fig8a_n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253</xdr:row>
      <xdr:rowOff>0</xdr:rowOff>
    </xdr:from>
    <xdr:to>
      <xdr:col>9</xdr:col>
      <xdr:colOff>127000</xdr:colOff>
      <xdr:row>269</xdr:row>
      <xdr:rowOff>88583</xdr:rowOff>
    </xdr:to>
    <xdr:graphicFrame macro="">
      <xdr:nvGraphicFramePr>
        <xdr:cNvPr id="4" name="chart_8a_1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11&quot;,&#10;  &quot;fig_id&quot;: &quot;fig8a_o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278</xdr:row>
      <xdr:rowOff>0</xdr:rowOff>
    </xdr:from>
    <xdr:to>
      <xdr:col>9</xdr:col>
      <xdr:colOff>127000</xdr:colOff>
      <xdr:row>294</xdr:row>
      <xdr:rowOff>88583</xdr:rowOff>
    </xdr:to>
    <xdr:graphicFrame macro="">
      <xdr:nvGraphicFramePr>
        <xdr:cNvPr id="5" name="chart_8a_1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12&quot;,&#10;  &quot;fig_id&quot;: &quot;fig8a_p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6" name="chart_8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2&quot;,&#10;  &quot;fig_code&quot;: &quot;fig8a_b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8a_b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7" name="chart_8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3&quot;,&#10;  &quot;fig_code&quot;: &quot;fig8a_c_twh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8a_c_twh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8" name="chart_8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4&quot;,&#10;  &quot;fig_code&quot;: &quot;fig8a_d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8a_d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9" name="chart_8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5&quot;,&#10;  &quot;fig_code&quot;: &quot;fig8a_e_twh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8a_e_twh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10" name="chart_8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6&quot;,&#10;  &quot;fig_code&quot;: &quot;fig8a_f_twh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8a_f_twh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254000</xdr:colOff>
      <xdr:row>152</xdr:row>
      <xdr:rowOff>19439</xdr:rowOff>
    </xdr:from>
    <xdr:to>
      <xdr:col>9</xdr:col>
      <xdr:colOff>127000</xdr:colOff>
      <xdr:row>169</xdr:row>
      <xdr:rowOff>88584</xdr:rowOff>
    </xdr:to>
    <xdr:graphicFrame macro="">
      <xdr:nvGraphicFramePr>
        <xdr:cNvPr id="11" name="chart_8a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7&quot;,&#10;  &quot;fig_code&quot;: &quot;fig8a_g_kr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8a_g_kr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12" name="chart_8a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8&quot;,&#10;  &quot;fig_code&quot;: &quot;fig8a_h_pj_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8a_h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254000</xdr:colOff>
      <xdr:row>203</xdr:row>
      <xdr:rowOff>0</xdr:rowOff>
    </xdr:from>
    <xdr:to>
      <xdr:col>9</xdr:col>
      <xdr:colOff>127000</xdr:colOff>
      <xdr:row>219</xdr:row>
      <xdr:rowOff>88583</xdr:rowOff>
    </xdr:to>
    <xdr:graphicFrame macro="">
      <xdr:nvGraphicFramePr>
        <xdr:cNvPr id="13" name="chart_8a_9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a.9&quot;,&#10;  &quot;fig_code&quot;: &quot;fig8a_i_twh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8a_i_twh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9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9a.1&quot;,&#10;  &quot;fig_id&quot;: &quot;fig9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9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9a.2&quot;,&#10;  &quot;fig_id&quot;: &quot;fig9a_b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253999</xdr:colOff>
      <xdr:row>53</xdr:row>
      <xdr:rowOff>0</xdr:rowOff>
    </xdr:from>
    <xdr:to>
      <xdr:col>9</xdr:col>
      <xdr:colOff>126999</xdr:colOff>
      <xdr:row>69</xdr:row>
      <xdr:rowOff>88583</xdr:rowOff>
    </xdr:to>
    <xdr:graphicFrame macro="">
      <xdr:nvGraphicFramePr>
        <xdr:cNvPr id="4" name="chart_9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9a.3&quot;,&#10;  &quot;fig_id&quot;: &quot;fig9a_c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10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a.1&quot;,&#10;  &quot;fig_code&quot;: &quot;fig10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10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a.2&quot;,&#10;  &quot;fig_code&quot;: &quot;fig10a_b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10a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4" name="chart_10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a.3&quot;,&#10;  &quot;fig_code&quot;: &quot;fig10a_c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a_c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5" name="chart_10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a.4&quot;,&#10;  &quot;fig_code&quot;: &quot;fig10a_d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a_d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253998</xdr:colOff>
      <xdr:row>103</xdr:row>
      <xdr:rowOff>0</xdr:rowOff>
    </xdr:from>
    <xdr:to>
      <xdr:col>9</xdr:col>
      <xdr:colOff>126998</xdr:colOff>
      <xdr:row>119</xdr:row>
      <xdr:rowOff>88583</xdr:rowOff>
    </xdr:to>
    <xdr:graphicFrame macro="">
      <xdr:nvGraphicFramePr>
        <xdr:cNvPr id="6" name="chart_10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a.5&quot;,&#10;  &quot;fig_code&quot;: &quot;fig10a_e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a_e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7" name="chart_10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a.6&quot;,&#10;  &quot;fig_code&quot;: &quot;fig10a_f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a_f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10b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1&quot;,&#10;  &quot;fig_code&quot;: &quot;fig10b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b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10b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2&quot;,&#10;  &quot;fig_code&quot;: &quot;fig10b_b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b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4" name="chart_10b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3&quot;,&#10;  &quot;fig_code&quot;: &quot;fig10b_c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b_c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5" name="chart_10b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4&quot;,&#10;  &quot;fig_code&quot;: &quot;fig10b_d_ton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b_d_ton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6" name="chart_10b_5" descr="{&#10;  &quot;debug&quot;: true,&#10;  &quot;prettify&quot;: true,&#10;  &quot;legend_below&quot;: false,&#10;  &quot;errgb&quot;: null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5&quot;,&#10;  &quot;fig_code&quot;: &quot;fig10b_e_stk&quot;,&#10;  &quot;type&quot;: {&#10;    &quot;xltype&quot;: &quot;xlColumnClustered&quot;,&#10;    &quot;y_axis&quot;: &quot;xlValue&quot;,&#10;    &quot;x_axis&quot;: &quot;xlCategory&quot;,&#10;    &quot;loops&quot;: &quot;series&quot;,&#10;    &quot;number&quot;: 51,&#10;    &quot;notes&quot;: &quot;none&quot;&#10;  },&#10;  &quot;fig_id&quot;: &quot;fig10b_e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253999</xdr:colOff>
      <xdr:row>128</xdr:row>
      <xdr:rowOff>0</xdr:rowOff>
    </xdr:from>
    <xdr:to>
      <xdr:col>9</xdr:col>
      <xdr:colOff>126999</xdr:colOff>
      <xdr:row>144</xdr:row>
      <xdr:rowOff>88583</xdr:rowOff>
    </xdr:to>
    <xdr:graphicFrame macro="">
      <xdr:nvGraphicFramePr>
        <xdr:cNvPr id="7" name="chart_10b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6&quot;,&#10;  &quot;fig_code&quot;: &quot;fig10b_f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10b_f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153</xdr:row>
      <xdr:rowOff>0</xdr:rowOff>
    </xdr:from>
    <xdr:to>
      <xdr:col>9</xdr:col>
      <xdr:colOff>127000</xdr:colOff>
      <xdr:row>169</xdr:row>
      <xdr:rowOff>88583</xdr:rowOff>
    </xdr:to>
    <xdr:graphicFrame macro="">
      <xdr:nvGraphicFramePr>
        <xdr:cNvPr id="8" name="chart_10b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7&quot;,&#10;  &quot;fig_code&quot;: &quot;fig10b_g_ha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0b_g_ha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9" name="chart_10b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8&quot;,&#10;  &quot;fig_code&quot;: &quot;fig10b_h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b_h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254000</xdr:colOff>
      <xdr:row>203</xdr:row>
      <xdr:rowOff>0</xdr:rowOff>
    </xdr:from>
    <xdr:to>
      <xdr:col>9</xdr:col>
      <xdr:colOff>127000</xdr:colOff>
      <xdr:row>219</xdr:row>
      <xdr:rowOff>88583</xdr:rowOff>
    </xdr:to>
    <xdr:graphicFrame macro="">
      <xdr:nvGraphicFramePr>
        <xdr:cNvPr id="10" name="chart_10b_9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9&quot;,&#10;  &quot;fig_code&quot;: &quot;fig10b_i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b_i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254000</xdr:colOff>
      <xdr:row>228</xdr:row>
      <xdr:rowOff>0</xdr:rowOff>
    </xdr:from>
    <xdr:to>
      <xdr:col>9</xdr:col>
      <xdr:colOff>127000</xdr:colOff>
      <xdr:row>244</xdr:row>
      <xdr:rowOff>88583</xdr:rowOff>
    </xdr:to>
    <xdr:graphicFrame macro="">
      <xdr:nvGraphicFramePr>
        <xdr:cNvPr id="11" name="chart_10b_10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10&quot;,&#10;  &quot;fig_code&quot;: &quot;fig10b_j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b_j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254000</xdr:colOff>
      <xdr:row>253</xdr:row>
      <xdr:rowOff>0</xdr:rowOff>
    </xdr:from>
    <xdr:to>
      <xdr:col>9</xdr:col>
      <xdr:colOff>127000</xdr:colOff>
      <xdr:row>269</xdr:row>
      <xdr:rowOff>88583</xdr:rowOff>
    </xdr:to>
    <xdr:graphicFrame macro="">
      <xdr:nvGraphicFramePr>
        <xdr:cNvPr id="12" name="chart_10b_1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11&quot;,&#10;  &quot;fig_code&quot;: &quot;fig10b_k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b_k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254000</xdr:colOff>
      <xdr:row>278</xdr:row>
      <xdr:rowOff>0</xdr:rowOff>
    </xdr:from>
    <xdr:to>
      <xdr:col>9</xdr:col>
      <xdr:colOff>127000</xdr:colOff>
      <xdr:row>294</xdr:row>
      <xdr:rowOff>88583</xdr:rowOff>
    </xdr:to>
    <xdr:graphicFrame macro="">
      <xdr:nvGraphicFramePr>
        <xdr:cNvPr id="13" name="chart_10b_1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b.12&quot;,&#10;  &quot;fig_code&quot;: &quot;fig10b_l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b_l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10c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c.1&quot;,&#10;  &quot;fig_code&quot;: &quot;fig10c_a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10c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10c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c.2&quot;,&#10;  &quot;fig_code&quot;: &quot;fig10c_b_ha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4" name="chart_10c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c.3&quot;,&#10;  &quot;fig_code&quot;: &quot;fig10c_c_ha_&quot;,&#10;  &quot;type&quot;: {&#10;    &quot;xltype&quot;: &quot;xlAreaStacked100&quot;,&#10;    &quot;y_axis&quot;: &quot;xlValue&quot;,&#10;    &quot;x_axis&quot;: &quot;xlCategory&quot;,&#10;    &quot;loops&quot;: &quot;series&quot;,&#10;    &quot;number&quot;: 77,&#10;    &quot;notes&quot;: &quot;none&quot;&#10;  },&#10;  &quot;fig_id&quot;: &quot;fig10c_c_ha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5" name="chart_10c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c.4&quot;,&#10;  &quot;fig_code&quot;: &quot;fig10c_d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c_d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282575</xdr:colOff>
      <xdr:row>103</xdr:row>
      <xdr:rowOff>0</xdr:rowOff>
    </xdr:from>
    <xdr:to>
      <xdr:col>9</xdr:col>
      <xdr:colOff>155575</xdr:colOff>
      <xdr:row>119</xdr:row>
      <xdr:rowOff>88583</xdr:rowOff>
    </xdr:to>
    <xdr:graphicFrame macro="">
      <xdr:nvGraphicFramePr>
        <xdr:cNvPr id="6" name="chart_10c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c.5&quot;,&#10;  &quot;fig_code&quot;: &quot;fig10c_e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0c_e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11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1a.1&quot;,&#10;  &quot;fig_code&quot;: &quot;fig11a_a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1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11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1a.2&quot;,&#10;  &quot;fig_code&quot;: &quot;fig11a_b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11a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4" name="chart_11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1a.3&quot;,&#10;  &quot;fig_code&quot;: &quot;fig11a_c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11a_c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11b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1b.1&quot;,&#10;  &quot;fig_code&quot;: &quot;fig11b_a_pct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11b_a_pct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appendix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appendix.1&quot;,&#10;  &quot;fig_id&quot;: &quot;figapp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3" name="chart_6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0&quot;,&#10;  &quot;fig_code&quot;: &quot;fig6a_l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6a_l_idx&quot;&#10;}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8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8.3&quot;,&#10;  &quot;fig_code&quot;: &quot;fig8_a_twh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8_a_twh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368300</xdr:colOff>
      <xdr:row>2</xdr:row>
      <xdr:rowOff>180975</xdr:rowOff>
    </xdr:from>
    <xdr:to>
      <xdr:col>9</xdr:col>
      <xdr:colOff>241300</xdr:colOff>
      <xdr:row>19</xdr:row>
      <xdr:rowOff>86678</xdr:rowOff>
    </xdr:to>
    <xdr:graphicFrame macro="">
      <xdr:nvGraphicFramePr>
        <xdr:cNvPr id="2" name="chart_10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10.1&quot;,&#10;  &quot;fig_code&quot;: &quot;fig10_a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10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3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1&quot;,&#10;  &quot;fig_code&quot;: &quot;fig3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228</xdr:row>
      <xdr:rowOff>0</xdr:rowOff>
    </xdr:from>
    <xdr:to>
      <xdr:col>9</xdr:col>
      <xdr:colOff>127000</xdr:colOff>
      <xdr:row>244</xdr:row>
      <xdr:rowOff>88583</xdr:rowOff>
    </xdr:to>
    <xdr:graphicFrame macro="">
      <xdr:nvGraphicFramePr>
        <xdr:cNvPr id="3" name="chart_3a_10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10&quot;,&#10;  &quot;fig_code&quot;: &quot;fig3a_j_stk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j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253</xdr:row>
      <xdr:rowOff>0</xdr:rowOff>
    </xdr:from>
    <xdr:to>
      <xdr:col>9</xdr:col>
      <xdr:colOff>127000</xdr:colOff>
      <xdr:row>269</xdr:row>
      <xdr:rowOff>88583</xdr:rowOff>
    </xdr:to>
    <xdr:graphicFrame macro="">
      <xdr:nvGraphicFramePr>
        <xdr:cNvPr id="4" name="chart_3a_1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11&quot;,&#10;  &quot;fig_code&quot;: &quot;fig3a_k_stk&quot;,&#10;  &quot;type&quot;: {&#10;    &quot;xltype&quot;: &quot;xlColumnClustered&quot;,&#10;    &quot;y_axis&quot;: &quot;xlValue&quot;,&#10;    &quot;x_axis&quot;: &quot;xlCategory&quot;,&#10;    &quot;loops&quot;: &quot;series&quot;,&#10;    &quot;number&quot;: 51,&#10;    &quot;notes&quot;: &quot;none&quot;&#10;  },&#10;  &quot;fig_id&quot;: &quot;fig3a_k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278</xdr:row>
      <xdr:rowOff>0</xdr:rowOff>
    </xdr:from>
    <xdr:to>
      <xdr:col>9</xdr:col>
      <xdr:colOff>127000</xdr:colOff>
      <xdr:row>294</xdr:row>
      <xdr:rowOff>88583</xdr:rowOff>
    </xdr:to>
    <xdr:graphicFrame macro="">
      <xdr:nvGraphicFramePr>
        <xdr:cNvPr id="5" name="chart_3a_1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12&quot;,&#10;  &quot;fig_code&quot;: &quot;fig3a_m_stk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3a_m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303</xdr:row>
      <xdr:rowOff>0</xdr:rowOff>
    </xdr:from>
    <xdr:to>
      <xdr:col>9</xdr:col>
      <xdr:colOff>127000</xdr:colOff>
      <xdr:row>319</xdr:row>
      <xdr:rowOff>88583</xdr:rowOff>
    </xdr:to>
    <xdr:graphicFrame macro="">
      <xdr:nvGraphicFramePr>
        <xdr:cNvPr id="6" name="chart_3a_1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13&quot;,&#10;  &quot;fig_code&quot;: &quot;fig3a_l_stk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l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328</xdr:row>
      <xdr:rowOff>0</xdr:rowOff>
    </xdr:from>
    <xdr:to>
      <xdr:col>9</xdr:col>
      <xdr:colOff>127000</xdr:colOff>
      <xdr:row>344</xdr:row>
      <xdr:rowOff>88583</xdr:rowOff>
    </xdr:to>
    <xdr:graphicFrame macro="">
      <xdr:nvGraphicFramePr>
        <xdr:cNvPr id="7" name="chart_3a_1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14&quot;,&#10;  &quot;fig_code&quot;: &quot;fig3a_n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n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8" name="chart_3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2&quot;,&#10;  &quot;fig_code&quot;: &quot;fig3a_b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3a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9" name="chart_3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3&quot;,&#10;  &quot;fig_code&quot;: &quot;fig3a_c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c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10" name="chart_3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4&quot;,&#10;  &quot;fig_code&quot;: &quot;fig3a_d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d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11" name="chart_3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5&quot;,&#10;  &quot;fig_code&quot;: &quot;fig3a_e_pct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3a_e_pct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254000</xdr:colOff>
      <xdr:row>153</xdr:row>
      <xdr:rowOff>0</xdr:rowOff>
    </xdr:from>
    <xdr:to>
      <xdr:col>9</xdr:col>
      <xdr:colOff>127000</xdr:colOff>
      <xdr:row>169</xdr:row>
      <xdr:rowOff>88583</xdr:rowOff>
    </xdr:to>
    <xdr:graphicFrame macro="">
      <xdr:nvGraphicFramePr>
        <xdr:cNvPr id="13" name="chart_3a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7&quot;,&#10;  &quot;fig_code&quot;: &quot;fig3a_g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3a_g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14" name="chart_3a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8&quot;,&#10;  &quot;fig_code&quot;: &quot;fig3a_h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254000</xdr:colOff>
      <xdr:row>203</xdr:row>
      <xdr:rowOff>0</xdr:rowOff>
    </xdr:from>
    <xdr:to>
      <xdr:col>9</xdr:col>
      <xdr:colOff>127000</xdr:colOff>
      <xdr:row>219</xdr:row>
      <xdr:rowOff>88583</xdr:rowOff>
    </xdr:to>
    <xdr:graphicFrame macro="">
      <xdr:nvGraphicFramePr>
        <xdr:cNvPr id="15" name="chart_3a_9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9&quot;,&#10;  &quot;fig_code&quot;: &quot;fig3a_i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pSp>
      <xdr:nvGrpSpPr>
        <xdr:cNvPr id="17" name="Group 16"/>
        <xdr:cNvGrpSpPr/>
      </xdr:nvGrpSpPr>
      <xdr:grpSpPr>
        <a:xfrm>
          <a:off x="254000" y="23571200"/>
          <a:ext cx="5359400" cy="3034983"/>
          <a:chOff x="254000" y="24384000"/>
          <a:chExt cx="5359400" cy="3136583"/>
        </a:xfrm>
      </xdr:grpSpPr>
      <xdr:graphicFrame macro="">
        <xdr:nvGraphicFramePr>
          <xdr:cNvPr id="12" name="chart_3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6&quot;,&#10;  &quot;fig_code&quot;: &quot;fig3a_f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&#10;}"/>
          <xdr:cNvGraphicFramePr/>
        </xdr:nvGraphicFramePr>
        <xdr:xfrm>
          <a:off x="254000" y="24384000"/>
          <a:ext cx="5359400" cy="31365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  <xdr:graphicFrame macro="">
        <xdr:nvGraphicFramePr>
          <xdr:cNvPr id="16" name="chart_3a_6a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3a.6&quot;,&#10;  &quot;fig_code&quot;: &quot;fig3a_f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&#10;}"/>
          <xdr:cNvGraphicFramePr>
            <a:graphicFrameLocks/>
          </xdr:cNvGraphicFramePr>
        </xdr:nvGraphicFramePr>
        <xdr:xfrm>
          <a:off x="3019424" y="24669750"/>
          <a:ext cx="2505075" cy="25431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4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&quot;,&#10;  &quot;fig_code&quot;: &quot;fig4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4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6" name="chart_4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2&quot;,&#10;  &quot;fig_code&quot;: &quot;fig4a_b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17" name="chart_4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3&quot;,&#10;  &quot;fig_code&quot;: &quot;fig4a_c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4a_c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228</xdr:row>
      <xdr:rowOff>0</xdr:rowOff>
    </xdr:from>
    <xdr:to>
      <xdr:col>9</xdr:col>
      <xdr:colOff>127000</xdr:colOff>
      <xdr:row>244</xdr:row>
      <xdr:rowOff>88583</xdr:rowOff>
    </xdr:to>
    <xdr:graphicFrame macro="">
      <xdr:nvGraphicFramePr>
        <xdr:cNvPr id="22" name="chart_4a_10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0&quot;,&#10;  &quot;fig_code&quot;: &quot;fig4a_j_m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j_m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23" name="chart_4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4&quot;,&#10;  &quot;fig_code&quot;: &quot;fig4a_d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d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24" name="chart_4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5&quot;,&#10;  &quot;fig_code&quot;: &quot;fig4a_e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e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25" name="chart_4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6&quot;,&#10;  &quot;fig_code&quot;: &quot;fig4a_f_stk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4a_f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153</xdr:row>
      <xdr:rowOff>0</xdr:rowOff>
    </xdr:from>
    <xdr:to>
      <xdr:col>9</xdr:col>
      <xdr:colOff>127000</xdr:colOff>
      <xdr:row>169</xdr:row>
      <xdr:rowOff>88583</xdr:rowOff>
    </xdr:to>
    <xdr:graphicFrame macro="">
      <xdr:nvGraphicFramePr>
        <xdr:cNvPr id="26" name="chart_4a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7&quot;,&#10;  &quot;fig_code&quot;: &quot;fig4a_g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g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27" name="chart_4a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8&quot;,&#10;  &quot;fig_code&quot;: &quot;fig4a_h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4a_h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254000</xdr:colOff>
      <xdr:row>253</xdr:row>
      <xdr:rowOff>0</xdr:rowOff>
    </xdr:from>
    <xdr:to>
      <xdr:col>9</xdr:col>
      <xdr:colOff>127000</xdr:colOff>
      <xdr:row>269</xdr:row>
      <xdr:rowOff>88583</xdr:rowOff>
    </xdr:to>
    <xdr:graphicFrame macro="">
      <xdr:nvGraphicFramePr>
        <xdr:cNvPr id="28" name="chart_4a_1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1&quot;,&#10;  &quot;fig_code&quot;: &quot;fig4a_k_stk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4a_k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254000</xdr:colOff>
      <xdr:row>203</xdr:row>
      <xdr:rowOff>0</xdr:rowOff>
    </xdr:from>
    <xdr:to>
      <xdr:col>9</xdr:col>
      <xdr:colOff>127000</xdr:colOff>
      <xdr:row>219</xdr:row>
      <xdr:rowOff>88583</xdr:rowOff>
    </xdr:to>
    <xdr:graphicFrame macro="">
      <xdr:nvGraphicFramePr>
        <xdr:cNvPr id="29" name="chart_4a_9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9&quot;,&#10;  &quot;fig_code&quot;: &quot;fig4a_i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i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254000</xdr:colOff>
      <xdr:row>278</xdr:row>
      <xdr:rowOff>0</xdr:rowOff>
    </xdr:from>
    <xdr:to>
      <xdr:col>9</xdr:col>
      <xdr:colOff>127000</xdr:colOff>
      <xdr:row>294</xdr:row>
      <xdr:rowOff>88583</xdr:rowOff>
    </xdr:to>
    <xdr:graphicFrame macro="">
      <xdr:nvGraphicFramePr>
        <xdr:cNvPr id="30" name="chart_4a_1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2&quot;,&#10;  &quot;fig_code&quot;: &quot;fig4a_l_stk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4a_l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254000</xdr:colOff>
      <xdr:row>303</xdr:row>
      <xdr:rowOff>0</xdr:rowOff>
    </xdr:from>
    <xdr:to>
      <xdr:col>9</xdr:col>
      <xdr:colOff>127000</xdr:colOff>
      <xdr:row>319</xdr:row>
      <xdr:rowOff>88583</xdr:rowOff>
    </xdr:to>
    <xdr:graphicFrame macro="">
      <xdr:nvGraphicFramePr>
        <xdr:cNvPr id="31" name="chart_4a_1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3&quot;,&#10;  &quot;fig_code&quot;: &quot;fig4a_m_stk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4a_m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254000</xdr:colOff>
      <xdr:row>328</xdr:row>
      <xdr:rowOff>0</xdr:rowOff>
    </xdr:from>
    <xdr:to>
      <xdr:col>9</xdr:col>
      <xdr:colOff>127000</xdr:colOff>
      <xdr:row>344</xdr:row>
      <xdr:rowOff>88583</xdr:rowOff>
    </xdr:to>
    <xdr:graphicFrame macro="">
      <xdr:nvGraphicFramePr>
        <xdr:cNvPr id="32" name="chart_4a_1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4&quot;,&#10;  &quot;fig_code&quot;: &quot;fig4a_n_stk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4a_n_stk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254000</xdr:colOff>
      <xdr:row>353</xdr:row>
      <xdr:rowOff>0</xdr:rowOff>
    </xdr:from>
    <xdr:to>
      <xdr:col>9</xdr:col>
      <xdr:colOff>127000</xdr:colOff>
      <xdr:row>369</xdr:row>
      <xdr:rowOff>88583</xdr:rowOff>
    </xdr:to>
    <xdr:graphicFrame macro="">
      <xdr:nvGraphicFramePr>
        <xdr:cNvPr id="33" name="chart_4a_1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4a.15&quot;,&#10;  &quot;fig_code&quot;: &quot;fig4a_o_pct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4a_o_pct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5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1&quot;,&#10;  &quot;fig_code&quot;: &quot;fig5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5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5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2&quot;,&#10;  &quot;fig_code&quot;: &quot;fig5a_b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5a_b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4" name="chart_5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3&quot;,&#10;  &quot;fig_code&quot;: &quot;fig5a_d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5a_d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5" name="chart_5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4&quot;,&#10;  &quot;fig_code&quot;: &quot;fig5a_c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5a_c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6" name="chart_5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5&quot;,&#10;  &quot;fig_code&quot;: &quot;fig5a_e_pct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5a_e_pct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7" name="chart_5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6&quot;,&#10;  &quot;fig_code&quot;: &quot;fig5a_f_co2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5a_f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153</xdr:row>
      <xdr:rowOff>0</xdr:rowOff>
    </xdr:from>
    <xdr:to>
      <xdr:col>9</xdr:col>
      <xdr:colOff>127000</xdr:colOff>
      <xdr:row>169</xdr:row>
      <xdr:rowOff>88583</xdr:rowOff>
    </xdr:to>
    <xdr:graphicFrame macro="">
      <xdr:nvGraphicFramePr>
        <xdr:cNvPr id="8" name="chart_5a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7&quot;,&#10;  &quot;fig_code&quot;: &quot;fig5a_g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5a_g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9" name="chart_5a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8&quot;,&#10;  &quot;fig_code&quot;: &quot;fig5a_h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5a_h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254000</xdr:colOff>
      <xdr:row>203</xdr:row>
      <xdr:rowOff>0</xdr:rowOff>
    </xdr:from>
    <xdr:to>
      <xdr:col>9</xdr:col>
      <xdr:colOff>127000</xdr:colOff>
      <xdr:row>219</xdr:row>
      <xdr:rowOff>88583</xdr:rowOff>
    </xdr:to>
    <xdr:graphicFrame macro="">
      <xdr:nvGraphicFramePr>
        <xdr:cNvPr id="10" name="chart_5a_9" descr="{&#10;  &quot;debug&quot;: true,&#10;  &quot;prettify&quot;: true,&#10;  &quot;legend_below&quot;: false,&#10;  &quot;errgb&quot;: null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9&quot;,&#10;  &quot;fig_code&quot;: &quot;fig5a_j_pj_&quot;,&#10;  &quot;type&quot;: {&#10;    &quot;xltype&quot;: &quot;xlColumnClustered&quot;,&#10;    &quot;y_axis&quot;: &quot;xlValue&quot;,&#10;    &quot;x_axis&quot;: &quot;xlCategory&quot;,&#10;    &quot;loops&quot;: &quot;series&quot;,&#10;    &quot;number&quot;: 51,&#10;    &quot;notes&quot;: &quot;none&quot;&#10;  },&#10;  &quot;fig_id&quot;: &quot;fig5a_j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254000</xdr:colOff>
      <xdr:row>228</xdr:row>
      <xdr:rowOff>0</xdr:rowOff>
    </xdr:from>
    <xdr:to>
      <xdr:col>9</xdr:col>
      <xdr:colOff>127000</xdr:colOff>
      <xdr:row>244</xdr:row>
      <xdr:rowOff>88583</xdr:rowOff>
    </xdr:to>
    <xdr:graphicFrame macro="">
      <xdr:nvGraphicFramePr>
        <xdr:cNvPr id="11" name="chart_5a_10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5a.10&quot;,&#10;  &quot;fig_code&quot;: &quot;fig5a_i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5a_i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6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&quot;,&#10;  &quot;fig_code&quot;: &quot;fig6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228</xdr:row>
      <xdr:rowOff>0</xdr:rowOff>
    </xdr:from>
    <xdr:to>
      <xdr:col>9</xdr:col>
      <xdr:colOff>127000</xdr:colOff>
      <xdr:row>244</xdr:row>
      <xdr:rowOff>88583</xdr:rowOff>
    </xdr:to>
    <xdr:graphicFrame macro="">
      <xdr:nvGraphicFramePr>
        <xdr:cNvPr id="3" name="chart_6a_10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0&quot;,&#10;  &quot;fig_code&quot;: &quot;fig6a_l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6a_l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253</xdr:row>
      <xdr:rowOff>0</xdr:rowOff>
    </xdr:from>
    <xdr:to>
      <xdr:col>9</xdr:col>
      <xdr:colOff>127000</xdr:colOff>
      <xdr:row>269</xdr:row>
      <xdr:rowOff>88583</xdr:rowOff>
    </xdr:to>
    <xdr:graphicFrame macro="">
      <xdr:nvGraphicFramePr>
        <xdr:cNvPr id="4" name="chart_6a_1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1&quot;,&#10;  &quot;fig_code&quot;: &quot;fig6a_m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6a_m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278</xdr:row>
      <xdr:rowOff>0</xdr:rowOff>
    </xdr:from>
    <xdr:to>
      <xdr:col>9</xdr:col>
      <xdr:colOff>127000</xdr:colOff>
      <xdr:row>294</xdr:row>
      <xdr:rowOff>88583</xdr:rowOff>
    </xdr:to>
    <xdr:graphicFrame macro="">
      <xdr:nvGraphicFramePr>
        <xdr:cNvPr id="5" name="chart_6a_1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2&quot;,&#10;  &quot;fig_code&quot;: &quot;fig6a_n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n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303</xdr:row>
      <xdr:rowOff>0</xdr:rowOff>
    </xdr:from>
    <xdr:to>
      <xdr:col>9</xdr:col>
      <xdr:colOff>127000</xdr:colOff>
      <xdr:row>319</xdr:row>
      <xdr:rowOff>88583</xdr:rowOff>
    </xdr:to>
    <xdr:graphicFrame macro="">
      <xdr:nvGraphicFramePr>
        <xdr:cNvPr id="6" name="chart_6a_1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3&quot;,&#10;  &quot;fig_code&quot;: &quot;fig6a_o_pj_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6a_o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328</xdr:row>
      <xdr:rowOff>0</xdr:rowOff>
    </xdr:from>
    <xdr:to>
      <xdr:col>9</xdr:col>
      <xdr:colOff>127000</xdr:colOff>
      <xdr:row>344</xdr:row>
      <xdr:rowOff>88583</xdr:rowOff>
    </xdr:to>
    <xdr:graphicFrame macro="">
      <xdr:nvGraphicFramePr>
        <xdr:cNvPr id="7" name="chart_6a_1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4&quot;,&#10;  &quot;fig_code&quot;: &quot;fig6a_p_co2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6a_p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353</xdr:row>
      <xdr:rowOff>0</xdr:rowOff>
    </xdr:from>
    <xdr:to>
      <xdr:col>9</xdr:col>
      <xdr:colOff>127000</xdr:colOff>
      <xdr:row>369</xdr:row>
      <xdr:rowOff>88583</xdr:rowOff>
    </xdr:to>
    <xdr:graphicFrame macro="">
      <xdr:nvGraphicFramePr>
        <xdr:cNvPr id="8" name="chart_6a_1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15&quot;,&#10;  &quot;fig_code&quot;: &quot;fig6a_q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q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9" name="chart_6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2&quot;,&#10;  &quot;fig_code&quot;: &quot;fig6a_b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10" name="chart_6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3&quot;,&#10;  &quot;fig_code&quot;: &quot;fig6a_f_idx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6a_f_idx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11" name="chart_6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4&quot;,&#10;  &quot;fig_code&quot;: &quot;fig6a_aa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aa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12" name="chart_6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5&quot;,&#10;  &quot;fig_code&quot;: &quot;fig6a_ab_pj_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6a_ab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13" name="chart_6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6&quot;,&#10;  &quot;fig_code&quot;: &quot;fig6a_ac_pj_&quot;,&#10;  &quot;type&quot;: {&#10;    &quot;xltype&quot;: &quot;xlColumnStacked&quot;,&#10;    &quot;y_axis&quot;: &quot;xlValue&quot;,&#10;    &quot;x_axis&quot;: &quot;xlCategory&quot;,&#10;    &quot;loops&quot;: &quot;series&quot;,&#10;    &quot;number&quot;: 52,&#10;    &quot;notes&quot;: &quot;none&quot;&#10;  },&#10;  &quot;fig_id&quot;: &quot;fig6a_ac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254000</xdr:colOff>
      <xdr:row>153</xdr:row>
      <xdr:rowOff>0</xdr:rowOff>
    </xdr:from>
    <xdr:to>
      <xdr:col>9</xdr:col>
      <xdr:colOff>127000</xdr:colOff>
      <xdr:row>169</xdr:row>
      <xdr:rowOff>88583</xdr:rowOff>
    </xdr:to>
    <xdr:graphicFrame macro="">
      <xdr:nvGraphicFramePr>
        <xdr:cNvPr id="14" name="chart_6a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7&quot;,&#10;  &quot;fig_code&quot;: &quot;fig6a_d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d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15" name="chart_6a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8&quot;,&#10;  &quot;fig_code&quot;: &quot;fig6a_i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i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254000</xdr:colOff>
      <xdr:row>203</xdr:row>
      <xdr:rowOff>0</xdr:rowOff>
    </xdr:from>
    <xdr:to>
      <xdr:col>9</xdr:col>
      <xdr:colOff>127000</xdr:colOff>
      <xdr:row>219</xdr:row>
      <xdr:rowOff>88583</xdr:rowOff>
    </xdr:to>
    <xdr:graphicFrame macro="">
      <xdr:nvGraphicFramePr>
        <xdr:cNvPr id="16" name="chart_6a_9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6a.9&quot;,&#10;  &quot;fig_code&quot;: &quot;fig6a_j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6a_j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3</xdr:row>
      <xdr:rowOff>0</xdr:rowOff>
    </xdr:from>
    <xdr:to>
      <xdr:col>9</xdr:col>
      <xdr:colOff>127000</xdr:colOff>
      <xdr:row>19</xdr:row>
      <xdr:rowOff>88583</xdr:rowOff>
    </xdr:to>
    <xdr:graphicFrame macro="">
      <xdr:nvGraphicFramePr>
        <xdr:cNvPr id="2" name="chart_7a_1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1&quot;,&#10;  &quot;fig_code&quot;: &quot;fig7a_a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a_a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28</xdr:row>
      <xdr:rowOff>0</xdr:rowOff>
    </xdr:from>
    <xdr:to>
      <xdr:col>9</xdr:col>
      <xdr:colOff>127000</xdr:colOff>
      <xdr:row>44</xdr:row>
      <xdr:rowOff>88583</xdr:rowOff>
    </xdr:to>
    <xdr:graphicFrame macro="">
      <xdr:nvGraphicFramePr>
        <xdr:cNvPr id="3" name="chart_7a_2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2&quot;,&#10;  &quot;fig_code&quot;: &quot;fig7a_b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a_b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53</xdr:row>
      <xdr:rowOff>0</xdr:rowOff>
    </xdr:from>
    <xdr:to>
      <xdr:col>9</xdr:col>
      <xdr:colOff>127000</xdr:colOff>
      <xdr:row>69</xdr:row>
      <xdr:rowOff>88583</xdr:rowOff>
    </xdr:to>
    <xdr:graphicFrame macro="">
      <xdr:nvGraphicFramePr>
        <xdr:cNvPr id="4" name="chart_7a_3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3&quot;,&#10;  &quot;fig_code&quot;: &quot;fig7a_c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a_c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254000</xdr:colOff>
      <xdr:row>78</xdr:row>
      <xdr:rowOff>0</xdr:rowOff>
    </xdr:from>
    <xdr:to>
      <xdr:col>9</xdr:col>
      <xdr:colOff>127000</xdr:colOff>
      <xdr:row>94</xdr:row>
      <xdr:rowOff>88583</xdr:rowOff>
    </xdr:to>
    <xdr:graphicFrame macro="">
      <xdr:nvGraphicFramePr>
        <xdr:cNvPr id="5" name="chart_7a_4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4&quot;,&#10;  &quot;fig_code&quot;: &quot;fig7a_d_co2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a_d_co2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254000</xdr:colOff>
      <xdr:row>103</xdr:row>
      <xdr:rowOff>0</xdr:rowOff>
    </xdr:from>
    <xdr:to>
      <xdr:col>9</xdr:col>
      <xdr:colOff>127000</xdr:colOff>
      <xdr:row>119</xdr:row>
      <xdr:rowOff>88583</xdr:rowOff>
    </xdr:to>
    <xdr:graphicFrame macro="">
      <xdr:nvGraphicFramePr>
        <xdr:cNvPr id="6" name="chart_7a_5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5&quot;,&#10;  &quot;fig_code&quot;: &quot;fig7a_e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7a_e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254000</xdr:colOff>
      <xdr:row>128</xdr:row>
      <xdr:rowOff>0</xdr:rowOff>
    </xdr:from>
    <xdr:to>
      <xdr:col>9</xdr:col>
      <xdr:colOff>127000</xdr:colOff>
      <xdr:row>144</xdr:row>
      <xdr:rowOff>88583</xdr:rowOff>
    </xdr:to>
    <xdr:graphicFrame macro="">
      <xdr:nvGraphicFramePr>
        <xdr:cNvPr id="7" name="chart_7a_6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6&quot;,&#10;  &quot;fig_code&quot;: &quot;fig7a_f_pj_&quot;,&#10;  &quot;type&quot;: {&#10;    &quot;xltype&quot;: &quot;xlAreaStacked&quot;,&#10;    &quot;y_axis&quot;: &quot;xlValue&quot;,&#10;    &quot;x_axis&quot;: &quot;xlCategory&quot;,&#10;    &quot;loops&quot;: &quot;series&quot;,&#10;    &quot;number&quot;: 76,&#10;    &quot;notes&quot;: &quot;none&quot;&#10;  },&#10;  &quot;fig_id&quot;: &quot;fig7a_f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254000</xdr:colOff>
      <xdr:row>153</xdr:row>
      <xdr:rowOff>0</xdr:rowOff>
    </xdr:from>
    <xdr:to>
      <xdr:col>9</xdr:col>
      <xdr:colOff>127000</xdr:colOff>
      <xdr:row>169</xdr:row>
      <xdr:rowOff>88583</xdr:rowOff>
    </xdr:to>
    <xdr:graphicFrame macro="">
      <xdr:nvGraphicFramePr>
        <xdr:cNvPr id="8" name="chart_7a_7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7&quot;,&#10;  &quot;fig_code&quot;: &quot;fig7a_g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254000</xdr:colOff>
      <xdr:row>178</xdr:row>
      <xdr:rowOff>0</xdr:rowOff>
    </xdr:from>
    <xdr:to>
      <xdr:col>9</xdr:col>
      <xdr:colOff>127000</xdr:colOff>
      <xdr:row>194</xdr:row>
      <xdr:rowOff>88583</xdr:rowOff>
    </xdr:to>
    <xdr:graphicFrame macro="">
      <xdr:nvGraphicFramePr>
        <xdr:cNvPr id="9" name="chart_7a_8" descr="{&#10;  &quot;debug&quot;: true,&#10;  &quot;prettify&quot;: true,&#10;  &quot;legend_below&quot;: false,&#10;  &quot;errgb&quot;: 12779775,&#10;  &quot;copy&quot;: false,&#10;  &quot;outline&quot;: true,&#10;  &quot;y_grid&quot;: true,&#10;  &quot;x_grid&quot;: false,&#10;  &quot;y_dash&quot;: true,&#10;  &quot;x_dash&quot;: true,&#10;  &quot;wdir&quot;: false,&#10;  &quot;f_leg0&quot;: &quot;color_bible.xlsm&quot;,&#10;  &quot;f_meta&quot;: &quot;KF21 resultater - Figurmetadata_MTHR_Figurnumre.xlsx&quot;,&#10;  &quot;f_ldg&quot;: &quot;ledgerKF21_20210408.xlsx&quot;,&#10;  &quot;fix_dupls&quot;: true,&#10;  &quot;fig_No&quot;: &quot;7a.8&quot;,&#10;  &quot;fig_code&quot;: &quot;fig7a_h_pj_&quot;,&#10;  &quot;type&quot;: {&#10;    &quot;xltype&quot;: &quot;xlLine&quot;,&#10;    &quot;y_axis&quot;: &quot;xlValue&quot;,&#10;    &quot;x_axis&quot;: &quot;xlCategory&quot;,&#10;    &quot;loops&quot;: &quot;series&quot;,&#10;    &quot;number&quot;: 4,&#10;    &quot;notes&quot;: &quot;none&quot;&#10;  },&#10;  &quot;fig_id&quot;: &quot;fig7a_h_pj_&quot;&#10;}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3" name="Table3" displayName="Table3" ref="A9:B29" totalsRowShown="0" headerRowDxfId="24" headerRowBorderDxfId="23" tableBorderDxfId="22" totalsRowBorderDxfId="21">
  <autoFilter ref="A9:B29"/>
  <tableColumns count="2">
    <tableColumn id="1" name="Fane" dataDxfId="20"/>
    <tableColumn id="2" name="Beskrivelse" dataDxfId="19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id="2" name="fig_6_3" displayName="fig_6_3" ref="M3:AH7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100.xml><?xml version="1.0" encoding="utf-8"?>
<table xmlns="http://schemas.openxmlformats.org/spreadsheetml/2006/main" id="146" name="fig_10b_3" displayName="fig_10b_3" ref="M53:BB5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01.xml><?xml version="1.0" encoding="utf-8"?>
<table xmlns="http://schemas.openxmlformats.org/spreadsheetml/2006/main" id="147" name="fig_10b_4" displayName="fig_10b_4" ref="M78:Z80" totalsRowShown="0">
  <tableColumns count="14">
    <tableColumn id="1" name=" "/>
    <tableColumn id="2" name="2018"/>
    <tableColumn id="3" name="2019"/>
    <tableColumn id="4" name="2020"/>
    <tableColumn id="5" name="2021"/>
    <tableColumn id="6" name="2022"/>
    <tableColumn id="7" name="2023"/>
    <tableColumn id="8" name="2024"/>
    <tableColumn id="9" name="2025"/>
    <tableColumn id="10" name="2026"/>
    <tableColumn id="11" name="2027"/>
    <tableColumn id="12" name="2028"/>
    <tableColumn id="13" name="2029"/>
    <tableColumn id="14" name="2030"/>
  </tableColumns>
  <tableStyleInfo name="TableStyleLight1" showFirstColumn="0" showLastColumn="0" showRowStripes="0" showColumnStripes="0"/>
</table>
</file>

<file path=xl/tables/table102.xml><?xml version="1.0" encoding="utf-8"?>
<table xmlns="http://schemas.openxmlformats.org/spreadsheetml/2006/main" id="148" name="fig_10b_5" displayName="fig_10b_5" ref="M103:P108" totalsRowShown="0">
  <tableColumns count="4">
    <tableColumn id="1" name=" "/>
    <tableColumn id="2" name="2019"/>
    <tableColumn id="3" name="2025"/>
    <tableColumn id="4" name="2030"/>
  </tableColumns>
  <tableStyleInfo name="TableStyleLight1" showFirstColumn="0" showLastColumn="0" showRowStripes="0" showColumnStripes="0"/>
</table>
</file>

<file path=xl/tables/table103.xml><?xml version="1.0" encoding="utf-8"?>
<table xmlns="http://schemas.openxmlformats.org/spreadsheetml/2006/main" id="149" name="fig_10b_6" displayName="fig_10b_6" ref="M128:AJ131" totalsRowShown="0">
  <tableColumns count="24">
    <tableColumn id="1" name=" "/>
    <tableColumn id="2" name="1990"/>
    <tableColumn id="3" name=":"/>
    <tableColumn id="4" name="2010"/>
    <tableColumn id="5" name="2011"/>
    <tableColumn id="6" name="2012"/>
    <tableColumn id="7" name="2013"/>
    <tableColumn id="8" name="2014"/>
    <tableColumn id="9" name="2015"/>
    <tableColumn id="10" name="2016"/>
    <tableColumn id="11" name="2017"/>
    <tableColumn id="12" name="2018"/>
    <tableColumn id="13" name="2019"/>
    <tableColumn id="14" name="2020"/>
    <tableColumn id="15" name="2021"/>
    <tableColumn id="16" name="2022"/>
    <tableColumn id="17" name="2023"/>
    <tableColumn id="18" name="2024"/>
    <tableColumn id="19" name="2025"/>
    <tableColumn id="20" name="2026"/>
    <tableColumn id="21" name="2027"/>
    <tableColumn id="22" name="2028"/>
    <tableColumn id="23" name="2029"/>
    <tableColumn id="24" name="2030"/>
  </tableColumns>
  <tableStyleInfo name="TableStyleLight1" showFirstColumn="0" showLastColumn="0" showRowStripes="0" showColumnStripes="0"/>
</table>
</file>

<file path=xl/tables/table104.xml><?xml version="1.0" encoding="utf-8"?>
<table xmlns="http://schemas.openxmlformats.org/spreadsheetml/2006/main" id="150" name="fig_10b_7" displayName="fig_10b_7" ref="M153:Z155" totalsRowShown="0">
  <tableColumns count="14">
    <tableColumn id="1" name=" "/>
    <tableColumn id="2" name="2018"/>
    <tableColumn id="3" name="2019"/>
    <tableColumn id="4" name="2020"/>
    <tableColumn id="5" name="2021"/>
    <tableColumn id="6" name="2022"/>
    <tableColumn id="7" name="2023"/>
    <tableColumn id="8" name="2024"/>
    <tableColumn id="9" name="2025"/>
    <tableColumn id="10" name="2026"/>
    <tableColumn id="11" name="2027"/>
    <tableColumn id="12" name="2028"/>
    <tableColumn id="13" name="2029"/>
    <tableColumn id="14" name="2030"/>
  </tableColumns>
  <tableStyleInfo name="TableStyleLight1" showFirstColumn="0" showLastColumn="0" showRowStripes="0" showColumnStripes="0"/>
</table>
</file>

<file path=xl/tables/table105.xml><?xml version="1.0" encoding="utf-8"?>
<table xmlns="http://schemas.openxmlformats.org/spreadsheetml/2006/main" id="151" name="fig_10b_8" displayName="fig_10b_8" ref="M178:BB184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06.xml><?xml version="1.0" encoding="utf-8"?>
<table xmlns="http://schemas.openxmlformats.org/spreadsheetml/2006/main" id="152" name="fig_10b_9" displayName="fig_10b_9" ref="M203:BB207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07.xml><?xml version="1.0" encoding="utf-8"?>
<table xmlns="http://schemas.openxmlformats.org/spreadsheetml/2006/main" id="153" name="fig_10b_10" displayName="fig_10b_10" ref="M228:X230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108.xml><?xml version="1.0" encoding="utf-8"?>
<table xmlns="http://schemas.openxmlformats.org/spreadsheetml/2006/main" id="154" name="fig_10b_11" displayName="fig_10b_11" ref="M253:BB25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09.xml><?xml version="1.0" encoding="utf-8"?>
<table xmlns="http://schemas.openxmlformats.org/spreadsheetml/2006/main" id="155" name="fig_10b_12" displayName="fig_10b_12" ref="M278:AH280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11.xml><?xml version="1.0" encoding="utf-8"?>
<table xmlns="http://schemas.openxmlformats.org/spreadsheetml/2006/main" id="253" name="fig_8_3" displayName="fig_8_3" ref="M3:BB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10.xml><?xml version="1.0" encoding="utf-8"?>
<table xmlns="http://schemas.openxmlformats.org/spreadsheetml/2006/main" id="156" name="fig_10c_1" displayName="fig_10c_1" ref="M3:BB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11.xml><?xml version="1.0" encoding="utf-8"?>
<table xmlns="http://schemas.openxmlformats.org/spreadsheetml/2006/main" id="157" name="fig_10c_2" displayName="fig_10c_2" ref="M28:AJ29" totalsRowShown="0">
  <tableColumns count="24">
    <tableColumn id="1" name=" "/>
    <tableColumn id="2" name="1990"/>
    <tableColumn id="3" name=":"/>
    <tableColumn id="4" name="2010"/>
    <tableColumn id="5" name="2011"/>
    <tableColumn id="6" name="2012"/>
    <tableColumn id="7" name="2013"/>
    <tableColumn id="8" name="2014"/>
    <tableColumn id="9" name="2015"/>
    <tableColumn id="10" name="2016"/>
    <tableColumn id="11" name="2017"/>
    <tableColumn id="12" name="2018"/>
    <tableColumn id="13" name="2019"/>
    <tableColumn id="14" name="2020"/>
    <tableColumn id="15" name="2021"/>
    <tableColumn id="16" name="2022"/>
    <tableColumn id="17" name="2023"/>
    <tableColumn id="18" name="2024"/>
    <tableColumn id="19" name="2025"/>
    <tableColumn id="20" name="2026"/>
    <tableColumn id="21" name="2027"/>
    <tableColumn id="22" name="2028"/>
    <tableColumn id="23" name="2029"/>
    <tableColumn id="24" name="2030"/>
  </tableColumns>
  <tableStyleInfo name="TableStyleLight1" showFirstColumn="0" showLastColumn="0" showRowStripes="0" showColumnStripes="0"/>
</table>
</file>

<file path=xl/tables/table112.xml><?xml version="1.0" encoding="utf-8"?>
<table xmlns="http://schemas.openxmlformats.org/spreadsheetml/2006/main" id="158" name="fig_10c_3" displayName="fig_10c_3" ref="M53:AH58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113.xml><?xml version="1.0" encoding="utf-8"?>
<table xmlns="http://schemas.openxmlformats.org/spreadsheetml/2006/main" id="159" name="fig_10c_4" displayName="fig_10c_4" ref="M78:R79" totalsRowShown="0">
  <tableColumns count="6">
    <tableColumn id="1" name=" "/>
    <tableColumn id="2" name="1990"/>
    <tableColumn id="3" name="2000"/>
    <tableColumn id="4" name="2010"/>
    <tableColumn id="5" name="2020"/>
    <tableColumn id="6" name="2030"/>
  </tableColumns>
  <tableStyleInfo name="TableStyleLight1" showFirstColumn="0" showLastColumn="0" showRowStripes="0" showColumnStripes="0"/>
</table>
</file>

<file path=xl/tables/table114.xml><?xml version="1.0" encoding="utf-8"?>
<table xmlns="http://schemas.openxmlformats.org/spreadsheetml/2006/main" id="160" name="fig_10c_5" displayName="fig_10c_5" ref="M103:BB10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15.xml><?xml version="1.0" encoding="utf-8"?>
<table xmlns="http://schemas.openxmlformats.org/spreadsheetml/2006/main" id="161" name="fig_11a_1" displayName="fig_11a_1" ref="M3:W6" totalsRowShown="0">
  <tableColumns count="11">
    <tableColumn id="1" name=" "/>
    <tableColumn id="2" name="2021"/>
    <tableColumn id="3" name="2022"/>
    <tableColumn id="4" name="2023"/>
    <tableColumn id="5" name="2024"/>
    <tableColumn id="6" name="2025"/>
    <tableColumn id="7" name="2026"/>
    <tableColumn id="8" name="2027"/>
    <tableColumn id="9" name="2028"/>
    <tableColumn id="10" name="2029"/>
    <tableColumn id="11" name="2030"/>
  </tableColumns>
  <tableStyleInfo name="TableStyleLight1" showFirstColumn="0" showLastColumn="0" showRowStripes="0" showColumnStripes="0"/>
</table>
</file>

<file path=xl/tables/table116.xml><?xml version="1.0" encoding="utf-8"?>
<table xmlns="http://schemas.openxmlformats.org/spreadsheetml/2006/main" id="162" name="fig_11a_2" displayName="fig_11a_2" ref="M28:W34" totalsRowShown="0">
  <tableColumns count="11">
    <tableColumn id="1" name=" "/>
    <tableColumn id="2" name="2021"/>
    <tableColumn id="3" name="2022"/>
    <tableColumn id="4" name="2023"/>
    <tableColumn id="5" name="2024"/>
    <tableColumn id="6" name="2025"/>
    <tableColumn id="7" name="2026"/>
    <tableColumn id="8" name="2027"/>
    <tableColumn id="9" name="2028"/>
    <tableColumn id="10" name="2029"/>
    <tableColumn id="11" name="2030"/>
  </tableColumns>
  <tableStyleInfo name="TableStyleLight1" showFirstColumn="0" showLastColumn="0" showRowStripes="0" showColumnStripes="0"/>
</table>
</file>

<file path=xl/tables/table117.xml><?xml version="1.0" encoding="utf-8"?>
<table xmlns="http://schemas.openxmlformats.org/spreadsheetml/2006/main" id="163" name="fig_11a_3" displayName="fig_11a_3" ref="M53:W56" totalsRowShown="0">
  <tableColumns count="11">
    <tableColumn id="1" name=" "/>
    <tableColumn id="2" name="2021"/>
    <tableColumn id="3" name="2022"/>
    <tableColumn id="4" name="2023"/>
    <tableColumn id="5" name="2024"/>
    <tableColumn id="6" name="2025"/>
    <tableColumn id="7" name="2026"/>
    <tableColumn id="8" name="2027"/>
    <tableColumn id="9" name="2028"/>
    <tableColumn id="10" name="2029"/>
    <tableColumn id="11" name="2030"/>
  </tableColumns>
  <tableStyleInfo name="TableStyleLight1" showFirstColumn="0" showLastColumn="0" showRowStripes="0" showColumnStripes="0"/>
</table>
</file>

<file path=xl/tables/table118.xml><?xml version="1.0" encoding="utf-8"?>
<table xmlns="http://schemas.openxmlformats.org/spreadsheetml/2006/main" id="164" name="fig_11b_1" displayName="fig_11b_1" ref="M3:Y7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119.xml><?xml version="1.0" encoding="utf-8"?>
<table xmlns="http://schemas.openxmlformats.org/spreadsheetml/2006/main" id="269" name="fig_appendix_1" displayName="fig_appendix_1" ref="M3:BB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2.xml><?xml version="1.0" encoding="utf-8"?>
<table xmlns="http://schemas.openxmlformats.org/spreadsheetml/2006/main" id="137" name="fig_10_1" displayName="fig_10_1" ref="M3:BB9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3.xml><?xml version="1.0" encoding="utf-8"?>
<table xmlns="http://schemas.openxmlformats.org/spreadsheetml/2006/main" id="171" name="fig_3a_1" displayName="fig_3a_1" ref="M3:BB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4.xml><?xml version="1.0" encoding="utf-8"?>
<table xmlns="http://schemas.openxmlformats.org/spreadsheetml/2006/main" id="172" name="fig_3a_10" displayName="fig_3a_10" ref="M228:T230" totalsRowShown="0">
  <tableColumns count="8">
    <tableColumn id="1" name=" "/>
    <tableColumn id="2" name="2014"/>
    <tableColumn id="3" name="2015"/>
    <tableColumn id="4" name="2016"/>
    <tableColumn id="5" name="2017"/>
    <tableColumn id="6" name="2018"/>
    <tableColumn id="7" name="2019"/>
    <tableColumn id="8" name="2020"/>
  </tableColumns>
  <tableStyleInfo name="TableStyleLight1" showFirstColumn="0" showLastColumn="0" showRowStripes="0" showColumnStripes="0"/>
</table>
</file>

<file path=xl/tables/table15.xml><?xml version="1.0" encoding="utf-8"?>
<table xmlns="http://schemas.openxmlformats.org/spreadsheetml/2006/main" id="173" name="fig_3a_11" displayName="fig_3a_11" ref="M253:O257" totalsRowShown="0">
  <tableColumns count="3">
    <tableColumn id="1" name=" "/>
    <tableColumn id="2" name="Afmelding"/>
    <tableColumn id="3" name="Installation"/>
  </tableColumns>
  <tableStyleInfo name="TableStyleLight1" showFirstColumn="0" showLastColumn="0" showRowStripes="0" showColumnStripes="0"/>
</table>
</file>

<file path=xl/tables/table16.xml><?xml version="1.0" encoding="utf-8"?>
<table xmlns="http://schemas.openxmlformats.org/spreadsheetml/2006/main" id="174" name="fig_3a_12" displayName="fig_3a_12" ref="M278:AH280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17.xml><?xml version="1.0" encoding="utf-8"?>
<table xmlns="http://schemas.openxmlformats.org/spreadsheetml/2006/main" id="175" name="fig_3a_13" displayName="fig_3a_13" ref="M303:AG309" totalsRowShown="0">
  <tableColumns count="21">
    <tableColumn id="1" name=" "/>
    <tableColumn id="2" name="2011"/>
    <tableColumn id="3" name="2012"/>
    <tableColumn id="4" name="2013"/>
    <tableColumn id="5" name="2014"/>
    <tableColumn id="6" name="2015"/>
    <tableColumn id="7" name="2016"/>
    <tableColumn id="8" name="2017"/>
    <tableColumn id="9" name="2018"/>
    <tableColumn id="10" name="2019"/>
    <tableColumn id="11" name="2020"/>
    <tableColumn id="12" name="2021"/>
    <tableColumn id="13" name="2022"/>
    <tableColumn id="14" name="2023"/>
    <tableColumn id="15" name="2024"/>
    <tableColumn id="16" name="2025"/>
    <tableColumn id="17" name="2026"/>
    <tableColumn id="18" name="2027"/>
    <tableColumn id="19" name="2028"/>
    <tableColumn id="20" name="2029"/>
    <tableColumn id="21" name="2030"/>
  </tableColumns>
  <tableStyleInfo name="TableStyleLight1" showFirstColumn="0" showLastColumn="0" showRowStripes="0" showColumnStripes="0"/>
</table>
</file>

<file path=xl/tables/table18.xml><?xml version="1.0" encoding="utf-8"?>
<table xmlns="http://schemas.openxmlformats.org/spreadsheetml/2006/main" id="176" name="fig_3a_14" displayName="fig_3a_14" ref="M328:BB33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19.xml><?xml version="1.0" encoding="utf-8"?>
<table xmlns="http://schemas.openxmlformats.org/spreadsheetml/2006/main" id="177" name="fig_3a_2" displayName="fig_3a_2" ref="M28:Q32" totalsRowShown="0">
  <tableColumns count="5">
    <tableColumn id="1" name=" "/>
    <tableColumn id="2" name="1990"/>
    <tableColumn id="3" name="2019"/>
    <tableColumn id="4" name="2025"/>
    <tableColumn id="5" name="2030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id="4" name="Table4" displayName="Table4" ref="A5:B35" totalsRowShown="0" headerRowDxfId="18" headerRowBorderDxfId="17" tableBorderDxfId="16" totalsRowBorderDxfId="15">
  <autoFilter ref="A5:B35"/>
  <tableColumns count="2">
    <tableColumn id="1" name="Figurnummer" dataDxfId="14"/>
    <tableColumn id="2" name="Beskrivelse" dataDxfId="13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id="178" name="fig_3a_3" displayName="fig_3a_3" ref="M53:BB5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21.xml><?xml version="1.0" encoding="utf-8"?>
<table xmlns="http://schemas.openxmlformats.org/spreadsheetml/2006/main" id="179" name="fig_3a_4" displayName="fig_3a_4" ref="M78:BB8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22.xml><?xml version="1.0" encoding="utf-8"?>
<table xmlns="http://schemas.openxmlformats.org/spreadsheetml/2006/main" id="180" name="fig_3a_5" displayName="fig_3a_5" ref="M103:O110" totalsRowShown="0">
  <tableColumns count="3">
    <tableColumn id="1" name=" "/>
    <tableColumn id="2" name="2019"/>
    <tableColumn id="3" name="2030"/>
  </tableColumns>
  <tableStyleInfo name="TableStyleLight1" showFirstColumn="0" showLastColumn="0" showRowStripes="0" showColumnStripes="0"/>
</table>
</file>

<file path=xl/tables/table23.xml><?xml version="1.0" encoding="utf-8"?>
<table xmlns="http://schemas.openxmlformats.org/spreadsheetml/2006/main" id="181" name="fig_3a_6" displayName="fig_3a_6" ref="M128:AH134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24.xml><?xml version="1.0" encoding="utf-8"?>
<table xmlns="http://schemas.openxmlformats.org/spreadsheetml/2006/main" id="182" name="fig_3a_7" displayName="fig_3a_7" ref="M153:BB15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25.xml><?xml version="1.0" encoding="utf-8"?>
<table xmlns="http://schemas.openxmlformats.org/spreadsheetml/2006/main" id="183" name="fig_3a_8" displayName="fig_3a_8" ref="M178:X179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26.xml><?xml version="1.0" encoding="utf-8"?>
<table xmlns="http://schemas.openxmlformats.org/spreadsheetml/2006/main" id="184" name="fig_3a_9" displayName="fig_3a_9" ref="M203:X204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27.xml><?xml version="1.0" encoding="utf-8"?>
<table xmlns="http://schemas.openxmlformats.org/spreadsheetml/2006/main" id="185" name="fig_4a_1" displayName="fig_4a_1" ref="M3:BB8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28.xml><?xml version="1.0" encoding="utf-8"?>
<table xmlns="http://schemas.openxmlformats.org/spreadsheetml/2006/main" id="189" name="fig_4a_2" displayName="fig_4a_2" ref="M28:BB34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29.xml><?xml version="1.0" encoding="utf-8"?>
<table xmlns="http://schemas.openxmlformats.org/spreadsheetml/2006/main" id="200" name="fig_4a_3" displayName="fig_4a_3" ref="M53:BB59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3.xml><?xml version="1.0" encoding="utf-8"?>
<table xmlns="http://schemas.openxmlformats.org/spreadsheetml/2006/main" id="1" name="Table1" displayName="Table1" ref="A5:E36" totalsRowShown="0" headerRowDxfId="12" headerRowBorderDxfId="11">
  <autoFilter ref="A5:E36"/>
  <tableColumns count="5">
    <tableColumn id="1" name="Sektornotat" dataDxfId="10"/>
    <tableColumn id="2" name="Link" dataDxfId="9"/>
    <tableColumn id="3" name="KF21 sektor" dataDxfId="8"/>
    <tableColumn id="4" name="Område i 'Klimahandlingsplan 2020'" dataDxfId="7"/>
    <tableColumn id="5" name="Indikator" dataDxfId="6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id="205" name="fig_4a_10" displayName="fig_4a_10" ref="M228:AQ234" totalsRowShown="0">
  <tableColumns count="31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</tableColumns>
  <tableStyleInfo name="TableStyleLight1" showFirstColumn="0" showLastColumn="0" showRowStripes="0" showColumnStripes="0"/>
</table>
</file>

<file path=xl/tables/table31.xml><?xml version="1.0" encoding="utf-8"?>
<table xmlns="http://schemas.openxmlformats.org/spreadsheetml/2006/main" id="206" name="fig_4a_4" displayName="fig_4a_4" ref="M78:BB84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32.xml><?xml version="1.0" encoding="utf-8"?>
<table xmlns="http://schemas.openxmlformats.org/spreadsheetml/2006/main" id="207" name="fig_4a_5" displayName="fig_4a_5" ref="M103:Y106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33.xml><?xml version="1.0" encoding="utf-8"?>
<table xmlns="http://schemas.openxmlformats.org/spreadsheetml/2006/main" id="208" name="fig_4a_6" displayName="fig_4a_6" ref="M128:Y130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34.xml><?xml version="1.0" encoding="utf-8"?>
<table xmlns="http://schemas.openxmlformats.org/spreadsheetml/2006/main" id="209" name="fig_4a_7" displayName="fig_4a_7" ref="M153:BB15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35.xml><?xml version="1.0" encoding="utf-8"?>
<table xmlns="http://schemas.openxmlformats.org/spreadsheetml/2006/main" id="210" name="fig_4a_8" displayName="fig_4a_8" ref="M178:BB182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36.xml><?xml version="1.0" encoding="utf-8"?>
<table xmlns="http://schemas.openxmlformats.org/spreadsheetml/2006/main" id="211" name="fig_4a_11" displayName="fig_4a_11" ref="M253:AH257" totalsRowShown="0">
  <tableColumns count="22">
    <tableColumn id="1" name=" "/>
    <tableColumn id="2" name="2000"/>
    <tableColumn id="3" name="2001"/>
    <tableColumn id="4" name="2002"/>
    <tableColumn id="5" name="2003"/>
    <tableColumn id="6" name="2004"/>
    <tableColumn id="7" name="2005"/>
    <tableColumn id="8" name="2006"/>
    <tableColumn id="9" name="2007"/>
    <tableColumn id="10" name="2008"/>
    <tableColumn id="11" name="2009"/>
    <tableColumn id="12" name="2010"/>
    <tableColumn id="13" name="2011"/>
    <tableColumn id="14" name="2012"/>
    <tableColumn id="15" name="2013"/>
    <tableColumn id="16" name="2014"/>
    <tableColumn id="17" name="2015"/>
    <tableColumn id="18" name="2016"/>
    <tableColumn id="19" name="2017"/>
    <tableColumn id="20" name="2018"/>
    <tableColumn id="21" name="2019"/>
    <tableColumn id="22" name="2020"/>
  </tableColumns>
  <tableStyleInfo name="TableStyleLight1" showFirstColumn="0" showLastColumn="0" showRowStripes="0" showColumnStripes="0"/>
</table>
</file>

<file path=xl/tables/table37.xml><?xml version="1.0" encoding="utf-8"?>
<table xmlns="http://schemas.openxmlformats.org/spreadsheetml/2006/main" id="212" name="fig_4a_9" displayName="fig_4a_9" ref="M203:BB20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38.xml><?xml version="1.0" encoding="utf-8"?>
<table xmlns="http://schemas.openxmlformats.org/spreadsheetml/2006/main" id="213" name="fig_4a_12" displayName="fig_4a_12" ref="M278:V282" totalsRowShown="0">
  <tableColumns count="10">
    <tableColumn id="1" name=" "/>
    <tableColumn id="2" name="2012"/>
    <tableColumn id="3" name="2013"/>
    <tableColumn id="4" name="2014"/>
    <tableColumn id="5" name="2015"/>
    <tableColumn id="6" name="2016"/>
    <tableColumn id="7" name="2017"/>
    <tableColumn id="8" name="2018"/>
    <tableColumn id="9" name="2019"/>
    <tableColumn id="10" name="2020"/>
  </tableColumns>
  <tableStyleInfo name="TableStyleLight1" showFirstColumn="0" showLastColumn="0" showRowStripes="0" showColumnStripes="0"/>
</table>
</file>

<file path=xl/tables/table39.xml><?xml version="1.0" encoding="utf-8"?>
<table xmlns="http://schemas.openxmlformats.org/spreadsheetml/2006/main" id="214" name="fig_4a_13" displayName="fig_4a_13" ref="M303:Y307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4.xml><?xml version="1.0" encoding="utf-8"?>
<table xmlns="http://schemas.openxmlformats.org/spreadsheetml/2006/main" id="165" name="fig_2_1" displayName="fig_2_1" ref="M3:BB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40.xml><?xml version="1.0" encoding="utf-8"?>
<table xmlns="http://schemas.openxmlformats.org/spreadsheetml/2006/main" id="215" name="fig_4a_14" displayName="fig_4a_14" ref="M328:Y332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41.xml><?xml version="1.0" encoding="utf-8"?>
<table xmlns="http://schemas.openxmlformats.org/spreadsheetml/2006/main" id="216" name="fig_4a_15" displayName="fig_4a_15" ref="M353:Y356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42.xml><?xml version="1.0" encoding="utf-8"?>
<table xmlns="http://schemas.openxmlformats.org/spreadsheetml/2006/main" id="218" name="fig_5a_1" displayName="fig_5a_1" ref="M3:BB7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43.xml><?xml version="1.0" encoding="utf-8"?>
<table xmlns="http://schemas.openxmlformats.org/spreadsheetml/2006/main" id="219" name="fig_5a_2" displayName="fig_5a_2" ref="M28:BB31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44.xml><?xml version="1.0" encoding="utf-8"?>
<table xmlns="http://schemas.openxmlformats.org/spreadsheetml/2006/main" id="220" name="fig_5a_3" displayName="fig_5a_3" ref="M53:X59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45.xml><?xml version="1.0" encoding="utf-8"?>
<table xmlns="http://schemas.openxmlformats.org/spreadsheetml/2006/main" id="221" name="fig_5a_4" displayName="fig_5a_4" ref="M78:BB8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46.xml><?xml version="1.0" encoding="utf-8"?>
<table xmlns="http://schemas.openxmlformats.org/spreadsheetml/2006/main" id="222" name="fig_5a_5" displayName="fig_5a_5" ref="M103:BB10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47.xml><?xml version="1.0" encoding="utf-8"?>
<table xmlns="http://schemas.openxmlformats.org/spreadsheetml/2006/main" id="223" name="fig_5a_6" displayName="fig_5a_6" ref="M128:AH130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48.xml><?xml version="1.0" encoding="utf-8"?>
<table xmlns="http://schemas.openxmlformats.org/spreadsheetml/2006/main" id="224" name="fig_5a_7" displayName="fig_5a_7" ref="M153:AH156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49.xml><?xml version="1.0" encoding="utf-8"?>
<table xmlns="http://schemas.openxmlformats.org/spreadsheetml/2006/main" id="225" name="fig_5a_8" displayName="fig_5a_8" ref="M178:Z180" totalsRowShown="0">
  <tableColumns count="14">
    <tableColumn id="1" name=" "/>
    <tableColumn id="2" name="2018"/>
    <tableColumn id="3" name="2019"/>
    <tableColumn id="4" name="2020"/>
    <tableColumn id="5" name="2021"/>
    <tableColumn id="6" name="2022"/>
    <tableColumn id="7" name="2023"/>
    <tableColumn id="8" name="2024"/>
    <tableColumn id="9" name="2025"/>
    <tableColumn id="10" name="2026"/>
    <tableColumn id="11" name="2027"/>
    <tableColumn id="12" name="2028"/>
    <tableColumn id="13" name="2029"/>
    <tableColumn id="14" name="2030"/>
  </tableColumns>
  <tableStyleInfo name="TableStyleLight1" showFirstColumn="0" showLastColumn="0" showRowStripes="0" showColumnStripes="0"/>
</table>
</file>

<file path=xl/tables/table5.xml><?xml version="1.0" encoding="utf-8"?>
<table xmlns="http://schemas.openxmlformats.org/spreadsheetml/2006/main" id="166" name="fig_2_2" displayName="fig_2_2" ref="M28:N37" totalsRowShown="0">
  <tableColumns count="2">
    <tableColumn id="1" name=" "/>
    <tableColumn id="2" name="2030"/>
  </tableColumns>
  <tableStyleInfo name="TableStyleLight1" showFirstColumn="0" showLastColumn="0" showRowStripes="0" showColumnStripes="0"/>
</table>
</file>

<file path=xl/tables/table50.xml><?xml version="1.0" encoding="utf-8"?>
<table xmlns="http://schemas.openxmlformats.org/spreadsheetml/2006/main" id="226" name="fig_5a_9" displayName="fig_5a_9" ref="M203:O209" totalsRowShown="0">
  <tableColumns count="3">
    <tableColumn id="1" name=" "/>
    <tableColumn id="2" name="Elforbrug til datacentre"/>
    <tableColumn id="3" name="Netto import"/>
  </tableColumns>
  <tableStyleInfo name="TableStyleLight1" showFirstColumn="0" showLastColumn="0" showRowStripes="0" showColumnStripes="0"/>
</table>
</file>

<file path=xl/tables/table51.xml><?xml version="1.0" encoding="utf-8"?>
<table xmlns="http://schemas.openxmlformats.org/spreadsheetml/2006/main" id="227" name="fig_5a_10" displayName="fig_5a_10" ref="M228:BB23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52.xml><?xml version="1.0" encoding="utf-8"?>
<table xmlns="http://schemas.openxmlformats.org/spreadsheetml/2006/main" id="228" name="fig_6a_1" displayName="fig_6a_1" ref="M3:BB8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53.xml><?xml version="1.0" encoding="utf-8"?>
<table xmlns="http://schemas.openxmlformats.org/spreadsheetml/2006/main" id="229" name="fig_6a_10" displayName="fig_6a_10" ref="M228:AH230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54.xml><?xml version="1.0" encoding="utf-8"?>
<table xmlns="http://schemas.openxmlformats.org/spreadsheetml/2006/main" id="230" name="fig_6a_11" displayName="fig_6a_11" ref="M253:AH255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55.xml><?xml version="1.0" encoding="utf-8"?>
<table xmlns="http://schemas.openxmlformats.org/spreadsheetml/2006/main" id="231" name="fig_6a_12" displayName="fig_6a_12" ref="M278:X284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56.xml><?xml version="1.0" encoding="utf-8"?>
<table xmlns="http://schemas.openxmlformats.org/spreadsheetml/2006/main" id="232" name="fig_6a_13" displayName="fig_6a_13" ref="M303:P306" totalsRowShown="0">
  <tableColumns count="4">
    <tableColumn id="1" name=" "/>
    <tableColumn id="2" name="2020"/>
    <tableColumn id="3" name="2025"/>
    <tableColumn id="4" name="2030"/>
  </tableColumns>
  <tableStyleInfo name="TableStyleLight1" showFirstColumn="0" showLastColumn="0" showRowStripes="0" showColumnStripes="0"/>
</table>
</file>

<file path=xl/tables/table57.xml><?xml version="1.0" encoding="utf-8"?>
<table xmlns="http://schemas.openxmlformats.org/spreadsheetml/2006/main" id="233" name="fig_6a_14" displayName="fig_6a_14" ref="M328:O334" totalsRowShown="0">
  <tableColumns count="3">
    <tableColumn id="1" name=" "/>
    <tableColumn id="2" name="2025"/>
    <tableColumn id="3" name="2030"/>
  </tableColumns>
  <tableStyleInfo name="TableStyleLight1" showFirstColumn="0" showLastColumn="0" showRowStripes="0" showColumnStripes="0"/>
</table>
</file>

<file path=xl/tables/table58.xml><?xml version="1.0" encoding="utf-8"?>
<table xmlns="http://schemas.openxmlformats.org/spreadsheetml/2006/main" id="234" name="fig_6a_15" displayName="fig_6a_15" ref="M353:BB35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59.xml><?xml version="1.0" encoding="utf-8"?>
<table xmlns="http://schemas.openxmlformats.org/spreadsheetml/2006/main" id="235" name="fig_6a_2" displayName="fig_6a_2" ref="M28:X35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6.xml><?xml version="1.0" encoding="utf-8"?>
<table xmlns="http://schemas.openxmlformats.org/spreadsheetml/2006/main" id="167" name="fig_2_3" displayName="fig_2_3" ref="M53:BB62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0.xml><?xml version="1.0" encoding="utf-8"?>
<table xmlns="http://schemas.openxmlformats.org/spreadsheetml/2006/main" id="236" name="fig_6a_3" displayName="fig_6a_3" ref="M53:AH55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61.xml><?xml version="1.0" encoding="utf-8"?>
<table xmlns="http://schemas.openxmlformats.org/spreadsheetml/2006/main" id="237" name="fig_6a_4" displayName="fig_6a_4" ref="M78:BB8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2.xml><?xml version="1.0" encoding="utf-8"?>
<table xmlns="http://schemas.openxmlformats.org/spreadsheetml/2006/main" id="238" name="fig_6a_5" displayName="fig_6a_5" ref="M103:P108" totalsRowShown="0">
  <tableColumns count="4">
    <tableColumn id="1" name=" "/>
    <tableColumn id="2" name="2020"/>
    <tableColumn id="3" name="2025"/>
    <tableColumn id="4" name="2030"/>
  </tableColumns>
  <tableStyleInfo name="TableStyleLight1" showFirstColumn="0" showLastColumn="0" showRowStripes="0" showColumnStripes="0"/>
</table>
</file>

<file path=xl/tables/table63.xml><?xml version="1.0" encoding="utf-8"?>
<table xmlns="http://schemas.openxmlformats.org/spreadsheetml/2006/main" id="239" name="fig_6a_6" displayName="fig_6a_6" ref="M128:P135" totalsRowShown="0">
  <tableColumns count="4">
    <tableColumn id="1" name=" "/>
    <tableColumn id="2" name="2020"/>
    <tableColumn id="3" name="2025"/>
    <tableColumn id="4" name="2030"/>
  </tableColumns>
  <tableStyleInfo name="TableStyleLight1" showFirstColumn="0" showLastColumn="0" showRowStripes="0" showColumnStripes="0"/>
</table>
</file>

<file path=xl/tables/table64.xml><?xml version="1.0" encoding="utf-8"?>
<table xmlns="http://schemas.openxmlformats.org/spreadsheetml/2006/main" id="240" name="fig_6a_7" displayName="fig_6a_7" ref="M153:BB162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5.xml><?xml version="1.0" encoding="utf-8"?>
<table xmlns="http://schemas.openxmlformats.org/spreadsheetml/2006/main" id="241" name="fig_6a_8" displayName="fig_6a_8" ref="M178:BB184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6.xml><?xml version="1.0" encoding="utf-8"?>
<table xmlns="http://schemas.openxmlformats.org/spreadsheetml/2006/main" id="242" name="fig_6a_9" displayName="fig_6a_9" ref="M203:BB207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7.xml><?xml version="1.0" encoding="utf-8"?>
<table xmlns="http://schemas.openxmlformats.org/spreadsheetml/2006/main" id="243" name="fig_7a_1" displayName="fig_7a_1" ref="M3:BB7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8.xml><?xml version="1.0" encoding="utf-8"?>
<table xmlns="http://schemas.openxmlformats.org/spreadsheetml/2006/main" id="244" name="fig_7a_2" displayName="fig_7a_2" ref="M28:BB3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69.xml><?xml version="1.0" encoding="utf-8"?>
<table xmlns="http://schemas.openxmlformats.org/spreadsheetml/2006/main" id="245" name="fig_7a_3" displayName="fig_7a_3" ref="M53:BB5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.xml><?xml version="1.0" encoding="utf-8"?>
<table xmlns="http://schemas.openxmlformats.org/spreadsheetml/2006/main" id="168" name="fig_2_4" displayName="fig_2_4" ref="M78:Y86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70.xml><?xml version="1.0" encoding="utf-8"?>
<table xmlns="http://schemas.openxmlformats.org/spreadsheetml/2006/main" id="246" name="fig_7a_4" displayName="fig_7a_4" ref="M78:BB81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1.xml><?xml version="1.0" encoding="utf-8"?>
<table xmlns="http://schemas.openxmlformats.org/spreadsheetml/2006/main" id="247" name="fig_7a_5" displayName="fig_7a_5" ref="M103:W105" totalsRowShown="0">
  <tableColumns count="11">
    <tableColumn id="1" name=" "/>
    <tableColumn id="2" name="2021"/>
    <tableColumn id="3" name="2022"/>
    <tableColumn id="4" name="2023"/>
    <tableColumn id="5" name="2024"/>
    <tableColumn id="6" name="2025"/>
    <tableColumn id="7" name="2026"/>
    <tableColumn id="8" name="2027"/>
    <tableColumn id="9" name="2028"/>
    <tableColumn id="10" name="2029"/>
    <tableColumn id="11" name="2030"/>
  </tableColumns>
  <tableStyleInfo name="TableStyleLight1" showFirstColumn="0" showLastColumn="0" showRowStripes="0" showColumnStripes="0"/>
</table>
</file>

<file path=xl/tables/table72.xml><?xml version="1.0" encoding="utf-8"?>
<table xmlns="http://schemas.openxmlformats.org/spreadsheetml/2006/main" id="248" name="fig_7a_6" displayName="fig_7a_6" ref="M128:BB13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3.xml><?xml version="1.0" encoding="utf-8"?>
<table xmlns="http://schemas.openxmlformats.org/spreadsheetml/2006/main" id="249" name="fig_7a_7" displayName="fig_7a_7" ref="M153:X154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74.xml><?xml version="1.0" encoding="utf-8"?>
<table xmlns="http://schemas.openxmlformats.org/spreadsheetml/2006/main" id="250" name="fig_7a_8" displayName="fig_7a_8" ref="M178:W182" totalsRowShown="0">
  <tableColumns count="11">
    <tableColumn id="1" name=" "/>
    <tableColumn id="2" name="2021"/>
    <tableColumn id="3" name="2022"/>
    <tableColumn id="4" name="2023"/>
    <tableColumn id="5" name="2024"/>
    <tableColumn id="6" name="2025"/>
    <tableColumn id="7" name="2026"/>
    <tableColumn id="8" name="2027"/>
    <tableColumn id="9" name="2028"/>
    <tableColumn id="10" name="2029"/>
    <tableColumn id="11" name="2030"/>
  </tableColumns>
  <tableStyleInfo name="TableStyleLight1" showFirstColumn="0" showLastColumn="0" showRowStripes="0" showColumnStripes="0"/>
</table>
</file>

<file path=xl/tables/table75.xml><?xml version="1.0" encoding="utf-8"?>
<table xmlns="http://schemas.openxmlformats.org/spreadsheetml/2006/main" id="251" name="fig_7b_1" displayName="fig_7b_1" ref="M3:BB9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6.xml><?xml version="1.0" encoding="utf-8"?>
<table xmlns="http://schemas.openxmlformats.org/spreadsheetml/2006/main" id="252" name="fig_7b_2" displayName="fig_7b_2" ref="M28:BB31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7.xml><?xml version="1.0" encoding="utf-8"?>
<table xmlns="http://schemas.openxmlformats.org/spreadsheetml/2006/main" id="254" name="fig_8a_1" displayName="fig_8a_1" ref="M3:BB4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8.xml><?xml version="1.0" encoding="utf-8"?>
<table xmlns="http://schemas.openxmlformats.org/spreadsheetml/2006/main" id="255" name="fig_8a_10" displayName="fig_8a_10" ref="M228:BB232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79.xml><?xml version="1.0" encoding="utf-8"?>
<table xmlns="http://schemas.openxmlformats.org/spreadsheetml/2006/main" id="256" name="fig_8a_11" displayName="fig_8a_11" ref="M253:BB25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.xml><?xml version="1.0" encoding="utf-8"?>
<table xmlns="http://schemas.openxmlformats.org/spreadsheetml/2006/main" id="169" name="fig_2_5" displayName="fig_2_5" ref="M103:BB109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0.xml><?xml version="1.0" encoding="utf-8"?>
<table xmlns="http://schemas.openxmlformats.org/spreadsheetml/2006/main" id="257" name="fig_8a_12" displayName="fig_8a_12" ref="M278:BB281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1.xml><?xml version="1.0" encoding="utf-8"?>
<table xmlns="http://schemas.openxmlformats.org/spreadsheetml/2006/main" id="258" name="fig_8a_2" displayName="fig_8a_2" ref="M28:BB3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2.xml><?xml version="1.0" encoding="utf-8"?>
<table xmlns="http://schemas.openxmlformats.org/spreadsheetml/2006/main" id="259" name="fig_8a_3" displayName="fig_8a_3" ref="M53:BB59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3.xml><?xml version="1.0" encoding="utf-8"?>
<table xmlns="http://schemas.openxmlformats.org/spreadsheetml/2006/main" id="260" name="fig_8a_4" displayName="fig_8a_4" ref="M78:BB88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4.xml><?xml version="1.0" encoding="utf-8"?>
<table xmlns="http://schemas.openxmlformats.org/spreadsheetml/2006/main" id="261" name="fig_8a_5" displayName="fig_8a_5" ref="M103:BB10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85.xml><?xml version="1.0" encoding="utf-8"?>
<table xmlns="http://schemas.openxmlformats.org/spreadsheetml/2006/main" id="262" name="fig_8a_6" displayName="fig_8a_6" ref="M128:AH139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86.xml><?xml version="1.0" encoding="utf-8"?>
<table xmlns="http://schemas.openxmlformats.org/spreadsheetml/2006/main" id="263" name="fig_8a_7" displayName="fig_8a_7" ref="M153:Y160" totalsRowShown="0">
  <tableColumns count="13">
    <tableColumn id="1" name=" "/>
    <tableColumn id="2" name="2019"/>
    <tableColumn id="3" name="2020"/>
    <tableColumn id="4" name="2021"/>
    <tableColumn id="5" name="2022"/>
    <tableColumn id="6" name="2023"/>
    <tableColumn id="7" name="2024"/>
    <tableColumn id="8" name="2025"/>
    <tableColumn id="9" name="2026"/>
    <tableColumn id="10" name="2027"/>
    <tableColumn id="11" name="2028"/>
    <tableColumn id="12" name="2029"/>
    <tableColumn id="13" name="2030"/>
  </tableColumns>
  <tableStyleInfo name="TableStyleLight1" showFirstColumn="0" showLastColumn="0" showRowStripes="0" showColumnStripes="0"/>
</table>
</file>

<file path=xl/tables/table87.xml><?xml version="1.0" encoding="utf-8"?>
<table xmlns="http://schemas.openxmlformats.org/spreadsheetml/2006/main" id="264" name="fig_8a_8" displayName="fig_8a_8" ref="M178:AH190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88.xml><?xml version="1.0" encoding="utf-8"?>
<table xmlns="http://schemas.openxmlformats.org/spreadsheetml/2006/main" id="265" name="fig_8a_9" displayName="fig_8a_9" ref="M203:AH215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89.xml><?xml version="1.0" encoding="utf-8"?>
<table xmlns="http://schemas.openxmlformats.org/spreadsheetml/2006/main" id="266" name="fig_9a_1" displayName="fig_9a_1" ref="M3:BB8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.xml><?xml version="1.0" encoding="utf-8"?>
<table xmlns="http://schemas.openxmlformats.org/spreadsheetml/2006/main" id="170" name="fig_2_6" displayName="fig_2_6" ref="M128:BB13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0.xml><?xml version="1.0" encoding="utf-8"?>
<table xmlns="http://schemas.openxmlformats.org/spreadsheetml/2006/main" id="267" name="fig_9a_2" displayName="fig_9a_2" ref="M28:X30" totalsRowShown="0">
  <tableColumns count="12">
    <tableColumn id="1" name=" "/>
    <tableColumn id="2" name="2020"/>
    <tableColumn id="3" name="2021"/>
    <tableColumn id="4" name="2022"/>
    <tableColumn id="5" name="2023"/>
    <tableColumn id="6" name="2024"/>
    <tableColumn id="7" name="2025"/>
    <tableColumn id="8" name="2026"/>
    <tableColumn id="9" name="2027"/>
    <tableColumn id="10" name="2028"/>
    <tableColumn id="11" name="2029"/>
    <tableColumn id="12" name="2030"/>
  </tableColumns>
  <tableStyleInfo name="TableStyleLight1" showFirstColumn="0" showLastColumn="0" showRowStripes="0" showColumnStripes="0"/>
</table>
</file>

<file path=xl/tables/table91.xml><?xml version="1.0" encoding="utf-8"?>
<table xmlns="http://schemas.openxmlformats.org/spreadsheetml/2006/main" id="268" name="fig_9a_3" displayName="fig_9a_3" ref="M53:BB55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2.xml><?xml version="1.0" encoding="utf-8"?>
<table xmlns="http://schemas.openxmlformats.org/spreadsheetml/2006/main" id="138" name="fig_10a_1" displayName="fig_10a_1" ref="M3:BB6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3.xml><?xml version="1.0" encoding="utf-8"?>
<table xmlns="http://schemas.openxmlformats.org/spreadsheetml/2006/main" id="139" name="fig_10a_2" displayName="fig_10a_2" ref="M28:P32" totalsRowShown="0">
  <tableColumns count="4">
    <tableColumn id="1" name=" "/>
    <tableColumn id="2" name="2020"/>
    <tableColumn id="3" name="2025"/>
    <tableColumn id="4" name="2030"/>
  </tableColumns>
  <tableStyleInfo name="TableStyleLight1" showFirstColumn="0" showLastColumn="0" showRowStripes="0" showColumnStripes="0"/>
</table>
</file>

<file path=xl/tables/table94.xml><?xml version="1.0" encoding="utf-8"?>
<table xmlns="http://schemas.openxmlformats.org/spreadsheetml/2006/main" id="140" name="fig_10a_3" displayName="fig_10a_3" ref="M53:BB61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5.xml><?xml version="1.0" encoding="utf-8"?>
<table xmlns="http://schemas.openxmlformats.org/spreadsheetml/2006/main" id="141" name="fig_10a_4" displayName="fig_10a_4" ref="M78:BB79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6.xml><?xml version="1.0" encoding="utf-8"?>
<table xmlns="http://schemas.openxmlformats.org/spreadsheetml/2006/main" id="142" name="fig_10a_5" displayName="fig_10a_5" ref="M103:AH106" totalsRowShown="0">
  <tableColumns count="22">
    <tableColumn id="1" name=" "/>
    <tableColumn id="2" name="2010"/>
    <tableColumn id="3" name="2011"/>
    <tableColumn id="4" name="2012"/>
    <tableColumn id="5" name="2013"/>
    <tableColumn id="6" name="2014"/>
    <tableColumn id="7" name="2015"/>
    <tableColumn id="8" name="2016"/>
    <tableColumn id="9" name="2017"/>
    <tableColumn id="10" name="2018"/>
    <tableColumn id="11" name="2019"/>
    <tableColumn id="12" name="2020"/>
    <tableColumn id="13" name="2021"/>
    <tableColumn id="14" name="2022"/>
    <tableColumn id="15" name="2023"/>
    <tableColumn id="16" name="2024"/>
    <tableColumn id="17" name="2025"/>
    <tableColumn id="18" name="2026"/>
    <tableColumn id="19" name="2027"/>
    <tableColumn id="20" name="2028"/>
    <tableColumn id="21" name="2029"/>
    <tableColumn id="22" name="2030"/>
  </tableColumns>
  <tableStyleInfo name="TableStyleLight1" showFirstColumn="0" showLastColumn="0" showRowStripes="0" showColumnStripes="0"/>
</table>
</file>

<file path=xl/tables/table97.xml><?xml version="1.0" encoding="utf-8"?>
<table xmlns="http://schemas.openxmlformats.org/spreadsheetml/2006/main" id="143" name="fig_10a_6" displayName="fig_10a_6" ref="M128:BB130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8.xml><?xml version="1.0" encoding="utf-8"?>
<table xmlns="http://schemas.openxmlformats.org/spreadsheetml/2006/main" id="144" name="fig_10b_1" displayName="fig_10b_1" ref="M3:BB8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ables/table99.xml><?xml version="1.0" encoding="utf-8"?>
<table xmlns="http://schemas.openxmlformats.org/spreadsheetml/2006/main" id="145" name="fig_10b_2" displayName="fig_10b_2" ref="M28:BB32" totalsRowShown="0">
  <tableColumns count="42">
    <tableColumn id="1" name=" "/>
    <tableColumn id="2" name="1990"/>
    <tableColumn id="3" name="1991"/>
    <tableColumn id="4" name="1992"/>
    <tableColumn id="5" name="1993"/>
    <tableColumn id="6" name="1994"/>
    <tableColumn id="7" name="1995"/>
    <tableColumn id="8" name="1996"/>
    <tableColumn id="9" name="1997"/>
    <tableColumn id="10" name="1998"/>
    <tableColumn id="11" name="1999"/>
    <tableColumn id="12" name="2000"/>
    <tableColumn id="13" name="2001"/>
    <tableColumn id="14" name="2002"/>
    <tableColumn id="15" name="2003"/>
    <tableColumn id="16" name="2004"/>
    <tableColumn id="17" name="2005"/>
    <tableColumn id="18" name="2006"/>
    <tableColumn id="19" name="2007"/>
    <tableColumn id="20" name="2008"/>
    <tableColumn id="21" name="2009"/>
    <tableColumn id="22" name="2010"/>
    <tableColumn id="23" name="2011"/>
    <tableColumn id="24" name="2012"/>
    <tableColumn id="25" name="2013"/>
    <tableColumn id="26" name="2014"/>
    <tableColumn id="27" name="2015"/>
    <tableColumn id="28" name="2016"/>
    <tableColumn id="29" name="2017"/>
    <tableColumn id="30" name="2018"/>
    <tableColumn id="31" name="2019"/>
    <tableColumn id="32" name="2020"/>
    <tableColumn id="33" name="2021"/>
    <tableColumn id="34" name="2022"/>
    <tableColumn id="35" name="2023"/>
    <tableColumn id="36" name="2024"/>
    <tableColumn id="37" name="2025"/>
    <tableColumn id="38" name="2026"/>
    <tableColumn id="39" name="2027"/>
    <tableColumn id="40" name="2028"/>
    <tableColumn id="41" name="2029"/>
    <tableColumn id="42" name="2030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8.xml"/><Relationship Id="rId3" Type="http://schemas.openxmlformats.org/officeDocument/2006/relationships/table" Target="../tables/table43.xml"/><Relationship Id="rId7" Type="http://schemas.openxmlformats.org/officeDocument/2006/relationships/table" Target="../tables/table47.xml"/><Relationship Id="rId2" Type="http://schemas.openxmlformats.org/officeDocument/2006/relationships/table" Target="../tables/table42.xml"/><Relationship Id="rId1" Type="http://schemas.openxmlformats.org/officeDocument/2006/relationships/drawing" Target="../drawings/drawing7.xml"/><Relationship Id="rId6" Type="http://schemas.openxmlformats.org/officeDocument/2006/relationships/table" Target="../tables/table46.xml"/><Relationship Id="rId11" Type="http://schemas.openxmlformats.org/officeDocument/2006/relationships/table" Target="../tables/table51.xml"/><Relationship Id="rId5" Type="http://schemas.openxmlformats.org/officeDocument/2006/relationships/table" Target="../tables/table45.xml"/><Relationship Id="rId10" Type="http://schemas.openxmlformats.org/officeDocument/2006/relationships/table" Target="../tables/table50.xml"/><Relationship Id="rId4" Type="http://schemas.openxmlformats.org/officeDocument/2006/relationships/table" Target="../tables/table44.xml"/><Relationship Id="rId9" Type="http://schemas.openxmlformats.org/officeDocument/2006/relationships/table" Target="../tables/table49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8.xml"/><Relationship Id="rId13" Type="http://schemas.openxmlformats.org/officeDocument/2006/relationships/table" Target="../tables/table63.xml"/><Relationship Id="rId3" Type="http://schemas.openxmlformats.org/officeDocument/2006/relationships/table" Target="../tables/table53.xml"/><Relationship Id="rId7" Type="http://schemas.openxmlformats.org/officeDocument/2006/relationships/table" Target="../tables/table57.xml"/><Relationship Id="rId12" Type="http://schemas.openxmlformats.org/officeDocument/2006/relationships/table" Target="../tables/table62.xml"/><Relationship Id="rId2" Type="http://schemas.openxmlformats.org/officeDocument/2006/relationships/table" Target="../tables/table52.xml"/><Relationship Id="rId16" Type="http://schemas.openxmlformats.org/officeDocument/2006/relationships/table" Target="../tables/table66.xml"/><Relationship Id="rId1" Type="http://schemas.openxmlformats.org/officeDocument/2006/relationships/drawing" Target="../drawings/drawing8.xml"/><Relationship Id="rId6" Type="http://schemas.openxmlformats.org/officeDocument/2006/relationships/table" Target="../tables/table56.xml"/><Relationship Id="rId11" Type="http://schemas.openxmlformats.org/officeDocument/2006/relationships/table" Target="../tables/table61.xml"/><Relationship Id="rId5" Type="http://schemas.openxmlformats.org/officeDocument/2006/relationships/table" Target="../tables/table55.xml"/><Relationship Id="rId15" Type="http://schemas.openxmlformats.org/officeDocument/2006/relationships/table" Target="../tables/table65.xml"/><Relationship Id="rId10" Type="http://schemas.openxmlformats.org/officeDocument/2006/relationships/table" Target="../tables/table60.xml"/><Relationship Id="rId4" Type="http://schemas.openxmlformats.org/officeDocument/2006/relationships/table" Target="../tables/table54.xml"/><Relationship Id="rId9" Type="http://schemas.openxmlformats.org/officeDocument/2006/relationships/table" Target="../tables/table59.xml"/><Relationship Id="rId14" Type="http://schemas.openxmlformats.org/officeDocument/2006/relationships/table" Target="../tables/table64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3.xml"/><Relationship Id="rId3" Type="http://schemas.openxmlformats.org/officeDocument/2006/relationships/table" Target="../tables/table68.xml"/><Relationship Id="rId7" Type="http://schemas.openxmlformats.org/officeDocument/2006/relationships/table" Target="../tables/table72.xml"/><Relationship Id="rId2" Type="http://schemas.openxmlformats.org/officeDocument/2006/relationships/table" Target="../tables/table67.xml"/><Relationship Id="rId1" Type="http://schemas.openxmlformats.org/officeDocument/2006/relationships/drawing" Target="../drawings/drawing9.xml"/><Relationship Id="rId6" Type="http://schemas.openxmlformats.org/officeDocument/2006/relationships/table" Target="../tables/table71.xml"/><Relationship Id="rId5" Type="http://schemas.openxmlformats.org/officeDocument/2006/relationships/table" Target="../tables/table70.xml"/><Relationship Id="rId4" Type="http://schemas.openxmlformats.org/officeDocument/2006/relationships/table" Target="../tables/table69.xml"/><Relationship Id="rId9" Type="http://schemas.openxmlformats.org/officeDocument/2006/relationships/table" Target="../tables/table7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6.xml"/><Relationship Id="rId2" Type="http://schemas.openxmlformats.org/officeDocument/2006/relationships/table" Target="../tables/table75.xml"/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3.xml"/><Relationship Id="rId13" Type="http://schemas.openxmlformats.org/officeDocument/2006/relationships/table" Target="../tables/table88.xml"/><Relationship Id="rId3" Type="http://schemas.openxmlformats.org/officeDocument/2006/relationships/table" Target="../tables/table78.xml"/><Relationship Id="rId7" Type="http://schemas.openxmlformats.org/officeDocument/2006/relationships/table" Target="../tables/table82.xml"/><Relationship Id="rId12" Type="http://schemas.openxmlformats.org/officeDocument/2006/relationships/table" Target="../tables/table87.xml"/><Relationship Id="rId2" Type="http://schemas.openxmlformats.org/officeDocument/2006/relationships/table" Target="../tables/table77.xml"/><Relationship Id="rId1" Type="http://schemas.openxmlformats.org/officeDocument/2006/relationships/drawing" Target="../drawings/drawing11.xml"/><Relationship Id="rId6" Type="http://schemas.openxmlformats.org/officeDocument/2006/relationships/table" Target="../tables/table81.xml"/><Relationship Id="rId11" Type="http://schemas.openxmlformats.org/officeDocument/2006/relationships/table" Target="../tables/table86.xml"/><Relationship Id="rId5" Type="http://schemas.openxmlformats.org/officeDocument/2006/relationships/table" Target="../tables/table80.xml"/><Relationship Id="rId10" Type="http://schemas.openxmlformats.org/officeDocument/2006/relationships/table" Target="../tables/table85.xml"/><Relationship Id="rId4" Type="http://schemas.openxmlformats.org/officeDocument/2006/relationships/table" Target="../tables/table79.xml"/><Relationship Id="rId9" Type="http://schemas.openxmlformats.org/officeDocument/2006/relationships/table" Target="../tables/table8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0.xml"/><Relationship Id="rId2" Type="http://schemas.openxmlformats.org/officeDocument/2006/relationships/table" Target="../tables/table89.xml"/><Relationship Id="rId1" Type="http://schemas.openxmlformats.org/officeDocument/2006/relationships/drawing" Target="../drawings/drawing12.xml"/><Relationship Id="rId4" Type="http://schemas.openxmlformats.org/officeDocument/2006/relationships/table" Target="../tables/table9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3.xml"/><Relationship Id="rId7" Type="http://schemas.openxmlformats.org/officeDocument/2006/relationships/table" Target="../tables/table97.xml"/><Relationship Id="rId2" Type="http://schemas.openxmlformats.org/officeDocument/2006/relationships/table" Target="../tables/table92.xml"/><Relationship Id="rId1" Type="http://schemas.openxmlformats.org/officeDocument/2006/relationships/drawing" Target="../drawings/drawing13.xml"/><Relationship Id="rId6" Type="http://schemas.openxmlformats.org/officeDocument/2006/relationships/table" Target="../tables/table96.xml"/><Relationship Id="rId5" Type="http://schemas.openxmlformats.org/officeDocument/2006/relationships/table" Target="../tables/table95.xml"/><Relationship Id="rId4" Type="http://schemas.openxmlformats.org/officeDocument/2006/relationships/table" Target="../tables/table94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4.xml"/><Relationship Id="rId13" Type="http://schemas.openxmlformats.org/officeDocument/2006/relationships/table" Target="../tables/table109.xml"/><Relationship Id="rId3" Type="http://schemas.openxmlformats.org/officeDocument/2006/relationships/table" Target="../tables/table99.xml"/><Relationship Id="rId7" Type="http://schemas.openxmlformats.org/officeDocument/2006/relationships/table" Target="../tables/table103.xml"/><Relationship Id="rId12" Type="http://schemas.openxmlformats.org/officeDocument/2006/relationships/table" Target="../tables/table108.xml"/><Relationship Id="rId2" Type="http://schemas.openxmlformats.org/officeDocument/2006/relationships/table" Target="../tables/table98.xml"/><Relationship Id="rId1" Type="http://schemas.openxmlformats.org/officeDocument/2006/relationships/drawing" Target="../drawings/drawing14.xml"/><Relationship Id="rId6" Type="http://schemas.openxmlformats.org/officeDocument/2006/relationships/table" Target="../tables/table102.xml"/><Relationship Id="rId11" Type="http://schemas.openxmlformats.org/officeDocument/2006/relationships/table" Target="../tables/table107.xml"/><Relationship Id="rId5" Type="http://schemas.openxmlformats.org/officeDocument/2006/relationships/table" Target="../tables/table101.xml"/><Relationship Id="rId10" Type="http://schemas.openxmlformats.org/officeDocument/2006/relationships/table" Target="../tables/table106.xml"/><Relationship Id="rId4" Type="http://schemas.openxmlformats.org/officeDocument/2006/relationships/table" Target="../tables/table100.xml"/><Relationship Id="rId9" Type="http://schemas.openxmlformats.org/officeDocument/2006/relationships/table" Target="../tables/table10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1.xml"/><Relationship Id="rId2" Type="http://schemas.openxmlformats.org/officeDocument/2006/relationships/table" Target="../tables/table110.xml"/><Relationship Id="rId1" Type="http://schemas.openxmlformats.org/officeDocument/2006/relationships/drawing" Target="../drawings/drawing15.xml"/><Relationship Id="rId6" Type="http://schemas.openxmlformats.org/officeDocument/2006/relationships/table" Target="../tables/table114.xml"/><Relationship Id="rId5" Type="http://schemas.openxmlformats.org/officeDocument/2006/relationships/table" Target="../tables/table113.xml"/><Relationship Id="rId4" Type="http://schemas.openxmlformats.org/officeDocument/2006/relationships/table" Target="../tables/table11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6.xml"/><Relationship Id="rId2" Type="http://schemas.openxmlformats.org/officeDocument/2006/relationships/table" Target="../tables/table115.xml"/><Relationship Id="rId1" Type="http://schemas.openxmlformats.org/officeDocument/2006/relationships/drawing" Target="../drawings/drawing16.xml"/><Relationship Id="rId4" Type="http://schemas.openxmlformats.org/officeDocument/2006/relationships/table" Target="../tables/table1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8.xml"/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9.xml"/><Relationship Id="rId1" Type="http://schemas.openxmlformats.org/officeDocument/2006/relationships/drawing" Target="../drawings/drawing1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drawing" Target="../drawings/drawing1.xm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9.xml"/><Relationship Id="rId13" Type="http://schemas.openxmlformats.org/officeDocument/2006/relationships/table" Target="../tables/table24.xml"/><Relationship Id="rId3" Type="http://schemas.openxmlformats.org/officeDocument/2006/relationships/table" Target="../tables/table14.xml"/><Relationship Id="rId7" Type="http://schemas.openxmlformats.org/officeDocument/2006/relationships/table" Target="../tables/table18.xml"/><Relationship Id="rId12" Type="http://schemas.openxmlformats.org/officeDocument/2006/relationships/table" Target="../tables/table23.xml"/><Relationship Id="rId2" Type="http://schemas.openxmlformats.org/officeDocument/2006/relationships/table" Target="../tables/table13.xml"/><Relationship Id="rId1" Type="http://schemas.openxmlformats.org/officeDocument/2006/relationships/drawing" Target="../drawings/drawing5.xml"/><Relationship Id="rId6" Type="http://schemas.openxmlformats.org/officeDocument/2006/relationships/table" Target="../tables/table17.xml"/><Relationship Id="rId11" Type="http://schemas.openxmlformats.org/officeDocument/2006/relationships/table" Target="../tables/table22.xml"/><Relationship Id="rId5" Type="http://schemas.openxmlformats.org/officeDocument/2006/relationships/table" Target="../tables/table16.xml"/><Relationship Id="rId15" Type="http://schemas.openxmlformats.org/officeDocument/2006/relationships/table" Target="../tables/table26.xml"/><Relationship Id="rId10" Type="http://schemas.openxmlformats.org/officeDocument/2006/relationships/table" Target="../tables/table21.xml"/><Relationship Id="rId4" Type="http://schemas.openxmlformats.org/officeDocument/2006/relationships/table" Target="../tables/table15.xml"/><Relationship Id="rId9" Type="http://schemas.openxmlformats.org/officeDocument/2006/relationships/table" Target="../tables/table20.xml"/><Relationship Id="rId14" Type="http://schemas.openxmlformats.org/officeDocument/2006/relationships/table" Target="../tables/table25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3.xml"/><Relationship Id="rId13" Type="http://schemas.openxmlformats.org/officeDocument/2006/relationships/table" Target="../tables/table38.xml"/><Relationship Id="rId3" Type="http://schemas.openxmlformats.org/officeDocument/2006/relationships/table" Target="../tables/table28.xml"/><Relationship Id="rId7" Type="http://schemas.openxmlformats.org/officeDocument/2006/relationships/table" Target="../tables/table32.xml"/><Relationship Id="rId12" Type="http://schemas.openxmlformats.org/officeDocument/2006/relationships/table" Target="../tables/table37.xml"/><Relationship Id="rId2" Type="http://schemas.openxmlformats.org/officeDocument/2006/relationships/table" Target="../tables/table27.xml"/><Relationship Id="rId16" Type="http://schemas.openxmlformats.org/officeDocument/2006/relationships/table" Target="../tables/table41.xml"/><Relationship Id="rId1" Type="http://schemas.openxmlformats.org/officeDocument/2006/relationships/drawing" Target="../drawings/drawing6.xml"/><Relationship Id="rId6" Type="http://schemas.openxmlformats.org/officeDocument/2006/relationships/table" Target="../tables/table31.xml"/><Relationship Id="rId11" Type="http://schemas.openxmlformats.org/officeDocument/2006/relationships/table" Target="../tables/table36.xml"/><Relationship Id="rId5" Type="http://schemas.openxmlformats.org/officeDocument/2006/relationships/table" Target="../tables/table30.xml"/><Relationship Id="rId15" Type="http://schemas.openxmlformats.org/officeDocument/2006/relationships/table" Target="../tables/table40.xml"/><Relationship Id="rId10" Type="http://schemas.openxmlformats.org/officeDocument/2006/relationships/table" Target="../tables/table35.xml"/><Relationship Id="rId4" Type="http://schemas.openxmlformats.org/officeDocument/2006/relationships/table" Target="../tables/table29.xml"/><Relationship Id="rId9" Type="http://schemas.openxmlformats.org/officeDocument/2006/relationships/table" Target="../tables/table34.xml"/><Relationship Id="rId14" Type="http://schemas.openxmlformats.org/officeDocument/2006/relationships/table" Target="../tables/table3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B29"/>
  <sheetViews>
    <sheetView showGridLines="0" tabSelected="1" workbookViewId="0"/>
  </sheetViews>
  <sheetFormatPr defaultRowHeight="14.5" x14ac:dyDescent="0.35"/>
  <cols>
    <col min="1" max="1" width="16.26953125" customWidth="1"/>
    <col min="2" max="2" width="103.81640625" bestFit="1" customWidth="1"/>
  </cols>
  <sheetData>
    <row r="1" spans="1:54" ht="18.5" x14ac:dyDescent="0.45">
      <c r="A1" s="13" t="s">
        <v>598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3" spans="1:54" x14ac:dyDescent="0.35">
      <c r="A3" t="s">
        <v>556</v>
      </c>
    </row>
    <row r="4" spans="1:54" x14ac:dyDescent="0.35">
      <c r="A4" t="s">
        <v>530</v>
      </c>
    </row>
    <row r="6" spans="1:54" x14ac:dyDescent="0.35">
      <c r="A6" s="34" t="s">
        <v>599</v>
      </c>
    </row>
    <row r="9" spans="1:54" ht="15" thickBot="1" x14ac:dyDescent="0.4">
      <c r="A9" s="21" t="s">
        <v>534</v>
      </c>
      <c r="B9" s="22" t="s">
        <v>554</v>
      </c>
    </row>
    <row r="10" spans="1:54" x14ac:dyDescent="0.35">
      <c r="A10" s="15" t="s">
        <v>558</v>
      </c>
      <c r="B10" s="23" t="s">
        <v>559</v>
      </c>
    </row>
    <row r="11" spans="1:54" x14ac:dyDescent="0.35">
      <c r="A11" s="17" t="s">
        <v>531</v>
      </c>
      <c r="B11" s="18" t="s">
        <v>595</v>
      </c>
    </row>
    <row r="12" spans="1:54" x14ac:dyDescent="0.35">
      <c r="A12" s="20">
        <v>2</v>
      </c>
      <c r="B12" s="19" t="s">
        <v>548</v>
      </c>
    </row>
    <row r="13" spans="1:54" x14ac:dyDescent="0.35">
      <c r="A13" s="15">
        <v>6</v>
      </c>
      <c r="B13" s="16" t="s">
        <v>549</v>
      </c>
    </row>
    <row r="14" spans="1:54" x14ac:dyDescent="0.35">
      <c r="A14" s="15">
        <v>8</v>
      </c>
      <c r="B14" s="16" t="s">
        <v>550</v>
      </c>
    </row>
    <row r="15" spans="1:54" x14ac:dyDescent="0.35">
      <c r="A15" s="15">
        <v>10</v>
      </c>
      <c r="B15" s="16" t="s">
        <v>551</v>
      </c>
    </row>
    <row r="16" spans="1:54" x14ac:dyDescent="0.35">
      <c r="A16" s="15" t="s">
        <v>471</v>
      </c>
      <c r="B16" s="16" t="s">
        <v>535</v>
      </c>
    </row>
    <row r="17" spans="1:2" x14ac:dyDescent="0.35">
      <c r="A17" s="15" t="s">
        <v>475</v>
      </c>
      <c r="B17" s="16" t="s">
        <v>536</v>
      </c>
    </row>
    <row r="18" spans="1:2" x14ac:dyDescent="0.35">
      <c r="A18" s="15" t="s">
        <v>494</v>
      </c>
      <c r="B18" s="16" t="s">
        <v>537</v>
      </c>
    </row>
    <row r="19" spans="1:2" x14ac:dyDescent="0.35">
      <c r="A19" s="15" t="s">
        <v>495</v>
      </c>
      <c r="B19" s="16" t="s">
        <v>538</v>
      </c>
    </row>
    <row r="20" spans="1:2" x14ac:dyDescent="0.35">
      <c r="A20" s="15" t="s">
        <v>469</v>
      </c>
      <c r="B20" s="16" t="s">
        <v>539</v>
      </c>
    </row>
    <row r="21" spans="1:2" x14ac:dyDescent="0.35">
      <c r="A21" s="15" t="s">
        <v>474</v>
      </c>
      <c r="B21" s="16" t="s">
        <v>540</v>
      </c>
    </row>
    <row r="22" spans="1:2" x14ac:dyDescent="0.35">
      <c r="A22" s="15" t="s">
        <v>470</v>
      </c>
      <c r="B22" s="16" t="s">
        <v>541</v>
      </c>
    </row>
    <row r="23" spans="1:2" x14ac:dyDescent="0.35">
      <c r="A23" s="15" t="s">
        <v>476</v>
      </c>
      <c r="B23" s="16" t="s">
        <v>542</v>
      </c>
    </row>
    <row r="24" spans="1:2" x14ac:dyDescent="0.35">
      <c r="A24" s="15" t="s">
        <v>496</v>
      </c>
      <c r="B24" s="16" t="s">
        <v>543</v>
      </c>
    </row>
    <row r="25" spans="1:2" x14ac:dyDescent="0.35">
      <c r="A25" s="15" t="s">
        <v>473</v>
      </c>
      <c r="B25" s="16" t="s">
        <v>544</v>
      </c>
    </row>
    <row r="26" spans="1:2" x14ac:dyDescent="0.35">
      <c r="A26" s="15" t="s">
        <v>472</v>
      </c>
      <c r="B26" s="16" t="s">
        <v>545</v>
      </c>
    </row>
    <row r="27" spans="1:2" x14ac:dyDescent="0.35">
      <c r="A27" s="15" t="s">
        <v>532</v>
      </c>
      <c r="B27" s="16" t="s">
        <v>546</v>
      </c>
    </row>
    <row r="28" spans="1:2" x14ac:dyDescent="0.35">
      <c r="A28" s="15" t="s">
        <v>533</v>
      </c>
      <c r="B28" s="16" t="s">
        <v>547</v>
      </c>
    </row>
    <row r="29" spans="1:2" x14ac:dyDescent="0.35">
      <c r="A29" s="15" t="s">
        <v>552</v>
      </c>
      <c r="B29" s="16" t="s">
        <v>553</v>
      </c>
    </row>
  </sheetData>
  <hyperlinks>
    <hyperlink ref="A12" location="'2'!A1" display="'2'!A1"/>
    <hyperlink ref="A13" location="'6'!A1" display="'6'!A1"/>
    <hyperlink ref="A14" location="'8'!A1" display="'8'!A1"/>
    <hyperlink ref="A15" location="'10'!A1" display="'10'!A1"/>
    <hyperlink ref="A16" location="'3A'!A1" display="3A"/>
    <hyperlink ref="A17" location="'4A'!A1" display="4A"/>
    <hyperlink ref="A18" location="'5A'!A1" display="5A"/>
    <hyperlink ref="A19" location="'6A'!A1" display="6A"/>
    <hyperlink ref="A20" location="'7A'!A1" display="7A"/>
    <hyperlink ref="A21" location="'7B'!A1" display="7B"/>
    <hyperlink ref="A22" location="'8A'!A1" display="8A"/>
    <hyperlink ref="A23" location="'9A'!A1" display="9A"/>
    <hyperlink ref="A24" location="'10A'!A1" display="10A"/>
    <hyperlink ref="A25" location="'10B'!A1" display="10B"/>
    <hyperlink ref="A26" location="'10C'!A1" display="10C"/>
    <hyperlink ref="A27" location="'11A'!A1" display="11A"/>
    <hyperlink ref="A28" location="'11B'!A1" display="11B"/>
    <hyperlink ref="A29" location="Appendix!A1" display="Appendix"/>
    <hyperlink ref="A11" location="Indikatorer!A1" display="Indikatorer"/>
    <hyperlink ref="A10" location="Hovedrapport!A1" display="Hovedrapport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BB230"/>
  <sheetViews>
    <sheetView showGridLines="0" zoomScaleNormal="10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35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329</v>
      </c>
      <c r="N4">
        <v>0.43</v>
      </c>
      <c r="O4">
        <v>0.4</v>
      </c>
      <c r="P4">
        <v>0.38</v>
      </c>
      <c r="Q4">
        <v>0.34</v>
      </c>
      <c r="R4">
        <v>0.28000000000000003</v>
      </c>
      <c r="S4">
        <v>0.32</v>
      </c>
      <c r="T4">
        <v>0.36</v>
      </c>
      <c r="U4">
        <v>0.28000000000000003</v>
      </c>
      <c r="V4">
        <v>0.27</v>
      </c>
      <c r="W4">
        <v>0.28999999999999998</v>
      </c>
      <c r="X4">
        <v>0.25</v>
      </c>
      <c r="Y4">
        <v>0.22</v>
      </c>
      <c r="Z4">
        <v>0.21</v>
      </c>
      <c r="AA4">
        <v>0.22</v>
      </c>
      <c r="AB4">
        <v>0.21</v>
      </c>
      <c r="AC4">
        <v>0.2</v>
      </c>
      <c r="AD4">
        <v>0.22</v>
      </c>
      <c r="AE4">
        <v>0.2</v>
      </c>
      <c r="AF4">
        <v>0.18</v>
      </c>
      <c r="AG4">
        <v>0.17</v>
      </c>
      <c r="AH4">
        <v>0.18</v>
      </c>
      <c r="AI4">
        <v>0.14000000000000001</v>
      </c>
      <c r="AJ4">
        <v>0.15</v>
      </c>
      <c r="AK4">
        <v>0.16</v>
      </c>
      <c r="AL4">
        <v>0.12</v>
      </c>
      <c r="AM4">
        <v>0.13</v>
      </c>
      <c r="AN4">
        <v>0.14000000000000001</v>
      </c>
      <c r="AO4">
        <v>0.14000000000000001</v>
      </c>
      <c r="AP4">
        <v>0.13</v>
      </c>
      <c r="AQ4">
        <v>0.12</v>
      </c>
      <c r="AR4">
        <v>0.12</v>
      </c>
      <c r="AS4">
        <v>0.11</v>
      </c>
      <c r="AT4">
        <v>0.1</v>
      </c>
      <c r="AU4">
        <v>0.09</v>
      </c>
      <c r="AV4">
        <v>0.08</v>
      </c>
      <c r="AW4">
        <v>0.08</v>
      </c>
      <c r="AX4">
        <v>7.0000000000000007E-2</v>
      </c>
      <c r="AY4">
        <v>0.06</v>
      </c>
      <c r="AZ4">
        <v>0.05</v>
      </c>
      <c r="BA4">
        <v>0.04</v>
      </c>
      <c r="BB4">
        <v>0.03</v>
      </c>
    </row>
    <row r="5" spans="1:54" x14ac:dyDescent="0.35">
      <c r="B5" t="s">
        <v>198</v>
      </c>
      <c r="C5" t="s">
        <v>113</v>
      </c>
      <c r="M5" t="s">
        <v>330</v>
      </c>
      <c r="N5">
        <v>0.51</v>
      </c>
      <c r="O5">
        <v>0.5</v>
      </c>
      <c r="P5">
        <v>0.42</v>
      </c>
      <c r="Q5">
        <v>0.47</v>
      </c>
      <c r="R5">
        <v>0.4</v>
      </c>
      <c r="S5">
        <v>0.38</v>
      </c>
      <c r="T5">
        <v>0.45</v>
      </c>
      <c r="U5">
        <v>0.39</v>
      </c>
      <c r="V5">
        <v>0.37</v>
      </c>
      <c r="W5">
        <v>0.35</v>
      </c>
      <c r="X5">
        <v>0.31</v>
      </c>
      <c r="Y5">
        <v>0.31</v>
      </c>
      <c r="Z5">
        <v>0.31</v>
      </c>
      <c r="AA5">
        <v>0.34</v>
      </c>
      <c r="AB5">
        <v>0.34</v>
      </c>
      <c r="AC5">
        <v>0.35</v>
      </c>
      <c r="AD5">
        <v>0.33</v>
      </c>
      <c r="AE5">
        <v>0.3</v>
      </c>
      <c r="AF5">
        <v>0.28000000000000003</v>
      </c>
      <c r="AG5">
        <v>0.33</v>
      </c>
      <c r="AH5">
        <v>0.3</v>
      </c>
      <c r="AI5">
        <v>0.25</v>
      </c>
      <c r="AJ5">
        <v>0.28000000000000003</v>
      </c>
      <c r="AK5">
        <v>0.28000000000000003</v>
      </c>
      <c r="AL5">
        <v>0.22</v>
      </c>
      <c r="AM5">
        <v>0.24</v>
      </c>
      <c r="AN5">
        <v>0.24</v>
      </c>
      <c r="AO5">
        <v>0.24</v>
      </c>
      <c r="AP5">
        <v>0.24</v>
      </c>
      <c r="AQ5">
        <v>0.2</v>
      </c>
      <c r="AR5">
        <v>0.19</v>
      </c>
      <c r="AS5">
        <v>0.17</v>
      </c>
      <c r="AT5">
        <v>0.15</v>
      </c>
      <c r="AU5">
        <v>0.13</v>
      </c>
      <c r="AV5">
        <v>0.12</v>
      </c>
      <c r="AW5">
        <v>0.11</v>
      </c>
      <c r="AX5">
        <v>0.09</v>
      </c>
      <c r="AY5">
        <v>0.08</v>
      </c>
      <c r="AZ5">
        <v>7.0000000000000007E-2</v>
      </c>
      <c r="BA5">
        <v>0.06</v>
      </c>
      <c r="BB5">
        <v>0.04</v>
      </c>
    </row>
    <row r="6" spans="1:54" x14ac:dyDescent="0.35">
      <c r="M6" t="s">
        <v>331</v>
      </c>
      <c r="N6">
        <v>0.47</v>
      </c>
      <c r="O6">
        <v>0.41</v>
      </c>
      <c r="P6">
        <v>0.41</v>
      </c>
      <c r="Q6">
        <v>0.48</v>
      </c>
      <c r="R6">
        <v>0.41</v>
      </c>
      <c r="S6">
        <v>0.42</v>
      </c>
      <c r="T6">
        <v>0.47</v>
      </c>
      <c r="U6">
        <v>0.44</v>
      </c>
      <c r="V6">
        <v>0.35</v>
      </c>
      <c r="W6">
        <v>0.34</v>
      </c>
      <c r="X6">
        <v>0.34</v>
      </c>
      <c r="Y6">
        <v>0.33</v>
      </c>
      <c r="Z6">
        <v>0.36</v>
      </c>
      <c r="AA6">
        <v>0.41</v>
      </c>
      <c r="AB6">
        <v>0.4</v>
      </c>
      <c r="AC6">
        <v>0.39</v>
      </c>
      <c r="AD6">
        <v>0.4</v>
      </c>
      <c r="AE6">
        <v>0.36</v>
      </c>
      <c r="AF6">
        <v>0.39</v>
      </c>
      <c r="AG6">
        <v>0.33</v>
      </c>
      <c r="AH6">
        <v>0.34</v>
      </c>
      <c r="AI6">
        <v>0.27</v>
      </c>
      <c r="AJ6">
        <v>0.3</v>
      </c>
      <c r="AK6">
        <v>0.3</v>
      </c>
      <c r="AL6">
        <v>0.25</v>
      </c>
      <c r="AM6">
        <v>0.26</v>
      </c>
      <c r="AN6">
        <v>0.26</v>
      </c>
      <c r="AO6">
        <v>0.27</v>
      </c>
      <c r="AP6">
        <v>0.27</v>
      </c>
      <c r="AQ6">
        <v>0.24</v>
      </c>
      <c r="AR6">
        <v>0.23</v>
      </c>
      <c r="AS6">
        <v>0.2</v>
      </c>
      <c r="AT6">
        <v>0.18</v>
      </c>
      <c r="AU6">
        <v>0.17</v>
      </c>
      <c r="AV6">
        <v>0.16</v>
      </c>
      <c r="AW6">
        <v>0.15</v>
      </c>
      <c r="AX6">
        <v>0.14000000000000001</v>
      </c>
      <c r="AY6">
        <v>0.12</v>
      </c>
      <c r="AZ6">
        <v>0.11</v>
      </c>
      <c r="BA6">
        <v>0.1</v>
      </c>
      <c r="BB6">
        <v>0.09</v>
      </c>
    </row>
    <row r="7" spans="1:54" x14ac:dyDescent="0.35">
      <c r="M7" t="s">
        <v>164</v>
      </c>
      <c r="N7">
        <v>0.03</v>
      </c>
      <c r="O7">
        <v>0.03</v>
      </c>
      <c r="P7">
        <v>0.03</v>
      </c>
      <c r="Q7">
        <v>0.03</v>
      </c>
      <c r="R7">
        <v>0.04</v>
      </c>
      <c r="S7">
        <v>0.04</v>
      </c>
      <c r="T7">
        <v>0.05</v>
      </c>
      <c r="U7">
        <v>0.05</v>
      </c>
      <c r="V7">
        <v>0.05</v>
      </c>
      <c r="W7">
        <v>0.05</v>
      </c>
      <c r="X7">
        <v>0.05</v>
      </c>
      <c r="Y7">
        <v>0.05</v>
      </c>
      <c r="Z7">
        <v>0.06</v>
      </c>
      <c r="AA7">
        <v>7.0000000000000007E-2</v>
      </c>
      <c r="AB7">
        <v>7.0000000000000007E-2</v>
      </c>
      <c r="AC7">
        <v>0.08</v>
      </c>
      <c r="AD7">
        <v>0.08</v>
      </c>
      <c r="AE7">
        <v>0.09</v>
      </c>
      <c r="AF7">
        <v>0.09</v>
      </c>
      <c r="AG7">
        <v>0.09</v>
      </c>
      <c r="AH7">
        <v>0.09</v>
      </c>
      <c r="AI7">
        <v>0.08</v>
      </c>
      <c r="AJ7">
        <v>7.0000000000000007E-2</v>
      </c>
      <c r="AK7">
        <v>7.0000000000000007E-2</v>
      </c>
      <c r="AL7">
        <v>7.0000000000000007E-2</v>
      </c>
      <c r="AM7">
        <v>7.0000000000000007E-2</v>
      </c>
      <c r="AN7">
        <v>0.06</v>
      </c>
      <c r="AO7">
        <v>7.0000000000000007E-2</v>
      </c>
      <c r="AP7">
        <v>0.06</v>
      </c>
      <c r="AQ7">
        <v>0.06</v>
      </c>
      <c r="AR7">
        <v>0.05</v>
      </c>
      <c r="AS7">
        <v>0.05</v>
      </c>
      <c r="AT7">
        <v>0.05</v>
      </c>
      <c r="AU7">
        <v>0.05</v>
      </c>
      <c r="AV7">
        <v>0.05</v>
      </c>
      <c r="AW7">
        <v>0.05</v>
      </c>
      <c r="AX7">
        <v>0.05</v>
      </c>
      <c r="AY7">
        <v>0.05</v>
      </c>
      <c r="AZ7">
        <v>0.05</v>
      </c>
      <c r="BA7">
        <v>0.05</v>
      </c>
      <c r="BB7">
        <v>0.05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36</v>
      </c>
    </row>
    <row r="28" spans="1:54" x14ac:dyDescent="0.35">
      <c r="M28" s="2" t="s">
        <v>113</v>
      </c>
      <c r="N28" s="2" t="s">
        <v>114</v>
      </c>
      <c r="O28" s="2" t="s">
        <v>125</v>
      </c>
      <c r="P28" s="2" t="s">
        <v>126</v>
      </c>
      <c r="Q28" s="2" t="s">
        <v>127</v>
      </c>
      <c r="R28" s="2" t="s">
        <v>128</v>
      </c>
      <c r="S28" s="2" t="s">
        <v>129</v>
      </c>
      <c r="T28" s="2" t="s">
        <v>130</v>
      </c>
      <c r="U28" s="2" t="s">
        <v>131</v>
      </c>
      <c r="V28" s="2" t="s">
        <v>132</v>
      </c>
      <c r="W28" s="2" t="s">
        <v>133</v>
      </c>
      <c r="X28" s="2" t="s">
        <v>134</v>
      </c>
      <c r="Y28" s="2" t="s">
        <v>135</v>
      </c>
      <c r="Z28" s="2" t="s">
        <v>136</v>
      </c>
      <c r="AA28" s="2" t="s">
        <v>137</v>
      </c>
      <c r="AB28" s="2" t="s">
        <v>138</v>
      </c>
      <c r="AC28" s="2" t="s">
        <v>139</v>
      </c>
      <c r="AD28" s="2" t="s">
        <v>140</v>
      </c>
      <c r="AE28" s="2" t="s">
        <v>141</v>
      </c>
      <c r="AF28" s="2" t="s">
        <v>142</v>
      </c>
      <c r="AG28" s="2" t="s">
        <v>143</v>
      </c>
      <c r="AH28" s="2" t="s">
        <v>144</v>
      </c>
      <c r="AI28" s="2" t="s">
        <v>145</v>
      </c>
      <c r="AJ28" s="2" t="s">
        <v>146</v>
      </c>
      <c r="AK28" s="2" t="s">
        <v>147</v>
      </c>
      <c r="AL28" s="2" t="s">
        <v>148</v>
      </c>
      <c r="AM28" s="2" t="s">
        <v>149</v>
      </c>
      <c r="AN28" s="2" t="s">
        <v>150</v>
      </c>
      <c r="AO28" s="2" t="s">
        <v>151</v>
      </c>
      <c r="AP28" s="2" t="s">
        <v>152</v>
      </c>
      <c r="AQ28" s="2" t="s">
        <v>115</v>
      </c>
      <c r="AR28" s="2" t="s">
        <v>153</v>
      </c>
      <c r="AS28" s="2" t="s">
        <v>154</v>
      </c>
      <c r="AT28" s="2" t="s">
        <v>155</v>
      </c>
      <c r="AU28" s="2" t="s">
        <v>156</v>
      </c>
      <c r="AV28" s="2" t="s">
        <v>157</v>
      </c>
      <c r="AW28" s="2" t="s">
        <v>116</v>
      </c>
      <c r="AX28" s="2" t="s">
        <v>158</v>
      </c>
      <c r="AY28" s="2" t="s">
        <v>159</v>
      </c>
      <c r="AZ28" s="2" t="s">
        <v>160</v>
      </c>
      <c r="BA28" s="2" t="s">
        <v>161</v>
      </c>
      <c r="BB28" s="2" t="s">
        <v>117</v>
      </c>
    </row>
    <row r="29" spans="1:54" x14ac:dyDescent="0.35">
      <c r="B29" t="s">
        <v>124</v>
      </c>
      <c r="M29" t="s">
        <v>329</v>
      </c>
      <c r="N29">
        <v>21.63</v>
      </c>
      <c r="O29">
        <v>21.82</v>
      </c>
      <c r="P29">
        <v>21</v>
      </c>
      <c r="Q29">
        <v>20.89</v>
      </c>
      <c r="R29">
        <v>20.36</v>
      </c>
      <c r="S29">
        <v>21.87</v>
      </c>
      <c r="T29">
        <v>23.42</v>
      </c>
      <c r="U29">
        <v>21.73</v>
      </c>
      <c r="V29">
        <v>22.96</v>
      </c>
      <c r="W29">
        <v>22.98</v>
      </c>
      <c r="X29">
        <v>22.4</v>
      </c>
      <c r="Y29">
        <v>22.57</v>
      </c>
      <c r="Z29">
        <v>22.62</v>
      </c>
      <c r="AA29">
        <v>22.8</v>
      </c>
      <c r="AB29">
        <v>22.93</v>
      </c>
      <c r="AC29">
        <v>22.59</v>
      </c>
      <c r="AD29">
        <v>23.3</v>
      </c>
      <c r="AE29">
        <v>23.06</v>
      </c>
      <c r="AF29">
        <v>22.76</v>
      </c>
      <c r="AG29">
        <v>22.25</v>
      </c>
      <c r="AH29">
        <v>23.54</v>
      </c>
      <c r="AI29">
        <v>21.76</v>
      </c>
      <c r="AJ29">
        <v>21.84</v>
      </c>
      <c r="AK29">
        <v>21.72</v>
      </c>
      <c r="AL29">
        <v>20.48</v>
      </c>
      <c r="AM29">
        <v>20.81</v>
      </c>
      <c r="AN29">
        <v>20.81</v>
      </c>
      <c r="AO29">
        <v>21</v>
      </c>
      <c r="AP29">
        <v>20.64</v>
      </c>
      <c r="AQ29">
        <v>20.11</v>
      </c>
      <c r="AR29">
        <v>20.6</v>
      </c>
      <c r="AS29">
        <v>21.04</v>
      </c>
      <c r="AT29">
        <v>21.58</v>
      </c>
      <c r="AU29">
        <v>22.11</v>
      </c>
      <c r="AV29">
        <v>22.65</v>
      </c>
      <c r="AW29">
        <v>23.18</v>
      </c>
      <c r="AX29">
        <v>23.54</v>
      </c>
      <c r="AY29">
        <v>23.9</v>
      </c>
      <c r="AZ29">
        <v>24.26</v>
      </c>
      <c r="BA29">
        <v>24.62</v>
      </c>
      <c r="BB29">
        <v>24.98</v>
      </c>
    </row>
    <row r="30" spans="1:54" x14ac:dyDescent="0.35">
      <c r="B30" t="s">
        <v>165</v>
      </c>
      <c r="C30" t="s">
        <v>113</v>
      </c>
      <c r="M30" t="s">
        <v>330</v>
      </c>
      <c r="N30">
        <v>23.75</v>
      </c>
      <c r="O30">
        <v>25.07</v>
      </c>
      <c r="P30">
        <v>24.41</v>
      </c>
      <c r="Q30">
        <v>25.91</v>
      </c>
      <c r="R30">
        <v>24.91</v>
      </c>
      <c r="S30">
        <v>24.54</v>
      </c>
      <c r="T30">
        <v>27</v>
      </c>
      <c r="U30">
        <v>25.61</v>
      </c>
      <c r="V30">
        <v>24.89</v>
      </c>
      <c r="W30">
        <v>24.35</v>
      </c>
      <c r="X30">
        <v>23.72</v>
      </c>
      <c r="Y30">
        <v>24.68</v>
      </c>
      <c r="Z30">
        <v>24.26</v>
      </c>
      <c r="AA30">
        <v>25.28</v>
      </c>
      <c r="AB30">
        <v>25.54</v>
      </c>
      <c r="AC30">
        <v>25.78</v>
      </c>
      <c r="AD30">
        <v>25.58</v>
      </c>
      <c r="AE30">
        <v>24.8</v>
      </c>
      <c r="AF30">
        <v>24.26</v>
      </c>
      <c r="AG30">
        <v>25.42</v>
      </c>
      <c r="AH30">
        <v>26.97</v>
      </c>
      <c r="AI30">
        <v>24.18</v>
      </c>
      <c r="AJ30">
        <v>24.69</v>
      </c>
      <c r="AK30">
        <v>24.61</v>
      </c>
      <c r="AL30">
        <v>22.63</v>
      </c>
      <c r="AM30">
        <v>24.03</v>
      </c>
      <c r="AN30">
        <v>24.6</v>
      </c>
      <c r="AO30">
        <v>24.95</v>
      </c>
      <c r="AP30">
        <v>24.63</v>
      </c>
      <c r="AQ30">
        <v>24.11</v>
      </c>
      <c r="AR30">
        <v>24.7</v>
      </c>
      <c r="AS30">
        <v>24.68</v>
      </c>
      <c r="AT30">
        <v>24.63</v>
      </c>
      <c r="AU30">
        <v>24.57</v>
      </c>
      <c r="AV30">
        <v>24.51</v>
      </c>
      <c r="AW30">
        <v>24.46</v>
      </c>
      <c r="AX30">
        <v>24.66</v>
      </c>
      <c r="AY30">
        <v>24.87</v>
      </c>
      <c r="AZ30">
        <v>25.07</v>
      </c>
      <c r="BA30">
        <v>25.28</v>
      </c>
      <c r="BB30">
        <v>25.48</v>
      </c>
    </row>
    <row r="31" spans="1:54" x14ac:dyDescent="0.35">
      <c r="M31" t="s">
        <v>331</v>
      </c>
      <c r="N31">
        <v>27.15</v>
      </c>
      <c r="O31">
        <v>28.11</v>
      </c>
      <c r="P31">
        <v>28.49</v>
      </c>
      <c r="Q31">
        <v>30.34</v>
      </c>
      <c r="R31">
        <v>29.84</v>
      </c>
      <c r="S31">
        <v>30.96</v>
      </c>
      <c r="T31">
        <v>33.35</v>
      </c>
      <c r="U31">
        <v>32.47</v>
      </c>
      <c r="V31">
        <v>31.68</v>
      </c>
      <c r="W31">
        <v>31.54</v>
      </c>
      <c r="X31">
        <v>31.48</v>
      </c>
      <c r="Y31">
        <v>32.93</v>
      </c>
      <c r="Z31">
        <v>34.340000000000003</v>
      </c>
      <c r="AA31">
        <v>35.36</v>
      </c>
      <c r="AB31">
        <v>35.49</v>
      </c>
      <c r="AC31">
        <v>35.6</v>
      </c>
      <c r="AD31">
        <v>36.49</v>
      </c>
      <c r="AE31">
        <v>36.119999999999997</v>
      </c>
      <c r="AF31">
        <v>37.53</v>
      </c>
      <c r="AG31">
        <v>36.270000000000003</v>
      </c>
      <c r="AH31">
        <v>38.94</v>
      </c>
      <c r="AI31">
        <v>35.86</v>
      </c>
      <c r="AJ31">
        <v>36.31</v>
      </c>
      <c r="AK31">
        <v>36.200000000000003</v>
      </c>
      <c r="AL31">
        <v>34.04</v>
      </c>
      <c r="AM31">
        <v>34.700000000000003</v>
      </c>
      <c r="AN31">
        <v>35.49</v>
      </c>
      <c r="AO31">
        <v>36.93</v>
      </c>
      <c r="AP31">
        <v>37.200000000000003</v>
      </c>
      <c r="AQ31">
        <v>36.74</v>
      </c>
      <c r="AR31">
        <v>41.28</v>
      </c>
      <c r="AS31">
        <v>42.73</v>
      </c>
      <c r="AT31">
        <v>44.49</v>
      </c>
      <c r="AU31">
        <v>46.25</v>
      </c>
      <c r="AV31">
        <v>48</v>
      </c>
      <c r="AW31">
        <v>49.76</v>
      </c>
      <c r="AX31">
        <v>51.67</v>
      </c>
      <c r="AY31">
        <v>53.58</v>
      </c>
      <c r="AZ31">
        <v>55.49</v>
      </c>
      <c r="BA31">
        <v>57.4</v>
      </c>
      <c r="BB31">
        <v>59.32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37</v>
      </c>
    </row>
    <row r="53" spans="1:54" x14ac:dyDescent="0.35">
      <c r="M53" s="2" t="s">
        <v>113</v>
      </c>
      <c r="N53" s="2" t="s">
        <v>153</v>
      </c>
      <c r="O53" s="2" t="s">
        <v>154</v>
      </c>
      <c r="P53" s="2" t="s">
        <v>155</v>
      </c>
      <c r="Q53" s="2" t="s">
        <v>156</v>
      </c>
      <c r="R53" s="2" t="s">
        <v>157</v>
      </c>
      <c r="S53" s="2" t="s">
        <v>116</v>
      </c>
      <c r="T53" s="2" t="s">
        <v>158</v>
      </c>
      <c r="U53" s="2" t="s">
        <v>159</v>
      </c>
      <c r="V53" s="2" t="s">
        <v>160</v>
      </c>
      <c r="W53" s="2" t="s">
        <v>161</v>
      </c>
      <c r="X53" s="2" t="s">
        <v>117</v>
      </c>
    </row>
    <row r="54" spans="1:54" x14ac:dyDescent="0.35">
      <c r="B54" t="s">
        <v>124</v>
      </c>
      <c r="M54" t="s">
        <v>169</v>
      </c>
      <c r="N54">
        <v>44.82</v>
      </c>
      <c r="O54">
        <v>44.84</v>
      </c>
      <c r="P54">
        <v>45.19</v>
      </c>
      <c r="Q54">
        <v>45.54</v>
      </c>
      <c r="R54">
        <v>45.89</v>
      </c>
      <c r="S54">
        <v>46.24</v>
      </c>
      <c r="T54">
        <v>46.86</v>
      </c>
      <c r="U54">
        <v>47.47</v>
      </c>
      <c r="V54">
        <v>48.09</v>
      </c>
      <c r="W54">
        <v>48.71</v>
      </c>
      <c r="X54">
        <v>49.32</v>
      </c>
    </row>
    <row r="55" spans="1:54" x14ac:dyDescent="0.35">
      <c r="B55" t="s">
        <v>249</v>
      </c>
      <c r="C55" t="s">
        <v>113</v>
      </c>
      <c r="M55" t="s">
        <v>168</v>
      </c>
      <c r="N55">
        <v>4.59</v>
      </c>
      <c r="O55">
        <v>4.5999999999999996</v>
      </c>
      <c r="P55">
        <v>4.6399999999999997</v>
      </c>
      <c r="Q55">
        <v>4.68</v>
      </c>
      <c r="R55">
        <v>4.7300000000000004</v>
      </c>
      <c r="S55">
        <v>4.7699999999999996</v>
      </c>
      <c r="T55">
        <v>4.82</v>
      </c>
      <c r="U55">
        <v>4.88</v>
      </c>
      <c r="V55">
        <v>4.93</v>
      </c>
      <c r="W55">
        <v>4.99</v>
      </c>
      <c r="X55">
        <v>5.04</v>
      </c>
    </row>
    <row r="56" spans="1:54" x14ac:dyDescent="0.35">
      <c r="M56" t="s">
        <v>166</v>
      </c>
      <c r="N56">
        <v>0.09</v>
      </c>
      <c r="O56">
        <v>0.09</v>
      </c>
      <c r="P56">
        <v>0.08</v>
      </c>
      <c r="Q56">
        <v>0.08</v>
      </c>
      <c r="R56">
        <v>7.0000000000000007E-2</v>
      </c>
      <c r="S56">
        <v>7.0000000000000007E-2</v>
      </c>
      <c r="T56">
        <v>0.06</v>
      </c>
      <c r="U56">
        <v>0.06</v>
      </c>
      <c r="V56">
        <v>0.05</v>
      </c>
      <c r="W56">
        <v>0.05</v>
      </c>
      <c r="X56">
        <v>0.04</v>
      </c>
    </row>
    <row r="57" spans="1:54" x14ac:dyDescent="0.35">
      <c r="M57" t="s">
        <v>332</v>
      </c>
      <c r="N57">
        <v>0.04</v>
      </c>
      <c r="O57">
        <v>0.04</v>
      </c>
      <c r="P57">
        <v>0.04</v>
      </c>
      <c r="Q57">
        <v>0.04</v>
      </c>
      <c r="R57">
        <v>0.04</v>
      </c>
      <c r="S57">
        <v>0.04</v>
      </c>
      <c r="T57">
        <v>0.04</v>
      </c>
      <c r="U57">
        <v>0.04</v>
      </c>
      <c r="V57">
        <v>0.04</v>
      </c>
      <c r="W57">
        <v>0.04</v>
      </c>
      <c r="X57">
        <v>0.04</v>
      </c>
    </row>
    <row r="58" spans="1:54" x14ac:dyDescent="0.35">
      <c r="M58" t="s">
        <v>333</v>
      </c>
      <c r="N58">
        <v>14.72</v>
      </c>
      <c r="O58">
        <v>14.86</v>
      </c>
      <c r="P58">
        <v>15.03</v>
      </c>
      <c r="Q58">
        <v>15.21</v>
      </c>
      <c r="R58">
        <v>15.39</v>
      </c>
      <c r="S58">
        <v>15.56</v>
      </c>
      <c r="T58">
        <v>15.76</v>
      </c>
      <c r="U58">
        <v>15.95</v>
      </c>
      <c r="V58">
        <v>16.149999999999999</v>
      </c>
      <c r="W58">
        <v>16.34</v>
      </c>
      <c r="X58">
        <v>16.54</v>
      </c>
    </row>
    <row r="59" spans="1:54" x14ac:dyDescent="0.35">
      <c r="M59" t="s">
        <v>334</v>
      </c>
      <c r="N59">
        <v>22.32</v>
      </c>
      <c r="O59">
        <v>24.03</v>
      </c>
      <c r="P59">
        <v>25.7</v>
      </c>
      <c r="Q59">
        <v>27.37</v>
      </c>
      <c r="R59">
        <v>29.04</v>
      </c>
      <c r="S59">
        <v>30.71</v>
      </c>
      <c r="T59">
        <v>32.33</v>
      </c>
      <c r="U59">
        <v>33.950000000000003</v>
      </c>
      <c r="V59">
        <v>35.56</v>
      </c>
      <c r="W59">
        <v>37.18</v>
      </c>
      <c r="X59">
        <v>38.799999999999997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38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124</v>
      </c>
      <c r="M79" t="s">
        <v>335</v>
      </c>
      <c r="N79">
        <v>0.5</v>
      </c>
      <c r="O79">
        <v>0.47</v>
      </c>
      <c r="P79">
        <v>0.57999999999999996</v>
      </c>
      <c r="Q79">
        <v>0.57999999999999996</v>
      </c>
      <c r="R79">
        <v>0.62</v>
      </c>
      <c r="S79">
        <v>0.64</v>
      </c>
      <c r="T79">
        <v>0.59</v>
      </c>
      <c r="U79">
        <v>0.56999999999999995</v>
      </c>
      <c r="V79">
        <v>0.32</v>
      </c>
      <c r="W79">
        <v>0.66</v>
      </c>
      <c r="X79">
        <v>0.64</v>
      </c>
      <c r="Y79">
        <v>0.53</v>
      </c>
      <c r="Z79">
        <v>0.78</v>
      </c>
      <c r="AA79">
        <v>0.8</v>
      </c>
      <c r="AB79">
        <v>0.63</v>
      </c>
      <c r="AC79">
        <v>0.63</v>
      </c>
      <c r="AD79">
        <v>0.65</v>
      </c>
      <c r="AE79">
        <v>0.45</v>
      </c>
      <c r="AF79">
        <v>0.31</v>
      </c>
      <c r="AG79">
        <v>0.18</v>
      </c>
      <c r="AH79">
        <v>0.18</v>
      </c>
      <c r="AI79">
        <v>0.27</v>
      </c>
      <c r="AJ79">
        <v>0.24</v>
      </c>
      <c r="AK79">
        <v>0.23</v>
      </c>
      <c r="AL79">
        <v>0.33</v>
      </c>
      <c r="AM79">
        <v>0.13</v>
      </c>
      <c r="AN79">
        <v>0.2</v>
      </c>
      <c r="AO79">
        <v>0.28000000000000003</v>
      </c>
      <c r="AP79">
        <v>0.32</v>
      </c>
      <c r="AQ79">
        <v>0.31</v>
      </c>
      <c r="AR79">
        <v>0.32</v>
      </c>
      <c r="AS79">
        <v>0.32</v>
      </c>
      <c r="AT79">
        <v>0.33</v>
      </c>
      <c r="AU79">
        <v>0.33</v>
      </c>
      <c r="AV79">
        <v>0.33</v>
      </c>
      <c r="AW79">
        <v>0.33</v>
      </c>
      <c r="AX79">
        <v>0.33</v>
      </c>
      <c r="AY79">
        <v>0.33</v>
      </c>
      <c r="AZ79">
        <v>0.33</v>
      </c>
      <c r="BA79">
        <v>0.33</v>
      </c>
      <c r="BB79">
        <v>0.33</v>
      </c>
    </row>
    <row r="80" spans="1:54" x14ac:dyDescent="0.35">
      <c r="B80" t="s">
        <v>179</v>
      </c>
      <c r="C80" t="s">
        <v>113</v>
      </c>
      <c r="M80" t="s">
        <v>172</v>
      </c>
      <c r="N80">
        <v>13.56</v>
      </c>
      <c r="O80">
        <v>11.88</v>
      </c>
      <c r="P80">
        <v>10.039999999999999</v>
      </c>
      <c r="Q80">
        <v>9.93</v>
      </c>
      <c r="R80">
        <v>8.25</v>
      </c>
      <c r="S80">
        <v>7.56</v>
      </c>
      <c r="T80">
        <v>7.67</v>
      </c>
      <c r="U80">
        <v>7.15</v>
      </c>
      <c r="V80">
        <v>6.09</v>
      </c>
      <c r="W80">
        <v>6.44</v>
      </c>
      <c r="X80">
        <v>5.48</v>
      </c>
      <c r="Y80">
        <v>5.04</v>
      </c>
      <c r="Z80">
        <v>4.7</v>
      </c>
      <c r="AA80">
        <v>4.6900000000000004</v>
      </c>
      <c r="AB80">
        <v>4.8099999999999996</v>
      </c>
      <c r="AC80">
        <v>4.3099999999999996</v>
      </c>
      <c r="AD80">
        <v>3.63</v>
      </c>
      <c r="AE80">
        <v>3.19</v>
      </c>
      <c r="AF80">
        <v>3.31</v>
      </c>
      <c r="AG80">
        <v>3.14</v>
      </c>
      <c r="AH80">
        <v>3.07</v>
      </c>
      <c r="AI80">
        <v>2.4900000000000002</v>
      </c>
      <c r="AJ80">
        <v>2.85</v>
      </c>
      <c r="AK80">
        <v>2.69</v>
      </c>
      <c r="AL80">
        <v>2.35</v>
      </c>
      <c r="AM80">
        <v>2.59</v>
      </c>
      <c r="AN80">
        <v>2.62</v>
      </c>
      <c r="AO80">
        <v>2.4</v>
      </c>
      <c r="AP80">
        <v>2.57</v>
      </c>
      <c r="AQ80">
        <v>1.41</v>
      </c>
      <c r="AR80">
        <v>1.43</v>
      </c>
      <c r="AS80">
        <v>1.27</v>
      </c>
      <c r="AT80">
        <v>1.18</v>
      </c>
      <c r="AU80">
        <v>1.08</v>
      </c>
      <c r="AV80">
        <v>0.99</v>
      </c>
      <c r="AW80">
        <v>0.89</v>
      </c>
      <c r="AX80">
        <v>0.86</v>
      </c>
      <c r="AY80">
        <v>0.83</v>
      </c>
      <c r="AZ80">
        <v>0.8</v>
      </c>
      <c r="BA80">
        <v>0.77</v>
      </c>
      <c r="BB80">
        <v>0.74</v>
      </c>
    </row>
    <row r="81" spans="13:54" x14ac:dyDescent="0.35">
      <c r="M81" t="s">
        <v>173</v>
      </c>
      <c r="N81">
        <v>6.38</v>
      </c>
      <c r="O81">
        <v>6.93</v>
      </c>
      <c r="P81">
        <v>7.38</v>
      </c>
      <c r="Q81">
        <v>8.91</v>
      </c>
      <c r="R81">
        <v>7.56</v>
      </c>
      <c r="S81">
        <v>8.7899999999999991</v>
      </c>
      <c r="T81">
        <v>11.65</v>
      </c>
      <c r="U81">
        <v>9.5399999999999991</v>
      </c>
      <c r="V81">
        <v>9.14</v>
      </c>
      <c r="W81">
        <v>7.98</v>
      </c>
      <c r="X81">
        <v>7.7</v>
      </c>
      <c r="Y81">
        <v>7.84</v>
      </c>
      <c r="Z81">
        <v>8.24</v>
      </c>
      <c r="AA81">
        <v>9.69</v>
      </c>
      <c r="AB81">
        <v>9.64</v>
      </c>
      <c r="AC81">
        <v>10.15</v>
      </c>
      <c r="AD81">
        <v>11.19</v>
      </c>
      <c r="AE81">
        <v>10.47</v>
      </c>
      <c r="AF81">
        <v>10.34</v>
      </c>
      <c r="AG81">
        <v>10.41</v>
      </c>
      <c r="AH81">
        <v>10.27</v>
      </c>
      <c r="AI81">
        <v>8.0500000000000007</v>
      </c>
      <c r="AJ81">
        <v>8.84</v>
      </c>
      <c r="AK81">
        <v>9.17</v>
      </c>
      <c r="AL81">
        <v>6.76</v>
      </c>
      <c r="AM81">
        <v>7.55</v>
      </c>
      <c r="AN81">
        <v>7.64</v>
      </c>
      <c r="AO81">
        <v>7.94</v>
      </c>
      <c r="AP81">
        <v>7.49</v>
      </c>
      <c r="AQ81">
        <v>7.73</v>
      </c>
      <c r="AR81">
        <v>7.41</v>
      </c>
      <c r="AS81">
        <v>6.5</v>
      </c>
      <c r="AT81">
        <v>5.75</v>
      </c>
      <c r="AU81">
        <v>5.28</v>
      </c>
      <c r="AV81">
        <v>4.68</v>
      </c>
      <c r="AW81">
        <v>4.32</v>
      </c>
      <c r="AX81">
        <v>3.62</v>
      </c>
      <c r="AY81">
        <v>3.06</v>
      </c>
      <c r="AZ81">
        <v>2.52</v>
      </c>
      <c r="BA81">
        <v>2</v>
      </c>
      <c r="BB81">
        <v>1.5</v>
      </c>
    </row>
    <row r="82" spans="13:54" x14ac:dyDescent="0.35">
      <c r="M82" t="s">
        <v>174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0.02</v>
      </c>
      <c r="AM82">
        <v>0.08</v>
      </c>
      <c r="AN82">
        <v>0.24</v>
      </c>
      <c r="AO82">
        <v>0.44</v>
      </c>
      <c r="AP82">
        <v>0.57999999999999996</v>
      </c>
      <c r="AQ82">
        <v>0.86</v>
      </c>
      <c r="AR82">
        <v>1.62</v>
      </c>
      <c r="AS82">
        <v>1.81</v>
      </c>
      <c r="AT82">
        <v>2.34</v>
      </c>
      <c r="AU82">
        <v>2.58</v>
      </c>
      <c r="AV82">
        <v>2.97</v>
      </c>
      <c r="AW82">
        <v>3.11</v>
      </c>
      <c r="AX82">
        <v>3.38</v>
      </c>
      <c r="AY82">
        <v>3.51</v>
      </c>
      <c r="AZ82">
        <v>3.61</v>
      </c>
      <c r="BA82">
        <v>3.7</v>
      </c>
      <c r="BB82">
        <v>3.77</v>
      </c>
    </row>
    <row r="83" spans="13:54" x14ac:dyDescent="0.35">
      <c r="M83" t="s">
        <v>176</v>
      </c>
      <c r="N83">
        <v>0.92</v>
      </c>
      <c r="O83">
        <v>0.99</v>
      </c>
      <c r="P83">
        <v>0.95</v>
      </c>
      <c r="Q83">
        <v>0.95</v>
      </c>
      <c r="R83">
        <v>1.01</v>
      </c>
      <c r="S83">
        <v>1.17</v>
      </c>
      <c r="T83">
        <v>1.34</v>
      </c>
      <c r="U83">
        <v>1.44</v>
      </c>
      <c r="V83">
        <v>1.1499999999999999</v>
      </c>
      <c r="W83">
        <v>1.79</v>
      </c>
      <c r="X83">
        <v>1.92</v>
      </c>
      <c r="Y83">
        <v>1.73</v>
      </c>
      <c r="Z83">
        <v>2.12</v>
      </c>
      <c r="AA83">
        <v>2.04</v>
      </c>
      <c r="AB83">
        <v>1.94</v>
      </c>
      <c r="AC83">
        <v>2.11</v>
      </c>
      <c r="AD83">
        <v>2.35</v>
      </c>
      <c r="AE83">
        <v>2.0099999999999998</v>
      </c>
      <c r="AF83">
        <v>1.92</v>
      </c>
      <c r="AG83">
        <v>1.68</v>
      </c>
      <c r="AH83">
        <v>1.69</v>
      </c>
      <c r="AI83">
        <v>1.66</v>
      </c>
      <c r="AJ83">
        <v>1.63</v>
      </c>
      <c r="AK83">
        <v>1.84</v>
      </c>
      <c r="AL83">
        <v>1.85</v>
      </c>
      <c r="AM83">
        <v>1.69</v>
      </c>
      <c r="AN83">
        <v>2.19</v>
      </c>
      <c r="AO83">
        <v>2.2400000000000002</v>
      </c>
      <c r="AP83">
        <v>2.48</v>
      </c>
      <c r="AQ83">
        <v>2.37</v>
      </c>
      <c r="AR83">
        <v>3.08</v>
      </c>
      <c r="AS83">
        <v>3.97</v>
      </c>
      <c r="AT83">
        <v>4.59</v>
      </c>
      <c r="AU83">
        <v>5.21</v>
      </c>
      <c r="AV83">
        <v>5.83</v>
      </c>
      <c r="AW83">
        <v>6.45</v>
      </c>
      <c r="AX83">
        <v>7.39</v>
      </c>
      <c r="AY83">
        <v>8.34</v>
      </c>
      <c r="AZ83">
        <v>9.2799999999999994</v>
      </c>
      <c r="BA83">
        <v>10.23</v>
      </c>
      <c r="BB83">
        <v>11.18</v>
      </c>
    </row>
    <row r="84" spans="13:54" x14ac:dyDescent="0.35">
      <c r="M84" t="s">
        <v>177</v>
      </c>
      <c r="N84">
        <v>21.13</v>
      </c>
      <c r="O84">
        <v>23.96</v>
      </c>
      <c r="P84">
        <v>23.57</v>
      </c>
      <c r="Q84">
        <v>24.84</v>
      </c>
      <c r="R84">
        <v>24.96</v>
      </c>
      <c r="S84">
        <v>26.38</v>
      </c>
      <c r="T84">
        <v>28.85</v>
      </c>
      <c r="U84">
        <v>27.16</v>
      </c>
      <c r="V84">
        <v>28.06</v>
      </c>
      <c r="W84">
        <v>27</v>
      </c>
      <c r="X84">
        <v>26.24</v>
      </c>
      <c r="Y84">
        <v>28.62</v>
      </c>
      <c r="Z84">
        <v>28.72</v>
      </c>
      <c r="AA84">
        <v>29.78</v>
      </c>
      <c r="AB84">
        <v>29.75</v>
      </c>
      <c r="AC84">
        <v>29.34</v>
      </c>
      <c r="AD84">
        <v>29.2</v>
      </c>
      <c r="AE84">
        <v>28.63</v>
      </c>
      <c r="AF84">
        <v>29.43</v>
      </c>
      <c r="AG84">
        <v>30.27</v>
      </c>
      <c r="AH84">
        <v>35.43</v>
      </c>
      <c r="AI84">
        <v>31.21</v>
      </c>
      <c r="AJ84">
        <v>32.01</v>
      </c>
      <c r="AK84">
        <v>31.86</v>
      </c>
      <c r="AL84">
        <v>29.23</v>
      </c>
      <c r="AM84">
        <v>31.36</v>
      </c>
      <c r="AN84">
        <v>32.21</v>
      </c>
      <c r="AO84">
        <v>32.39</v>
      </c>
      <c r="AP84">
        <v>32.24</v>
      </c>
      <c r="AQ84">
        <v>31.3</v>
      </c>
      <c r="AR84">
        <v>32.56</v>
      </c>
      <c r="AS84">
        <v>32.4</v>
      </c>
      <c r="AT84">
        <v>32.4</v>
      </c>
      <c r="AU84">
        <v>32.4</v>
      </c>
      <c r="AV84">
        <v>32.4</v>
      </c>
      <c r="AW84">
        <v>32.4</v>
      </c>
      <c r="AX84">
        <v>32.42</v>
      </c>
      <c r="AY84">
        <v>32.44</v>
      </c>
      <c r="AZ84">
        <v>32.46</v>
      </c>
      <c r="BA84">
        <v>32.479999999999997</v>
      </c>
      <c r="BB84">
        <v>32.51</v>
      </c>
    </row>
    <row r="85" spans="13:54" x14ac:dyDescent="0.35">
      <c r="M85" t="s">
        <v>178</v>
      </c>
      <c r="N85">
        <v>30.05</v>
      </c>
      <c r="O85">
        <v>30.77</v>
      </c>
      <c r="P85">
        <v>31.38</v>
      </c>
      <c r="Q85">
        <v>31.93</v>
      </c>
      <c r="R85">
        <v>32.72</v>
      </c>
      <c r="S85">
        <v>32.83</v>
      </c>
      <c r="T85">
        <v>33.67</v>
      </c>
      <c r="U85">
        <v>33.950000000000003</v>
      </c>
      <c r="V85">
        <v>34.770000000000003</v>
      </c>
      <c r="W85">
        <v>34.99</v>
      </c>
      <c r="X85">
        <v>35.619999999999997</v>
      </c>
      <c r="Y85">
        <v>36.42</v>
      </c>
      <c r="Z85">
        <v>36.659999999999997</v>
      </c>
      <c r="AA85">
        <v>36.44</v>
      </c>
      <c r="AB85">
        <v>37.19</v>
      </c>
      <c r="AC85">
        <v>37.44</v>
      </c>
      <c r="AD85">
        <v>38.36</v>
      </c>
      <c r="AE85">
        <v>39.229999999999997</v>
      </c>
      <c r="AF85">
        <v>39.229999999999997</v>
      </c>
      <c r="AG85">
        <v>38.25</v>
      </c>
      <c r="AH85">
        <v>38.81</v>
      </c>
      <c r="AI85">
        <v>38.130000000000003</v>
      </c>
      <c r="AJ85">
        <v>37.26</v>
      </c>
      <c r="AK85">
        <v>36.75</v>
      </c>
      <c r="AL85">
        <v>36.6</v>
      </c>
      <c r="AM85">
        <v>36.15</v>
      </c>
      <c r="AN85">
        <v>35.799999999999997</v>
      </c>
      <c r="AO85">
        <v>37.200000000000003</v>
      </c>
      <c r="AP85">
        <v>36.79</v>
      </c>
      <c r="AQ85">
        <v>36.979999999999997</v>
      </c>
      <c r="AR85">
        <v>40.159999999999997</v>
      </c>
      <c r="AS85">
        <v>42.17</v>
      </c>
      <c r="AT85">
        <v>44.1</v>
      </c>
      <c r="AU85">
        <v>46.03</v>
      </c>
      <c r="AV85">
        <v>47.96</v>
      </c>
      <c r="AW85">
        <v>49.89</v>
      </c>
      <c r="AX85">
        <v>51.85</v>
      </c>
      <c r="AY85">
        <v>53.82</v>
      </c>
      <c r="AZ85">
        <v>55.79</v>
      </c>
      <c r="BA85">
        <v>57.76</v>
      </c>
      <c r="BB85">
        <v>59.73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39</v>
      </c>
    </row>
    <row r="103" spans="1:54" x14ac:dyDescent="0.35">
      <c r="M103" s="2" t="s">
        <v>113</v>
      </c>
      <c r="N103" s="2" t="s">
        <v>114</v>
      </c>
      <c r="O103" s="2" t="s">
        <v>125</v>
      </c>
      <c r="P103" s="2" t="s">
        <v>126</v>
      </c>
      <c r="Q103" s="2" t="s">
        <v>127</v>
      </c>
      <c r="R103" s="2" t="s">
        <v>128</v>
      </c>
      <c r="S103" s="2" t="s">
        <v>129</v>
      </c>
      <c r="T103" s="2" t="s">
        <v>130</v>
      </c>
      <c r="U103" s="2" t="s">
        <v>131</v>
      </c>
      <c r="V103" s="2" t="s">
        <v>132</v>
      </c>
      <c r="W103" s="2" t="s">
        <v>133</v>
      </c>
      <c r="X103" s="2" t="s">
        <v>134</v>
      </c>
      <c r="Y103" s="2" t="s">
        <v>135</v>
      </c>
      <c r="Z103" s="2" t="s">
        <v>136</v>
      </c>
      <c r="AA103" s="2" t="s">
        <v>137</v>
      </c>
      <c r="AB103" s="2" t="s">
        <v>138</v>
      </c>
      <c r="AC103" s="2" t="s">
        <v>139</v>
      </c>
      <c r="AD103" s="2" t="s">
        <v>140</v>
      </c>
      <c r="AE103" s="2" t="s">
        <v>141</v>
      </c>
      <c r="AF103" s="2" t="s">
        <v>142</v>
      </c>
      <c r="AG103" s="2" t="s">
        <v>143</v>
      </c>
      <c r="AH103" s="2" t="s">
        <v>144</v>
      </c>
      <c r="AI103" s="2" t="s">
        <v>145</v>
      </c>
      <c r="AJ103" s="2" t="s">
        <v>146</v>
      </c>
      <c r="AK103" s="2" t="s">
        <v>147</v>
      </c>
      <c r="AL103" s="2" t="s">
        <v>148</v>
      </c>
      <c r="AM103" s="2" t="s">
        <v>149</v>
      </c>
      <c r="AN103" s="2" t="s">
        <v>150</v>
      </c>
      <c r="AO103" s="2" t="s">
        <v>151</v>
      </c>
      <c r="AP103" s="2" t="s">
        <v>152</v>
      </c>
      <c r="AQ103" s="2" t="s">
        <v>115</v>
      </c>
      <c r="AR103" s="2" t="s">
        <v>153</v>
      </c>
      <c r="AS103" s="2" t="s">
        <v>154</v>
      </c>
      <c r="AT103" s="2" t="s">
        <v>155</v>
      </c>
      <c r="AU103" s="2" t="s">
        <v>156</v>
      </c>
      <c r="AV103" s="2" t="s">
        <v>157</v>
      </c>
      <c r="AW103" s="2" t="s">
        <v>116</v>
      </c>
      <c r="AX103" s="2" t="s">
        <v>158</v>
      </c>
      <c r="AY103" s="2" t="s">
        <v>159</v>
      </c>
      <c r="AZ103" s="2" t="s">
        <v>160</v>
      </c>
      <c r="BA103" s="2" t="s">
        <v>161</v>
      </c>
      <c r="BB103" s="2" t="s">
        <v>117</v>
      </c>
    </row>
    <row r="104" spans="1:54" x14ac:dyDescent="0.35">
      <c r="B104" t="s">
        <v>180</v>
      </c>
      <c r="M104" t="s">
        <v>336</v>
      </c>
      <c r="N104" s="8">
        <v>0.41</v>
      </c>
      <c r="O104" s="8">
        <v>0.41</v>
      </c>
      <c r="P104" s="8">
        <v>0.42</v>
      </c>
      <c r="Q104" s="8">
        <v>0.41</v>
      </c>
      <c r="R104" s="8">
        <v>0.44</v>
      </c>
      <c r="S104" s="8">
        <v>0.42</v>
      </c>
      <c r="T104" s="8">
        <v>0.4</v>
      </c>
      <c r="U104" s="8">
        <v>0.43</v>
      </c>
      <c r="V104" s="8">
        <v>0.44</v>
      </c>
      <c r="W104" s="8">
        <v>0.44</v>
      </c>
      <c r="X104" s="8">
        <v>0.46</v>
      </c>
      <c r="Y104" s="8">
        <v>0.45</v>
      </c>
      <c r="Z104" s="8">
        <v>0.45</v>
      </c>
      <c r="AA104" s="8">
        <v>0.44</v>
      </c>
      <c r="AB104" s="8">
        <v>0.44</v>
      </c>
      <c r="AC104" s="8">
        <v>0.45</v>
      </c>
      <c r="AD104" s="8">
        <v>0.45</v>
      </c>
      <c r="AE104" s="8">
        <v>0.47</v>
      </c>
      <c r="AF104" s="8">
        <v>0.46</v>
      </c>
      <c r="AG104" s="8">
        <v>0.46</v>
      </c>
      <c r="AH104" s="8">
        <v>0.43</v>
      </c>
      <c r="AI104" s="8">
        <v>0.47</v>
      </c>
      <c r="AJ104" s="8">
        <v>0.45</v>
      </c>
      <c r="AK104" s="8">
        <v>0.45</v>
      </c>
      <c r="AL104" s="8">
        <v>0.47</v>
      </c>
      <c r="AM104" s="8">
        <v>0.45</v>
      </c>
      <c r="AN104" s="8">
        <v>0.44</v>
      </c>
      <c r="AO104" s="8">
        <v>0.45</v>
      </c>
      <c r="AP104" s="8">
        <v>0.45</v>
      </c>
      <c r="AQ104" s="8">
        <v>0.46</v>
      </c>
      <c r="AR104" s="8">
        <v>0.46</v>
      </c>
      <c r="AS104" s="8">
        <v>0.48</v>
      </c>
      <c r="AT104" s="8">
        <v>0.49</v>
      </c>
      <c r="AU104" s="8">
        <v>0.5</v>
      </c>
      <c r="AV104" s="8">
        <v>0.5</v>
      </c>
      <c r="AW104" s="8">
        <v>0.51</v>
      </c>
      <c r="AX104" s="8">
        <v>0.52</v>
      </c>
      <c r="AY104" s="8">
        <v>0.53</v>
      </c>
      <c r="AZ104" s="8">
        <v>0.53</v>
      </c>
      <c r="BA104" s="8">
        <v>0.54</v>
      </c>
      <c r="BB104" s="8">
        <v>0.54</v>
      </c>
    </row>
    <row r="105" spans="1:54" x14ac:dyDescent="0.35">
      <c r="B105" t="s">
        <v>228</v>
      </c>
      <c r="C105" t="s">
        <v>113</v>
      </c>
      <c r="M105" t="s">
        <v>337</v>
      </c>
      <c r="N105" s="8">
        <v>0.41</v>
      </c>
      <c r="O105" s="8">
        <v>0.41</v>
      </c>
      <c r="P105" s="8">
        <v>0.42</v>
      </c>
      <c r="Q105" s="8">
        <v>0.41</v>
      </c>
      <c r="R105" s="8">
        <v>0.44</v>
      </c>
      <c r="S105" s="8">
        <v>0.42</v>
      </c>
      <c r="T105" s="8">
        <v>0.4</v>
      </c>
      <c r="U105" s="8">
        <v>0.43</v>
      </c>
      <c r="V105" s="8">
        <v>0.44</v>
      </c>
      <c r="W105" s="8">
        <v>0.44</v>
      </c>
      <c r="X105" s="8">
        <v>0.46</v>
      </c>
      <c r="Y105" s="8">
        <v>0.45</v>
      </c>
      <c r="Z105" s="8">
        <v>0.45</v>
      </c>
      <c r="AA105" s="8">
        <v>0.44</v>
      </c>
      <c r="AB105" s="8">
        <v>0.44</v>
      </c>
      <c r="AC105" s="8">
        <v>0.45</v>
      </c>
      <c r="AD105" s="8">
        <v>0.45</v>
      </c>
      <c r="AE105" s="8">
        <v>0.47</v>
      </c>
      <c r="AF105" s="8">
        <v>0.46</v>
      </c>
      <c r="AG105" s="8">
        <v>0.46</v>
      </c>
      <c r="AH105" s="8">
        <v>0.43</v>
      </c>
      <c r="AI105" s="8">
        <v>0.47</v>
      </c>
      <c r="AJ105" s="8">
        <v>0.45</v>
      </c>
      <c r="AK105" s="8">
        <v>0.45</v>
      </c>
      <c r="AL105" s="8">
        <v>0.47</v>
      </c>
      <c r="AM105" s="8">
        <v>0.45</v>
      </c>
      <c r="AN105" s="8">
        <v>0.44</v>
      </c>
      <c r="AO105" s="8">
        <v>0.45</v>
      </c>
      <c r="AP105" s="8">
        <v>0.45</v>
      </c>
      <c r="AQ105" s="8">
        <v>0.45</v>
      </c>
      <c r="AR105" s="8">
        <v>0.44</v>
      </c>
      <c r="AS105" s="8">
        <v>0.45</v>
      </c>
      <c r="AT105" s="8">
        <v>0.45</v>
      </c>
      <c r="AU105" s="8">
        <v>0.45</v>
      </c>
      <c r="AV105" s="8">
        <v>0.45</v>
      </c>
      <c r="AW105" s="8">
        <v>0.46</v>
      </c>
      <c r="AX105" s="8">
        <v>0.46</v>
      </c>
      <c r="AY105" s="8">
        <v>0.46</v>
      </c>
      <c r="AZ105" s="8">
        <v>0.46</v>
      </c>
      <c r="BA105" s="8">
        <v>0.46</v>
      </c>
      <c r="BB105" s="8">
        <v>0.46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40</v>
      </c>
    </row>
    <row r="128" spans="1:54" x14ac:dyDescent="0.35">
      <c r="M128" s="2" t="s">
        <v>113</v>
      </c>
      <c r="N128" s="2" t="s">
        <v>144</v>
      </c>
      <c r="O128" s="2" t="s">
        <v>145</v>
      </c>
      <c r="P128" s="2" t="s">
        <v>146</v>
      </c>
      <c r="Q128" s="2" t="s">
        <v>147</v>
      </c>
      <c r="R128" s="2" t="s">
        <v>148</v>
      </c>
      <c r="S128" s="2" t="s">
        <v>149</v>
      </c>
      <c r="T128" s="2" t="s">
        <v>150</v>
      </c>
      <c r="U128" s="2" t="s">
        <v>151</v>
      </c>
      <c r="V128" s="2" t="s">
        <v>152</v>
      </c>
      <c r="W128" s="2" t="s">
        <v>115</v>
      </c>
      <c r="X128" s="2" t="s">
        <v>153</v>
      </c>
      <c r="Y128" s="2" t="s">
        <v>154</v>
      </c>
      <c r="Z128" s="2" t="s">
        <v>155</v>
      </c>
      <c r="AA128" s="2" t="s">
        <v>156</v>
      </c>
      <c r="AB128" s="2" t="s">
        <v>157</v>
      </c>
      <c r="AC128" s="2" t="s">
        <v>116</v>
      </c>
      <c r="AD128" s="2" t="s">
        <v>158</v>
      </c>
      <c r="AE128" s="2" t="s">
        <v>159</v>
      </c>
      <c r="AF128" s="2" t="s">
        <v>160</v>
      </c>
      <c r="AG128" s="2" t="s">
        <v>161</v>
      </c>
      <c r="AH128" s="2" t="s">
        <v>117</v>
      </c>
    </row>
    <row r="129" spans="2:34" x14ac:dyDescent="0.35">
      <c r="B129" t="s">
        <v>180</v>
      </c>
      <c r="M129" t="s">
        <v>338</v>
      </c>
      <c r="N129">
        <v>100</v>
      </c>
      <c r="O129">
        <v>88.62</v>
      </c>
      <c r="P129">
        <v>92.53</v>
      </c>
      <c r="Q129">
        <v>94.17</v>
      </c>
      <c r="R129">
        <v>82.34</v>
      </c>
      <c r="S129">
        <v>76</v>
      </c>
      <c r="T129">
        <v>78.37</v>
      </c>
      <c r="U129">
        <v>78.45</v>
      </c>
      <c r="V129">
        <v>81.239999999999995</v>
      </c>
      <c r="W129">
        <v>74.67</v>
      </c>
      <c r="X129">
        <v>74.2</v>
      </c>
      <c r="Y129">
        <v>67.66</v>
      </c>
      <c r="Z129">
        <v>65.31</v>
      </c>
      <c r="AA129">
        <v>63.05</v>
      </c>
      <c r="AB129">
        <v>61.5</v>
      </c>
      <c r="AC129">
        <v>59.37</v>
      </c>
      <c r="AD129">
        <v>56.48</v>
      </c>
      <c r="AE129">
        <v>53.7</v>
      </c>
      <c r="AF129">
        <v>51.03</v>
      </c>
      <c r="AG129">
        <v>48.45</v>
      </c>
      <c r="AH129">
        <v>45.96</v>
      </c>
    </row>
    <row r="130" spans="2:34" x14ac:dyDescent="0.35">
      <c r="B130" t="s">
        <v>228</v>
      </c>
      <c r="C130" t="s">
        <v>113</v>
      </c>
      <c r="M130" t="s">
        <v>181</v>
      </c>
      <c r="N130">
        <v>100</v>
      </c>
      <c r="O130">
        <v>95.75</v>
      </c>
      <c r="P130">
        <v>93.69</v>
      </c>
      <c r="Q130">
        <v>92.47</v>
      </c>
      <c r="R130">
        <v>90.3</v>
      </c>
      <c r="S130">
        <v>87.22</v>
      </c>
      <c r="T130">
        <v>83.41</v>
      </c>
      <c r="U130">
        <v>83.25</v>
      </c>
      <c r="V130">
        <v>82.3</v>
      </c>
      <c r="W130">
        <v>78.66</v>
      </c>
      <c r="X130">
        <v>78.900000000000006</v>
      </c>
      <c r="Y130">
        <v>77.78</v>
      </c>
      <c r="Z130">
        <v>77.209999999999994</v>
      </c>
      <c r="AA130">
        <v>76.67</v>
      </c>
      <c r="AB130">
        <v>76.150000000000006</v>
      </c>
      <c r="AC130">
        <v>75.66</v>
      </c>
      <c r="AD130">
        <v>75.31</v>
      </c>
      <c r="AE130">
        <v>74.97</v>
      </c>
      <c r="AF130">
        <v>74.64</v>
      </c>
      <c r="AG130">
        <v>74.33</v>
      </c>
      <c r="AH130">
        <v>74.02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41</v>
      </c>
    </row>
    <row r="153" spans="1:54" x14ac:dyDescent="0.35">
      <c r="M153" s="2" t="s">
        <v>113</v>
      </c>
      <c r="N153" s="2" t="s">
        <v>144</v>
      </c>
      <c r="O153" s="2" t="s">
        <v>145</v>
      </c>
      <c r="P153" s="2" t="s">
        <v>146</v>
      </c>
      <c r="Q153" s="2" t="s">
        <v>147</v>
      </c>
      <c r="R153" s="2" t="s">
        <v>148</v>
      </c>
      <c r="S153" s="2" t="s">
        <v>149</v>
      </c>
      <c r="T153" s="2" t="s">
        <v>150</v>
      </c>
      <c r="U153" s="2" t="s">
        <v>151</v>
      </c>
      <c r="V153" s="2" t="s">
        <v>152</v>
      </c>
      <c r="W153" s="2" t="s">
        <v>115</v>
      </c>
      <c r="X153" s="2" t="s">
        <v>153</v>
      </c>
      <c r="Y153" s="2" t="s">
        <v>154</v>
      </c>
      <c r="Z153" s="2" t="s">
        <v>155</v>
      </c>
      <c r="AA153" s="2" t="s">
        <v>156</v>
      </c>
      <c r="AB153" s="2" t="s">
        <v>157</v>
      </c>
      <c r="AC153" s="2" t="s">
        <v>116</v>
      </c>
      <c r="AD153" s="2" t="s">
        <v>158</v>
      </c>
      <c r="AE153" s="2" t="s">
        <v>159</v>
      </c>
      <c r="AF153" s="2" t="s">
        <v>160</v>
      </c>
      <c r="AG153" s="2" t="s">
        <v>161</v>
      </c>
      <c r="AH153" s="2" t="s">
        <v>117</v>
      </c>
    </row>
    <row r="154" spans="1:54" x14ac:dyDescent="0.35">
      <c r="B154" t="s">
        <v>180</v>
      </c>
      <c r="M154" t="s">
        <v>339</v>
      </c>
      <c r="N154">
        <v>100</v>
      </c>
      <c r="O154">
        <v>91.99</v>
      </c>
      <c r="P154">
        <v>96.52</v>
      </c>
      <c r="Q154">
        <v>99.3</v>
      </c>
      <c r="R154">
        <v>88.4</v>
      </c>
      <c r="S154">
        <v>83.53</v>
      </c>
      <c r="T154">
        <v>90.24</v>
      </c>
      <c r="U154">
        <v>93.25</v>
      </c>
      <c r="V154">
        <v>98.14</v>
      </c>
      <c r="W154">
        <v>91.9</v>
      </c>
      <c r="X154">
        <v>93.45</v>
      </c>
      <c r="Y154">
        <v>87.16</v>
      </c>
      <c r="Z154">
        <v>86</v>
      </c>
      <c r="AA154">
        <v>84.84</v>
      </c>
      <c r="AB154">
        <v>84.53</v>
      </c>
      <c r="AC154">
        <v>83.3</v>
      </c>
      <c r="AD154">
        <v>80.7</v>
      </c>
      <c r="AE154">
        <v>78.13</v>
      </c>
      <c r="AF154">
        <v>75.56</v>
      </c>
      <c r="AG154">
        <v>73</v>
      </c>
      <c r="AH154">
        <v>70.430000000000007</v>
      </c>
    </row>
    <row r="155" spans="1:54" x14ac:dyDescent="0.35">
      <c r="B155" t="s">
        <v>184</v>
      </c>
      <c r="C155" t="s">
        <v>113</v>
      </c>
      <c r="M155" t="s">
        <v>182</v>
      </c>
      <c r="N155">
        <v>100</v>
      </c>
      <c r="O155">
        <v>99.39</v>
      </c>
      <c r="P155">
        <v>97.74</v>
      </c>
      <c r="Q155">
        <v>97.5</v>
      </c>
      <c r="R155">
        <v>96.94</v>
      </c>
      <c r="S155">
        <v>95.86</v>
      </c>
      <c r="T155">
        <v>96.04</v>
      </c>
      <c r="U155">
        <v>98.96</v>
      </c>
      <c r="V155">
        <v>99.41</v>
      </c>
      <c r="W155">
        <v>96.81</v>
      </c>
      <c r="X155">
        <v>99.38</v>
      </c>
      <c r="Y155">
        <v>100.19</v>
      </c>
      <c r="Z155">
        <v>101.68</v>
      </c>
      <c r="AA155">
        <v>103.17</v>
      </c>
      <c r="AB155">
        <v>104.66</v>
      </c>
      <c r="AC155">
        <v>106.15</v>
      </c>
      <c r="AD155">
        <v>107.61</v>
      </c>
      <c r="AE155">
        <v>109.06</v>
      </c>
      <c r="AF155">
        <v>110.52</v>
      </c>
      <c r="AG155">
        <v>111.97</v>
      </c>
      <c r="AH155">
        <v>113.43</v>
      </c>
    </row>
    <row r="156" spans="1:54" x14ac:dyDescent="0.35">
      <c r="M156" t="s">
        <v>340</v>
      </c>
      <c r="N156">
        <v>100</v>
      </c>
      <c r="O156">
        <v>103.8</v>
      </c>
      <c r="P156">
        <v>104.32</v>
      </c>
      <c r="Q156">
        <v>105.44</v>
      </c>
      <c r="R156">
        <v>107.35</v>
      </c>
      <c r="S156">
        <v>109.91</v>
      </c>
      <c r="T156">
        <v>115.15</v>
      </c>
      <c r="U156">
        <v>118.87</v>
      </c>
      <c r="V156">
        <v>120.8</v>
      </c>
      <c r="W156">
        <v>123.08</v>
      </c>
      <c r="X156">
        <v>125.95</v>
      </c>
      <c r="Y156">
        <v>128.82</v>
      </c>
      <c r="Z156">
        <v>131.69</v>
      </c>
      <c r="AA156">
        <v>134.56</v>
      </c>
      <c r="AB156">
        <v>137.44</v>
      </c>
      <c r="AC156">
        <v>140.31</v>
      </c>
      <c r="AD156">
        <v>142.88999999999999</v>
      </c>
      <c r="AE156">
        <v>145.47999999999999</v>
      </c>
      <c r="AF156">
        <v>148.07</v>
      </c>
      <c r="AG156">
        <v>150.66</v>
      </c>
      <c r="AH156">
        <v>153.24</v>
      </c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26" x14ac:dyDescent="0.35">
      <c r="M177" s="2" t="s">
        <v>42</v>
      </c>
    </row>
    <row r="178" spans="2:26" x14ac:dyDescent="0.35">
      <c r="M178" s="2" t="s">
        <v>113</v>
      </c>
      <c r="N178" s="2" t="s">
        <v>152</v>
      </c>
      <c r="O178" s="2" t="s">
        <v>115</v>
      </c>
      <c r="P178" s="2" t="s">
        <v>153</v>
      </c>
      <c r="Q178" s="2" t="s">
        <v>154</v>
      </c>
      <c r="R178" s="2" t="s">
        <v>155</v>
      </c>
      <c r="S178" s="2" t="s">
        <v>156</v>
      </c>
      <c r="T178" s="2" t="s">
        <v>157</v>
      </c>
      <c r="U178" s="2" t="s">
        <v>116</v>
      </c>
      <c r="V178" s="2" t="s">
        <v>158</v>
      </c>
      <c r="W178" s="2" t="s">
        <v>159</v>
      </c>
      <c r="X178" s="2" t="s">
        <v>160</v>
      </c>
      <c r="Y178" s="2" t="s">
        <v>161</v>
      </c>
      <c r="Z178" s="2" t="s">
        <v>117</v>
      </c>
    </row>
    <row r="179" spans="2:26" x14ac:dyDescent="0.35">
      <c r="B179" t="s">
        <v>180</v>
      </c>
      <c r="M179" t="s">
        <v>227</v>
      </c>
      <c r="N179">
        <v>0</v>
      </c>
      <c r="O179">
        <v>0.53</v>
      </c>
      <c r="P179">
        <v>1.36</v>
      </c>
      <c r="Q179">
        <v>3.34</v>
      </c>
      <c r="R179">
        <v>6.25</v>
      </c>
      <c r="S179">
        <v>9.0500000000000007</v>
      </c>
      <c r="T179">
        <v>12.62</v>
      </c>
      <c r="U179">
        <v>15.66</v>
      </c>
      <c r="V179">
        <v>17.809999999999999</v>
      </c>
      <c r="W179">
        <v>19.559999999999999</v>
      </c>
      <c r="X179">
        <v>21.23</v>
      </c>
      <c r="Y179">
        <v>22.96</v>
      </c>
      <c r="Z179">
        <v>24.54</v>
      </c>
    </row>
    <row r="180" spans="2:26" x14ac:dyDescent="0.35">
      <c r="B180" t="s">
        <v>228</v>
      </c>
      <c r="C180" t="s">
        <v>113</v>
      </c>
      <c r="M180" t="s">
        <v>226</v>
      </c>
      <c r="N180">
        <v>0</v>
      </c>
      <c r="O180">
        <v>0.79</v>
      </c>
      <c r="P180">
        <v>3.16</v>
      </c>
      <c r="Q180">
        <v>4.58</v>
      </c>
      <c r="R180">
        <v>5.99</v>
      </c>
      <c r="S180">
        <v>7.4</v>
      </c>
      <c r="T180">
        <v>8.81</v>
      </c>
      <c r="U180">
        <v>10.220000000000001</v>
      </c>
      <c r="V180">
        <v>11.63</v>
      </c>
      <c r="W180">
        <v>13.04</v>
      </c>
      <c r="X180">
        <v>14.45</v>
      </c>
      <c r="Y180">
        <v>15.87</v>
      </c>
      <c r="Z180">
        <v>17.28</v>
      </c>
    </row>
    <row r="201" spans="1:54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35">
      <c r="M202" s="2" t="s">
        <v>43</v>
      </c>
    </row>
    <row r="203" spans="1:54" x14ac:dyDescent="0.35">
      <c r="M203" s="2" t="s">
        <v>113</v>
      </c>
      <c r="N203" s="2" t="s">
        <v>434</v>
      </c>
      <c r="O203" t="s">
        <v>435</v>
      </c>
    </row>
    <row r="204" spans="1:54" x14ac:dyDescent="0.35">
      <c r="B204" t="s">
        <v>202</v>
      </c>
      <c r="M204" t="s">
        <v>432</v>
      </c>
      <c r="N204">
        <v>12.1</v>
      </c>
      <c r="O204">
        <v>-0.32</v>
      </c>
    </row>
    <row r="205" spans="1:54" x14ac:dyDescent="0.35">
      <c r="B205" t="s">
        <v>341</v>
      </c>
      <c r="C205" t="s">
        <v>113</v>
      </c>
      <c r="M205" t="s">
        <v>226</v>
      </c>
      <c r="N205">
        <v>17.28</v>
      </c>
      <c r="O205">
        <v>4.95</v>
      </c>
    </row>
    <row r="206" spans="1:54" x14ac:dyDescent="0.35">
      <c r="M206" t="s">
        <v>433</v>
      </c>
      <c r="N206">
        <v>22.46</v>
      </c>
      <c r="O206">
        <v>10.210000000000001</v>
      </c>
    </row>
    <row r="226" spans="1:54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35">
      <c r="M227" s="2" t="s">
        <v>44</v>
      </c>
    </row>
    <row r="228" spans="1:54" x14ac:dyDescent="0.35">
      <c r="M228" s="2" t="s">
        <v>113</v>
      </c>
      <c r="N228" s="2" t="s">
        <v>114</v>
      </c>
      <c r="O228" s="2" t="s">
        <v>125</v>
      </c>
      <c r="P228" s="2" t="s">
        <v>126</v>
      </c>
      <c r="Q228" s="2" t="s">
        <v>127</v>
      </c>
      <c r="R228" s="2" t="s">
        <v>128</v>
      </c>
      <c r="S228" s="2" t="s">
        <v>129</v>
      </c>
      <c r="T228" s="2" t="s">
        <v>130</v>
      </c>
      <c r="U228" s="2" t="s">
        <v>131</v>
      </c>
      <c r="V228" s="2" t="s">
        <v>132</v>
      </c>
      <c r="W228" s="2" t="s">
        <v>133</v>
      </c>
      <c r="X228" s="2" t="s">
        <v>134</v>
      </c>
      <c r="Y228" s="2" t="s">
        <v>135</v>
      </c>
      <c r="Z228" s="2" t="s">
        <v>136</v>
      </c>
      <c r="AA228" s="2" t="s">
        <v>137</v>
      </c>
      <c r="AB228" s="2" t="s">
        <v>138</v>
      </c>
      <c r="AC228" s="2" t="s">
        <v>139</v>
      </c>
      <c r="AD228" s="2" t="s">
        <v>140</v>
      </c>
      <c r="AE228" s="2" t="s">
        <v>141</v>
      </c>
      <c r="AF228" s="2" t="s">
        <v>142</v>
      </c>
      <c r="AG228" s="2" t="s">
        <v>143</v>
      </c>
      <c r="AH228" s="2" t="s">
        <v>144</v>
      </c>
      <c r="AI228" s="2" t="s">
        <v>145</v>
      </c>
      <c r="AJ228" s="2" t="s">
        <v>146</v>
      </c>
      <c r="AK228" s="2" t="s">
        <v>147</v>
      </c>
      <c r="AL228" s="2" t="s">
        <v>148</v>
      </c>
      <c r="AM228" s="2" t="s">
        <v>149</v>
      </c>
      <c r="AN228" s="2" t="s">
        <v>150</v>
      </c>
      <c r="AO228" s="2" t="s">
        <v>151</v>
      </c>
      <c r="AP228" s="2" t="s">
        <v>152</v>
      </c>
      <c r="AQ228" s="2" t="s">
        <v>115</v>
      </c>
      <c r="AR228" s="2" t="s">
        <v>153</v>
      </c>
      <c r="AS228" s="2" t="s">
        <v>154</v>
      </c>
      <c r="AT228" s="2" t="s">
        <v>155</v>
      </c>
      <c r="AU228" s="2" t="s">
        <v>156</v>
      </c>
      <c r="AV228" s="2" t="s">
        <v>157</v>
      </c>
      <c r="AW228" s="2" t="s">
        <v>116</v>
      </c>
      <c r="AX228" s="2" t="s">
        <v>158</v>
      </c>
      <c r="AY228" s="2" t="s">
        <v>159</v>
      </c>
      <c r="AZ228" s="2" t="s">
        <v>160</v>
      </c>
      <c r="BA228" s="2" t="s">
        <v>161</v>
      </c>
      <c r="BB228" s="2" t="s">
        <v>117</v>
      </c>
    </row>
    <row r="229" spans="1:54" x14ac:dyDescent="0.35">
      <c r="B229" t="s">
        <v>124</v>
      </c>
      <c r="M229" t="s">
        <v>185</v>
      </c>
      <c r="N229">
        <v>1.43</v>
      </c>
      <c r="O229">
        <v>1.34</v>
      </c>
      <c r="P229">
        <v>1.24</v>
      </c>
      <c r="Q229">
        <v>1.32</v>
      </c>
      <c r="R229">
        <v>1.1299999999999999</v>
      </c>
      <c r="S229">
        <v>1.1499999999999999</v>
      </c>
      <c r="T229">
        <v>1.32</v>
      </c>
      <c r="U229">
        <v>1.17</v>
      </c>
      <c r="V229">
        <v>1.05</v>
      </c>
      <c r="W229">
        <v>1.04</v>
      </c>
      <c r="X229">
        <v>0.95</v>
      </c>
      <c r="Y229">
        <v>0.92</v>
      </c>
      <c r="Z229">
        <v>0.94</v>
      </c>
      <c r="AA229">
        <v>1.03</v>
      </c>
      <c r="AB229">
        <v>1.02</v>
      </c>
      <c r="AC229">
        <v>1.02</v>
      </c>
      <c r="AD229">
        <v>1.04</v>
      </c>
      <c r="AE229">
        <v>0.95</v>
      </c>
      <c r="AF229">
        <v>0.95</v>
      </c>
      <c r="AG229">
        <v>0.93</v>
      </c>
      <c r="AH229">
        <v>0.9</v>
      </c>
      <c r="AI229">
        <v>0.74</v>
      </c>
      <c r="AJ229">
        <v>0.8</v>
      </c>
      <c r="AK229">
        <v>0.8</v>
      </c>
      <c r="AL229">
        <v>0.65</v>
      </c>
      <c r="AM229">
        <v>0.69</v>
      </c>
      <c r="AN229">
        <v>0.71</v>
      </c>
      <c r="AO229">
        <v>0.72</v>
      </c>
      <c r="AP229">
        <v>0.71</v>
      </c>
      <c r="AQ229">
        <v>0.63</v>
      </c>
      <c r="AR229">
        <v>0.59</v>
      </c>
      <c r="AS229">
        <v>0.53</v>
      </c>
      <c r="AT229">
        <v>0.48</v>
      </c>
      <c r="AU229">
        <v>0.45</v>
      </c>
      <c r="AV229">
        <v>0.41</v>
      </c>
      <c r="AW229">
        <v>0.39</v>
      </c>
      <c r="AX229">
        <v>0.34</v>
      </c>
      <c r="AY229">
        <v>0.31</v>
      </c>
      <c r="AZ229">
        <v>0.28000000000000003</v>
      </c>
      <c r="BA229">
        <v>0.24</v>
      </c>
      <c r="BB229">
        <v>0.21</v>
      </c>
    </row>
    <row r="230" spans="1:54" x14ac:dyDescent="0.35">
      <c r="B230" t="s">
        <v>187</v>
      </c>
      <c r="C230" t="s">
        <v>113</v>
      </c>
      <c r="M230" t="s">
        <v>186</v>
      </c>
      <c r="N230">
        <v>0.1</v>
      </c>
      <c r="O230">
        <v>0.1</v>
      </c>
      <c r="P230">
        <v>0.1</v>
      </c>
      <c r="Q230">
        <v>0.1</v>
      </c>
      <c r="R230">
        <v>0.11</v>
      </c>
      <c r="S230">
        <v>0.13</v>
      </c>
      <c r="T230">
        <v>0.14000000000000001</v>
      </c>
      <c r="U230">
        <v>0.15</v>
      </c>
      <c r="V230">
        <v>0.12</v>
      </c>
      <c r="W230">
        <v>0.19</v>
      </c>
      <c r="X230">
        <v>0.2</v>
      </c>
      <c r="Y230">
        <v>0.18</v>
      </c>
      <c r="Z230">
        <v>0.22</v>
      </c>
      <c r="AA230">
        <v>0.22</v>
      </c>
      <c r="AB230">
        <v>0.2</v>
      </c>
      <c r="AC230">
        <v>0.22</v>
      </c>
      <c r="AD230">
        <v>0.24</v>
      </c>
      <c r="AE230">
        <v>0.21</v>
      </c>
      <c r="AF230">
        <v>0.2</v>
      </c>
      <c r="AG230">
        <v>0.17</v>
      </c>
      <c r="AH230">
        <v>0.17</v>
      </c>
      <c r="AI230">
        <v>0.17</v>
      </c>
      <c r="AJ230">
        <v>0.16</v>
      </c>
      <c r="AK230">
        <v>0.18</v>
      </c>
      <c r="AL230">
        <v>0.19</v>
      </c>
      <c r="AM230">
        <v>0.18</v>
      </c>
      <c r="AN230">
        <v>0.24</v>
      </c>
      <c r="AO230">
        <v>0.26</v>
      </c>
      <c r="AP230">
        <v>0.28999999999999998</v>
      </c>
      <c r="AQ230">
        <v>0.3</v>
      </c>
      <c r="AR230">
        <v>0.36</v>
      </c>
      <c r="AS230">
        <v>0.38</v>
      </c>
      <c r="AT230">
        <v>0.42</v>
      </c>
      <c r="AU230">
        <v>0.44</v>
      </c>
      <c r="AV230">
        <v>0.47</v>
      </c>
      <c r="AW230">
        <v>0.49</v>
      </c>
      <c r="AX230">
        <v>0.51</v>
      </c>
      <c r="AY230">
        <v>0.53</v>
      </c>
      <c r="AZ230">
        <v>0.55000000000000004</v>
      </c>
      <c r="BA230">
        <v>0.56999999999999995</v>
      </c>
      <c r="BB230">
        <v>0.59</v>
      </c>
    </row>
  </sheetData>
  <pageMargins left="0.7" right="0.7" top="0.75" bottom="0.75" header="0.3" footer="0.3"/>
  <pageSetup paperSize="9" orientation="portrait" horizontalDpi="300" verticalDpi="300"/>
  <drawing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B355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45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342</v>
      </c>
      <c r="N4">
        <v>5.4</v>
      </c>
      <c r="O4">
        <v>5.75</v>
      </c>
      <c r="P4">
        <v>5.55</v>
      </c>
      <c r="Q4">
        <v>5.55</v>
      </c>
      <c r="R4">
        <v>5.63</v>
      </c>
      <c r="S4">
        <v>5.79</v>
      </c>
      <c r="T4">
        <v>5.82</v>
      </c>
      <c r="U4">
        <v>5.77</v>
      </c>
      <c r="V4">
        <v>5.73</v>
      </c>
      <c r="W4">
        <v>5.75</v>
      </c>
      <c r="X4">
        <v>5.55</v>
      </c>
      <c r="Y4">
        <v>5.67</v>
      </c>
      <c r="Z4">
        <v>5.28</v>
      </c>
      <c r="AA4">
        <v>5.31</v>
      </c>
      <c r="AB4">
        <v>5.42</v>
      </c>
      <c r="AC4">
        <v>5.13</v>
      </c>
      <c r="AD4">
        <v>5.26</v>
      </c>
      <c r="AE4">
        <v>4.97</v>
      </c>
      <c r="AF4">
        <v>4.4400000000000004</v>
      </c>
      <c r="AG4">
        <v>3.66</v>
      </c>
      <c r="AH4">
        <v>3.92</v>
      </c>
      <c r="AI4">
        <v>3.8</v>
      </c>
      <c r="AJ4">
        <v>3.49</v>
      </c>
      <c r="AK4">
        <v>3.31</v>
      </c>
      <c r="AL4">
        <v>3.26</v>
      </c>
      <c r="AM4">
        <v>3.19</v>
      </c>
      <c r="AN4">
        <v>3.25</v>
      </c>
      <c r="AO4">
        <v>3.32</v>
      </c>
      <c r="AP4">
        <v>3.26</v>
      </c>
      <c r="AQ4">
        <v>3.06</v>
      </c>
      <c r="AR4">
        <v>3.02</v>
      </c>
      <c r="AS4">
        <v>2.83</v>
      </c>
      <c r="AT4">
        <v>2.66</v>
      </c>
      <c r="AU4">
        <v>2.54</v>
      </c>
      <c r="AV4">
        <v>2.42</v>
      </c>
      <c r="AW4">
        <v>2.31</v>
      </c>
      <c r="AX4">
        <v>2.17</v>
      </c>
      <c r="AY4">
        <v>2.06</v>
      </c>
      <c r="AZ4">
        <v>1.94</v>
      </c>
      <c r="BA4">
        <v>1.81</v>
      </c>
      <c r="BB4">
        <v>1.67</v>
      </c>
    </row>
    <row r="5" spans="1:54" x14ac:dyDescent="0.35">
      <c r="B5" t="s">
        <v>193</v>
      </c>
      <c r="C5" t="s">
        <v>113</v>
      </c>
      <c r="M5" t="s">
        <v>343</v>
      </c>
      <c r="N5">
        <v>0.38</v>
      </c>
      <c r="O5">
        <v>0.44</v>
      </c>
      <c r="P5">
        <v>0.46</v>
      </c>
      <c r="Q5">
        <v>0.37</v>
      </c>
      <c r="R5">
        <v>0.37</v>
      </c>
      <c r="S5">
        <v>0.45</v>
      </c>
      <c r="T5">
        <v>0.49</v>
      </c>
      <c r="U5">
        <v>0.51</v>
      </c>
      <c r="V5">
        <v>0.5</v>
      </c>
      <c r="W5">
        <v>0.53</v>
      </c>
      <c r="X5">
        <v>0.47</v>
      </c>
      <c r="Y5">
        <v>0.5</v>
      </c>
      <c r="Z5">
        <v>0.49</v>
      </c>
      <c r="AA5">
        <v>0.49</v>
      </c>
      <c r="AB5">
        <v>0.49</v>
      </c>
      <c r="AC5">
        <v>0.5</v>
      </c>
      <c r="AD5">
        <v>0.5</v>
      </c>
      <c r="AE5">
        <v>0.51</v>
      </c>
      <c r="AF5">
        <v>0.5</v>
      </c>
      <c r="AG5">
        <v>0.43</v>
      </c>
      <c r="AH5">
        <v>0.42</v>
      </c>
      <c r="AI5">
        <v>0.44</v>
      </c>
      <c r="AJ5">
        <v>0.39</v>
      </c>
      <c r="AK5">
        <v>0.38</v>
      </c>
      <c r="AL5">
        <v>0.37</v>
      </c>
      <c r="AM5">
        <v>0.38</v>
      </c>
      <c r="AN5">
        <v>0.39</v>
      </c>
      <c r="AO5">
        <v>0.42</v>
      </c>
      <c r="AP5">
        <v>0.43</v>
      </c>
      <c r="AQ5">
        <v>0.4</v>
      </c>
      <c r="AR5">
        <v>0.41</v>
      </c>
      <c r="AS5">
        <v>0.41</v>
      </c>
      <c r="AT5">
        <v>0.41</v>
      </c>
      <c r="AU5">
        <v>0.42</v>
      </c>
      <c r="AV5">
        <v>0.42</v>
      </c>
      <c r="AW5">
        <v>0.42</v>
      </c>
      <c r="AX5">
        <v>0.41</v>
      </c>
      <c r="AY5">
        <v>0.41</v>
      </c>
      <c r="AZ5">
        <v>0.4</v>
      </c>
      <c r="BA5">
        <v>0.4</v>
      </c>
      <c r="BB5">
        <v>0.39</v>
      </c>
    </row>
    <row r="6" spans="1:54" x14ac:dyDescent="0.35">
      <c r="M6" t="s">
        <v>344</v>
      </c>
      <c r="N6">
        <v>0.08</v>
      </c>
      <c r="O6">
        <v>0.09</v>
      </c>
      <c r="P6">
        <v>0.08</v>
      </c>
      <c r="Q6">
        <v>0.08</v>
      </c>
      <c r="R6">
        <v>0.08</v>
      </c>
      <c r="S6">
        <v>0.1</v>
      </c>
      <c r="T6">
        <v>0.11</v>
      </c>
      <c r="U6">
        <v>0.11</v>
      </c>
      <c r="V6">
        <v>0.12</v>
      </c>
      <c r="W6">
        <v>0.11</v>
      </c>
      <c r="X6">
        <v>0.12</v>
      </c>
      <c r="Y6">
        <v>0.12</v>
      </c>
      <c r="Z6">
        <v>0.11</v>
      </c>
      <c r="AA6">
        <v>0.1</v>
      </c>
      <c r="AB6">
        <v>0.11</v>
      </c>
      <c r="AC6">
        <v>0.1</v>
      </c>
      <c r="AD6">
        <v>0.1</v>
      </c>
      <c r="AE6">
        <v>0.09</v>
      </c>
      <c r="AF6">
        <v>0.09</v>
      </c>
      <c r="AG6">
        <v>7.0000000000000007E-2</v>
      </c>
      <c r="AH6">
        <v>0.08</v>
      </c>
      <c r="AI6">
        <v>0.08</v>
      </c>
      <c r="AJ6">
        <v>7.0000000000000007E-2</v>
      </c>
      <c r="AK6">
        <v>7.0000000000000007E-2</v>
      </c>
      <c r="AL6">
        <v>7.0000000000000007E-2</v>
      </c>
      <c r="AM6">
        <v>0.08</v>
      </c>
      <c r="AN6">
        <v>0.08</v>
      </c>
      <c r="AO6">
        <v>0.09</v>
      </c>
      <c r="AP6">
        <v>0.1</v>
      </c>
      <c r="AQ6">
        <v>0.1</v>
      </c>
      <c r="AR6">
        <v>0.06</v>
      </c>
      <c r="AS6">
        <v>0.05</v>
      </c>
      <c r="AT6">
        <v>0.05</v>
      </c>
      <c r="AU6">
        <v>0.05</v>
      </c>
      <c r="AV6">
        <v>0.05</v>
      </c>
      <c r="AW6">
        <v>0.05</v>
      </c>
      <c r="AX6">
        <v>0.05</v>
      </c>
      <c r="AY6">
        <v>0.05</v>
      </c>
      <c r="AZ6">
        <v>0.05</v>
      </c>
      <c r="BA6">
        <v>0.05</v>
      </c>
      <c r="BB6">
        <v>0.05</v>
      </c>
    </row>
    <row r="7" spans="1:54" x14ac:dyDescent="0.35">
      <c r="M7" t="s">
        <v>345</v>
      </c>
      <c r="N7">
        <v>0.88</v>
      </c>
      <c r="O7">
        <v>1.0900000000000001</v>
      </c>
      <c r="P7">
        <v>1.19</v>
      </c>
      <c r="Q7">
        <v>1.21</v>
      </c>
      <c r="R7">
        <v>1.19</v>
      </c>
      <c r="S7">
        <v>1.2</v>
      </c>
      <c r="T7">
        <v>1.28</v>
      </c>
      <c r="U7">
        <v>1.34</v>
      </c>
      <c r="V7">
        <v>1.39</v>
      </c>
      <c r="W7">
        <v>1.35</v>
      </c>
      <c r="X7">
        <v>1.39</v>
      </c>
      <c r="Y7">
        <v>1.39</v>
      </c>
      <c r="Z7">
        <v>1.42</v>
      </c>
      <c r="AA7">
        <v>1.33</v>
      </c>
      <c r="AB7">
        <v>1.46</v>
      </c>
      <c r="AC7">
        <v>1.36</v>
      </c>
      <c r="AD7">
        <v>1.4</v>
      </c>
      <c r="AE7">
        <v>1.41</v>
      </c>
      <c r="AF7">
        <v>1.1499999999999999</v>
      </c>
      <c r="AG7">
        <v>0.76</v>
      </c>
      <c r="AH7">
        <v>0.67</v>
      </c>
      <c r="AI7">
        <v>0.86</v>
      </c>
      <c r="AJ7">
        <v>0.87</v>
      </c>
      <c r="AK7">
        <v>0.87</v>
      </c>
      <c r="AL7">
        <v>0.89</v>
      </c>
      <c r="AM7">
        <v>0.93</v>
      </c>
      <c r="AN7">
        <v>1.1000000000000001</v>
      </c>
      <c r="AO7">
        <v>1.19</v>
      </c>
      <c r="AP7">
        <v>1.1599999999999999</v>
      </c>
      <c r="AQ7">
        <v>1.1299999999999999</v>
      </c>
      <c r="AR7">
        <v>1.1599999999999999</v>
      </c>
      <c r="AS7">
        <v>1.1499999999999999</v>
      </c>
      <c r="AT7">
        <v>1.1399999999999999</v>
      </c>
      <c r="AU7">
        <v>1.1299999999999999</v>
      </c>
      <c r="AV7">
        <v>1.1200000000000001</v>
      </c>
      <c r="AW7">
        <v>1.1100000000000001</v>
      </c>
      <c r="AX7">
        <v>1.1000000000000001</v>
      </c>
      <c r="AY7">
        <v>1.0900000000000001</v>
      </c>
      <c r="AZ7">
        <v>1.08</v>
      </c>
      <c r="BA7">
        <v>1.06</v>
      </c>
      <c r="BB7">
        <v>1.05</v>
      </c>
    </row>
    <row r="8" spans="1:54" x14ac:dyDescent="0.35">
      <c r="M8" t="s">
        <v>346</v>
      </c>
      <c r="N8">
        <v>1.33</v>
      </c>
      <c r="O8">
        <v>1.24</v>
      </c>
      <c r="P8">
        <v>1.17</v>
      </c>
      <c r="Q8">
        <v>1.1200000000000001</v>
      </c>
      <c r="R8">
        <v>1.19</v>
      </c>
      <c r="S8">
        <v>1.26</v>
      </c>
      <c r="T8">
        <v>1.23</v>
      </c>
      <c r="U8">
        <v>1.24</v>
      </c>
      <c r="V8">
        <v>1.21</v>
      </c>
      <c r="W8">
        <v>1.35</v>
      </c>
      <c r="X8">
        <v>1.38</v>
      </c>
      <c r="Y8">
        <v>1.26</v>
      </c>
      <c r="Z8">
        <v>1.1499999999999999</v>
      </c>
      <c r="AA8">
        <v>1.21</v>
      </c>
      <c r="AB8">
        <v>0.9</v>
      </c>
      <c r="AC8">
        <v>0.48</v>
      </c>
      <c r="AD8">
        <v>0.46</v>
      </c>
      <c r="AE8">
        <v>0.45</v>
      </c>
      <c r="AF8">
        <v>0.4</v>
      </c>
      <c r="AG8">
        <v>0.33</v>
      </c>
      <c r="AH8">
        <v>0.36</v>
      </c>
      <c r="AI8">
        <v>0.35</v>
      </c>
      <c r="AJ8">
        <v>0.33</v>
      </c>
      <c r="AK8">
        <v>0.34</v>
      </c>
      <c r="AL8">
        <v>0.34</v>
      </c>
      <c r="AM8">
        <v>0.31</v>
      </c>
      <c r="AN8">
        <v>0.32</v>
      </c>
      <c r="AO8">
        <v>0.33</v>
      </c>
      <c r="AP8">
        <v>0.32</v>
      </c>
      <c r="AQ8">
        <v>0.3</v>
      </c>
      <c r="AR8">
        <v>0.32</v>
      </c>
      <c r="AS8">
        <v>0.32</v>
      </c>
      <c r="AT8">
        <v>0.32</v>
      </c>
      <c r="AU8">
        <v>0.32</v>
      </c>
      <c r="AV8">
        <v>0.32</v>
      </c>
      <c r="AW8">
        <v>0.32</v>
      </c>
      <c r="AX8">
        <v>0.32</v>
      </c>
      <c r="AY8">
        <v>0.32</v>
      </c>
      <c r="AZ8">
        <v>0.32</v>
      </c>
      <c r="BA8">
        <v>0.32</v>
      </c>
      <c r="BB8">
        <v>0.32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46</v>
      </c>
    </row>
    <row r="28" spans="1:54" x14ac:dyDescent="0.35">
      <c r="M28" s="2" t="s">
        <v>113</v>
      </c>
      <c r="N28" s="2" t="s">
        <v>153</v>
      </c>
      <c r="O28" s="2" t="s">
        <v>154</v>
      </c>
      <c r="P28" s="2" t="s">
        <v>155</v>
      </c>
      <c r="Q28" s="2" t="s">
        <v>156</v>
      </c>
      <c r="R28" s="2" t="s">
        <v>157</v>
      </c>
      <c r="S28" s="2" t="s">
        <v>116</v>
      </c>
      <c r="T28" s="2" t="s">
        <v>158</v>
      </c>
      <c r="U28" s="2" t="s">
        <v>159</v>
      </c>
      <c r="V28" s="2" t="s">
        <v>160</v>
      </c>
      <c r="W28" s="2" t="s">
        <v>161</v>
      </c>
      <c r="X28" s="2" t="s">
        <v>117</v>
      </c>
    </row>
    <row r="29" spans="1:54" x14ac:dyDescent="0.35">
      <c r="B29" t="s">
        <v>124</v>
      </c>
      <c r="M29" t="s">
        <v>357</v>
      </c>
      <c r="N29">
        <v>1.56</v>
      </c>
      <c r="O29">
        <v>1.5</v>
      </c>
      <c r="P29">
        <v>1.46</v>
      </c>
      <c r="Q29">
        <v>1.43</v>
      </c>
      <c r="R29">
        <v>1.4</v>
      </c>
      <c r="S29">
        <v>1.37</v>
      </c>
      <c r="T29">
        <v>1.35</v>
      </c>
      <c r="U29">
        <v>1.32</v>
      </c>
      <c r="V29">
        <v>1.3</v>
      </c>
      <c r="W29">
        <v>1.28</v>
      </c>
      <c r="X29">
        <v>1.25</v>
      </c>
    </row>
    <row r="30" spans="1:54" x14ac:dyDescent="0.35">
      <c r="B30" t="s">
        <v>360</v>
      </c>
      <c r="C30" t="s">
        <v>113</v>
      </c>
      <c r="M30" t="s">
        <v>358</v>
      </c>
      <c r="N30">
        <v>1.47</v>
      </c>
      <c r="O30">
        <v>1.34</v>
      </c>
      <c r="P30">
        <v>1.21</v>
      </c>
      <c r="Q30">
        <v>1.1200000000000001</v>
      </c>
      <c r="R30">
        <v>1.02</v>
      </c>
      <c r="S30">
        <v>0.94</v>
      </c>
      <c r="T30">
        <v>0.83</v>
      </c>
      <c r="U30">
        <v>0.73</v>
      </c>
      <c r="V30">
        <v>0.63</v>
      </c>
      <c r="W30">
        <v>0.53</v>
      </c>
      <c r="X30">
        <v>0.42</v>
      </c>
    </row>
    <row r="31" spans="1:54" x14ac:dyDescent="0.35">
      <c r="M31" t="s">
        <v>343</v>
      </c>
      <c r="N31">
        <v>0.41</v>
      </c>
      <c r="O31">
        <v>0.41</v>
      </c>
      <c r="P31">
        <v>0.41</v>
      </c>
      <c r="Q31">
        <v>0.42</v>
      </c>
      <c r="R31">
        <v>0.42</v>
      </c>
      <c r="S31">
        <v>0.42</v>
      </c>
      <c r="T31">
        <v>0.41</v>
      </c>
      <c r="U31">
        <v>0.41</v>
      </c>
      <c r="V31">
        <v>0.4</v>
      </c>
      <c r="W31">
        <v>0.4</v>
      </c>
      <c r="X31">
        <v>0.39</v>
      </c>
    </row>
    <row r="32" spans="1:54" x14ac:dyDescent="0.35">
      <c r="M32" t="s">
        <v>344</v>
      </c>
      <c r="N32">
        <v>0.06</v>
      </c>
      <c r="O32">
        <v>0.05</v>
      </c>
      <c r="P32">
        <v>0.05</v>
      </c>
      <c r="Q32">
        <v>0.05</v>
      </c>
      <c r="R32">
        <v>0.05</v>
      </c>
      <c r="S32">
        <v>0.05</v>
      </c>
      <c r="T32">
        <v>0.05</v>
      </c>
      <c r="U32">
        <v>0.05</v>
      </c>
      <c r="V32">
        <v>0.05</v>
      </c>
      <c r="W32">
        <v>0.05</v>
      </c>
      <c r="X32">
        <v>0.05</v>
      </c>
    </row>
    <row r="33" spans="13:24" x14ac:dyDescent="0.35">
      <c r="M33" t="s">
        <v>345</v>
      </c>
      <c r="N33">
        <v>1.1599999999999999</v>
      </c>
      <c r="O33">
        <v>1.1499999999999999</v>
      </c>
      <c r="P33">
        <v>1.1399999999999999</v>
      </c>
      <c r="Q33">
        <v>1.1299999999999999</v>
      </c>
      <c r="R33">
        <v>1.1200000000000001</v>
      </c>
      <c r="S33">
        <v>1.1100000000000001</v>
      </c>
      <c r="T33">
        <v>1.1000000000000001</v>
      </c>
      <c r="U33">
        <v>1.0900000000000001</v>
      </c>
      <c r="V33">
        <v>1.08</v>
      </c>
      <c r="W33">
        <v>1.06</v>
      </c>
      <c r="X33">
        <v>1.05</v>
      </c>
    </row>
    <row r="34" spans="13:24" x14ac:dyDescent="0.35">
      <c r="M34" t="s">
        <v>359</v>
      </c>
      <c r="N34">
        <v>0.13</v>
      </c>
      <c r="O34">
        <v>0.13</v>
      </c>
      <c r="P34">
        <v>0.13</v>
      </c>
      <c r="Q34">
        <v>0.13</v>
      </c>
      <c r="R34">
        <v>0.13</v>
      </c>
      <c r="S34">
        <v>0.14000000000000001</v>
      </c>
      <c r="T34">
        <v>0.14000000000000001</v>
      </c>
      <c r="U34">
        <v>0.14000000000000001</v>
      </c>
      <c r="V34">
        <v>0.14000000000000001</v>
      </c>
      <c r="W34">
        <v>0.14000000000000001</v>
      </c>
      <c r="X34">
        <v>0.14000000000000001</v>
      </c>
    </row>
    <row r="35" spans="13:24" x14ac:dyDescent="0.35">
      <c r="M35" t="s">
        <v>346</v>
      </c>
      <c r="N35">
        <v>0.19</v>
      </c>
      <c r="O35">
        <v>0.19</v>
      </c>
      <c r="P35">
        <v>0.19</v>
      </c>
      <c r="Q35">
        <v>0.19</v>
      </c>
      <c r="R35">
        <v>0.19</v>
      </c>
      <c r="S35">
        <v>0.19</v>
      </c>
      <c r="T35">
        <v>0.19</v>
      </c>
      <c r="U35">
        <v>0.19</v>
      </c>
      <c r="V35">
        <v>0.19</v>
      </c>
      <c r="W35">
        <v>0.19</v>
      </c>
      <c r="X35">
        <v>0.19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47</v>
      </c>
    </row>
    <row r="53" spans="1:54" x14ac:dyDescent="0.35">
      <c r="M53" s="2" t="s">
        <v>113</v>
      </c>
      <c r="N53" s="2" t="s">
        <v>144</v>
      </c>
      <c r="O53" s="2" t="s">
        <v>145</v>
      </c>
      <c r="P53" s="2" t="s">
        <v>146</v>
      </c>
      <c r="Q53" s="2" t="s">
        <v>147</v>
      </c>
      <c r="R53" s="2" t="s">
        <v>148</v>
      </c>
      <c r="S53" s="2" t="s">
        <v>149</v>
      </c>
      <c r="T53" s="2" t="s">
        <v>150</v>
      </c>
      <c r="U53" s="2" t="s">
        <v>151</v>
      </c>
      <c r="V53" s="2" t="s">
        <v>152</v>
      </c>
      <c r="W53" s="2" t="s">
        <v>115</v>
      </c>
      <c r="X53" s="2" t="s">
        <v>153</v>
      </c>
      <c r="Y53" s="2" t="s">
        <v>154</v>
      </c>
      <c r="Z53" s="2" t="s">
        <v>155</v>
      </c>
      <c r="AA53" s="2" t="s">
        <v>156</v>
      </c>
      <c r="AB53" s="2" t="s">
        <v>157</v>
      </c>
      <c r="AC53" s="2" t="s">
        <v>116</v>
      </c>
      <c r="AD53" s="2" t="s">
        <v>158</v>
      </c>
      <c r="AE53" s="2" t="s">
        <v>159</v>
      </c>
      <c r="AF53" s="2" t="s">
        <v>160</v>
      </c>
      <c r="AG53" s="2" t="s">
        <v>161</v>
      </c>
      <c r="AH53" s="2" t="s">
        <v>117</v>
      </c>
    </row>
    <row r="54" spans="1:54" x14ac:dyDescent="0.35">
      <c r="B54" t="s">
        <v>180</v>
      </c>
      <c r="M54" t="s">
        <v>361</v>
      </c>
      <c r="N54">
        <v>100</v>
      </c>
      <c r="O54">
        <v>102.96</v>
      </c>
      <c r="P54">
        <v>101.8</v>
      </c>
      <c r="Q54">
        <v>100.93</v>
      </c>
      <c r="R54">
        <v>103.82</v>
      </c>
      <c r="S54">
        <v>116.29</v>
      </c>
      <c r="T54">
        <v>125.63</v>
      </c>
      <c r="U54">
        <v>130.54</v>
      </c>
      <c r="V54">
        <v>144.69</v>
      </c>
      <c r="W54">
        <v>142.16999999999999</v>
      </c>
      <c r="X54">
        <v>146.16999999999999</v>
      </c>
      <c r="Y54">
        <v>150.18</v>
      </c>
      <c r="Z54">
        <v>154.19</v>
      </c>
      <c r="AA54">
        <v>158.19999999999999</v>
      </c>
      <c r="AB54">
        <v>162.21</v>
      </c>
      <c r="AC54">
        <v>166.22</v>
      </c>
      <c r="AD54">
        <v>167.76</v>
      </c>
      <c r="AE54">
        <v>169.3</v>
      </c>
      <c r="AF54">
        <v>170.84</v>
      </c>
      <c r="AG54">
        <v>172.39</v>
      </c>
      <c r="AH54">
        <v>173.93</v>
      </c>
    </row>
    <row r="55" spans="1:54" x14ac:dyDescent="0.35">
      <c r="B55" t="s">
        <v>228</v>
      </c>
      <c r="C55" t="s">
        <v>113</v>
      </c>
      <c r="M55" t="s">
        <v>362</v>
      </c>
      <c r="N55">
        <v>100</v>
      </c>
      <c r="O55">
        <v>104.88</v>
      </c>
      <c r="P55">
        <v>107.12</v>
      </c>
      <c r="Q55">
        <v>106</v>
      </c>
      <c r="R55">
        <v>110.22</v>
      </c>
      <c r="S55">
        <v>114.25</v>
      </c>
      <c r="T55">
        <v>118.17</v>
      </c>
      <c r="U55">
        <v>121.44</v>
      </c>
      <c r="V55">
        <v>124.74</v>
      </c>
      <c r="W55">
        <v>129.82</v>
      </c>
      <c r="X55">
        <v>132.62</v>
      </c>
      <c r="Y55">
        <v>135.43</v>
      </c>
      <c r="Z55">
        <v>138.22999999999999</v>
      </c>
      <c r="AA55">
        <v>141.03</v>
      </c>
      <c r="AB55">
        <v>143.84</v>
      </c>
      <c r="AC55">
        <v>146.63999999999999</v>
      </c>
      <c r="AD55">
        <v>148.47999999999999</v>
      </c>
      <c r="AE55">
        <v>150.33000000000001</v>
      </c>
      <c r="AF55">
        <v>152.16999999999999</v>
      </c>
      <c r="AG55">
        <v>154.02000000000001</v>
      </c>
      <c r="AH55">
        <v>155.86000000000001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48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124</v>
      </c>
      <c r="M79" t="s">
        <v>361</v>
      </c>
      <c r="N79">
        <v>6.26</v>
      </c>
      <c r="O79">
        <v>7.07</v>
      </c>
      <c r="P79">
        <v>7.48</v>
      </c>
      <c r="Q79">
        <v>6.26</v>
      </c>
      <c r="R79">
        <v>6.23</v>
      </c>
      <c r="S79">
        <v>7.32</v>
      </c>
      <c r="T79">
        <v>7.81</v>
      </c>
      <c r="U79">
        <v>8.1</v>
      </c>
      <c r="V79">
        <v>8.08</v>
      </c>
      <c r="W79">
        <v>8.5399999999999991</v>
      </c>
      <c r="X79">
        <v>7.6</v>
      </c>
      <c r="Y79">
        <v>8</v>
      </c>
      <c r="Z79">
        <v>7.97</v>
      </c>
      <c r="AA79">
        <v>7.91</v>
      </c>
      <c r="AB79">
        <v>7.95</v>
      </c>
      <c r="AC79">
        <v>8.1300000000000008</v>
      </c>
      <c r="AD79">
        <v>8.19</v>
      </c>
      <c r="AE79">
        <v>8.49</v>
      </c>
      <c r="AF79">
        <v>8.4499999999999993</v>
      </c>
      <c r="AG79">
        <v>7.27</v>
      </c>
      <c r="AH79">
        <v>7.22</v>
      </c>
      <c r="AI79">
        <v>7.39</v>
      </c>
      <c r="AJ79">
        <v>6.72</v>
      </c>
      <c r="AK79">
        <v>6.63</v>
      </c>
      <c r="AL79">
        <v>6.46</v>
      </c>
      <c r="AM79">
        <v>6.53</v>
      </c>
      <c r="AN79">
        <v>6.76</v>
      </c>
      <c r="AO79">
        <v>7.27</v>
      </c>
      <c r="AP79">
        <v>7.35</v>
      </c>
      <c r="AQ79">
        <v>6.91</v>
      </c>
      <c r="AR79">
        <v>7.07</v>
      </c>
      <c r="AS79">
        <v>7.09</v>
      </c>
      <c r="AT79">
        <v>7.25</v>
      </c>
      <c r="AU79">
        <v>7.41</v>
      </c>
      <c r="AV79">
        <v>7.57</v>
      </c>
      <c r="AW79">
        <v>7.72</v>
      </c>
      <c r="AX79">
        <v>7.75</v>
      </c>
      <c r="AY79">
        <v>7.78</v>
      </c>
      <c r="AZ79">
        <v>7.81</v>
      </c>
      <c r="BA79">
        <v>7.83</v>
      </c>
      <c r="BB79">
        <v>7.86</v>
      </c>
    </row>
    <row r="80" spans="1:54" x14ac:dyDescent="0.35">
      <c r="B80" t="s">
        <v>187</v>
      </c>
      <c r="C80" t="s">
        <v>113</v>
      </c>
      <c r="M80" t="s">
        <v>362</v>
      </c>
      <c r="N80">
        <v>111.76</v>
      </c>
      <c r="O80">
        <v>117.06</v>
      </c>
      <c r="P80">
        <v>115.97</v>
      </c>
      <c r="Q80">
        <v>117.64</v>
      </c>
      <c r="R80">
        <v>119.37</v>
      </c>
      <c r="S80">
        <v>123.22</v>
      </c>
      <c r="T80">
        <v>125.49</v>
      </c>
      <c r="U80">
        <v>126.45</v>
      </c>
      <c r="V80">
        <v>126.41</v>
      </c>
      <c r="W80">
        <v>128.15</v>
      </c>
      <c r="X80">
        <v>126.3</v>
      </c>
      <c r="Y80">
        <v>129.04</v>
      </c>
      <c r="Z80">
        <v>121.85</v>
      </c>
      <c r="AA80">
        <v>122.24</v>
      </c>
      <c r="AB80">
        <v>124.03</v>
      </c>
      <c r="AC80">
        <v>121.13</v>
      </c>
      <c r="AD80">
        <v>121.99</v>
      </c>
      <c r="AE80">
        <v>117.53</v>
      </c>
      <c r="AF80">
        <v>111.7</v>
      </c>
      <c r="AG80">
        <v>97.27</v>
      </c>
      <c r="AH80">
        <v>102.49</v>
      </c>
      <c r="AI80">
        <v>100.92</v>
      </c>
      <c r="AJ80">
        <v>95.08</v>
      </c>
      <c r="AK80">
        <v>89.62</v>
      </c>
      <c r="AL80">
        <v>86.27</v>
      </c>
      <c r="AM80">
        <v>89</v>
      </c>
      <c r="AN80">
        <v>90.51</v>
      </c>
      <c r="AO80">
        <v>93.14</v>
      </c>
      <c r="AP80">
        <v>94.77</v>
      </c>
      <c r="AQ80">
        <v>92.02</v>
      </c>
      <c r="AR80">
        <v>95.32</v>
      </c>
      <c r="AS80">
        <v>93.76</v>
      </c>
      <c r="AT80">
        <v>93.33</v>
      </c>
      <c r="AU80">
        <v>92.9</v>
      </c>
      <c r="AV80">
        <v>92.46</v>
      </c>
      <c r="AW80">
        <v>92.02</v>
      </c>
      <c r="AX80">
        <v>91.5</v>
      </c>
      <c r="AY80">
        <v>90.99</v>
      </c>
      <c r="AZ80">
        <v>90.46</v>
      </c>
      <c r="BA80">
        <v>89.94</v>
      </c>
      <c r="BB80">
        <v>89.42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49</v>
      </c>
    </row>
    <row r="103" spans="1:54" x14ac:dyDescent="0.35">
      <c r="M103" s="2" t="s">
        <v>113</v>
      </c>
      <c r="N103" s="2" t="s">
        <v>153</v>
      </c>
      <c r="O103" s="2" t="s">
        <v>116</v>
      </c>
      <c r="P103" s="2" t="s">
        <v>117</v>
      </c>
    </row>
    <row r="104" spans="1:54" x14ac:dyDescent="0.35">
      <c r="B104" t="s">
        <v>112</v>
      </c>
      <c r="M104" t="s">
        <v>166</v>
      </c>
      <c r="N104">
        <v>4.7</v>
      </c>
      <c r="O104">
        <v>5.09</v>
      </c>
      <c r="P104">
        <v>5.17</v>
      </c>
    </row>
    <row r="105" spans="1:54" x14ac:dyDescent="0.35">
      <c r="B105" t="s">
        <v>123</v>
      </c>
      <c r="C105" t="s">
        <v>113</v>
      </c>
      <c r="M105" t="s">
        <v>333</v>
      </c>
      <c r="N105">
        <v>0.83</v>
      </c>
      <c r="O105">
        <v>0.97</v>
      </c>
      <c r="P105">
        <v>1</v>
      </c>
    </row>
    <row r="106" spans="1:54" x14ac:dyDescent="0.35">
      <c r="M106" t="s">
        <v>334</v>
      </c>
      <c r="N106">
        <v>0.38</v>
      </c>
      <c r="O106">
        <v>0.45</v>
      </c>
      <c r="P106">
        <v>0.47</v>
      </c>
    </row>
    <row r="107" spans="1:54" x14ac:dyDescent="0.35">
      <c r="M107" t="s">
        <v>169</v>
      </c>
      <c r="N107">
        <v>0.12</v>
      </c>
      <c r="O107">
        <v>0.14000000000000001</v>
      </c>
      <c r="P107">
        <v>0.14000000000000001</v>
      </c>
    </row>
    <row r="108" spans="1:54" x14ac:dyDescent="0.35">
      <c r="M108" t="s">
        <v>168</v>
      </c>
      <c r="N108">
        <v>1.05</v>
      </c>
      <c r="O108">
        <v>1.0900000000000001</v>
      </c>
      <c r="P108">
        <v>1.0900000000000001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50</v>
      </c>
    </row>
    <row r="128" spans="1:54" x14ac:dyDescent="0.35">
      <c r="M128" s="2" t="s">
        <v>113</v>
      </c>
      <c r="N128" s="2" t="s">
        <v>153</v>
      </c>
      <c r="O128" s="2" t="s">
        <v>116</v>
      </c>
      <c r="P128" s="2" t="s">
        <v>117</v>
      </c>
    </row>
    <row r="129" spans="2:16" x14ac:dyDescent="0.35">
      <c r="B129" t="s">
        <v>112</v>
      </c>
      <c r="M129" t="s">
        <v>166</v>
      </c>
      <c r="N129">
        <v>1.41</v>
      </c>
      <c r="O129">
        <v>1.32</v>
      </c>
      <c r="P129">
        <v>0.74</v>
      </c>
    </row>
    <row r="130" spans="2:16" x14ac:dyDescent="0.35">
      <c r="B130" t="s">
        <v>287</v>
      </c>
      <c r="C130" t="s">
        <v>113</v>
      </c>
      <c r="M130" t="s">
        <v>333</v>
      </c>
      <c r="N130">
        <v>21.41</v>
      </c>
      <c r="O130">
        <v>22.45</v>
      </c>
      <c r="P130">
        <v>23.1</v>
      </c>
    </row>
    <row r="131" spans="2:16" x14ac:dyDescent="0.35">
      <c r="M131" t="s">
        <v>334</v>
      </c>
      <c r="N131">
        <v>2.99</v>
      </c>
      <c r="O131">
        <v>3.25</v>
      </c>
      <c r="P131">
        <v>3.34</v>
      </c>
    </row>
    <row r="132" spans="2:16" x14ac:dyDescent="0.35">
      <c r="M132" t="s">
        <v>169</v>
      </c>
      <c r="N132">
        <v>12.88</v>
      </c>
      <c r="O132">
        <v>10.52</v>
      </c>
      <c r="P132">
        <v>9.1199999999999992</v>
      </c>
    </row>
    <row r="133" spans="2:16" x14ac:dyDescent="0.35">
      <c r="M133" t="s">
        <v>167</v>
      </c>
      <c r="N133">
        <v>19.84</v>
      </c>
      <c r="O133">
        <v>21.16</v>
      </c>
      <c r="P133">
        <v>21.9</v>
      </c>
    </row>
    <row r="134" spans="2:16" x14ac:dyDescent="0.35">
      <c r="M134" t="s">
        <v>168</v>
      </c>
      <c r="N134">
        <v>34.21</v>
      </c>
      <c r="O134">
        <v>30.74</v>
      </c>
      <c r="P134">
        <v>28.61</v>
      </c>
    </row>
    <row r="135" spans="2:16" x14ac:dyDescent="0.35">
      <c r="M135" t="s">
        <v>363</v>
      </c>
      <c r="N135">
        <v>2.59</v>
      </c>
      <c r="O135">
        <v>2.58</v>
      </c>
      <c r="P135">
        <v>2.62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51</v>
      </c>
    </row>
    <row r="153" spans="1:54" x14ac:dyDescent="0.35">
      <c r="M153" s="2" t="s">
        <v>113</v>
      </c>
      <c r="N153" s="2" t="s">
        <v>114</v>
      </c>
      <c r="O153" s="2" t="s">
        <v>125</v>
      </c>
      <c r="P153" s="2" t="s">
        <v>126</v>
      </c>
      <c r="Q153" s="2" t="s">
        <v>127</v>
      </c>
      <c r="R153" s="2" t="s">
        <v>128</v>
      </c>
      <c r="S153" s="2" t="s">
        <v>129</v>
      </c>
      <c r="T153" s="2" t="s">
        <v>130</v>
      </c>
      <c r="U153" s="2" t="s">
        <v>131</v>
      </c>
      <c r="V153" s="2" t="s">
        <v>132</v>
      </c>
      <c r="W153" s="2" t="s">
        <v>133</v>
      </c>
      <c r="X153" s="2" t="s">
        <v>134</v>
      </c>
      <c r="Y153" s="2" t="s">
        <v>135</v>
      </c>
      <c r="Z153" s="2" t="s">
        <v>136</v>
      </c>
      <c r="AA153" s="2" t="s">
        <v>137</v>
      </c>
      <c r="AB153" s="2" t="s">
        <v>138</v>
      </c>
      <c r="AC153" s="2" t="s">
        <v>139</v>
      </c>
      <c r="AD153" s="2" t="s">
        <v>140</v>
      </c>
      <c r="AE153" s="2" t="s">
        <v>141</v>
      </c>
      <c r="AF153" s="2" t="s">
        <v>142</v>
      </c>
      <c r="AG153" s="2" t="s">
        <v>143</v>
      </c>
      <c r="AH153" s="2" t="s">
        <v>144</v>
      </c>
      <c r="AI153" s="2" t="s">
        <v>145</v>
      </c>
      <c r="AJ153" s="2" t="s">
        <v>146</v>
      </c>
      <c r="AK153" s="2" t="s">
        <v>147</v>
      </c>
      <c r="AL153" s="2" t="s">
        <v>148</v>
      </c>
      <c r="AM153" s="2" t="s">
        <v>149</v>
      </c>
      <c r="AN153" s="2" t="s">
        <v>150</v>
      </c>
      <c r="AO153" s="2" t="s">
        <v>151</v>
      </c>
      <c r="AP153" s="2" t="s">
        <v>152</v>
      </c>
      <c r="AQ153" s="2" t="s">
        <v>115</v>
      </c>
      <c r="AR153" s="2" t="s">
        <v>153</v>
      </c>
      <c r="AS153" s="2" t="s">
        <v>154</v>
      </c>
      <c r="AT153" s="2" t="s">
        <v>155</v>
      </c>
      <c r="AU153" s="2" t="s">
        <v>156</v>
      </c>
      <c r="AV153" s="2" t="s">
        <v>157</v>
      </c>
      <c r="AW153" s="2" t="s">
        <v>116</v>
      </c>
      <c r="AX153" s="2" t="s">
        <v>158</v>
      </c>
      <c r="AY153" s="2" t="s">
        <v>159</v>
      </c>
      <c r="AZ153" s="2" t="s">
        <v>160</v>
      </c>
      <c r="BA153" s="2" t="s">
        <v>161</v>
      </c>
      <c r="BB153" s="2" t="s">
        <v>117</v>
      </c>
    </row>
    <row r="154" spans="1:54" x14ac:dyDescent="0.35">
      <c r="B154" t="s">
        <v>124</v>
      </c>
      <c r="M154" t="s">
        <v>171</v>
      </c>
      <c r="N154">
        <v>14.85</v>
      </c>
      <c r="O154">
        <v>16.18</v>
      </c>
      <c r="P154">
        <v>14.21</v>
      </c>
      <c r="Q154">
        <v>15.18</v>
      </c>
      <c r="R154">
        <v>14.75</v>
      </c>
      <c r="S154">
        <v>14.52</v>
      </c>
      <c r="T154">
        <v>14.36</v>
      </c>
      <c r="U154">
        <v>14.59</v>
      </c>
      <c r="V154">
        <v>14.04</v>
      </c>
      <c r="W154">
        <v>12.18</v>
      </c>
      <c r="X154">
        <v>11.62</v>
      </c>
      <c r="Y154">
        <v>10.18</v>
      </c>
      <c r="Z154">
        <v>8.5399999999999991</v>
      </c>
      <c r="AA154">
        <v>8.73</v>
      </c>
      <c r="AB154">
        <v>9.7100000000000009</v>
      </c>
      <c r="AC154">
        <v>9.07</v>
      </c>
      <c r="AD154">
        <v>9.31</v>
      </c>
      <c r="AE154">
        <v>9.11</v>
      </c>
      <c r="AF154">
        <v>7.4</v>
      </c>
      <c r="AG154">
        <v>4.08</v>
      </c>
      <c r="AH154">
        <v>4.5599999999999996</v>
      </c>
      <c r="AI154">
        <v>4.97</v>
      </c>
      <c r="AJ154">
        <v>3.68</v>
      </c>
      <c r="AK154">
        <v>3.95</v>
      </c>
      <c r="AL154">
        <v>4.28</v>
      </c>
      <c r="AM154">
        <v>4.22</v>
      </c>
      <c r="AN154">
        <v>4.49</v>
      </c>
      <c r="AO154">
        <v>5.05</v>
      </c>
      <c r="AP154">
        <v>5.23</v>
      </c>
      <c r="AQ154">
        <v>4.33</v>
      </c>
      <c r="AR154">
        <v>4.34</v>
      </c>
      <c r="AS154">
        <v>4.0199999999999996</v>
      </c>
      <c r="AT154">
        <v>3.9</v>
      </c>
      <c r="AU154">
        <v>3.77</v>
      </c>
      <c r="AV154">
        <v>3.65</v>
      </c>
      <c r="AW154">
        <v>3.52</v>
      </c>
      <c r="AX154">
        <v>3.5</v>
      </c>
      <c r="AY154">
        <v>3.47</v>
      </c>
      <c r="AZ154">
        <v>3.44</v>
      </c>
      <c r="BA154">
        <v>3.41</v>
      </c>
      <c r="BB154">
        <v>3.39</v>
      </c>
    </row>
    <row r="155" spans="1:54" x14ac:dyDescent="0.35">
      <c r="B155" t="s">
        <v>364</v>
      </c>
      <c r="C155" t="s">
        <v>113</v>
      </c>
      <c r="M155" t="s">
        <v>172</v>
      </c>
      <c r="N155">
        <v>39.86</v>
      </c>
      <c r="O155">
        <v>42.26</v>
      </c>
      <c r="P155">
        <v>41.49</v>
      </c>
      <c r="Q155">
        <v>37.71</v>
      </c>
      <c r="R155">
        <v>36.68</v>
      </c>
      <c r="S155">
        <v>37.72</v>
      </c>
      <c r="T155">
        <v>37.94</v>
      </c>
      <c r="U155">
        <v>35.14</v>
      </c>
      <c r="V155">
        <v>34.28</v>
      </c>
      <c r="W155">
        <v>34.03</v>
      </c>
      <c r="X155">
        <v>32.700000000000003</v>
      </c>
      <c r="Y155">
        <v>34.42</v>
      </c>
      <c r="Z155">
        <v>33.61</v>
      </c>
      <c r="AA155">
        <v>33.630000000000003</v>
      </c>
      <c r="AB155">
        <v>34.549999999999997</v>
      </c>
      <c r="AC155">
        <v>32.700000000000003</v>
      </c>
      <c r="AD155">
        <v>35.1</v>
      </c>
      <c r="AE155">
        <v>32.06</v>
      </c>
      <c r="AF155">
        <v>27.8</v>
      </c>
      <c r="AG155">
        <v>23.39</v>
      </c>
      <c r="AH155">
        <v>23.74</v>
      </c>
      <c r="AI155">
        <v>22.56</v>
      </c>
      <c r="AJ155">
        <v>20.8</v>
      </c>
      <c r="AK155">
        <v>18.489999999999998</v>
      </c>
      <c r="AL155">
        <v>17.09</v>
      </c>
      <c r="AM155">
        <v>17.010000000000002</v>
      </c>
      <c r="AN155">
        <v>18.14</v>
      </c>
      <c r="AO155">
        <v>18.649999999999999</v>
      </c>
      <c r="AP155">
        <v>17.48</v>
      </c>
      <c r="AQ155">
        <v>18.100000000000001</v>
      </c>
      <c r="AR155">
        <v>18.2</v>
      </c>
      <c r="AS155">
        <v>17.04</v>
      </c>
      <c r="AT155">
        <v>16.59</v>
      </c>
      <c r="AU155">
        <v>16.14</v>
      </c>
      <c r="AV155">
        <v>15.69</v>
      </c>
      <c r="AW155">
        <v>15.1</v>
      </c>
      <c r="AX155">
        <v>14.72</v>
      </c>
      <c r="AY155">
        <v>14.33</v>
      </c>
      <c r="AZ155">
        <v>13.88</v>
      </c>
      <c r="BA155">
        <v>13.49</v>
      </c>
      <c r="BB155">
        <v>13.02</v>
      </c>
    </row>
    <row r="156" spans="1:54" x14ac:dyDescent="0.35">
      <c r="M156" t="s">
        <v>268</v>
      </c>
      <c r="N156">
        <v>0.01</v>
      </c>
      <c r="O156">
        <v>0.01</v>
      </c>
      <c r="P156">
        <v>0.02</v>
      </c>
      <c r="Q156">
        <v>0.02</v>
      </c>
      <c r="R156">
        <v>0.01</v>
      </c>
      <c r="S156">
        <v>0.01</v>
      </c>
      <c r="T156">
        <v>0.01</v>
      </c>
      <c r="U156">
        <v>0.01</v>
      </c>
      <c r="V156">
        <v>0.01</v>
      </c>
      <c r="W156">
        <v>0.02</v>
      </c>
      <c r="X156">
        <v>7.0000000000000007E-2</v>
      </c>
      <c r="Y156">
        <v>0.28999999999999998</v>
      </c>
      <c r="Z156">
        <v>0.25</v>
      </c>
      <c r="AA156">
        <v>0.46</v>
      </c>
      <c r="AB156">
        <v>0.59</v>
      </c>
      <c r="AC156">
        <v>0.59</v>
      </c>
      <c r="AD156">
        <v>0.42</v>
      </c>
      <c r="AE156">
        <v>0.51</v>
      </c>
      <c r="AF156">
        <v>0.8</v>
      </c>
      <c r="AG156">
        <v>0.76</v>
      </c>
      <c r="AH156">
        <v>0.76</v>
      </c>
      <c r="AI156">
        <v>0.73</v>
      </c>
      <c r="AJ156">
        <v>0.66</v>
      </c>
      <c r="AK156">
        <v>0.66</v>
      </c>
      <c r="AL156">
        <v>0.67</v>
      </c>
      <c r="AM156">
        <v>0.67</v>
      </c>
      <c r="AN156">
        <v>0.67</v>
      </c>
      <c r="AO156">
        <v>0.67</v>
      </c>
      <c r="AP156">
        <v>0.69</v>
      </c>
      <c r="AQ156">
        <v>0.69</v>
      </c>
      <c r="AR156">
        <v>1.69</v>
      </c>
      <c r="AS156">
        <v>1.75</v>
      </c>
      <c r="AT156">
        <v>1.8</v>
      </c>
      <c r="AU156">
        <v>1.86</v>
      </c>
      <c r="AV156">
        <v>1.91</v>
      </c>
      <c r="AW156">
        <v>1.97</v>
      </c>
      <c r="AX156">
        <v>2.0299999999999998</v>
      </c>
      <c r="AY156">
        <v>2.08</v>
      </c>
      <c r="AZ156">
        <v>2.14</v>
      </c>
      <c r="BA156">
        <v>2.19</v>
      </c>
      <c r="BB156">
        <v>2.25</v>
      </c>
    </row>
    <row r="157" spans="1:54" x14ac:dyDescent="0.35">
      <c r="M157" t="s">
        <v>173</v>
      </c>
      <c r="N157">
        <v>23.29</v>
      </c>
      <c r="O157">
        <v>24.94</v>
      </c>
      <c r="P157">
        <v>25.82</v>
      </c>
      <c r="Q157">
        <v>27.91</v>
      </c>
      <c r="R157">
        <v>31.42</v>
      </c>
      <c r="S157">
        <v>34.619999999999997</v>
      </c>
      <c r="T157">
        <v>35.49</v>
      </c>
      <c r="U157">
        <v>38.06</v>
      </c>
      <c r="V157">
        <v>39.44</v>
      </c>
      <c r="W157">
        <v>43.24</v>
      </c>
      <c r="X157">
        <v>40.950000000000003</v>
      </c>
      <c r="Y157">
        <v>42.92</v>
      </c>
      <c r="Z157">
        <v>39.82</v>
      </c>
      <c r="AA157">
        <v>39.75</v>
      </c>
      <c r="AB157">
        <v>38.65</v>
      </c>
      <c r="AC157">
        <v>37.51</v>
      </c>
      <c r="AD157">
        <v>36.1</v>
      </c>
      <c r="AE157">
        <v>35.42</v>
      </c>
      <c r="AF157">
        <v>34.68</v>
      </c>
      <c r="AG157">
        <v>31.62</v>
      </c>
      <c r="AH157">
        <v>34.79</v>
      </c>
      <c r="AI157">
        <v>33.39</v>
      </c>
      <c r="AJ157">
        <v>31.59</v>
      </c>
      <c r="AK157">
        <v>31.27</v>
      </c>
      <c r="AL157">
        <v>31.26</v>
      </c>
      <c r="AM157">
        <v>30.25</v>
      </c>
      <c r="AN157">
        <v>29.32</v>
      </c>
      <c r="AO157">
        <v>29.57</v>
      </c>
      <c r="AP157">
        <v>30.22</v>
      </c>
      <c r="AQ157">
        <v>26.91</v>
      </c>
      <c r="AR157">
        <v>24.97</v>
      </c>
      <c r="AS157">
        <v>23.68</v>
      </c>
      <c r="AT157">
        <v>21.48</v>
      </c>
      <c r="AU157">
        <v>20.25</v>
      </c>
      <c r="AV157">
        <v>18.41</v>
      </c>
      <c r="AW157">
        <v>17.440000000000001</v>
      </c>
      <c r="AX157">
        <v>15.38</v>
      </c>
      <c r="AY157">
        <v>13.72</v>
      </c>
      <c r="AZ157">
        <v>12.01</v>
      </c>
      <c r="BA157">
        <v>10.16</v>
      </c>
      <c r="BB157">
        <v>8.17</v>
      </c>
    </row>
    <row r="158" spans="1:54" x14ac:dyDescent="0.35">
      <c r="M158" t="s">
        <v>174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0.11</v>
      </c>
      <c r="AM158">
        <v>0.32</v>
      </c>
      <c r="AN158">
        <v>0.92</v>
      </c>
      <c r="AO158">
        <v>1.64</v>
      </c>
      <c r="AP158">
        <v>2.35</v>
      </c>
      <c r="AQ158">
        <v>3.02</v>
      </c>
      <c r="AR158">
        <v>5.43</v>
      </c>
      <c r="AS158">
        <v>6.56</v>
      </c>
      <c r="AT158">
        <v>8.69</v>
      </c>
      <c r="AU158">
        <v>9.85</v>
      </c>
      <c r="AV158">
        <v>11.61</v>
      </c>
      <c r="AW158">
        <v>12.5</v>
      </c>
      <c r="AX158">
        <v>14.26</v>
      </c>
      <c r="AY158">
        <v>15.61</v>
      </c>
      <c r="AZ158">
        <v>17.010000000000002</v>
      </c>
      <c r="BA158">
        <v>18.54</v>
      </c>
      <c r="BB158">
        <v>20.23</v>
      </c>
    </row>
    <row r="159" spans="1:54" x14ac:dyDescent="0.35">
      <c r="M159" t="s">
        <v>175</v>
      </c>
      <c r="N159">
        <v>5.78</v>
      </c>
      <c r="O159">
        <v>5.69</v>
      </c>
      <c r="P159">
        <v>5.75</v>
      </c>
      <c r="Q159">
        <v>5.82</v>
      </c>
      <c r="R159">
        <v>4.46</v>
      </c>
      <c r="S159">
        <v>4.2300000000000004</v>
      </c>
      <c r="T159">
        <v>4.0999999999999996</v>
      </c>
      <c r="U159">
        <v>4.17</v>
      </c>
      <c r="V159">
        <v>4.2699999999999996</v>
      </c>
      <c r="W159">
        <v>4.25</v>
      </c>
      <c r="X159">
        <v>4.45</v>
      </c>
      <c r="Y159">
        <v>4.5999999999999996</v>
      </c>
      <c r="Z159">
        <v>3.31</v>
      </c>
      <c r="AA159">
        <v>3.53</v>
      </c>
      <c r="AB159">
        <v>3.43</v>
      </c>
      <c r="AC159">
        <v>3.61</v>
      </c>
      <c r="AD159">
        <v>4.18</v>
      </c>
      <c r="AE159">
        <v>5.33</v>
      </c>
      <c r="AF159">
        <v>7.06</v>
      </c>
      <c r="AG159">
        <v>6.85</v>
      </c>
      <c r="AH159">
        <v>7.32</v>
      </c>
      <c r="AI159">
        <v>7.9</v>
      </c>
      <c r="AJ159">
        <v>6.22</v>
      </c>
      <c r="AK159">
        <v>4.3899999999999997</v>
      </c>
      <c r="AL159">
        <v>3.76</v>
      </c>
      <c r="AM159">
        <v>7.22</v>
      </c>
      <c r="AN159">
        <v>6.12</v>
      </c>
      <c r="AO159">
        <v>6.76</v>
      </c>
      <c r="AP159">
        <v>7.16</v>
      </c>
      <c r="AQ159">
        <v>7.24</v>
      </c>
      <c r="AR159">
        <v>7.43</v>
      </c>
      <c r="AS159">
        <v>6.94</v>
      </c>
      <c r="AT159">
        <v>6.54</v>
      </c>
      <c r="AU159">
        <v>6.14</v>
      </c>
      <c r="AV159">
        <v>5.74</v>
      </c>
      <c r="AW159">
        <v>5.33</v>
      </c>
      <c r="AX159">
        <v>5.0599999999999996</v>
      </c>
      <c r="AY159">
        <v>4.79</v>
      </c>
      <c r="AZ159">
        <v>4.5199999999999996</v>
      </c>
      <c r="BA159">
        <v>4.25</v>
      </c>
      <c r="BB159">
        <v>3.98</v>
      </c>
    </row>
    <row r="160" spans="1:54" x14ac:dyDescent="0.35">
      <c r="M160" t="s">
        <v>176</v>
      </c>
      <c r="N160">
        <v>0.7</v>
      </c>
      <c r="O160">
        <v>0.66</v>
      </c>
      <c r="P160">
        <v>0.7</v>
      </c>
      <c r="Q160">
        <v>0.75</v>
      </c>
      <c r="R160">
        <v>0.74</v>
      </c>
      <c r="S160">
        <v>0.91</v>
      </c>
      <c r="T160">
        <v>0.9</v>
      </c>
      <c r="U160">
        <v>0.98</v>
      </c>
      <c r="V160">
        <v>1</v>
      </c>
      <c r="W160">
        <v>0.97</v>
      </c>
      <c r="X160">
        <v>1.04</v>
      </c>
      <c r="Y160">
        <v>1.39</v>
      </c>
      <c r="Z160">
        <v>1.38</v>
      </c>
      <c r="AA160">
        <v>1.66</v>
      </c>
      <c r="AB160">
        <v>1.85</v>
      </c>
      <c r="AC160">
        <v>1.94</v>
      </c>
      <c r="AD160">
        <v>1.87</v>
      </c>
      <c r="AE160">
        <v>2</v>
      </c>
      <c r="AF160">
        <v>2.44</v>
      </c>
      <c r="AG160">
        <v>2.52</v>
      </c>
      <c r="AH160">
        <v>2.62</v>
      </c>
      <c r="AI160">
        <v>2.65</v>
      </c>
      <c r="AJ160">
        <v>2.63</v>
      </c>
      <c r="AK160">
        <v>2.84</v>
      </c>
      <c r="AL160">
        <v>2.93</v>
      </c>
      <c r="AM160">
        <v>3.15</v>
      </c>
      <c r="AN160">
        <v>3.62</v>
      </c>
      <c r="AO160">
        <v>3.54</v>
      </c>
      <c r="AP160">
        <v>4.3</v>
      </c>
      <c r="AQ160">
        <v>5.14</v>
      </c>
      <c r="AR160">
        <v>6.38</v>
      </c>
      <c r="AS160">
        <v>6.21</v>
      </c>
      <c r="AT160">
        <v>6.25</v>
      </c>
      <c r="AU160">
        <v>6.29</v>
      </c>
      <c r="AV160">
        <v>6.32</v>
      </c>
      <c r="AW160">
        <v>6.49</v>
      </c>
      <c r="AX160">
        <v>6.52</v>
      </c>
      <c r="AY160">
        <v>6.56</v>
      </c>
      <c r="AZ160">
        <v>6.66</v>
      </c>
      <c r="BA160">
        <v>6.69</v>
      </c>
      <c r="BB160">
        <v>6.82</v>
      </c>
    </row>
    <row r="161" spans="1:54" x14ac:dyDescent="0.35">
      <c r="M161" t="s">
        <v>177</v>
      </c>
      <c r="N161">
        <v>3.09</v>
      </c>
      <c r="O161">
        <v>3.21</v>
      </c>
      <c r="P161">
        <v>3.78</v>
      </c>
      <c r="Q161">
        <v>4.67</v>
      </c>
      <c r="R161">
        <v>4.63</v>
      </c>
      <c r="S161">
        <v>4.57</v>
      </c>
      <c r="T161">
        <v>5.98</v>
      </c>
      <c r="U161">
        <v>5.97</v>
      </c>
      <c r="V161">
        <v>5.75</v>
      </c>
      <c r="W161">
        <v>6.35</v>
      </c>
      <c r="X161">
        <v>6.88</v>
      </c>
      <c r="Y161">
        <v>7.03</v>
      </c>
      <c r="Z161">
        <v>7.18</v>
      </c>
      <c r="AA161">
        <v>7.4</v>
      </c>
      <c r="AB161">
        <v>7.03</v>
      </c>
      <c r="AC161">
        <v>6.63</v>
      </c>
      <c r="AD161">
        <v>6.39</v>
      </c>
      <c r="AE161">
        <v>5.64</v>
      </c>
      <c r="AF161">
        <v>5.26</v>
      </c>
      <c r="AG161">
        <v>4.8899999999999997</v>
      </c>
      <c r="AH161">
        <v>4.8499999999999996</v>
      </c>
      <c r="AI161">
        <v>4.6399999999999997</v>
      </c>
      <c r="AJ161">
        <v>5.16</v>
      </c>
      <c r="AK161">
        <v>4.3099999999999996</v>
      </c>
      <c r="AL161">
        <v>2.89</v>
      </c>
      <c r="AM161">
        <v>2.4</v>
      </c>
      <c r="AN161">
        <v>3.39</v>
      </c>
      <c r="AO161">
        <v>3.39</v>
      </c>
      <c r="AP161">
        <v>3.31</v>
      </c>
      <c r="AQ161">
        <v>3.31</v>
      </c>
      <c r="AR161">
        <v>3.41</v>
      </c>
      <c r="AS161">
        <v>3.46</v>
      </c>
      <c r="AT161">
        <v>3.52</v>
      </c>
      <c r="AU161">
        <v>3.57</v>
      </c>
      <c r="AV161">
        <v>3.63</v>
      </c>
      <c r="AW161">
        <v>3.69</v>
      </c>
      <c r="AX161">
        <v>3.69</v>
      </c>
      <c r="AY161">
        <v>3.69</v>
      </c>
      <c r="AZ161">
        <v>3.69</v>
      </c>
      <c r="BA161">
        <v>3.69</v>
      </c>
      <c r="BB161">
        <v>3.69</v>
      </c>
    </row>
    <row r="162" spans="1:54" x14ac:dyDescent="0.35">
      <c r="M162" t="s">
        <v>178</v>
      </c>
      <c r="N162">
        <v>30.44</v>
      </c>
      <c r="O162">
        <v>31.18</v>
      </c>
      <c r="P162">
        <v>31.7</v>
      </c>
      <c r="Q162">
        <v>31.84</v>
      </c>
      <c r="R162">
        <v>32.89</v>
      </c>
      <c r="S162">
        <v>33.96</v>
      </c>
      <c r="T162">
        <v>34.51</v>
      </c>
      <c r="U162">
        <v>35.64</v>
      </c>
      <c r="V162">
        <v>35.71</v>
      </c>
      <c r="W162">
        <v>35.65</v>
      </c>
      <c r="X162">
        <v>36.19</v>
      </c>
      <c r="Y162">
        <v>36.22</v>
      </c>
      <c r="Z162">
        <v>35.729999999999997</v>
      </c>
      <c r="AA162">
        <v>35.01</v>
      </c>
      <c r="AB162">
        <v>36.159999999999997</v>
      </c>
      <c r="AC162">
        <v>37.200000000000003</v>
      </c>
      <c r="AD162">
        <v>36.79</v>
      </c>
      <c r="AE162">
        <v>35.950000000000003</v>
      </c>
      <c r="AF162">
        <v>34.72</v>
      </c>
      <c r="AG162">
        <v>30.43</v>
      </c>
      <c r="AH162">
        <v>31.06</v>
      </c>
      <c r="AI162">
        <v>31.46</v>
      </c>
      <c r="AJ162">
        <v>31.07</v>
      </c>
      <c r="AK162">
        <v>30.33</v>
      </c>
      <c r="AL162">
        <v>29.75</v>
      </c>
      <c r="AM162">
        <v>30.28</v>
      </c>
      <c r="AN162">
        <v>30.58</v>
      </c>
      <c r="AO162">
        <v>31.13</v>
      </c>
      <c r="AP162">
        <v>31.36</v>
      </c>
      <c r="AQ162">
        <v>30.2</v>
      </c>
      <c r="AR162">
        <v>30.55</v>
      </c>
      <c r="AS162">
        <v>31.18</v>
      </c>
      <c r="AT162">
        <v>31.81</v>
      </c>
      <c r="AU162">
        <v>32.450000000000003</v>
      </c>
      <c r="AV162">
        <v>33.07</v>
      </c>
      <c r="AW162">
        <v>33.69</v>
      </c>
      <c r="AX162">
        <v>34.1</v>
      </c>
      <c r="AY162">
        <v>34.520000000000003</v>
      </c>
      <c r="AZ162">
        <v>34.93</v>
      </c>
      <c r="BA162">
        <v>35.33</v>
      </c>
      <c r="BB162">
        <v>35.74</v>
      </c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54" x14ac:dyDescent="0.35">
      <c r="M177" s="2" t="s">
        <v>52</v>
      </c>
    </row>
    <row r="178" spans="2:54" x14ac:dyDescent="0.35">
      <c r="M178" s="2" t="s">
        <v>113</v>
      </c>
      <c r="N178" s="2" t="s">
        <v>114</v>
      </c>
      <c r="O178" s="2" t="s">
        <v>125</v>
      </c>
      <c r="P178" s="2" t="s">
        <v>126</v>
      </c>
      <c r="Q178" s="2" t="s">
        <v>127</v>
      </c>
      <c r="R178" s="2" t="s">
        <v>128</v>
      </c>
      <c r="S178" s="2" t="s">
        <v>129</v>
      </c>
      <c r="T178" s="2" t="s">
        <v>130</v>
      </c>
      <c r="U178" s="2" t="s">
        <v>131</v>
      </c>
      <c r="V178" s="2" t="s">
        <v>132</v>
      </c>
      <c r="W178" s="2" t="s">
        <v>133</v>
      </c>
      <c r="X178" s="2" t="s">
        <v>134</v>
      </c>
      <c r="Y178" s="2" t="s">
        <v>135</v>
      </c>
      <c r="Z178" s="2" t="s">
        <v>136</v>
      </c>
      <c r="AA178" s="2" t="s">
        <v>137</v>
      </c>
      <c r="AB178" s="2" t="s">
        <v>138</v>
      </c>
      <c r="AC178" s="2" t="s">
        <v>139</v>
      </c>
      <c r="AD178" s="2" t="s">
        <v>140</v>
      </c>
      <c r="AE178" s="2" t="s">
        <v>141</v>
      </c>
      <c r="AF178" s="2" t="s">
        <v>142</v>
      </c>
      <c r="AG178" s="2" t="s">
        <v>143</v>
      </c>
      <c r="AH178" s="2" t="s">
        <v>144</v>
      </c>
      <c r="AI178" s="2" t="s">
        <v>145</v>
      </c>
      <c r="AJ178" s="2" t="s">
        <v>146</v>
      </c>
      <c r="AK178" s="2" t="s">
        <v>147</v>
      </c>
      <c r="AL178" s="2" t="s">
        <v>148</v>
      </c>
      <c r="AM178" s="2" t="s">
        <v>149</v>
      </c>
      <c r="AN178" s="2" t="s">
        <v>150</v>
      </c>
      <c r="AO178" s="2" t="s">
        <v>151</v>
      </c>
      <c r="AP178" s="2" t="s">
        <v>152</v>
      </c>
      <c r="AQ178" s="2" t="s">
        <v>115</v>
      </c>
      <c r="AR178" s="2" t="s">
        <v>153</v>
      </c>
      <c r="AS178" s="2" t="s">
        <v>154</v>
      </c>
      <c r="AT178" s="2" t="s">
        <v>155</v>
      </c>
      <c r="AU178" s="2" t="s">
        <v>156</v>
      </c>
      <c r="AV178" s="2" t="s">
        <v>157</v>
      </c>
      <c r="AW178" s="2" t="s">
        <v>116</v>
      </c>
      <c r="AX178" s="2" t="s">
        <v>158</v>
      </c>
      <c r="AY178" s="2" t="s">
        <v>159</v>
      </c>
      <c r="AZ178" s="2" t="s">
        <v>160</v>
      </c>
      <c r="BA178" s="2" t="s">
        <v>161</v>
      </c>
      <c r="BB178" s="2" t="s">
        <v>117</v>
      </c>
    </row>
    <row r="179" spans="2:54" x14ac:dyDescent="0.35">
      <c r="B179" t="s">
        <v>124</v>
      </c>
      <c r="M179" t="s">
        <v>176</v>
      </c>
      <c r="N179">
        <v>0.7</v>
      </c>
      <c r="O179">
        <v>0.66</v>
      </c>
      <c r="P179">
        <v>0.7</v>
      </c>
      <c r="Q179">
        <v>0.75</v>
      </c>
      <c r="R179">
        <v>0.74</v>
      </c>
      <c r="S179">
        <v>0.91</v>
      </c>
      <c r="T179">
        <v>0.9</v>
      </c>
      <c r="U179">
        <v>0.98</v>
      </c>
      <c r="V179">
        <v>1</v>
      </c>
      <c r="W179">
        <v>0.97</v>
      </c>
      <c r="X179">
        <v>1.04</v>
      </c>
      <c r="Y179">
        <v>1.39</v>
      </c>
      <c r="Z179">
        <v>1.38</v>
      </c>
      <c r="AA179">
        <v>1.66</v>
      </c>
      <c r="AB179">
        <v>1.85</v>
      </c>
      <c r="AC179">
        <v>1.94</v>
      </c>
      <c r="AD179">
        <v>1.87</v>
      </c>
      <c r="AE179">
        <v>2</v>
      </c>
      <c r="AF179">
        <v>2.44</v>
      </c>
      <c r="AG179">
        <v>2.52</v>
      </c>
      <c r="AH179">
        <v>2.62</v>
      </c>
      <c r="AI179">
        <v>2.65</v>
      </c>
      <c r="AJ179">
        <v>2.63</v>
      </c>
      <c r="AK179">
        <v>2.84</v>
      </c>
      <c r="AL179">
        <v>2.93</v>
      </c>
      <c r="AM179">
        <v>3.15</v>
      </c>
      <c r="AN179">
        <v>3.62</v>
      </c>
      <c r="AO179">
        <v>3.54</v>
      </c>
      <c r="AP179">
        <v>4.3</v>
      </c>
      <c r="AQ179">
        <v>5.14</v>
      </c>
      <c r="AR179">
        <v>6.37</v>
      </c>
      <c r="AS179">
        <v>6.21</v>
      </c>
      <c r="AT179">
        <v>6.22</v>
      </c>
      <c r="AU179">
        <v>6.24</v>
      </c>
      <c r="AV179">
        <v>6.24</v>
      </c>
      <c r="AW179">
        <v>6.27</v>
      </c>
      <c r="AX179">
        <v>6.27</v>
      </c>
      <c r="AY179">
        <v>6.27</v>
      </c>
      <c r="AZ179">
        <v>6.28</v>
      </c>
      <c r="BA179">
        <v>6.28</v>
      </c>
      <c r="BB179">
        <v>6.28</v>
      </c>
    </row>
    <row r="180" spans="2:54" x14ac:dyDescent="0.35">
      <c r="B180" t="s">
        <v>347</v>
      </c>
      <c r="C180" t="s">
        <v>113</v>
      </c>
      <c r="M180" t="s">
        <v>175</v>
      </c>
      <c r="N180">
        <v>5.78</v>
      </c>
      <c r="O180">
        <v>5.69</v>
      </c>
      <c r="P180">
        <v>5.75</v>
      </c>
      <c r="Q180">
        <v>5.82</v>
      </c>
      <c r="R180">
        <v>4.46</v>
      </c>
      <c r="S180">
        <v>4.2300000000000004</v>
      </c>
      <c r="T180">
        <v>4.0999999999999996</v>
      </c>
      <c r="U180">
        <v>4.17</v>
      </c>
      <c r="V180">
        <v>4.2699999999999996</v>
      </c>
      <c r="W180">
        <v>4.25</v>
      </c>
      <c r="X180">
        <v>4.45</v>
      </c>
      <c r="Y180">
        <v>4.5999999999999996</v>
      </c>
      <c r="Z180">
        <v>3.31</v>
      </c>
      <c r="AA180">
        <v>3.53</v>
      </c>
      <c r="AB180">
        <v>3.43</v>
      </c>
      <c r="AC180">
        <v>3.61</v>
      </c>
      <c r="AD180">
        <v>4.18</v>
      </c>
      <c r="AE180">
        <v>5.33</v>
      </c>
      <c r="AF180">
        <v>7.06</v>
      </c>
      <c r="AG180">
        <v>6.85</v>
      </c>
      <c r="AH180">
        <v>7.32</v>
      </c>
      <c r="AI180">
        <v>7.9</v>
      </c>
      <c r="AJ180">
        <v>6.22</v>
      </c>
      <c r="AK180">
        <v>4.3899999999999997</v>
      </c>
      <c r="AL180">
        <v>3.76</v>
      </c>
      <c r="AM180">
        <v>7.22</v>
      </c>
      <c r="AN180">
        <v>6.12</v>
      </c>
      <c r="AO180">
        <v>6.76</v>
      </c>
      <c r="AP180">
        <v>7.16</v>
      </c>
      <c r="AQ180">
        <v>7.24</v>
      </c>
      <c r="AR180">
        <v>7.43</v>
      </c>
      <c r="AS180">
        <v>6.94</v>
      </c>
      <c r="AT180">
        <v>6.54</v>
      </c>
      <c r="AU180">
        <v>6.14</v>
      </c>
      <c r="AV180">
        <v>5.74</v>
      </c>
      <c r="AW180">
        <v>5.33</v>
      </c>
      <c r="AX180">
        <v>5.0599999999999996</v>
      </c>
      <c r="AY180">
        <v>4.79</v>
      </c>
      <c r="AZ180">
        <v>4.5199999999999996</v>
      </c>
      <c r="BA180">
        <v>4.25</v>
      </c>
      <c r="BB180">
        <v>3.98</v>
      </c>
    </row>
    <row r="181" spans="2:54" x14ac:dyDescent="0.35">
      <c r="M181" t="s">
        <v>365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0.11</v>
      </c>
      <c r="AM181">
        <v>0.31</v>
      </c>
      <c r="AN181">
        <v>0.91</v>
      </c>
      <c r="AO181">
        <v>1.63</v>
      </c>
      <c r="AP181">
        <v>2.33</v>
      </c>
      <c r="AQ181">
        <v>2.99</v>
      </c>
      <c r="AR181">
        <v>5.37</v>
      </c>
      <c r="AS181">
        <v>6.48</v>
      </c>
      <c r="AT181">
        <v>8.58</v>
      </c>
      <c r="AU181">
        <v>9.7200000000000006</v>
      </c>
      <c r="AV181">
        <v>11.45</v>
      </c>
      <c r="AW181">
        <v>12.32</v>
      </c>
      <c r="AX181">
        <v>14.04</v>
      </c>
      <c r="AY181">
        <v>15.37</v>
      </c>
      <c r="AZ181">
        <v>16.739999999999998</v>
      </c>
      <c r="BA181">
        <v>18.239999999999998</v>
      </c>
      <c r="BB181">
        <v>19.89</v>
      </c>
    </row>
    <row r="182" spans="2:54" x14ac:dyDescent="0.35">
      <c r="M182" t="s">
        <v>309</v>
      </c>
      <c r="N182">
        <v>29.39</v>
      </c>
      <c r="O182">
        <v>30.08</v>
      </c>
      <c r="P182">
        <v>30.5</v>
      </c>
      <c r="Q182">
        <v>30.72</v>
      </c>
      <c r="R182">
        <v>31.75</v>
      </c>
      <c r="S182">
        <v>32.85</v>
      </c>
      <c r="T182">
        <v>33.43</v>
      </c>
      <c r="U182">
        <v>34.47</v>
      </c>
      <c r="V182">
        <v>34.56</v>
      </c>
      <c r="W182">
        <v>34.43</v>
      </c>
      <c r="X182">
        <v>34.979999999999997</v>
      </c>
      <c r="Y182">
        <v>35.03</v>
      </c>
      <c r="Z182">
        <v>34.51</v>
      </c>
      <c r="AA182">
        <v>33.82</v>
      </c>
      <c r="AB182">
        <v>34.94</v>
      </c>
      <c r="AC182">
        <v>35.93</v>
      </c>
      <c r="AD182">
        <v>35.44</v>
      </c>
      <c r="AE182">
        <v>34.49</v>
      </c>
      <c r="AF182">
        <v>33.15</v>
      </c>
      <c r="AG182">
        <v>29.09</v>
      </c>
      <c r="AH182">
        <v>29.69</v>
      </c>
      <c r="AI182">
        <v>30.18</v>
      </c>
      <c r="AJ182">
        <v>29.72</v>
      </c>
      <c r="AK182">
        <v>29.03</v>
      </c>
      <c r="AL182">
        <v>28.46</v>
      </c>
      <c r="AM182">
        <v>28.98</v>
      </c>
      <c r="AN182">
        <v>29.24</v>
      </c>
      <c r="AO182">
        <v>29.68</v>
      </c>
      <c r="AP182">
        <v>29.89</v>
      </c>
      <c r="AQ182">
        <v>28.84</v>
      </c>
      <c r="AR182">
        <v>29.19</v>
      </c>
      <c r="AS182">
        <v>29.77</v>
      </c>
      <c r="AT182">
        <v>30.36</v>
      </c>
      <c r="AU182">
        <v>30.95</v>
      </c>
      <c r="AV182">
        <v>31.52</v>
      </c>
      <c r="AW182">
        <v>32.1</v>
      </c>
      <c r="AX182">
        <v>32.49</v>
      </c>
      <c r="AY182">
        <v>32.89</v>
      </c>
      <c r="AZ182">
        <v>33.28</v>
      </c>
      <c r="BA182">
        <v>33.67</v>
      </c>
      <c r="BB182">
        <v>34.07</v>
      </c>
    </row>
    <row r="183" spans="2:54" x14ac:dyDescent="0.35">
      <c r="M183" t="s">
        <v>177</v>
      </c>
      <c r="N183">
        <v>3.09</v>
      </c>
      <c r="O183">
        <v>3.21</v>
      </c>
      <c r="P183">
        <v>3.78</v>
      </c>
      <c r="Q183">
        <v>4.67</v>
      </c>
      <c r="R183">
        <v>4.63</v>
      </c>
      <c r="S183">
        <v>4.57</v>
      </c>
      <c r="T183">
        <v>5.98</v>
      </c>
      <c r="U183">
        <v>5.97</v>
      </c>
      <c r="V183">
        <v>5.75</v>
      </c>
      <c r="W183">
        <v>6.35</v>
      </c>
      <c r="X183">
        <v>6.88</v>
      </c>
      <c r="Y183">
        <v>7.03</v>
      </c>
      <c r="Z183">
        <v>7.18</v>
      </c>
      <c r="AA183">
        <v>7.4</v>
      </c>
      <c r="AB183">
        <v>7.03</v>
      </c>
      <c r="AC183">
        <v>6.63</v>
      </c>
      <c r="AD183">
        <v>6.39</v>
      </c>
      <c r="AE183">
        <v>5.64</v>
      </c>
      <c r="AF183">
        <v>5.26</v>
      </c>
      <c r="AG183">
        <v>4.8899999999999997</v>
      </c>
      <c r="AH183">
        <v>4.8499999999999996</v>
      </c>
      <c r="AI183">
        <v>4.6399999999999997</v>
      </c>
      <c r="AJ183">
        <v>5.16</v>
      </c>
      <c r="AK183">
        <v>4.3099999999999996</v>
      </c>
      <c r="AL183">
        <v>2.89</v>
      </c>
      <c r="AM183">
        <v>2.4</v>
      </c>
      <c r="AN183">
        <v>3.39</v>
      </c>
      <c r="AO183">
        <v>3.39</v>
      </c>
      <c r="AP183">
        <v>3.31</v>
      </c>
      <c r="AQ183">
        <v>3.31</v>
      </c>
      <c r="AR183">
        <v>3.41</v>
      </c>
      <c r="AS183">
        <v>3.46</v>
      </c>
      <c r="AT183">
        <v>3.52</v>
      </c>
      <c r="AU183">
        <v>3.57</v>
      </c>
      <c r="AV183">
        <v>3.63</v>
      </c>
      <c r="AW183">
        <v>3.69</v>
      </c>
      <c r="AX183">
        <v>3.69</v>
      </c>
      <c r="AY183">
        <v>3.69</v>
      </c>
      <c r="AZ183">
        <v>3.69</v>
      </c>
      <c r="BA183">
        <v>3.69</v>
      </c>
      <c r="BB183">
        <v>3.69</v>
      </c>
    </row>
    <row r="184" spans="2:54" x14ac:dyDescent="0.35">
      <c r="M184" t="s">
        <v>366</v>
      </c>
      <c r="N184">
        <v>72.8</v>
      </c>
      <c r="O184">
        <v>77.42</v>
      </c>
      <c r="P184">
        <v>75.25</v>
      </c>
      <c r="Q184">
        <v>75.680000000000007</v>
      </c>
      <c r="R184">
        <v>77.77</v>
      </c>
      <c r="S184">
        <v>80.66</v>
      </c>
      <c r="T184">
        <v>81.08</v>
      </c>
      <c r="U184">
        <v>80.86</v>
      </c>
      <c r="V184">
        <v>80.84</v>
      </c>
      <c r="W184">
        <v>82.15</v>
      </c>
      <c r="X184">
        <v>78.959999999999994</v>
      </c>
      <c r="Y184">
        <v>80.989999999999995</v>
      </c>
      <c r="Z184">
        <v>75.47</v>
      </c>
      <c r="AA184">
        <v>75.83</v>
      </c>
      <c r="AB184">
        <v>76.78</v>
      </c>
      <c r="AC184">
        <v>73.02</v>
      </c>
      <c r="AD184">
        <v>74.11</v>
      </c>
      <c r="AE184">
        <v>70.069999999999993</v>
      </c>
      <c r="AF184">
        <v>63.8</v>
      </c>
      <c r="AG184">
        <v>53.91</v>
      </c>
      <c r="AH184">
        <v>58.01</v>
      </c>
      <c r="AI184">
        <v>55.54</v>
      </c>
      <c r="AJ184">
        <v>51.36</v>
      </c>
      <c r="AK184">
        <v>49.04</v>
      </c>
      <c r="AL184">
        <v>48.13</v>
      </c>
      <c r="AM184">
        <v>46.93</v>
      </c>
      <c r="AN184">
        <v>47.23</v>
      </c>
      <c r="AO184">
        <v>48.14</v>
      </c>
      <c r="AP184">
        <v>47.77</v>
      </c>
      <c r="AQ184">
        <v>44.5</v>
      </c>
      <c r="AR184">
        <v>43.55</v>
      </c>
      <c r="AS184">
        <v>40.89</v>
      </c>
      <c r="AT184">
        <v>38.11</v>
      </c>
      <c r="AU184">
        <v>36.29</v>
      </c>
      <c r="AV184">
        <v>33.880000000000003</v>
      </c>
      <c r="AW184">
        <v>32.31</v>
      </c>
      <c r="AX184">
        <v>29.94</v>
      </c>
      <c r="AY184">
        <v>27.97</v>
      </c>
      <c r="AZ184">
        <v>25.95</v>
      </c>
      <c r="BA184">
        <v>23.8</v>
      </c>
      <c r="BB184">
        <v>21.51</v>
      </c>
    </row>
    <row r="201" spans="1:54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35">
      <c r="M202" s="2" t="s">
        <v>53</v>
      </c>
    </row>
    <row r="203" spans="1:54" x14ac:dyDescent="0.35">
      <c r="M203" s="2" t="s">
        <v>113</v>
      </c>
      <c r="N203" s="2" t="s">
        <v>114</v>
      </c>
      <c r="O203" s="2" t="s">
        <v>125</v>
      </c>
      <c r="P203" s="2" t="s">
        <v>126</v>
      </c>
      <c r="Q203" s="2" t="s">
        <v>127</v>
      </c>
      <c r="R203" s="2" t="s">
        <v>128</v>
      </c>
      <c r="S203" s="2" t="s">
        <v>129</v>
      </c>
      <c r="T203" s="2" t="s">
        <v>130</v>
      </c>
      <c r="U203" s="2" t="s">
        <v>131</v>
      </c>
      <c r="V203" s="2" t="s">
        <v>132</v>
      </c>
      <c r="W203" s="2" t="s">
        <v>133</v>
      </c>
      <c r="X203" s="2" t="s">
        <v>134</v>
      </c>
      <c r="Y203" s="2" t="s">
        <v>135</v>
      </c>
      <c r="Z203" s="2" t="s">
        <v>136</v>
      </c>
      <c r="AA203" s="2" t="s">
        <v>137</v>
      </c>
      <c r="AB203" s="2" t="s">
        <v>138</v>
      </c>
      <c r="AC203" s="2" t="s">
        <v>139</v>
      </c>
      <c r="AD203" s="2" t="s">
        <v>140</v>
      </c>
      <c r="AE203" s="2" t="s">
        <v>141</v>
      </c>
      <c r="AF203" s="2" t="s">
        <v>142</v>
      </c>
      <c r="AG203" s="2" t="s">
        <v>143</v>
      </c>
      <c r="AH203" s="2" t="s">
        <v>144</v>
      </c>
      <c r="AI203" s="2" t="s">
        <v>145</v>
      </c>
      <c r="AJ203" s="2" t="s">
        <v>146</v>
      </c>
      <c r="AK203" s="2" t="s">
        <v>147</v>
      </c>
      <c r="AL203" s="2" t="s">
        <v>148</v>
      </c>
      <c r="AM203" s="2" t="s">
        <v>149</v>
      </c>
      <c r="AN203" s="2" t="s">
        <v>150</v>
      </c>
      <c r="AO203" s="2" t="s">
        <v>151</v>
      </c>
      <c r="AP203" s="2" t="s">
        <v>152</v>
      </c>
      <c r="AQ203" s="2" t="s">
        <v>115</v>
      </c>
      <c r="AR203" s="2" t="s">
        <v>153</v>
      </c>
      <c r="AS203" s="2" t="s">
        <v>154</v>
      </c>
      <c r="AT203" s="2" t="s">
        <v>155</v>
      </c>
      <c r="AU203" s="2" t="s">
        <v>156</v>
      </c>
      <c r="AV203" s="2" t="s">
        <v>157</v>
      </c>
      <c r="AW203" s="2" t="s">
        <v>116</v>
      </c>
      <c r="AX203" s="2" t="s">
        <v>158</v>
      </c>
      <c r="AY203" s="2" t="s">
        <v>159</v>
      </c>
      <c r="AZ203" s="2" t="s">
        <v>160</v>
      </c>
      <c r="BA203" s="2" t="s">
        <v>161</v>
      </c>
      <c r="BB203" s="2" t="s">
        <v>117</v>
      </c>
    </row>
    <row r="204" spans="1:54" x14ac:dyDescent="0.35">
      <c r="B204" t="s">
        <v>124</v>
      </c>
      <c r="M204" t="s">
        <v>176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0.01</v>
      </c>
      <c r="AT204">
        <v>0.03</v>
      </c>
      <c r="AU204">
        <v>0.05</v>
      </c>
      <c r="AV204">
        <v>7.0000000000000007E-2</v>
      </c>
      <c r="AW204">
        <v>0.22</v>
      </c>
      <c r="AX204">
        <v>0.25</v>
      </c>
      <c r="AY204">
        <v>0.28000000000000003</v>
      </c>
      <c r="AZ204">
        <v>0.38</v>
      </c>
      <c r="BA204">
        <v>0.42</v>
      </c>
      <c r="BB204">
        <v>0.54</v>
      </c>
    </row>
    <row r="205" spans="1:54" x14ac:dyDescent="0.35">
      <c r="B205" t="s">
        <v>367</v>
      </c>
      <c r="C205" t="s">
        <v>113</v>
      </c>
      <c r="M205" t="s">
        <v>365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0.01</v>
      </c>
      <c r="AO205">
        <v>0.02</v>
      </c>
      <c r="AP205">
        <v>0.02</v>
      </c>
      <c r="AQ205">
        <v>0.03</v>
      </c>
      <c r="AR205">
        <v>0.06</v>
      </c>
      <c r="AS205">
        <v>0.08</v>
      </c>
      <c r="AT205">
        <v>0.11</v>
      </c>
      <c r="AU205">
        <v>0.13</v>
      </c>
      <c r="AV205">
        <v>0.16</v>
      </c>
      <c r="AW205">
        <v>0.18</v>
      </c>
      <c r="AX205">
        <v>0.21</v>
      </c>
      <c r="AY205">
        <v>0.24</v>
      </c>
      <c r="AZ205">
        <v>0.27</v>
      </c>
      <c r="BA205">
        <v>0.3</v>
      </c>
      <c r="BB205">
        <v>0.34</v>
      </c>
    </row>
    <row r="206" spans="1:54" x14ac:dyDescent="0.35">
      <c r="M206" t="s">
        <v>309</v>
      </c>
      <c r="N206">
        <v>1.05</v>
      </c>
      <c r="O206">
        <v>1.1000000000000001</v>
      </c>
      <c r="P206">
        <v>1.2</v>
      </c>
      <c r="Q206">
        <v>1.1200000000000001</v>
      </c>
      <c r="R206">
        <v>1.1399999999999999</v>
      </c>
      <c r="S206">
        <v>1.1100000000000001</v>
      </c>
      <c r="T206">
        <v>1.0900000000000001</v>
      </c>
      <c r="U206">
        <v>1.1599999999999999</v>
      </c>
      <c r="V206">
        <v>1.1499999999999999</v>
      </c>
      <c r="W206">
        <v>1.23</v>
      </c>
      <c r="X206">
        <v>1.21</v>
      </c>
      <c r="Y206">
        <v>1.19</v>
      </c>
      <c r="Z206">
        <v>1.22</v>
      </c>
      <c r="AA206">
        <v>1.18</v>
      </c>
      <c r="AB206">
        <v>1.22</v>
      </c>
      <c r="AC206">
        <v>1.27</v>
      </c>
      <c r="AD206">
        <v>1.36</v>
      </c>
      <c r="AE206">
        <v>1.46</v>
      </c>
      <c r="AF206">
        <v>1.57</v>
      </c>
      <c r="AG206">
        <v>1.34</v>
      </c>
      <c r="AH206">
        <v>1.37</v>
      </c>
      <c r="AI206">
        <v>1.29</v>
      </c>
      <c r="AJ206">
        <v>1.35</v>
      </c>
      <c r="AK206">
        <v>1.3</v>
      </c>
      <c r="AL206">
        <v>1.28</v>
      </c>
      <c r="AM206">
        <v>1.3</v>
      </c>
      <c r="AN206">
        <v>1.34</v>
      </c>
      <c r="AO206">
        <v>1.45</v>
      </c>
      <c r="AP206">
        <v>1.47</v>
      </c>
      <c r="AQ206">
        <v>1.36</v>
      </c>
      <c r="AR206">
        <v>1.37</v>
      </c>
      <c r="AS206">
        <v>1.41</v>
      </c>
      <c r="AT206">
        <v>1.46</v>
      </c>
      <c r="AU206">
        <v>1.5</v>
      </c>
      <c r="AV206">
        <v>1.55</v>
      </c>
      <c r="AW206">
        <v>1.59</v>
      </c>
      <c r="AX206">
        <v>1.61</v>
      </c>
      <c r="AY206">
        <v>1.63</v>
      </c>
      <c r="AZ206">
        <v>1.64</v>
      </c>
      <c r="BA206">
        <v>1.66</v>
      </c>
      <c r="BB206">
        <v>1.68</v>
      </c>
    </row>
    <row r="207" spans="1:54" x14ac:dyDescent="0.35">
      <c r="M207" t="s">
        <v>366</v>
      </c>
      <c r="N207">
        <v>5.2</v>
      </c>
      <c r="O207">
        <v>5.98</v>
      </c>
      <c r="P207">
        <v>6.29</v>
      </c>
      <c r="Q207">
        <v>5.14</v>
      </c>
      <c r="R207">
        <v>5.09</v>
      </c>
      <c r="S207">
        <v>6.21</v>
      </c>
      <c r="T207">
        <v>6.73</v>
      </c>
      <c r="U207">
        <v>6.93</v>
      </c>
      <c r="V207">
        <v>6.93</v>
      </c>
      <c r="W207">
        <v>7.31</v>
      </c>
      <c r="X207">
        <v>6.39</v>
      </c>
      <c r="Y207">
        <v>6.82</v>
      </c>
      <c r="Z207">
        <v>6.75</v>
      </c>
      <c r="AA207">
        <v>6.73</v>
      </c>
      <c r="AB207">
        <v>6.73</v>
      </c>
      <c r="AC207">
        <v>6.86</v>
      </c>
      <c r="AD207">
        <v>6.83</v>
      </c>
      <c r="AE207">
        <v>7.03</v>
      </c>
      <c r="AF207">
        <v>6.88</v>
      </c>
      <c r="AG207">
        <v>5.93</v>
      </c>
      <c r="AH207">
        <v>5.85</v>
      </c>
      <c r="AI207">
        <v>6.1</v>
      </c>
      <c r="AJ207">
        <v>5.37</v>
      </c>
      <c r="AK207">
        <v>5.33</v>
      </c>
      <c r="AL207">
        <v>5.17</v>
      </c>
      <c r="AM207">
        <v>5.22</v>
      </c>
      <c r="AN207">
        <v>5.4</v>
      </c>
      <c r="AO207">
        <v>5.8</v>
      </c>
      <c r="AP207">
        <v>5.86</v>
      </c>
      <c r="AQ207">
        <v>5.52</v>
      </c>
      <c r="AR207">
        <v>5.64</v>
      </c>
      <c r="AS207">
        <v>5.6</v>
      </c>
      <c r="AT207">
        <v>5.66</v>
      </c>
      <c r="AU207">
        <v>5.72</v>
      </c>
      <c r="AV207">
        <v>5.78</v>
      </c>
      <c r="AW207">
        <v>5.73</v>
      </c>
      <c r="AX207">
        <v>5.68</v>
      </c>
      <c r="AY207">
        <v>5.63</v>
      </c>
      <c r="AZ207">
        <v>5.51</v>
      </c>
      <c r="BA207">
        <v>5.46</v>
      </c>
      <c r="BB207">
        <v>5.31</v>
      </c>
    </row>
    <row r="226" spans="1:54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35">
      <c r="M227" s="2" t="s">
        <v>54</v>
      </c>
    </row>
    <row r="228" spans="1:54" x14ac:dyDescent="0.35">
      <c r="M228" s="2" t="s">
        <v>113</v>
      </c>
      <c r="N228" s="2" t="s">
        <v>144</v>
      </c>
      <c r="O228" s="2" t="s">
        <v>145</v>
      </c>
      <c r="P228" s="2" t="s">
        <v>146</v>
      </c>
      <c r="Q228" s="2" t="s">
        <v>147</v>
      </c>
      <c r="R228" s="2" t="s">
        <v>148</v>
      </c>
      <c r="S228" s="2" t="s">
        <v>149</v>
      </c>
      <c r="T228" s="2" t="s">
        <v>150</v>
      </c>
      <c r="U228" s="2" t="s">
        <v>151</v>
      </c>
      <c r="V228" s="2" t="s">
        <v>152</v>
      </c>
      <c r="W228" s="2" t="s">
        <v>115</v>
      </c>
      <c r="X228" s="2" t="s">
        <v>153</v>
      </c>
      <c r="Y228" s="2" t="s">
        <v>154</v>
      </c>
      <c r="Z228" s="2" t="s">
        <v>155</v>
      </c>
      <c r="AA228" s="2" t="s">
        <v>156</v>
      </c>
      <c r="AB228" s="2" t="s">
        <v>157</v>
      </c>
      <c r="AC228" s="2" t="s">
        <v>116</v>
      </c>
      <c r="AD228" s="2" t="s">
        <v>158</v>
      </c>
      <c r="AE228" s="2" t="s">
        <v>159</v>
      </c>
      <c r="AF228" s="2" t="s">
        <v>160</v>
      </c>
      <c r="AG228" s="2" t="s">
        <v>161</v>
      </c>
      <c r="AH228" s="2" t="s">
        <v>117</v>
      </c>
    </row>
    <row r="229" spans="1:54" x14ac:dyDescent="0.35">
      <c r="B229" t="s">
        <v>180</v>
      </c>
      <c r="M229" t="s">
        <v>338</v>
      </c>
      <c r="N229">
        <v>100</v>
      </c>
      <c r="O229">
        <v>100.68</v>
      </c>
      <c r="P229">
        <v>89.54</v>
      </c>
      <c r="Q229">
        <v>84.45</v>
      </c>
      <c r="R229">
        <v>81.849999999999994</v>
      </c>
      <c r="S229">
        <v>84.52</v>
      </c>
      <c r="T229">
        <v>84.66</v>
      </c>
      <c r="U229">
        <v>87.1</v>
      </c>
      <c r="V229">
        <v>84.57</v>
      </c>
      <c r="W229">
        <v>79.959999999999994</v>
      </c>
      <c r="X229">
        <v>81.94</v>
      </c>
      <c r="Y229">
        <v>77.45</v>
      </c>
      <c r="Z229">
        <v>74.44</v>
      </c>
      <c r="AA229">
        <v>71.55</v>
      </c>
      <c r="AB229">
        <v>69.09</v>
      </c>
      <c r="AC229">
        <v>66.39</v>
      </c>
      <c r="AD229">
        <v>64.64</v>
      </c>
      <c r="AE229">
        <v>62.85</v>
      </c>
      <c r="AF229">
        <v>61.09</v>
      </c>
      <c r="AG229">
        <v>59.38</v>
      </c>
      <c r="AH229">
        <v>57.71</v>
      </c>
    </row>
    <row r="230" spans="1:54" x14ac:dyDescent="0.35">
      <c r="B230" t="s">
        <v>228</v>
      </c>
      <c r="C230" t="s">
        <v>113</v>
      </c>
      <c r="M230" t="s">
        <v>181</v>
      </c>
      <c r="N230">
        <v>100</v>
      </c>
      <c r="O230">
        <v>96.64</v>
      </c>
      <c r="P230">
        <v>89.01</v>
      </c>
      <c r="Q230">
        <v>84.78</v>
      </c>
      <c r="R230">
        <v>80.02</v>
      </c>
      <c r="S230">
        <v>79.17</v>
      </c>
      <c r="T230">
        <v>77.94</v>
      </c>
      <c r="U230">
        <v>78.239999999999995</v>
      </c>
      <c r="V230">
        <v>77.040000000000006</v>
      </c>
      <c r="W230">
        <v>72.62</v>
      </c>
      <c r="X230">
        <v>74.099999999999994</v>
      </c>
      <c r="Y230">
        <v>72.319999999999993</v>
      </c>
      <c r="Z230">
        <v>71.290000000000006</v>
      </c>
      <c r="AA230">
        <v>70.290000000000006</v>
      </c>
      <c r="AB230">
        <v>69.34</v>
      </c>
      <c r="AC230">
        <v>68.42</v>
      </c>
      <c r="AD230">
        <v>67.790000000000006</v>
      </c>
      <c r="AE230">
        <v>67.17</v>
      </c>
      <c r="AF230">
        <v>66.56</v>
      </c>
      <c r="AG230">
        <v>65.97</v>
      </c>
      <c r="AH230">
        <v>65.400000000000006</v>
      </c>
    </row>
    <row r="251" spans="1:54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x14ac:dyDescent="0.35">
      <c r="M252" s="2" t="s">
        <v>55</v>
      </c>
    </row>
    <row r="253" spans="1:54" x14ac:dyDescent="0.35">
      <c r="M253" s="2" t="s">
        <v>113</v>
      </c>
      <c r="N253" s="2" t="s">
        <v>144</v>
      </c>
      <c r="O253" s="2" t="s">
        <v>145</v>
      </c>
      <c r="P253" s="2" t="s">
        <v>146</v>
      </c>
      <c r="Q253" s="2" t="s">
        <v>147</v>
      </c>
      <c r="R253" s="2" t="s">
        <v>148</v>
      </c>
      <c r="S253" s="2" t="s">
        <v>149</v>
      </c>
      <c r="T253" s="2" t="s">
        <v>150</v>
      </c>
      <c r="U253" s="2" t="s">
        <v>151</v>
      </c>
      <c r="V253" s="2" t="s">
        <v>152</v>
      </c>
      <c r="W253" s="2" t="s">
        <v>115</v>
      </c>
      <c r="X253" s="2" t="s">
        <v>153</v>
      </c>
      <c r="Y253" s="2" t="s">
        <v>154</v>
      </c>
      <c r="Z253" s="2" t="s">
        <v>155</v>
      </c>
      <c r="AA253" s="2" t="s">
        <v>156</v>
      </c>
      <c r="AB253" s="2" t="s">
        <v>157</v>
      </c>
      <c r="AC253" s="2" t="s">
        <v>116</v>
      </c>
      <c r="AD253" s="2" t="s">
        <v>158</v>
      </c>
      <c r="AE253" s="2" t="s">
        <v>159</v>
      </c>
      <c r="AF253" s="2" t="s">
        <v>160</v>
      </c>
      <c r="AG253" s="2" t="s">
        <v>161</v>
      </c>
      <c r="AH253" s="2" t="s">
        <v>117</v>
      </c>
    </row>
    <row r="254" spans="1:54" x14ac:dyDescent="0.35">
      <c r="B254" t="s">
        <v>180</v>
      </c>
      <c r="M254" t="s">
        <v>338</v>
      </c>
      <c r="N254">
        <v>100</v>
      </c>
      <c r="O254">
        <v>102.43</v>
      </c>
      <c r="P254">
        <v>90.25</v>
      </c>
      <c r="Q254">
        <v>90.57</v>
      </c>
      <c r="R254">
        <v>86.91</v>
      </c>
      <c r="S254">
        <v>78.010000000000005</v>
      </c>
      <c r="T254">
        <v>74.760000000000005</v>
      </c>
      <c r="U254">
        <v>77.400000000000006</v>
      </c>
      <c r="V254">
        <v>70.78</v>
      </c>
      <c r="W254">
        <v>68.040000000000006</v>
      </c>
      <c r="X254">
        <v>67.569999999999993</v>
      </c>
      <c r="Y254">
        <v>65.37</v>
      </c>
      <c r="Z254">
        <v>64.63</v>
      </c>
      <c r="AA254">
        <v>63.92</v>
      </c>
      <c r="AB254">
        <v>63.31</v>
      </c>
      <c r="AC254">
        <v>61.38</v>
      </c>
      <c r="AD254">
        <v>60.59</v>
      </c>
      <c r="AE254">
        <v>59.82</v>
      </c>
      <c r="AF254">
        <v>58.38</v>
      </c>
      <c r="AG254">
        <v>57.64</v>
      </c>
      <c r="AH254">
        <v>56.02</v>
      </c>
    </row>
    <row r="255" spans="1:54" x14ac:dyDescent="0.35">
      <c r="B255" t="s">
        <v>228</v>
      </c>
      <c r="C255" t="s">
        <v>113</v>
      </c>
      <c r="M255" t="s">
        <v>181</v>
      </c>
      <c r="N255">
        <v>100</v>
      </c>
      <c r="O255">
        <v>100.98</v>
      </c>
      <c r="P255">
        <v>92.27</v>
      </c>
      <c r="Q255">
        <v>91.9</v>
      </c>
      <c r="R255">
        <v>88.07</v>
      </c>
      <c r="S255">
        <v>78.94</v>
      </c>
      <c r="T255">
        <v>75.44</v>
      </c>
      <c r="U255">
        <v>78.09</v>
      </c>
      <c r="V255">
        <v>71.34</v>
      </c>
      <c r="W255">
        <v>68.34</v>
      </c>
      <c r="X255">
        <v>67.77</v>
      </c>
      <c r="Y255">
        <v>66.14</v>
      </c>
      <c r="Z255">
        <v>65.86</v>
      </c>
      <c r="AA255">
        <v>65.58</v>
      </c>
      <c r="AB255">
        <v>65.33</v>
      </c>
      <c r="AC255">
        <v>65.08</v>
      </c>
      <c r="AD255">
        <v>64.709999999999994</v>
      </c>
      <c r="AE255">
        <v>64.349999999999994</v>
      </c>
      <c r="AF255">
        <v>63.99</v>
      </c>
      <c r="AG255">
        <v>63.65</v>
      </c>
      <c r="AH255">
        <v>63.3</v>
      </c>
    </row>
    <row r="276" spans="1:54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x14ac:dyDescent="0.35">
      <c r="M277" s="2" t="s">
        <v>56</v>
      </c>
    </row>
    <row r="278" spans="1:54" x14ac:dyDescent="0.35">
      <c r="M278" s="2" t="s">
        <v>113</v>
      </c>
      <c r="N278" s="2" t="s">
        <v>153</v>
      </c>
      <c r="O278" s="2" t="s">
        <v>154</v>
      </c>
      <c r="P278" s="2" t="s">
        <v>155</v>
      </c>
      <c r="Q278" s="2" t="s">
        <v>156</v>
      </c>
      <c r="R278" s="2" t="s">
        <v>157</v>
      </c>
      <c r="S278" s="2" t="s">
        <v>116</v>
      </c>
      <c r="T278" s="2" t="s">
        <v>158</v>
      </c>
      <c r="U278" s="2" t="s">
        <v>159</v>
      </c>
      <c r="V278" s="2" t="s">
        <v>160</v>
      </c>
      <c r="W278" s="2" t="s">
        <v>161</v>
      </c>
      <c r="X278" s="2" t="s">
        <v>117</v>
      </c>
    </row>
    <row r="279" spans="1:54" x14ac:dyDescent="0.35">
      <c r="B279" t="s">
        <v>124</v>
      </c>
      <c r="M279" t="s">
        <v>172</v>
      </c>
      <c r="N279">
        <v>5.36</v>
      </c>
      <c r="O279">
        <v>5.32</v>
      </c>
      <c r="P279">
        <v>5.39</v>
      </c>
      <c r="Q279">
        <v>5.46</v>
      </c>
      <c r="R279">
        <v>5.53</v>
      </c>
      <c r="S279">
        <v>5.48</v>
      </c>
      <c r="T279">
        <v>5.45</v>
      </c>
      <c r="U279">
        <v>5.42</v>
      </c>
      <c r="V279">
        <v>5.32</v>
      </c>
      <c r="W279">
        <v>5.29</v>
      </c>
      <c r="X279">
        <v>5.18</v>
      </c>
    </row>
    <row r="280" spans="1:54" x14ac:dyDescent="0.35">
      <c r="B280" t="s">
        <v>347</v>
      </c>
      <c r="C280" t="s">
        <v>113</v>
      </c>
      <c r="M280" t="s">
        <v>173</v>
      </c>
      <c r="N280">
        <v>0.28000000000000003</v>
      </c>
      <c r="O280">
        <v>0.28000000000000003</v>
      </c>
      <c r="P280">
        <v>0.27</v>
      </c>
      <c r="Q280">
        <v>0.27</v>
      </c>
      <c r="R280">
        <v>0.25</v>
      </c>
      <c r="S280">
        <v>0.25</v>
      </c>
      <c r="T280">
        <v>0.23</v>
      </c>
      <c r="U280">
        <v>0.21</v>
      </c>
      <c r="V280">
        <v>0.19</v>
      </c>
      <c r="W280">
        <v>0.16</v>
      </c>
      <c r="X280">
        <v>0.13</v>
      </c>
    </row>
    <row r="281" spans="1:54" x14ac:dyDescent="0.35">
      <c r="M281" t="s">
        <v>174</v>
      </c>
      <c r="N281">
        <v>0.06</v>
      </c>
      <c r="O281">
        <v>0.08</v>
      </c>
      <c r="P281">
        <v>0.11</v>
      </c>
      <c r="Q281">
        <v>0.13</v>
      </c>
      <c r="R281">
        <v>0.16</v>
      </c>
      <c r="S281">
        <v>0.18</v>
      </c>
      <c r="T281">
        <v>0.21</v>
      </c>
      <c r="U281">
        <v>0.24</v>
      </c>
      <c r="V281">
        <v>0.27</v>
      </c>
      <c r="W281">
        <v>0.3</v>
      </c>
      <c r="X281">
        <v>0.34</v>
      </c>
    </row>
    <row r="282" spans="1:54" x14ac:dyDescent="0.35">
      <c r="M282" t="s">
        <v>176</v>
      </c>
      <c r="N282">
        <v>0</v>
      </c>
      <c r="O282">
        <v>0.01</v>
      </c>
      <c r="P282">
        <v>0.03</v>
      </c>
      <c r="Q282">
        <v>0.05</v>
      </c>
      <c r="R282">
        <v>7.0000000000000007E-2</v>
      </c>
      <c r="S282">
        <v>0.22</v>
      </c>
      <c r="T282">
        <v>0.25</v>
      </c>
      <c r="U282">
        <v>0.28000000000000003</v>
      </c>
      <c r="V282">
        <v>0.38</v>
      </c>
      <c r="W282">
        <v>0.42</v>
      </c>
      <c r="X282">
        <v>0.54</v>
      </c>
    </row>
    <row r="283" spans="1:54" x14ac:dyDescent="0.35">
      <c r="M283" t="s">
        <v>178</v>
      </c>
      <c r="N283">
        <v>1.37</v>
      </c>
      <c r="O283">
        <v>1.41</v>
      </c>
      <c r="P283">
        <v>1.46</v>
      </c>
      <c r="Q283">
        <v>1.5</v>
      </c>
      <c r="R283">
        <v>1.55</v>
      </c>
      <c r="S283">
        <v>1.59</v>
      </c>
      <c r="T283">
        <v>1.61</v>
      </c>
      <c r="U283">
        <v>1.63</v>
      </c>
      <c r="V283">
        <v>1.64</v>
      </c>
      <c r="W283">
        <v>1.66</v>
      </c>
      <c r="X283">
        <v>1.68</v>
      </c>
    </row>
    <row r="284" spans="1:54" x14ac:dyDescent="0.35">
      <c r="M284" t="s">
        <v>166</v>
      </c>
      <c r="N284">
        <v>4.7</v>
      </c>
      <c r="O284">
        <v>4.6500000000000004</v>
      </c>
      <c r="P284">
        <v>4.76</v>
      </c>
      <c r="Q284">
        <v>4.87</v>
      </c>
      <c r="R284">
        <v>4.9800000000000004</v>
      </c>
      <c r="S284">
        <v>5.09</v>
      </c>
      <c r="T284">
        <v>5.0999999999999996</v>
      </c>
      <c r="U284">
        <v>5.12</v>
      </c>
      <c r="V284">
        <v>5.13</v>
      </c>
      <c r="W284">
        <v>5.15</v>
      </c>
      <c r="X284">
        <v>5.17</v>
      </c>
    </row>
    <row r="301" spans="1:54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 x14ac:dyDescent="0.35">
      <c r="M302" s="2" t="s">
        <v>57</v>
      </c>
    </row>
    <row r="303" spans="1:54" x14ac:dyDescent="0.35">
      <c r="M303" s="2" t="s">
        <v>113</v>
      </c>
      <c r="N303" s="2" t="s">
        <v>153</v>
      </c>
      <c r="O303" s="2" t="s">
        <v>116</v>
      </c>
      <c r="P303" s="2" t="s">
        <v>117</v>
      </c>
    </row>
    <row r="304" spans="1:54" x14ac:dyDescent="0.35">
      <c r="B304" t="s">
        <v>112</v>
      </c>
      <c r="M304" t="s">
        <v>316</v>
      </c>
      <c r="N304">
        <v>1.34</v>
      </c>
      <c r="O304">
        <v>2.71</v>
      </c>
      <c r="P304">
        <v>3.85</v>
      </c>
    </row>
    <row r="305" spans="2:16" x14ac:dyDescent="0.35">
      <c r="B305" t="s">
        <v>313</v>
      </c>
      <c r="C305" t="s">
        <v>113</v>
      </c>
      <c r="M305" t="s">
        <v>348</v>
      </c>
      <c r="N305">
        <v>0.31</v>
      </c>
      <c r="O305">
        <v>5.56</v>
      </c>
      <c r="P305">
        <v>9.6999999999999993</v>
      </c>
    </row>
    <row r="306" spans="2:16" x14ac:dyDescent="0.35">
      <c r="M306" t="s">
        <v>349</v>
      </c>
      <c r="N306">
        <v>2.2999999999999998</v>
      </c>
      <c r="O306">
        <v>1.7</v>
      </c>
      <c r="P306">
        <v>1.0900000000000001</v>
      </c>
    </row>
    <row r="326" spans="1:54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 x14ac:dyDescent="0.35">
      <c r="M327" s="2" t="s">
        <v>58</v>
      </c>
    </row>
    <row r="328" spans="1:54" x14ac:dyDescent="0.35">
      <c r="M328" s="2" t="s">
        <v>113</v>
      </c>
      <c r="N328" s="2" t="s">
        <v>116</v>
      </c>
      <c r="O328" s="2" t="s">
        <v>117</v>
      </c>
    </row>
    <row r="329" spans="1:54" x14ac:dyDescent="0.35">
      <c r="B329" t="s">
        <v>112</v>
      </c>
      <c r="M329" t="s">
        <v>350</v>
      </c>
      <c r="N329">
        <v>0.22</v>
      </c>
      <c r="O329">
        <v>0.21</v>
      </c>
    </row>
    <row r="330" spans="1:54" x14ac:dyDescent="0.35">
      <c r="B330" t="s">
        <v>356</v>
      </c>
      <c r="C330" t="s">
        <v>113</v>
      </c>
      <c r="M330" t="s">
        <v>351</v>
      </c>
      <c r="N330">
        <v>-0.22</v>
      </c>
      <c r="O330">
        <v>-0.2</v>
      </c>
    </row>
    <row r="331" spans="1:54" x14ac:dyDescent="0.35">
      <c r="M331" t="s">
        <v>352</v>
      </c>
      <c r="N331">
        <v>0.08</v>
      </c>
      <c r="O331">
        <v>0.14000000000000001</v>
      </c>
    </row>
    <row r="332" spans="1:54" x14ac:dyDescent="0.35">
      <c r="M332" t="s">
        <v>353</v>
      </c>
      <c r="N332">
        <v>-0.04</v>
      </c>
      <c r="O332">
        <v>-0.08</v>
      </c>
    </row>
    <row r="333" spans="1:54" x14ac:dyDescent="0.35">
      <c r="M333" t="s">
        <v>354</v>
      </c>
      <c r="N333">
        <v>0.03</v>
      </c>
      <c r="O333">
        <v>7.0000000000000007E-2</v>
      </c>
    </row>
    <row r="334" spans="1:54" x14ac:dyDescent="0.35">
      <c r="M334" t="s">
        <v>355</v>
      </c>
      <c r="N334">
        <v>-0.01</v>
      </c>
      <c r="O334">
        <v>-0.02</v>
      </c>
    </row>
    <row r="351" spans="1:54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</row>
    <row r="352" spans="1:54" x14ac:dyDescent="0.35">
      <c r="M352" s="2" t="s">
        <v>59</v>
      </c>
    </row>
    <row r="353" spans="2:54" x14ac:dyDescent="0.35">
      <c r="M353" s="2" t="s">
        <v>113</v>
      </c>
      <c r="N353" s="2" t="s">
        <v>114</v>
      </c>
      <c r="O353" s="2" t="s">
        <v>125</v>
      </c>
      <c r="P353" s="2" t="s">
        <v>126</v>
      </c>
      <c r="Q353" s="2" t="s">
        <v>127</v>
      </c>
      <c r="R353" s="2" t="s">
        <v>128</v>
      </c>
      <c r="S353" s="2" t="s">
        <v>129</v>
      </c>
      <c r="T353" s="2" t="s">
        <v>130</v>
      </c>
      <c r="U353" s="2" t="s">
        <v>131</v>
      </c>
      <c r="V353" s="2" t="s">
        <v>132</v>
      </c>
      <c r="W353" s="2" t="s">
        <v>133</v>
      </c>
      <c r="X353" s="2" t="s">
        <v>134</v>
      </c>
      <c r="Y353" s="2" t="s">
        <v>135</v>
      </c>
      <c r="Z353" s="2" t="s">
        <v>136</v>
      </c>
      <c r="AA353" s="2" t="s">
        <v>137</v>
      </c>
      <c r="AB353" s="2" t="s">
        <v>138</v>
      </c>
      <c r="AC353" s="2" t="s">
        <v>139</v>
      </c>
      <c r="AD353" s="2" t="s">
        <v>140</v>
      </c>
      <c r="AE353" s="2" t="s">
        <v>141</v>
      </c>
      <c r="AF353" s="2" t="s">
        <v>142</v>
      </c>
      <c r="AG353" s="2" t="s">
        <v>143</v>
      </c>
      <c r="AH353" s="2" t="s">
        <v>144</v>
      </c>
      <c r="AI353" s="2" t="s">
        <v>145</v>
      </c>
      <c r="AJ353" s="2" t="s">
        <v>146</v>
      </c>
      <c r="AK353" s="2" t="s">
        <v>147</v>
      </c>
      <c r="AL353" s="2" t="s">
        <v>148</v>
      </c>
      <c r="AM353" s="2" t="s">
        <v>149</v>
      </c>
      <c r="AN353" s="2" t="s">
        <v>150</v>
      </c>
      <c r="AO353" s="2" t="s">
        <v>151</v>
      </c>
      <c r="AP353" s="2" t="s">
        <v>152</v>
      </c>
      <c r="AQ353" s="2" t="s">
        <v>115</v>
      </c>
      <c r="AR353" s="2" t="s">
        <v>153</v>
      </c>
      <c r="AS353" s="2" t="s">
        <v>154</v>
      </c>
      <c r="AT353" s="2" t="s">
        <v>155</v>
      </c>
      <c r="AU353" s="2" t="s">
        <v>156</v>
      </c>
      <c r="AV353" s="2" t="s">
        <v>157</v>
      </c>
      <c r="AW353" s="2" t="s">
        <v>116</v>
      </c>
      <c r="AX353" s="2" t="s">
        <v>158</v>
      </c>
      <c r="AY353" s="2" t="s">
        <v>159</v>
      </c>
      <c r="AZ353" s="2" t="s">
        <v>160</v>
      </c>
      <c r="BA353" s="2" t="s">
        <v>161</v>
      </c>
      <c r="BB353" s="2" t="s">
        <v>117</v>
      </c>
    </row>
    <row r="354" spans="2:54" x14ac:dyDescent="0.35">
      <c r="B354" t="s">
        <v>124</v>
      </c>
      <c r="M354" t="s">
        <v>185</v>
      </c>
      <c r="N354">
        <v>8.07</v>
      </c>
      <c r="O354">
        <v>8.6</v>
      </c>
      <c r="P354">
        <v>8.4499999999999993</v>
      </c>
      <c r="Q354">
        <v>8.34</v>
      </c>
      <c r="R354">
        <v>8.4600000000000009</v>
      </c>
      <c r="S354">
        <v>8.8000000000000007</v>
      </c>
      <c r="T354">
        <v>8.94</v>
      </c>
      <c r="U354">
        <v>8.9700000000000006</v>
      </c>
      <c r="V354">
        <v>8.94</v>
      </c>
      <c r="W354">
        <v>9.1</v>
      </c>
      <c r="X354">
        <v>8.9</v>
      </c>
      <c r="Y354">
        <v>8.93</v>
      </c>
      <c r="Z354">
        <v>8.4499999999999993</v>
      </c>
      <c r="AA354">
        <v>8.44</v>
      </c>
      <c r="AB354">
        <v>8.3800000000000008</v>
      </c>
      <c r="AC354">
        <v>7.57</v>
      </c>
      <c r="AD354">
        <v>7.71</v>
      </c>
      <c r="AE354">
        <v>7.43</v>
      </c>
      <c r="AF354">
        <v>6.58</v>
      </c>
      <c r="AG354">
        <v>5.26</v>
      </c>
      <c r="AH354">
        <v>5.45</v>
      </c>
      <c r="AI354">
        <v>5.53</v>
      </c>
      <c r="AJ354">
        <v>5.15</v>
      </c>
      <c r="AK354">
        <v>4.97</v>
      </c>
      <c r="AL354">
        <v>4.93</v>
      </c>
      <c r="AM354">
        <v>4.8899999999999997</v>
      </c>
      <c r="AN354">
        <v>5.14</v>
      </c>
      <c r="AO354">
        <v>5.36</v>
      </c>
      <c r="AP354">
        <v>5.27</v>
      </c>
      <c r="AQ354">
        <v>4.99</v>
      </c>
      <c r="AR354">
        <v>4.97</v>
      </c>
      <c r="AS354">
        <v>4.7699999999999996</v>
      </c>
      <c r="AT354">
        <v>4.59</v>
      </c>
      <c r="AU354">
        <v>4.46</v>
      </c>
      <c r="AV354">
        <v>4.33</v>
      </c>
      <c r="AW354">
        <v>4.21</v>
      </c>
      <c r="AX354">
        <v>4.0599999999999996</v>
      </c>
      <c r="AY354">
        <v>3.93</v>
      </c>
      <c r="AZ354">
        <v>3.79</v>
      </c>
      <c r="BA354">
        <v>3.65</v>
      </c>
      <c r="BB354">
        <v>3.49</v>
      </c>
    </row>
    <row r="355" spans="2:54" x14ac:dyDescent="0.35">
      <c r="B355" t="s">
        <v>187</v>
      </c>
      <c r="C355" t="s">
        <v>113</v>
      </c>
      <c r="M355" t="s">
        <v>186</v>
      </c>
      <c r="N355">
        <v>0.65</v>
      </c>
      <c r="O355">
        <v>0.64</v>
      </c>
      <c r="P355">
        <v>0.65</v>
      </c>
      <c r="Q355">
        <v>0.65</v>
      </c>
      <c r="R355">
        <v>0.5</v>
      </c>
      <c r="S355">
        <v>0.49</v>
      </c>
      <c r="T355">
        <v>0.47</v>
      </c>
      <c r="U355">
        <v>0.48</v>
      </c>
      <c r="V355">
        <v>0.49</v>
      </c>
      <c r="W355">
        <v>0.48</v>
      </c>
      <c r="X355">
        <v>0.51</v>
      </c>
      <c r="Y355">
        <v>0.56999999999999995</v>
      </c>
      <c r="Z355">
        <v>0.42</v>
      </c>
      <c r="AA355">
        <v>0.47</v>
      </c>
      <c r="AB355">
        <v>0.48</v>
      </c>
      <c r="AC355">
        <v>0.5</v>
      </c>
      <c r="AD355">
        <v>0.55000000000000004</v>
      </c>
      <c r="AE355">
        <v>0.68</v>
      </c>
      <c r="AF355">
        <v>0.92</v>
      </c>
      <c r="AG355">
        <v>0.89</v>
      </c>
      <c r="AH355">
        <v>0.95</v>
      </c>
      <c r="AI355">
        <v>1.01</v>
      </c>
      <c r="AJ355">
        <v>0.81</v>
      </c>
      <c r="AK355">
        <v>0.61</v>
      </c>
      <c r="AL355">
        <v>0.55000000000000004</v>
      </c>
      <c r="AM355">
        <v>0.95</v>
      </c>
      <c r="AN355">
        <v>0.9</v>
      </c>
      <c r="AO355">
        <v>1</v>
      </c>
      <c r="AP355">
        <v>1.1399999999999999</v>
      </c>
      <c r="AQ355">
        <v>1.24</v>
      </c>
      <c r="AR355">
        <v>1.54</v>
      </c>
      <c r="AS355">
        <v>1.55</v>
      </c>
      <c r="AT355">
        <v>1.64</v>
      </c>
      <c r="AU355">
        <v>1.67</v>
      </c>
      <c r="AV355">
        <v>1.73</v>
      </c>
      <c r="AW355">
        <v>1.75</v>
      </c>
      <c r="AX355">
        <v>1.83</v>
      </c>
      <c r="AY355">
        <v>1.89</v>
      </c>
      <c r="AZ355">
        <v>1.95</v>
      </c>
      <c r="BA355">
        <v>2.0099999999999998</v>
      </c>
      <c r="BB355">
        <v>2.09</v>
      </c>
    </row>
  </sheetData>
  <pageMargins left="0.7" right="0.7" top="0.75" bottom="0.75" header="0.3" footer="0.3"/>
  <pageSetup paperSize="9" orientation="portrait" horizontalDpi="300" verticalDpi="300"/>
  <drawing r:id="rId1"/>
  <tableParts count="1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BB182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60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368</v>
      </c>
      <c r="N4">
        <v>0.91</v>
      </c>
      <c r="O4">
        <v>1</v>
      </c>
      <c r="P4">
        <v>1.1299999999999999</v>
      </c>
      <c r="Q4">
        <v>1.1499999999999999</v>
      </c>
      <c r="R4">
        <v>1.17</v>
      </c>
      <c r="S4">
        <v>1.29</v>
      </c>
      <c r="T4">
        <v>1.42</v>
      </c>
      <c r="U4">
        <v>1.1100000000000001</v>
      </c>
      <c r="V4">
        <v>0.97</v>
      </c>
      <c r="W4">
        <v>0.99</v>
      </c>
      <c r="X4">
        <v>1</v>
      </c>
      <c r="Y4">
        <v>1.01</v>
      </c>
      <c r="Z4">
        <v>0.98</v>
      </c>
      <c r="AA4">
        <v>1.02</v>
      </c>
      <c r="AB4">
        <v>1</v>
      </c>
      <c r="AC4">
        <v>0.94</v>
      </c>
      <c r="AD4">
        <v>0.98</v>
      </c>
      <c r="AE4">
        <v>0.99</v>
      </c>
      <c r="AF4">
        <v>0.87</v>
      </c>
      <c r="AG4">
        <v>0.88</v>
      </c>
      <c r="AH4">
        <v>0.82</v>
      </c>
      <c r="AI4">
        <v>0.91</v>
      </c>
      <c r="AJ4">
        <v>0.97</v>
      </c>
      <c r="AK4">
        <v>0.95</v>
      </c>
      <c r="AL4">
        <v>0.93</v>
      </c>
      <c r="AM4">
        <v>1</v>
      </c>
      <c r="AN4">
        <v>0.9</v>
      </c>
      <c r="AO4">
        <v>0.96</v>
      </c>
      <c r="AP4">
        <v>0.91</v>
      </c>
      <c r="AQ4">
        <v>0.95</v>
      </c>
      <c r="AR4">
        <v>0.96</v>
      </c>
      <c r="AS4">
        <v>0.96</v>
      </c>
      <c r="AT4">
        <v>0.96</v>
      </c>
      <c r="AU4">
        <v>0.96</v>
      </c>
      <c r="AV4">
        <v>0.96</v>
      </c>
      <c r="AW4">
        <v>0.96</v>
      </c>
      <c r="AX4">
        <v>0.96</v>
      </c>
      <c r="AY4">
        <v>0.96</v>
      </c>
      <c r="AZ4">
        <v>0.96</v>
      </c>
      <c r="BA4">
        <v>0.96</v>
      </c>
      <c r="BB4">
        <v>0.96</v>
      </c>
    </row>
    <row r="5" spans="1:54" x14ac:dyDescent="0.35">
      <c r="B5" t="s">
        <v>198</v>
      </c>
      <c r="C5" t="s">
        <v>113</v>
      </c>
      <c r="M5" t="s">
        <v>369</v>
      </c>
      <c r="N5">
        <v>0.53</v>
      </c>
      <c r="O5">
        <v>0.54</v>
      </c>
      <c r="P5">
        <v>0.62</v>
      </c>
      <c r="Q5">
        <v>0.63</v>
      </c>
      <c r="R5">
        <v>0.69</v>
      </c>
      <c r="S5">
        <v>0.72</v>
      </c>
      <c r="T5">
        <v>0.86</v>
      </c>
      <c r="U5">
        <v>1.1299999999999999</v>
      </c>
      <c r="V5">
        <v>1.25</v>
      </c>
      <c r="W5">
        <v>1.36</v>
      </c>
      <c r="X5">
        <v>1.45</v>
      </c>
      <c r="Y5">
        <v>1.42</v>
      </c>
      <c r="Z5">
        <v>1.52</v>
      </c>
      <c r="AA5">
        <v>1.52</v>
      </c>
      <c r="AB5">
        <v>1.56</v>
      </c>
      <c r="AC5">
        <v>1.6</v>
      </c>
      <c r="AD5">
        <v>1.63</v>
      </c>
      <c r="AE5">
        <v>1.61</v>
      </c>
      <c r="AF5">
        <v>1.6</v>
      </c>
      <c r="AG5">
        <v>1.5</v>
      </c>
      <c r="AH5">
        <v>1.48</v>
      </c>
      <c r="AI5">
        <v>1.42</v>
      </c>
      <c r="AJ5">
        <v>1.44</v>
      </c>
      <c r="AK5">
        <v>1.34</v>
      </c>
      <c r="AL5">
        <v>1.32</v>
      </c>
      <c r="AM5">
        <v>1.38</v>
      </c>
      <c r="AN5">
        <v>1.26</v>
      </c>
      <c r="AO5">
        <v>1.31</v>
      </c>
      <c r="AP5">
        <v>1.2</v>
      </c>
      <c r="AQ5">
        <v>1.1200000000000001</v>
      </c>
      <c r="AR5">
        <v>0.85</v>
      </c>
      <c r="AS5">
        <v>0.88</v>
      </c>
      <c r="AT5">
        <v>1.1399999999999999</v>
      </c>
      <c r="AU5">
        <v>1.05</v>
      </c>
      <c r="AV5">
        <v>1.02</v>
      </c>
      <c r="AW5">
        <v>0.95</v>
      </c>
      <c r="AX5">
        <v>0.98</v>
      </c>
      <c r="AY5">
        <v>1.01</v>
      </c>
      <c r="AZ5">
        <v>1.04</v>
      </c>
      <c r="BA5">
        <v>1.04</v>
      </c>
      <c r="BB5">
        <v>1.04</v>
      </c>
    </row>
    <row r="6" spans="1:54" x14ac:dyDescent="0.35">
      <c r="M6" t="s">
        <v>370</v>
      </c>
      <c r="N6">
        <v>0.17</v>
      </c>
      <c r="O6">
        <v>0.18</v>
      </c>
      <c r="P6">
        <v>0.19</v>
      </c>
      <c r="Q6">
        <v>0.19</v>
      </c>
      <c r="R6">
        <v>0.2</v>
      </c>
      <c r="S6">
        <v>0.22</v>
      </c>
      <c r="T6">
        <v>0.23</v>
      </c>
      <c r="U6">
        <v>0.25</v>
      </c>
      <c r="V6">
        <v>0.27</v>
      </c>
      <c r="W6">
        <v>0.3</v>
      </c>
      <c r="X6">
        <v>0.32</v>
      </c>
      <c r="Y6">
        <v>0.31</v>
      </c>
      <c r="Z6">
        <v>0.35</v>
      </c>
      <c r="AA6">
        <v>0.31</v>
      </c>
      <c r="AB6">
        <v>0.33</v>
      </c>
      <c r="AC6">
        <v>0.34</v>
      </c>
      <c r="AD6">
        <v>0.32</v>
      </c>
      <c r="AE6">
        <v>0.3</v>
      </c>
      <c r="AF6">
        <v>0.28000000000000003</v>
      </c>
      <c r="AG6">
        <v>0.24</v>
      </c>
      <c r="AH6">
        <v>0.22</v>
      </c>
      <c r="AI6">
        <v>0.19</v>
      </c>
      <c r="AJ6">
        <v>0.17</v>
      </c>
      <c r="AK6">
        <v>0.16</v>
      </c>
      <c r="AL6">
        <v>0.15</v>
      </c>
      <c r="AM6">
        <v>0.14000000000000001</v>
      </c>
      <c r="AN6">
        <v>0.13</v>
      </c>
      <c r="AO6">
        <v>0.12</v>
      </c>
      <c r="AP6">
        <v>0.1</v>
      </c>
      <c r="AQ6">
        <v>0.09</v>
      </c>
      <c r="AR6">
        <v>0.06</v>
      </c>
      <c r="AS6">
        <v>0.06</v>
      </c>
      <c r="AT6">
        <v>7.0000000000000007E-2</v>
      </c>
      <c r="AU6">
        <v>0.09</v>
      </c>
      <c r="AV6">
        <v>0.09</v>
      </c>
      <c r="AW6">
        <v>0.08</v>
      </c>
      <c r="AX6">
        <v>0.08</v>
      </c>
      <c r="AY6">
        <v>0.09</v>
      </c>
      <c r="AZ6">
        <v>0.08</v>
      </c>
      <c r="BA6">
        <v>0.08</v>
      </c>
      <c r="BB6">
        <v>0.08</v>
      </c>
    </row>
    <row r="7" spans="1:54" x14ac:dyDescent="0.35">
      <c r="M7" t="s">
        <v>371</v>
      </c>
      <c r="N7">
        <v>0.41</v>
      </c>
      <c r="O7">
        <v>0.82</v>
      </c>
      <c r="P7">
        <v>0.84</v>
      </c>
      <c r="Q7">
        <v>0.73</v>
      </c>
      <c r="R7">
        <v>0.73</v>
      </c>
      <c r="S7">
        <v>0.56999999999999995</v>
      </c>
      <c r="T7">
        <v>0.63</v>
      </c>
      <c r="U7">
        <v>0.89</v>
      </c>
      <c r="V7">
        <v>0.65</v>
      </c>
      <c r="W7">
        <v>1.39</v>
      </c>
      <c r="X7">
        <v>0.91</v>
      </c>
      <c r="Y7">
        <v>0.98</v>
      </c>
      <c r="Z7">
        <v>0.82</v>
      </c>
      <c r="AA7">
        <v>0.85</v>
      </c>
      <c r="AB7">
        <v>0.95</v>
      </c>
      <c r="AC7">
        <v>0.68</v>
      </c>
      <c r="AD7">
        <v>0.67</v>
      </c>
      <c r="AE7">
        <v>0.69</v>
      </c>
      <c r="AF7">
        <v>0.49</v>
      </c>
      <c r="AG7">
        <v>0.33</v>
      </c>
      <c r="AH7">
        <v>0.45</v>
      </c>
      <c r="AI7">
        <v>0.31</v>
      </c>
      <c r="AJ7">
        <v>0.27</v>
      </c>
      <c r="AK7">
        <v>0.31</v>
      </c>
      <c r="AL7">
        <v>0.32</v>
      </c>
      <c r="AM7">
        <v>0.32</v>
      </c>
      <c r="AN7">
        <v>0.35</v>
      </c>
      <c r="AO7">
        <v>0.31</v>
      </c>
      <c r="AP7">
        <v>0.3</v>
      </c>
      <c r="AQ7">
        <v>0.25</v>
      </c>
      <c r="AR7">
        <v>0.17</v>
      </c>
      <c r="AS7">
        <v>0.18</v>
      </c>
      <c r="AT7">
        <v>0.19</v>
      </c>
      <c r="AU7">
        <v>0.18</v>
      </c>
      <c r="AV7">
        <v>0.18</v>
      </c>
      <c r="AW7">
        <v>0.16</v>
      </c>
      <c r="AX7">
        <v>0.17</v>
      </c>
      <c r="AY7">
        <v>0.17</v>
      </c>
      <c r="AZ7">
        <v>0.17</v>
      </c>
      <c r="BA7">
        <v>0.18</v>
      </c>
      <c r="BB7">
        <v>0.18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61</v>
      </c>
    </row>
    <row r="28" spans="1:54" x14ac:dyDescent="0.35">
      <c r="M28" s="2" t="s">
        <v>113</v>
      </c>
      <c r="N28" s="2" t="s">
        <v>114</v>
      </c>
      <c r="O28" s="2" t="s">
        <v>125</v>
      </c>
      <c r="P28" s="2" t="s">
        <v>126</v>
      </c>
      <c r="Q28" s="2" t="s">
        <v>127</v>
      </c>
      <c r="R28" s="2" t="s">
        <v>128</v>
      </c>
      <c r="S28" s="2" t="s">
        <v>129</v>
      </c>
      <c r="T28" s="2" t="s">
        <v>130</v>
      </c>
      <c r="U28" s="2" t="s">
        <v>131</v>
      </c>
      <c r="V28" s="2" t="s">
        <v>132</v>
      </c>
      <c r="W28" s="2" t="s">
        <v>133</v>
      </c>
      <c r="X28" s="2" t="s">
        <v>134</v>
      </c>
      <c r="Y28" s="2" t="s">
        <v>135</v>
      </c>
      <c r="Z28" s="2" t="s">
        <v>136</v>
      </c>
      <c r="AA28" s="2" t="s">
        <v>137</v>
      </c>
      <c r="AB28" s="2" t="s">
        <v>138</v>
      </c>
      <c r="AC28" s="2" t="s">
        <v>139</v>
      </c>
      <c r="AD28" s="2" t="s">
        <v>140</v>
      </c>
      <c r="AE28" s="2" t="s">
        <v>141</v>
      </c>
      <c r="AF28" s="2" t="s">
        <v>142</v>
      </c>
      <c r="AG28" s="2" t="s">
        <v>143</v>
      </c>
      <c r="AH28" s="2" t="s">
        <v>144</v>
      </c>
      <c r="AI28" s="2" t="s">
        <v>145</v>
      </c>
      <c r="AJ28" s="2" t="s">
        <v>146</v>
      </c>
      <c r="AK28" s="2" t="s">
        <v>147</v>
      </c>
      <c r="AL28" s="2" t="s">
        <v>148</v>
      </c>
      <c r="AM28" s="2" t="s">
        <v>149</v>
      </c>
      <c r="AN28" s="2" t="s">
        <v>150</v>
      </c>
      <c r="AO28" s="2" t="s">
        <v>151</v>
      </c>
      <c r="AP28" s="2" t="s">
        <v>152</v>
      </c>
      <c r="AQ28" s="2" t="s">
        <v>115</v>
      </c>
      <c r="AR28" s="2" t="s">
        <v>153</v>
      </c>
      <c r="AS28" s="2" t="s">
        <v>154</v>
      </c>
      <c r="AT28" s="2" t="s">
        <v>155</v>
      </c>
      <c r="AU28" s="2" t="s">
        <v>156</v>
      </c>
      <c r="AV28" s="2" t="s">
        <v>157</v>
      </c>
      <c r="AW28" s="2" t="s">
        <v>116</v>
      </c>
      <c r="AX28" s="2" t="s">
        <v>158</v>
      </c>
      <c r="AY28" s="2" t="s">
        <v>159</v>
      </c>
      <c r="AZ28" s="2" t="s">
        <v>160</v>
      </c>
      <c r="BA28" s="2" t="s">
        <v>161</v>
      </c>
      <c r="BB28" s="2" t="s">
        <v>117</v>
      </c>
    </row>
    <row r="29" spans="1:54" x14ac:dyDescent="0.35">
      <c r="B29" t="s">
        <v>124</v>
      </c>
      <c r="M29" t="s">
        <v>372</v>
      </c>
      <c r="N29">
        <v>0.53</v>
      </c>
      <c r="O29">
        <v>0.54</v>
      </c>
      <c r="P29">
        <v>0.62</v>
      </c>
      <c r="Q29">
        <v>0.63</v>
      </c>
      <c r="R29">
        <v>0.69</v>
      </c>
      <c r="S29">
        <v>0.72</v>
      </c>
      <c r="T29">
        <v>0.86</v>
      </c>
      <c r="U29">
        <v>1.1299999999999999</v>
      </c>
      <c r="V29">
        <v>1.25</v>
      </c>
      <c r="W29">
        <v>1.36</v>
      </c>
      <c r="X29">
        <v>1.45</v>
      </c>
      <c r="Y29">
        <v>1.42</v>
      </c>
      <c r="Z29">
        <v>1.52</v>
      </c>
      <c r="AA29">
        <v>1.52</v>
      </c>
      <c r="AB29">
        <v>1.56</v>
      </c>
      <c r="AC29">
        <v>1.6</v>
      </c>
      <c r="AD29">
        <v>1.63</v>
      </c>
      <c r="AE29">
        <v>1.61</v>
      </c>
      <c r="AF29">
        <v>1.6</v>
      </c>
      <c r="AG29">
        <v>1.5</v>
      </c>
      <c r="AH29">
        <v>1.48</v>
      </c>
      <c r="AI29">
        <v>1.42</v>
      </c>
      <c r="AJ29">
        <v>1.44</v>
      </c>
      <c r="AK29">
        <v>1.34</v>
      </c>
      <c r="AL29">
        <v>1.32</v>
      </c>
      <c r="AM29">
        <v>1.38</v>
      </c>
      <c r="AN29">
        <v>1.26</v>
      </c>
      <c r="AO29">
        <v>1.31</v>
      </c>
      <c r="AP29">
        <v>1.2</v>
      </c>
      <c r="AQ29">
        <v>1.1200000000000001</v>
      </c>
      <c r="AR29">
        <v>0.85</v>
      </c>
      <c r="AS29">
        <v>0.88</v>
      </c>
      <c r="AT29">
        <v>1.1399999999999999</v>
      </c>
      <c r="AU29">
        <v>1.05</v>
      </c>
      <c r="AV29">
        <v>1.02</v>
      </c>
      <c r="AW29">
        <v>0.95</v>
      </c>
      <c r="AX29">
        <v>0.98</v>
      </c>
      <c r="AY29">
        <v>1.01</v>
      </c>
      <c r="AZ29">
        <v>1.04</v>
      </c>
      <c r="BA29">
        <v>1.04</v>
      </c>
      <c r="BB29">
        <v>1.04</v>
      </c>
    </row>
    <row r="30" spans="1:54" x14ac:dyDescent="0.35">
      <c r="B30" t="s">
        <v>187</v>
      </c>
      <c r="C30" t="s">
        <v>113</v>
      </c>
      <c r="M30" t="s">
        <v>373</v>
      </c>
      <c r="N30">
        <v>0.3</v>
      </c>
      <c r="O30">
        <v>0.62</v>
      </c>
      <c r="P30">
        <v>0.64</v>
      </c>
      <c r="Q30">
        <v>0.56000000000000005</v>
      </c>
      <c r="R30">
        <v>0.55000000000000004</v>
      </c>
      <c r="S30">
        <v>0.42</v>
      </c>
      <c r="T30">
        <v>0.47</v>
      </c>
      <c r="U30">
        <v>0.68</v>
      </c>
      <c r="V30">
        <v>0.49</v>
      </c>
      <c r="W30">
        <v>1.08</v>
      </c>
      <c r="X30">
        <v>0.7</v>
      </c>
      <c r="Y30">
        <v>0.76</v>
      </c>
      <c r="Z30">
        <v>0.62</v>
      </c>
      <c r="AA30">
        <v>0.65</v>
      </c>
      <c r="AB30">
        <v>0.73</v>
      </c>
      <c r="AC30">
        <v>0.52</v>
      </c>
      <c r="AD30">
        <v>0.51</v>
      </c>
      <c r="AE30">
        <v>0.52</v>
      </c>
      <c r="AF30">
        <v>0.36</v>
      </c>
      <c r="AG30">
        <v>0.24</v>
      </c>
      <c r="AH30">
        <v>0.33</v>
      </c>
      <c r="AI30">
        <v>0.23</v>
      </c>
      <c r="AJ30">
        <v>0.19</v>
      </c>
      <c r="AK30">
        <v>0.22</v>
      </c>
      <c r="AL30">
        <v>0.23</v>
      </c>
      <c r="AM30">
        <v>0.23</v>
      </c>
      <c r="AN30">
        <v>0.26</v>
      </c>
      <c r="AO30">
        <v>0.22</v>
      </c>
      <c r="AP30">
        <v>0.21</v>
      </c>
      <c r="AQ30">
        <v>0.18</v>
      </c>
      <c r="AR30">
        <v>0.12</v>
      </c>
      <c r="AS30">
        <v>0.12</v>
      </c>
      <c r="AT30">
        <v>0.13</v>
      </c>
      <c r="AU30">
        <v>0.12</v>
      </c>
      <c r="AV30">
        <v>0.12</v>
      </c>
      <c r="AW30">
        <v>0.11</v>
      </c>
      <c r="AX30">
        <v>0.11</v>
      </c>
      <c r="AY30">
        <v>0.12</v>
      </c>
      <c r="AZ30">
        <v>0.12</v>
      </c>
      <c r="BA30">
        <v>0.12</v>
      </c>
      <c r="BB30">
        <v>0.12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62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374</v>
      </c>
      <c r="N54">
        <v>255.96</v>
      </c>
      <c r="O54">
        <v>298.60000000000002</v>
      </c>
      <c r="P54">
        <v>331.18</v>
      </c>
      <c r="Q54">
        <v>352.92</v>
      </c>
      <c r="R54">
        <v>389.35</v>
      </c>
      <c r="S54">
        <v>391.56</v>
      </c>
      <c r="T54">
        <v>432.22</v>
      </c>
      <c r="U54">
        <v>479.24</v>
      </c>
      <c r="V54">
        <v>491.59</v>
      </c>
      <c r="W54">
        <v>622</v>
      </c>
      <c r="X54">
        <v>764.53</v>
      </c>
      <c r="Y54">
        <v>726.12</v>
      </c>
      <c r="Z54">
        <v>780.15</v>
      </c>
      <c r="AA54">
        <v>780.14</v>
      </c>
      <c r="AB54">
        <v>828.27</v>
      </c>
      <c r="AC54">
        <v>796.22</v>
      </c>
      <c r="AD54">
        <v>724.06</v>
      </c>
      <c r="AE54">
        <v>652.26</v>
      </c>
      <c r="AF54">
        <v>603.53</v>
      </c>
      <c r="AG54">
        <v>554.83000000000004</v>
      </c>
      <c r="AH54">
        <v>522.73</v>
      </c>
      <c r="AI54">
        <v>470.45</v>
      </c>
      <c r="AJ54">
        <v>429.14</v>
      </c>
      <c r="AK54">
        <v>373.36</v>
      </c>
      <c r="AL54">
        <v>349.63</v>
      </c>
      <c r="AM54">
        <v>330.66</v>
      </c>
      <c r="AN54">
        <v>297.75</v>
      </c>
      <c r="AO54">
        <v>289.69</v>
      </c>
      <c r="AP54">
        <v>243.63</v>
      </c>
      <c r="AQ54">
        <v>215.74</v>
      </c>
      <c r="AR54">
        <v>175.42</v>
      </c>
      <c r="AS54">
        <v>167.2</v>
      </c>
      <c r="AT54">
        <v>180.12</v>
      </c>
      <c r="AU54">
        <v>214.23</v>
      </c>
      <c r="AV54">
        <v>230.73</v>
      </c>
      <c r="AW54">
        <v>235.12</v>
      </c>
      <c r="AX54">
        <v>266.67</v>
      </c>
      <c r="AY54">
        <v>283.08</v>
      </c>
      <c r="AZ54">
        <v>282.3</v>
      </c>
      <c r="BA54">
        <v>251</v>
      </c>
      <c r="BB54">
        <v>242.58</v>
      </c>
    </row>
    <row r="55" spans="1:54" x14ac:dyDescent="0.35">
      <c r="B55" t="s">
        <v>187</v>
      </c>
      <c r="C55" t="s">
        <v>113</v>
      </c>
      <c r="M55" t="s">
        <v>173</v>
      </c>
      <c r="N55">
        <v>115.97</v>
      </c>
      <c r="O55">
        <v>145.71</v>
      </c>
      <c r="P55">
        <v>151.78</v>
      </c>
      <c r="Q55">
        <v>167.79</v>
      </c>
      <c r="R55">
        <v>181.8</v>
      </c>
      <c r="S55">
        <v>196.85</v>
      </c>
      <c r="T55">
        <v>239.2</v>
      </c>
      <c r="U55">
        <v>295.05</v>
      </c>
      <c r="V55">
        <v>286.14</v>
      </c>
      <c r="W55">
        <v>294.07</v>
      </c>
      <c r="X55">
        <v>310.31</v>
      </c>
      <c r="Y55">
        <v>317.76</v>
      </c>
      <c r="Z55">
        <v>318.32</v>
      </c>
      <c r="AA55">
        <v>301.56</v>
      </c>
      <c r="AB55">
        <v>355.53</v>
      </c>
      <c r="AC55">
        <v>392.87</v>
      </c>
      <c r="AD55">
        <v>390.35</v>
      </c>
      <c r="AE55">
        <v>346.15</v>
      </c>
      <c r="AF55">
        <v>377.55</v>
      </c>
      <c r="AG55">
        <v>314.99</v>
      </c>
      <c r="AH55">
        <v>307.42</v>
      </c>
      <c r="AI55">
        <v>246.59</v>
      </c>
      <c r="AJ55">
        <v>216</v>
      </c>
      <c r="AK55">
        <v>179.27</v>
      </c>
      <c r="AL55">
        <v>173.26</v>
      </c>
      <c r="AM55">
        <v>173.51</v>
      </c>
      <c r="AN55">
        <v>169.74</v>
      </c>
      <c r="AO55">
        <v>182.14</v>
      </c>
      <c r="AP55">
        <v>155.07</v>
      </c>
      <c r="AQ55">
        <v>115.74</v>
      </c>
      <c r="AR55">
        <v>45.04</v>
      </c>
      <c r="AS55">
        <v>39.08</v>
      </c>
      <c r="AT55">
        <v>79.959999999999994</v>
      </c>
      <c r="AU55">
        <v>138.38999999999999</v>
      </c>
      <c r="AV55">
        <v>124.87</v>
      </c>
      <c r="AW55">
        <v>111.82</v>
      </c>
      <c r="AX55">
        <v>119.87</v>
      </c>
      <c r="AY55">
        <v>128.04</v>
      </c>
      <c r="AZ55">
        <v>117.84</v>
      </c>
      <c r="BA55">
        <v>105.69</v>
      </c>
      <c r="BB55">
        <v>100.64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63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124</v>
      </c>
      <c r="M79" t="s">
        <v>372</v>
      </c>
      <c r="N79">
        <v>0.88</v>
      </c>
      <c r="O79">
        <v>0.94</v>
      </c>
      <c r="P79">
        <v>1.05</v>
      </c>
      <c r="Q79">
        <v>1.04</v>
      </c>
      <c r="R79">
        <v>1.07</v>
      </c>
      <c r="S79">
        <v>1.19</v>
      </c>
      <c r="T79">
        <v>1.29</v>
      </c>
      <c r="U79">
        <v>1</v>
      </c>
      <c r="V79">
        <v>0.85</v>
      </c>
      <c r="W79">
        <v>0.87</v>
      </c>
      <c r="X79">
        <v>0.89</v>
      </c>
      <c r="Y79">
        <v>0.9</v>
      </c>
      <c r="Z79">
        <v>0.86</v>
      </c>
      <c r="AA79">
        <v>0.9</v>
      </c>
      <c r="AB79">
        <v>0.89</v>
      </c>
      <c r="AC79">
        <v>0.85</v>
      </c>
      <c r="AD79">
        <v>0.88</v>
      </c>
      <c r="AE79">
        <v>0.88</v>
      </c>
      <c r="AF79">
        <v>0.79</v>
      </c>
      <c r="AG79">
        <v>0.8</v>
      </c>
      <c r="AH79">
        <v>0.73</v>
      </c>
      <c r="AI79">
        <v>0.84</v>
      </c>
      <c r="AJ79">
        <v>0.89</v>
      </c>
      <c r="AK79">
        <v>0.87</v>
      </c>
      <c r="AL79">
        <v>0.83</v>
      </c>
      <c r="AM79">
        <v>0.91</v>
      </c>
      <c r="AN79">
        <v>0.8</v>
      </c>
      <c r="AO79">
        <v>0.88</v>
      </c>
      <c r="AP79">
        <v>0.82</v>
      </c>
      <c r="AQ79">
        <v>0.87</v>
      </c>
      <c r="AR79">
        <v>0.88</v>
      </c>
      <c r="AS79">
        <v>0.88</v>
      </c>
      <c r="AT79">
        <v>0.88</v>
      </c>
      <c r="AU79">
        <v>0.88</v>
      </c>
      <c r="AV79">
        <v>0.88</v>
      </c>
      <c r="AW79">
        <v>0.88</v>
      </c>
      <c r="AX79">
        <v>0.88</v>
      </c>
      <c r="AY79">
        <v>0.88</v>
      </c>
      <c r="AZ79">
        <v>0.88</v>
      </c>
      <c r="BA79">
        <v>0.88</v>
      </c>
      <c r="BB79">
        <v>0.88</v>
      </c>
    </row>
    <row r="80" spans="1:54" x14ac:dyDescent="0.35">
      <c r="B80" t="s">
        <v>165</v>
      </c>
      <c r="C80" t="s">
        <v>113</v>
      </c>
      <c r="M80" t="s">
        <v>363</v>
      </c>
      <c r="N80">
        <v>0.03</v>
      </c>
      <c r="O80">
        <v>0.05</v>
      </c>
      <c r="P80">
        <v>0.08</v>
      </c>
      <c r="Q80">
        <v>0.11</v>
      </c>
      <c r="R80">
        <v>0.1</v>
      </c>
      <c r="S80">
        <v>0.11</v>
      </c>
      <c r="T80">
        <v>0.12</v>
      </c>
      <c r="U80">
        <v>0.11</v>
      </c>
      <c r="V80">
        <v>0.12</v>
      </c>
      <c r="W80">
        <v>0.12</v>
      </c>
      <c r="X80">
        <v>0.11</v>
      </c>
      <c r="Y80">
        <v>0.11</v>
      </c>
      <c r="Z80">
        <v>0.11</v>
      </c>
      <c r="AA80">
        <v>0.12</v>
      </c>
      <c r="AB80">
        <v>0.11</v>
      </c>
      <c r="AC80">
        <v>0.09</v>
      </c>
      <c r="AD80">
        <v>0.1</v>
      </c>
      <c r="AE80">
        <v>0.11</v>
      </c>
      <c r="AF80">
        <v>0.08</v>
      </c>
      <c r="AG80">
        <v>0.09</v>
      </c>
      <c r="AH80">
        <v>0.09</v>
      </c>
      <c r="AI80">
        <v>7.0000000000000007E-2</v>
      </c>
      <c r="AJ80">
        <v>0.08</v>
      </c>
      <c r="AK80">
        <v>0.08</v>
      </c>
      <c r="AL80">
        <v>0.09</v>
      </c>
      <c r="AM80">
        <v>0.09</v>
      </c>
      <c r="AN80">
        <v>0.09</v>
      </c>
      <c r="AO80">
        <v>0.08</v>
      </c>
      <c r="AP80">
        <v>0.09</v>
      </c>
      <c r="AQ80">
        <v>0.09</v>
      </c>
      <c r="AR80">
        <v>0.09</v>
      </c>
      <c r="AS80">
        <v>0.09</v>
      </c>
      <c r="AT80">
        <v>0.09</v>
      </c>
      <c r="AU80">
        <v>0.09</v>
      </c>
      <c r="AV80">
        <v>0.09</v>
      </c>
      <c r="AW80">
        <v>0.09</v>
      </c>
      <c r="AX80">
        <v>0.09</v>
      </c>
      <c r="AY80">
        <v>0.09</v>
      </c>
      <c r="AZ80">
        <v>0.09</v>
      </c>
      <c r="BA80">
        <v>0.09</v>
      </c>
      <c r="BB80">
        <v>0.09</v>
      </c>
    </row>
    <row r="81" spans="13:54" x14ac:dyDescent="0.35">
      <c r="M81" t="s">
        <v>373</v>
      </c>
      <c r="N81">
        <v>0.02</v>
      </c>
      <c r="O81">
        <v>0.02</v>
      </c>
      <c r="P81">
        <v>0.02</v>
      </c>
      <c r="Q81">
        <v>0.02</v>
      </c>
      <c r="R81">
        <v>0.03</v>
      </c>
      <c r="S81">
        <v>0.02</v>
      </c>
      <c r="T81">
        <v>0.02</v>
      </c>
      <c r="U81">
        <v>0.01</v>
      </c>
      <c r="V81">
        <v>0.02</v>
      </c>
      <c r="W81">
        <v>0.02</v>
      </c>
      <c r="X81">
        <v>0.02</v>
      </c>
      <c r="Y81">
        <v>0.01</v>
      </c>
      <c r="Z81">
        <v>0.02</v>
      </c>
      <c r="AA81">
        <v>0.01</v>
      </c>
      <c r="AB81">
        <v>0.02</v>
      </c>
      <c r="AC81">
        <v>0.02</v>
      </c>
      <c r="AD81">
        <v>0.02</v>
      </c>
      <c r="AE81">
        <v>0.02</v>
      </c>
      <c r="AF81">
        <v>0.03</v>
      </c>
      <c r="AG81">
        <v>0.02</v>
      </c>
      <c r="AH81">
        <v>0.02</v>
      </c>
      <c r="AI81">
        <v>0.02</v>
      </c>
      <c r="AJ81">
        <v>0.02</v>
      </c>
      <c r="AK81">
        <v>0.01</v>
      </c>
      <c r="AL81">
        <v>0.02</v>
      </c>
      <c r="AM81">
        <v>0.01</v>
      </c>
      <c r="AN81">
        <v>0.02</v>
      </c>
      <c r="AO81">
        <v>0.01</v>
      </c>
      <c r="AP81">
        <v>0.02</v>
      </c>
      <c r="AQ81">
        <v>0.02</v>
      </c>
      <c r="AR81">
        <v>0.02</v>
      </c>
      <c r="AS81">
        <v>0.02</v>
      </c>
      <c r="AT81">
        <v>0.02</v>
      </c>
      <c r="AU81">
        <v>0.02</v>
      </c>
      <c r="AV81">
        <v>0.02</v>
      </c>
      <c r="AW81">
        <v>0.02</v>
      </c>
      <c r="AX81">
        <v>0.02</v>
      </c>
      <c r="AY81">
        <v>0.02</v>
      </c>
      <c r="AZ81">
        <v>0.02</v>
      </c>
      <c r="BA81">
        <v>0.02</v>
      </c>
      <c r="BB81">
        <v>0.02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64</v>
      </c>
    </row>
    <row r="103" spans="1:54" x14ac:dyDescent="0.35">
      <c r="M103" s="2" t="s">
        <v>113</v>
      </c>
      <c r="N103" s="2" t="s">
        <v>154</v>
      </c>
      <c r="O103" s="2" t="s">
        <v>155</v>
      </c>
      <c r="P103" s="2" t="s">
        <v>156</v>
      </c>
      <c r="Q103" s="2" t="s">
        <v>157</v>
      </c>
      <c r="R103" s="2" t="s">
        <v>116</v>
      </c>
      <c r="S103" s="2" t="s">
        <v>158</v>
      </c>
      <c r="T103" s="2" t="s">
        <v>159</v>
      </c>
      <c r="U103" s="2" t="s">
        <v>160</v>
      </c>
      <c r="V103" s="2" t="s">
        <v>161</v>
      </c>
      <c r="W103" s="2" t="s">
        <v>117</v>
      </c>
    </row>
    <row r="104" spans="1:54" x14ac:dyDescent="0.35">
      <c r="B104" t="s">
        <v>180</v>
      </c>
      <c r="M104" t="s">
        <v>375</v>
      </c>
      <c r="N104">
        <v>0.02</v>
      </c>
      <c r="O104">
        <v>0.14000000000000001</v>
      </c>
      <c r="P104">
        <v>0.41</v>
      </c>
      <c r="Q104">
        <v>0.98</v>
      </c>
      <c r="R104">
        <v>0.93</v>
      </c>
      <c r="S104">
        <v>0.89</v>
      </c>
      <c r="T104">
        <v>1.17</v>
      </c>
      <c r="U104">
        <v>1.37</v>
      </c>
      <c r="V104">
        <v>1.58</v>
      </c>
      <c r="W104">
        <v>1.78</v>
      </c>
    </row>
    <row r="105" spans="1:54" x14ac:dyDescent="0.35">
      <c r="B105" t="s">
        <v>228</v>
      </c>
      <c r="C105" t="s">
        <v>113</v>
      </c>
      <c r="M105" t="s">
        <v>376</v>
      </c>
      <c r="N105">
        <v>0.02</v>
      </c>
      <c r="O105">
        <v>0.1</v>
      </c>
      <c r="P105">
        <v>0.27</v>
      </c>
      <c r="Q105">
        <v>0.65</v>
      </c>
      <c r="R105">
        <v>0.61</v>
      </c>
      <c r="S105">
        <v>0.59</v>
      </c>
      <c r="T105">
        <v>0.77</v>
      </c>
      <c r="U105">
        <v>0.9</v>
      </c>
      <c r="V105">
        <v>1.04</v>
      </c>
      <c r="W105">
        <v>1.17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65</v>
      </c>
    </row>
    <row r="128" spans="1:54" x14ac:dyDescent="0.35">
      <c r="M128" s="2" t="s">
        <v>113</v>
      </c>
      <c r="N128" s="2" t="s">
        <v>114</v>
      </c>
      <c r="O128" s="2" t="s">
        <v>125</v>
      </c>
      <c r="P128" s="2" t="s">
        <v>126</v>
      </c>
      <c r="Q128" s="2" t="s">
        <v>127</v>
      </c>
      <c r="R128" s="2" t="s">
        <v>128</v>
      </c>
      <c r="S128" s="2" t="s">
        <v>129</v>
      </c>
      <c r="T128" s="2" t="s">
        <v>130</v>
      </c>
      <c r="U128" s="2" t="s">
        <v>131</v>
      </c>
      <c r="V128" s="2" t="s">
        <v>132</v>
      </c>
      <c r="W128" s="2" t="s">
        <v>133</v>
      </c>
      <c r="X128" s="2" t="s">
        <v>134</v>
      </c>
      <c r="Y128" s="2" t="s">
        <v>135</v>
      </c>
      <c r="Z128" s="2" t="s">
        <v>136</v>
      </c>
      <c r="AA128" s="2" t="s">
        <v>137</v>
      </c>
      <c r="AB128" s="2" t="s">
        <v>138</v>
      </c>
      <c r="AC128" s="2" t="s">
        <v>139</v>
      </c>
      <c r="AD128" s="2" t="s">
        <v>140</v>
      </c>
      <c r="AE128" s="2" t="s">
        <v>141</v>
      </c>
      <c r="AF128" s="2" t="s">
        <v>142</v>
      </c>
      <c r="AG128" s="2" t="s">
        <v>143</v>
      </c>
      <c r="AH128" s="2" t="s">
        <v>144</v>
      </c>
      <c r="AI128" s="2" t="s">
        <v>145</v>
      </c>
      <c r="AJ128" s="2" t="s">
        <v>146</v>
      </c>
      <c r="AK128" s="2" t="s">
        <v>147</v>
      </c>
      <c r="AL128" s="2" t="s">
        <v>148</v>
      </c>
      <c r="AM128" s="2" t="s">
        <v>149</v>
      </c>
      <c r="AN128" s="2" t="s">
        <v>150</v>
      </c>
      <c r="AO128" s="2" t="s">
        <v>151</v>
      </c>
      <c r="AP128" s="2" t="s">
        <v>152</v>
      </c>
      <c r="AQ128" s="2" t="s">
        <v>115</v>
      </c>
      <c r="AR128" s="2" t="s">
        <v>153</v>
      </c>
      <c r="AS128" s="2" t="s">
        <v>154</v>
      </c>
      <c r="AT128" s="2" t="s">
        <v>155</v>
      </c>
      <c r="AU128" s="2" t="s">
        <v>156</v>
      </c>
      <c r="AV128" s="2" t="s">
        <v>157</v>
      </c>
      <c r="AW128" s="2" t="s">
        <v>116</v>
      </c>
      <c r="AX128" s="2" t="s">
        <v>158</v>
      </c>
      <c r="AY128" s="2" t="s">
        <v>159</v>
      </c>
      <c r="AZ128" s="2" t="s">
        <v>160</v>
      </c>
      <c r="BA128" s="2" t="s">
        <v>161</v>
      </c>
      <c r="BB128" s="2" t="s">
        <v>117</v>
      </c>
    </row>
    <row r="129" spans="2:54" x14ac:dyDescent="0.35">
      <c r="B129" t="s">
        <v>124</v>
      </c>
      <c r="M129" t="s">
        <v>377</v>
      </c>
      <c r="N129">
        <v>0.75</v>
      </c>
      <c r="O129">
        <v>0.91</v>
      </c>
      <c r="P129">
        <v>0.9</v>
      </c>
      <c r="Q129">
        <v>1.08</v>
      </c>
      <c r="R129">
        <v>1.28</v>
      </c>
      <c r="S129">
        <v>1.75</v>
      </c>
      <c r="T129">
        <v>1.99</v>
      </c>
      <c r="U129">
        <v>2.39</v>
      </c>
      <c r="V129">
        <v>2.64</v>
      </c>
      <c r="W129">
        <v>2.61</v>
      </c>
      <c r="X129">
        <v>2.87</v>
      </c>
      <c r="Y129">
        <v>3.02</v>
      </c>
      <c r="Z129">
        <v>3.33</v>
      </c>
      <c r="AA129">
        <v>3.54</v>
      </c>
      <c r="AB129">
        <v>3.71</v>
      </c>
      <c r="AC129">
        <v>3.83</v>
      </c>
      <c r="AD129">
        <v>3.92</v>
      </c>
      <c r="AE129">
        <v>3.91</v>
      </c>
      <c r="AF129">
        <v>3.93</v>
      </c>
      <c r="AG129">
        <v>4.18</v>
      </c>
      <c r="AH129">
        <v>4.34</v>
      </c>
      <c r="AI129">
        <v>4.1100000000000003</v>
      </c>
      <c r="AJ129">
        <v>4.4000000000000004</v>
      </c>
      <c r="AK129">
        <v>4.59</v>
      </c>
      <c r="AL129">
        <v>5.23</v>
      </c>
      <c r="AM129">
        <v>5.27</v>
      </c>
      <c r="AN129">
        <v>5.94</v>
      </c>
      <c r="AO129">
        <v>5.78</v>
      </c>
      <c r="AP129">
        <v>6.29</v>
      </c>
      <c r="AQ129">
        <v>7</v>
      </c>
      <c r="AR129">
        <v>9.42</v>
      </c>
      <c r="AS129">
        <v>11.24</v>
      </c>
      <c r="AT129">
        <v>11.28</v>
      </c>
      <c r="AU129">
        <v>11.26</v>
      </c>
      <c r="AV129">
        <v>11.36</v>
      </c>
      <c r="AW129">
        <v>11.41</v>
      </c>
      <c r="AX129">
        <v>11.23</v>
      </c>
      <c r="AY129">
        <v>10.98</v>
      </c>
      <c r="AZ129">
        <v>10.85</v>
      </c>
      <c r="BA129">
        <v>10.64</v>
      </c>
      <c r="BB129">
        <v>10.45</v>
      </c>
    </row>
    <row r="130" spans="2:54" x14ac:dyDescent="0.35">
      <c r="B130" t="s">
        <v>187</v>
      </c>
      <c r="C130" t="s">
        <v>113</v>
      </c>
      <c r="M130" t="s">
        <v>378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0.33</v>
      </c>
      <c r="AM130">
        <v>1.01</v>
      </c>
      <c r="AN130">
        <v>3.11</v>
      </c>
      <c r="AO130">
        <v>5.13</v>
      </c>
      <c r="AP130">
        <v>7.06</v>
      </c>
      <c r="AQ130">
        <v>9.61</v>
      </c>
      <c r="AR130">
        <v>16</v>
      </c>
      <c r="AS130">
        <v>18.3</v>
      </c>
      <c r="AT130">
        <v>22.7</v>
      </c>
      <c r="AU130">
        <v>25.2</v>
      </c>
      <c r="AV130">
        <v>28.2</v>
      </c>
      <c r="AW130">
        <v>29</v>
      </c>
      <c r="AX130">
        <v>31.8</v>
      </c>
      <c r="AY130">
        <v>33.799999999999997</v>
      </c>
      <c r="AZ130">
        <v>35.9</v>
      </c>
      <c r="BA130">
        <v>38.200000000000003</v>
      </c>
      <c r="BB130">
        <v>40.6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66</v>
      </c>
    </row>
    <row r="153" spans="1:54" x14ac:dyDescent="0.35">
      <c r="M153" s="2" t="s">
        <v>113</v>
      </c>
      <c r="N153" s="2" t="s">
        <v>153</v>
      </c>
      <c r="O153" s="2" t="s">
        <v>154</v>
      </c>
      <c r="P153" s="2" t="s">
        <v>155</v>
      </c>
      <c r="Q153" s="2" t="s">
        <v>156</v>
      </c>
      <c r="R153" s="2" t="s">
        <v>157</v>
      </c>
      <c r="S153" s="2" t="s">
        <v>116</v>
      </c>
      <c r="T153" s="2" t="s">
        <v>158</v>
      </c>
      <c r="U153" s="2" t="s">
        <v>159</v>
      </c>
      <c r="V153" s="2" t="s">
        <v>160</v>
      </c>
      <c r="W153" s="2" t="s">
        <v>161</v>
      </c>
      <c r="X153" s="2" t="s">
        <v>117</v>
      </c>
    </row>
    <row r="154" spans="1:54" x14ac:dyDescent="0.35">
      <c r="B154" t="s">
        <v>180</v>
      </c>
      <c r="M154" t="s">
        <v>113</v>
      </c>
      <c r="N154">
        <v>0.85</v>
      </c>
      <c r="O154">
        <v>0.93</v>
      </c>
      <c r="P154">
        <v>1.1100000000000001</v>
      </c>
      <c r="Q154">
        <v>1.18</v>
      </c>
      <c r="R154">
        <v>1.26</v>
      </c>
      <c r="S154">
        <v>1.23</v>
      </c>
      <c r="T154">
        <v>1.28</v>
      </c>
      <c r="U154">
        <v>1.29</v>
      </c>
      <c r="V154">
        <v>1.3</v>
      </c>
      <c r="W154">
        <v>1.3</v>
      </c>
      <c r="X154">
        <v>1.3</v>
      </c>
    </row>
    <row r="155" spans="1:54" x14ac:dyDescent="0.35">
      <c r="B155" t="s">
        <v>180</v>
      </c>
      <c r="C155" t="s">
        <v>113</v>
      </c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23" x14ac:dyDescent="0.35">
      <c r="M177" s="2" t="s">
        <v>67</v>
      </c>
    </row>
    <row r="178" spans="2:23" x14ac:dyDescent="0.35">
      <c r="M178" s="2" t="s">
        <v>113</v>
      </c>
      <c r="N178" s="2" t="s">
        <v>154</v>
      </c>
      <c r="O178" s="2" t="s">
        <v>155</v>
      </c>
      <c r="P178" s="2" t="s">
        <v>156</v>
      </c>
      <c r="Q178" s="2" t="s">
        <v>157</v>
      </c>
      <c r="R178" s="2" t="s">
        <v>116</v>
      </c>
      <c r="S178" s="2" t="s">
        <v>158</v>
      </c>
      <c r="T178" s="2" t="s">
        <v>159</v>
      </c>
      <c r="U178" s="2" t="s">
        <v>160</v>
      </c>
      <c r="V178" s="2" t="s">
        <v>161</v>
      </c>
      <c r="W178" s="2" t="s">
        <v>117</v>
      </c>
    </row>
    <row r="179" spans="2:23" x14ac:dyDescent="0.35">
      <c r="B179" t="s">
        <v>180</v>
      </c>
      <c r="M179" t="s">
        <v>379</v>
      </c>
      <c r="N179">
        <v>0.02</v>
      </c>
      <c r="O179">
        <v>0.14000000000000001</v>
      </c>
      <c r="P179">
        <v>0.41</v>
      </c>
      <c r="Q179">
        <v>0.98</v>
      </c>
      <c r="R179">
        <v>0.93</v>
      </c>
      <c r="S179">
        <v>0.89</v>
      </c>
      <c r="T179">
        <v>1.17</v>
      </c>
      <c r="U179">
        <v>1.37</v>
      </c>
      <c r="V179">
        <v>1.58</v>
      </c>
      <c r="W179">
        <v>1.78</v>
      </c>
    </row>
    <row r="180" spans="2:23" x14ac:dyDescent="0.35">
      <c r="B180" t="s">
        <v>225</v>
      </c>
      <c r="C180" t="s">
        <v>113</v>
      </c>
      <c r="M180" t="s">
        <v>380</v>
      </c>
      <c r="N180">
        <v>0.02</v>
      </c>
      <c r="O180">
        <v>0.1</v>
      </c>
      <c r="P180">
        <v>0.27</v>
      </c>
      <c r="Q180">
        <v>0.65</v>
      </c>
      <c r="R180">
        <v>0.61</v>
      </c>
      <c r="S180">
        <v>0.59</v>
      </c>
      <c r="T180">
        <v>0.77</v>
      </c>
      <c r="U180">
        <v>0.9</v>
      </c>
      <c r="V180">
        <v>1.04</v>
      </c>
      <c r="W180">
        <v>1.17</v>
      </c>
    </row>
    <row r="181" spans="2:23" x14ac:dyDescent="0.35">
      <c r="M181" t="s">
        <v>381</v>
      </c>
      <c r="N181">
        <v>0.02</v>
      </c>
      <c r="O181">
        <v>0.14000000000000001</v>
      </c>
      <c r="P181">
        <v>0.75</v>
      </c>
      <c r="Q181">
        <v>2.41</v>
      </c>
      <c r="R181">
        <v>2.31</v>
      </c>
      <c r="S181">
        <v>2.19</v>
      </c>
      <c r="T181">
        <v>2.93</v>
      </c>
      <c r="U181">
        <v>3.44</v>
      </c>
      <c r="V181">
        <v>3.96</v>
      </c>
      <c r="W181">
        <v>4.45</v>
      </c>
    </row>
    <row r="182" spans="2:23" x14ac:dyDescent="0.35">
      <c r="M182" t="s">
        <v>382</v>
      </c>
      <c r="N182">
        <v>0.02</v>
      </c>
      <c r="O182">
        <v>0.1</v>
      </c>
      <c r="P182">
        <v>0.5</v>
      </c>
      <c r="Q182">
        <v>1.59</v>
      </c>
      <c r="R182">
        <v>1.52</v>
      </c>
      <c r="S182">
        <v>1.44</v>
      </c>
      <c r="T182">
        <v>1.94</v>
      </c>
      <c r="U182">
        <v>2.27</v>
      </c>
      <c r="V182">
        <v>2.62</v>
      </c>
      <c r="W182">
        <v>2.94</v>
      </c>
    </row>
  </sheetData>
  <pageMargins left="0.7" right="0.7" top="0.75" bottom="0.75" header="0.3" footer="0.3"/>
  <pageSetup paperSize="9" orientation="portrait" horizontalDpi="300" verticalDpi="300"/>
  <drawing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BB31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68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383</v>
      </c>
      <c r="N4">
        <v>133.07</v>
      </c>
      <c r="O4">
        <v>137.79</v>
      </c>
      <c r="P4">
        <v>137.9</v>
      </c>
      <c r="Q4">
        <v>137.96</v>
      </c>
      <c r="R4">
        <v>141.22999999999999</v>
      </c>
      <c r="S4">
        <v>143.62</v>
      </c>
      <c r="T4">
        <v>146.54</v>
      </c>
      <c r="U4">
        <v>149.80000000000001</v>
      </c>
      <c r="V4">
        <v>150.91</v>
      </c>
      <c r="W4">
        <v>155.86000000000001</v>
      </c>
      <c r="X4">
        <v>156.32</v>
      </c>
      <c r="Y4">
        <v>155.57</v>
      </c>
      <c r="Z4">
        <v>155.88999999999999</v>
      </c>
      <c r="AA4">
        <v>159.41999999999999</v>
      </c>
      <c r="AB4">
        <v>162.94999999999999</v>
      </c>
      <c r="AC4">
        <v>164.72</v>
      </c>
      <c r="AD4">
        <v>169.11</v>
      </c>
      <c r="AE4">
        <v>174.51</v>
      </c>
      <c r="AF4">
        <v>171.18</v>
      </c>
      <c r="AG4">
        <v>162.44</v>
      </c>
      <c r="AH4">
        <v>163.35</v>
      </c>
      <c r="AI4">
        <v>157.63999999999999</v>
      </c>
      <c r="AJ4">
        <v>152.72999999999999</v>
      </c>
      <c r="AK4">
        <v>150.63999999999999</v>
      </c>
      <c r="AL4">
        <v>150.97999999999999</v>
      </c>
      <c r="AM4">
        <v>153.56</v>
      </c>
      <c r="AN4">
        <v>154.15</v>
      </c>
      <c r="AO4">
        <v>156.22</v>
      </c>
      <c r="AP4">
        <v>159.86000000000001</v>
      </c>
      <c r="AQ4">
        <v>157.08000000000001</v>
      </c>
      <c r="AR4">
        <v>157.29</v>
      </c>
      <c r="AS4">
        <v>156.88999999999999</v>
      </c>
      <c r="AT4">
        <v>156.66</v>
      </c>
      <c r="AU4">
        <v>155.46</v>
      </c>
      <c r="AV4">
        <v>153.47999999999999</v>
      </c>
      <c r="AW4">
        <v>148.99</v>
      </c>
      <c r="AX4">
        <v>146.86000000000001</v>
      </c>
      <c r="AY4">
        <v>142.97</v>
      </c>
      <c r="AZ4">
        <v>138.87</v>
      </c>
      <c r="BA4">
        <v>135.97</v>
      </c>
      <c r="BB4">
        <v>131.41999999999999</v>
      </c>
    </row>
    <row r="5" spans="1:54" x14ac:dyDescent="0.35">
      <c r="B5" t="s">
        <v>347</v>
      </c>
      <c r="C5" t="s">
        <v>113</v>
      </c>
      <c r="M5" t="s">
        <v>384</v>
      </c>
      <c r="N5">
        <v>82.32</v>
      </c>
      <c r="O5">
        <v>86.55</v>
      </c>
      <c r="P5">
        <v>77.72</v>
      </c>
      <c r="Q5">
        <v>83.42</v>
      </c>
      <c r="R5">
        <v>75.22</v>
      </c>
      <c r="S5">
        <v>76.55</v>
      </c>
      <c r="T5">
        <v>79.38</v>
      </c>
      <c r="U5">
        <v>73.3</v>
      </c>
      <c r="V5">
        <v>70.209999999999994</v>
      </c>
      <c r="W5">
        <v>69.91</v>
      </c>
      <c r="X5">
        <v>63.4</v>
      </c>
      <c r="Y5">
        <v>65.62</v>
      </c>
      <c r="Z5">
        <v>62.04</v>
      </c>
      <c r="AA5">
        <v>60.84</v>
      </c>
      <c r="AB5">
        <v>58.85</v>
      </c>
      <c r="AC5">
        <v>56.07</v>
      </c>
      <c r="AD5">
        <v>52.89</v>
      </c>
      <c r="AE5">
        <v>49.38</v>
      </c>
      <c r="AF5">
        <v>48.58</v>
      </c>
      <c r="AG5">
        <v>46.09</v>
      </c>
      <c r="AH5">
        <v>46.97</v>
      </c>
      <c r="AI5">
        <v>41.83</v>
      </c>
      <c r="AJ5">
        <v>37.65</v>
      </c>
      <c r="AK5">
        <v>35.69</v>
      </c>
      <c r="AL5">
        <v>29.92</v>
      </c>
      <c r="AM5">
        <v>30.9</v>
      </c>
      <c r="AN5">
        <v>30.75</v>
      </c>
      <c r="AO5">
        <v>28.92</v>
      </c>
      <c r="AP5">
        <v>29.84</v>
      </c>
      <c r="AQ5">
        <v>26.78</v>
      </c>
      <c r="AR5">
        <v>26.69</v>
      </c>
      <c r="AS5">
        <v>24.82</v>
      </c>
      <c r="AT5">
        <v>23.71</v>
      </c>
      <c r="AU5">
        <v>22.6</v>
      </c>
      <c r="AV5">
        <v>21.49</v>
      </c>
      <c r="AW5">
        <v>20.07</v>
      </c>
      <c r="AX5">
        <v>19.52</v>
      </c>
      <c r="AY5">
        <v>18.97</v>
      </c>
      <c r="AZ5">
        <v>18.25</v>
      </c>
      <c r="BA5">
        <v>17.7</v>
      </c>
      <c r="BB5">
        <v>16.93</v>
      </c>
    </row>
    <row r="6" spans="1:54" x14ac:dyDescent="0.35">
      <c r="M6" t="s">
        <v>385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0.15</v>
      </c>
      <c r="AE6">
        <v>0.25</v>
      </c>
      <c r="AF6">
        <v>0.22</v>
      </c>
      <c r="AG6">
        <v>0.34</v>
      </c>
      <c r="AH6">
        <v>1.1299999999999999</v>
      </c>
      <c r="AI6">
        <v>5.48</v>
      </c>
      <c r="AJ6">
        <v>8.64</v>
      </c>
      <c r="AK6">
        <v>8.7100000000000009</v>
      </c>
      <c r="AL6">
        <v>8.94</v>
      </c>
      <c r="AM6">
        <v>8.9700000000000006</v>
      </c>
      <c r="AN6">
        <v>9.1</v>
      </c>
      <c r="AO6">
        <v>9.02</v>
      </c>
      <c r="AP6">
        <v>8.9600000000000009</v>
      </c>
      <c r="AQ6">
        <v>9.48</v>
      </c>
      <c r="AR6">
        <v>11.34</v>
      </c>
      <c r="AS6">
        <v>11.25</v>
      </c>
      <c r="AT6">
        <v>11.06</v>
      </c>
      <c r="AU6">
        <v>10.98</v>
      </c>
      <c r="AV6">
        <v>10.84</v>
      </c>
      <c r="AW6">
        <v>13.29</v>
      </c>
      <c r="AX6">
        <v>13.04</v>
      </c>
      <c r="AY6">
        <v>12.61</v>
      </c>
      <c r="AZ6">
        <v>13.68</v>
      </c>
      <c r="BA6">
        <v>13.34</v>
      </c>
      <c r="BB6">
        <v>14.65</v>
      </c>
    </row>
    <row r="7" spans="1:54" x14ac:dyDescent="0.35">
      <c r="M7" t="s">
        <v>386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0.04</v>
      </c>
      <c r="AG7">
        <v>0.04</v>
      </c>
      <c r="AH7">
        <v>0.02</v>
      </c>
      <c r="AI7">
        <v>0.01</v>
      </c>
      <c r="AJ7">
        <v>0.13</v>
      </c>
      <c r="AK7">
        <v>0.05</v>
      </c>
      <c r="AL7">
        <v>0.01</v>
      </c>
      <c r="AM7">
        <v>0.01</v>
      </c>
      <c r="AN7">
        <v>0</v>
      </c>
      <c r="AO7">
        <v>0</v>
      </c>
      <c r="AP7">
        <v>0</v>
      </c>
      <c r="AQ7">
        <v>0</v>
      </c>
      <c r="AR7">
        <v>0.06</v>
      </c>
      <c r="AS7">
        <v>0.06</v>
      </c>
      <c r="AT7">
        <v>0.08</v>
      </c>
      <c r="AU7">
        <v>0.1</v>
      </c>
      <c r="AV7">
        <v>0.12</v>
      </c>
      <c r="AW7">
        <v>0.47</v>
      </c>
      <c r="AX7">
        <v>0.5</v>
      </c>
      <c r="AY7">
        <v>0.53</v>
      </c>
      <c r="AZ7">
        <v>0.73</v>
      </c>
      <c r="BA7">
        <v>0.76</v>
      </c>
      <c r="BB7">
        <v>1</v>
      </c>
    </row>
    <row r="8" spans="1:54" x14ac:dyDescent="0.35">
      <c r="M8" t="s">
        <v>306</v>
      </c>
      <c r="N8">
        <v>-1.4</v>
      </c>
      <c r="O8">
        <v>-0.42</v>
      </c>
      <c r="P8">
        <v>2.04</v>
      </c>
      <c r="Q8">
        <v>3.84</v>
      </c>
      <c r="R8">
        <v>6.94</v>
      </c>
      <c r="S8">
        <v>5.88</v>
      </c>
      <c r="T8">
        <v>5.31</v>
      </c>
      <c r="U8">
        <v>4.96</v>
      </c>
      <c r="V8">
        <v>5.74</v>
      </c>
      <c r="W8">
        <v>2.52</v>
      </c>
      <c r="X8">
        <v>0.51</v>
      </c>
      <c r="Y8">
        <v>1.61</v>
      </c>
      <c r="Z8">
        <v>3.28</v>
      </c>
      <c r="AA8">
        <v>6.25</v>
      </c>
      <c r="AB8">
        <v>7.15</v>
      </c>
      <c r="AC8">
        <v>7.15</v>
      </c>
      <c r="AD8">
        <v>7.97</v>
      </c>
      <c r="AE8">
        <v>10.76</v>
      </c>
      <c r="AF8">
        <v>10.039999999999999</v>
      </c>
      <c r="AG8">
        <v>8.9700000000000006</v>
      </c>
      <c r="AH8">
        <v>7.16</v>
      </c>
      <c r="AI8">
        <v>8.67</v>
      </c>
      <c r="AJ8">
        <v>6.18</v>
      </c>
      <c r="AK8">
        <v>5.66</v>
      </c>
      <c r="AL8">
        <v>8.17</v>
      </c>
      <c r="AM8">
        <v>8.4600000000000009</v>
      </c>
      <c r="AN8">
        <v>10.55</v>
      </c>
      <c r="AO8">
        <v>10.55</v>
      </c>
      <c r="AP8">
        <v>10.55</v>
      </c>
      <c r="AQ8">
        <v>10.55</v>
      </c>
      <c r="AR8">
        <v>10.55</v>
      </c>
      <c r="AS8">
        <v>10.55</v>
      </c>
      <c r="AT8">
        <v>10.55</v>
      </c>
      <c r="AU8">
        <v>10.55</v>
      </c>
      <c r="AV8">
        <v>10.55</v>
      </c>
      <c r="AW8">
        <v>10.55</v>
      </c>
      <c r="AX8">
        <v>10.55</v>
      </c>
      <c r="AY8">
        <v>10.55</v>
      </c>
      <c r="AZ8">
        <v>10.55</v>
      </c>
      <c r="BA8">
        <v>10.55</v>
      </c>
      <c r="BB8">
        <v>10.55</v>
      </c>
    </row>
    <row r="9" spans="1:54" x14ac:dyDescent="0.35">
      <c r="M9" t="s">
        <v>387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</v>
      </c>
      <c r="AG9" s="3">
        <v>0</v>
      </c>
      <c r="AH9" s="3">
        <v>0.01</v>
      </c>
      <c r="AI9" s="3">
        <v>0.03</v>
      </c>
      <c r="AJ9" s="3">
        <v>0.04</v>
      </c>
      <c r="AK9" s="3">
        <v>0.04</v>
      </c>
      <c r="AL9" s="3">
        <v>0.05</v>
      </c>
      <c r="AM9" s="3">
        <v>0.04</v>
      </c>
      <c r="AN9" s="3">
        <v>0.04</v>
      </c>
      <c r="AO9" s="3">
        <v>0.04</v>
      </c>
      <c r="AP9" s="3">
        <v>0.04</v>
      </c>
      <c r="AQ9" s="3">
        <v>0.05</v>
      </c>
      <c r="AR9" s="3">
        <v>0.06</v>
      </c>
      <c r="AS9" s="3">
        <v>0.06</v>
      </c>
      <c r="AT9" s="3">
        <v>0.06</v>
      </c>
      <c r="AU9" s="3">
        <v>0.06</v>
      </c>
      <c r="AV9" s="3">
        <v>0.06</v>
      </c>
      <c r="AW9" s="3">
        <v>0.08</v>
      </c>
      <c r="AX9" s="3">
        <v>0.08</v>
      </c>
      <c r="AY9" s="3">
        <v>0.08</v>
      </c>
      <c r="AZ9" s="3">
        <v>0.09</v>
      </c>
      <c r="BA9" s="3">
        <v>0.09</v>
      </c>
      <c r="BB9" s="3">
        <v>0.1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69</v>
      </c>
    </row>
    <row r="28" spans="1:54" x14ac:dyDescent="0.35">
      <c r="M28" s="2" t="s">
        <v>113</v>
      </c>
      <c r="N28" s="2" t="s">
        <v>114</v>
      </c>
      <c r="O28" s="2" t="s">
        <v>125</v>
      </c>
      <c r="P28" s="2" t="s">
        <v>126</v>
      </c>
      <c r="Q28" s="2" t="s">
        <v>127</v>
      </c>
      <c r="R28" s="2" t="s">
        <v>128</v>
      </c>
      <c r="S28" s="2" t="s">
        <v>129</v>
      </c>
      <c r="T28" s="2" t="s">
        <v>130</v>
      </c>
      <c r="U28" s="2" t="s">
        <v>131</v>
      </c>
      <c r="V28" s="2" t="s">
        <v>132</v>
      </c>
      <c r="W28" s="2" t="s">
        <v>133</v>
      </c>
      <c r="X28" s="2" t="s">
        <v>134</v>
      </c>
      <c r="Y28" s="2" t="s">
        <v>135</v>
      </c>
      <c r="Z28" s="2" t="s">
        <v>136</v>
      </c>
      <c r="AA28" s="2" t="s">
        <v>137</v>
      </c>
      <c r="AB28" s="2" t="s">
        <v>138</v>
      </c>
      <c r="AC28" s="2" t="s">
        <v>139</v>
      </c>
      <c r="AD28" s="2" t="s">
        <v>140</v>
      </c>
      <c r="AE28" s="2" t="s">
        <v>141</v>
      </c>
      <c r="AF28" s="2" t="s">
        <v>142</v>
      </c>
      <c r="AG28" s="2" t="s">
        <v>143</v>
      </c>
      <c r="AH28" s="2" t="s">
        <v>144</v>
      </c>
      <c r="AI28" s="2" t="s">
        <v>145</v>
      </c>
      <c r="AJ28" s="2" t="s">
        <v>146</v>
      </c>
      <c r="AK28" s="2" t="s">
        <v>147</v>
      </c>
      <c r="AL28" s="2" t="s">
        <v>148</v>
      </c>
      <c r="AM28" s="2" t="s">
        <v>149</v>
      </c>
      <c r="AN28" s="2" t="s">
        <v>150</v>
      </c>
      <c r="AO28" s="2" t="s">
        <v>151</v>
      </c>
      <c r="AP28" s="2" t="s">
        <v>152</v>
      </c>
      <c r="AQ28" s="2" t="s">
        <v>115</v>
      </c>
      <c r="AR28" s="2" t="s">
        <v>153</v>
      </c>
      <c r="AS28" s="2" t="s">
        <v>154</v>
      </c>
      <c r="AT28" s="2" t="s">
        <v>155</v>
      </c>
      <c r="AU28" s="2" t="s">
        <v>156</v>
      </c>
      <c r="AV28" s="2" t="s">
        <v>157</v>
      </c>
      <c r="AW28" s="2" t="s">
        <v>116</v>
      </c>
      <c r="AX28" s="2" t="s">
        <v>158</v>
      </c>
      <c r="AY28" s="2" t="s">
        <v>159</v>
      </c>
      <c r="AZ28" s="2" t="s">
        <v>160</v>
      </c>
      <c r="BA28" s="2" t="s">
        <v>161</v>
      </c>
      <c r="BB28" s="2" t="s">
        <v>117</v>
      </c>
    </row>
    <row r="29" spans="1:54" x14ac:dyDescent="0.35">
      <c r="B29" t="s">
        <v>124</v>
      </c>
      <c r="M29" t="s">
        <v>174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0.34</v>
      </c>
      <c r="AM29">
        <v>1.02</v>
      </c>
      <c r="AN29">
        <v>3.14</v>
      </c>
      <c r="AO29">
        <v>5.2</v>
      </c>
      <c r="AP29">
        <v>7.15</v>
      </c>
      <c r="AQ29">
        <v>9.5299999999999994</v>
      </c>
      <c r="AR29">
        <v>16</v>
      </c>
      <c r="AS29">
        <v>18.3</v>
      </c>
      <c r="AT29">
        <v>22.7</v>
      </c>
      <c r="AU29">
        <v>25.2</v>
      </c>
      <c r="AV29">
        <v>28.2</v>
      </c>
      <c r="AW29">
        <v>29</v>
      </c>
      <c r="AX29">
        <v>31.8</v>
      </c>
      <c r="AY29">
        <v>33.799999999999997</v>
      </c>
      <c r="AZ29">
        <v>35.9</v>
      </c>
      <c r="BA29">
        <v>38.200000000000003</v>
      </c>
      <c r="BB29">
        <v>40.6</v>
      </c>
    </row>
    <row r="30" spans="1:54" x14ac:dyDescent="0.35">
      <c r="B30" t="s">
        <v>388</v>
      </c>
      <c r="C30" t="s">
        <v>113</v>
      </c>
      <c r="M30" t="s">
        <v>173</v>
      </c>
      <c r="N30">
        <v>66.97</v>
      </c>
      <c r="O30">
        <v>76.81</v>
      </c>
      <c r="P30">
        <v>79.83</v>
      </c>
      <c r="Q30">
        <v>91.7</v>
      </c>
      <c r="R30">
        <v>102.64</v>
      </c>
      <c r="S30">
        <v>120.15</v>
      </c>
      <c r="T30">
        <v>141.38</v>
      </c>
      <c r="U30">
        <v>145.05000000000001</v>
      </c>
      <c r="V30">
        <v>157.1</v>
      </c>
      <c r="W30">
        <v>164.33</v>
      </c>
      <c r="X30">
        <v>161.08000000000001</v>
      </c>
      <c r="Y30">
        <v>169.36</v>
      </c>
      <c r="Z30">
        <v>167.43</v>
      </c>
      <c r="AA30">
        <v>169.72</v>
      </c>
      <c r="AB30">
        <v>168.04</v>
      </c>
      <c r="AC30">
        <v>159.58000000000001</v>
      </c>
      <c r="AD30">
        <v>162.71</v>
      </c>
      <c r="AE30">
        <v>142.87</v>
      </c>
      <c r="AF30">
        <v>144.16</v>
      </c>
      <c r="AG30">
        <v>138.69999999999999</v>
      </c>
      <c r="AH30">
        <v>159.01</v>
      </c>
      <c r="AI30">
        <v>131.55000000000001</v>
      </c>
      <c r="AJ30">
        <v>121.47</v>
      </c>
      <c r="AK30">
        <v>114.68</v>
      </c>
      <c r="AL30">
        <v>95.83</v>
      </c>
      <c r="AM30">
        <v>95.99</v>
      </c>
      <c r="AN30">
        <v>99.75</v>
      </c>
      <c r="AO30">
        <v>93.27</v>
      </c>
      <c r="AP30">
        <v>91.77</v>
      </c>
      <c r="AQ30">
        <v>84.98</v>
      </c>
      <c r="AR30">
        <v>72.88</v>
      </c>
      <c r="AS30">
        <v>65.44</v>
      </c>
      <c r="AT30">
        <v>55.6</v>
      </c>
      <c r="AU30">
        <v>51.27</v>
      </c>
      <c r="AV30">
        <v>44.22</v>
      </c>
      <c r="AW30">
        <v>39.99</v>
      </c>
      <c r="AX30">
        <v>33.85</v>
      </c>
      <c r="AY30">
        <v>29.27</v>
      </c>
      <c r="AZ30">
        <v>24.93</v>
      </c>
      <c r="BA30">
        <v>20.52</v>
      </c>
      <c r="BB30">
        <v>16</v>
      </c>
    </row>
    <row r="31" spans="1:54" x14ac:dyDescent="0.35">
      <c r="M31" t="s">
        <v>387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>
        <v>0</v>
      </c>
      <c r="AE31" s="3">
        <v>0</v>
      </c>
      <c r="AF31" s="3">
        <v>0</v>
      </c>
      <c r="AG31" s="3">
        <v>0</v>
      </c>
      <c r="AH31" s="3">
        <v>0</v>
      </c>
      <c r="AI31" s="3">
        <v>0</v>
      </c>
      <c r="AJ31" s="3">
        <v>0</v>
      </c>
      <c r="AK31" s="3">
        <v>0</v>
      </c>
      <c r="AL31" s="3">
        <v>0</v>
      </c>
      <c r="AM31" s="3">
        <v>0.01</v>
      </c>
      <c r="AN31" s="3">
        <v>0.03</v>
      </c>
      <c r="AO31" s="3">
        <v>0.05</v>
      </c>
      <c r="AP31" s="3">
        <v>7.0000000000000007E-2</v>
      </c>
      <c r="AQ31" s="3">
        <v>0.1</v>
      </c>
      <c r="AR31" s="3">
        <v>0.18</v>
      </c>
      <c r="AS31" s="3">
        <v>0.22</v>
      </c>
      <c r="AT31" s="3">
        <v>0.28999999999999998</v>
      </c>
      <c r="AU31" s="3">
        <v>0.33</v>
      </c>
      <c r="AV31" s="3">
        <v>0.39</v>
      </c>
      <c r="AW31" s="3">
        <v>0.42</v>
      </c>
      <c r="AX31" s="3">
        <v>0.48</v>
      </c>
      <c r="AY31" s="3">
        <v>0.54</v>
      </c>
      <c r="AZ31" s="3">
        <v>0.59</v>
      </c>
      <c r="BA31" s="3">
        <v>0.65</v>
      </c>
      <c r="BB31" s="3">
        <v>0.72</v>
      </c>
    </row>
  </sheetData>
  <pageMargins left="0.7" right="0.7" top="0.75" bottom="0.75" header="0.3" footer="0.3"/>
  <pageSetup paperSize="9" orientation="portrait" horizontalDpi="300" verticalDpi="300"/>
  <drawing r:id="rId1"/>
  <tableParts count="2"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BB281"/>
  <sheetViews>
    <sheetView showGridLines="0" zoomScaleNormal="10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70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113</v>
      </c>
      <c r="N4">
        <v>24.37</v>
      </c>
      <c r="O4">
        <v>33.130000000000003</v>
      </c>
      <c r="P4">
        <v>27.95</v>
      </c>
      <c r="Q4">
        <v>29.5</v>
      </c>
      <c r="R4">
        <v>33.6</v>
      </c>
      <c r="S4">
        <v>29.89</v>
      </c>
      <c r="T4">
        <v>42.08</v>
      </c>
      <c r="U4">
        <v>32.89</v>
      </c>
      <c r="V4">
        <v>29.28</v>
      </c>
      <c r="W4">
        <v>25.98</v>
      </c>
      <c r="X4">
        <v>22.75</v>
      </c>
      <c r="Y4">
        <v>24.04</v>
      </c>
      <c r="Z4">
        <v>24.08</v>
      </c>
      <c r="AA4">
        <v>28.76</v>
      </c>
      <c r="AB4">
        <v>22.78</v>
      </c>
      <c r="AC4">
        <v>19.52</v>
      </c>
      <c r="AD4">
        <v>27.28</v>
      </c>
      <c r="AE4">
        <v>22.5</v>
      </c>
      <c r="AF4">
        <v>20.47</v>
      </c>
      <c r="AG4">
        <v>20.440000000000001</v>
      </c>
      <c r="AH4">
        <v>20.52</v>
      </c>
      <c r="AI4">
        <v>16.52</v>
      </c>
      <c r="AJ4">
        <v>13.17</v>
      </c>
      <c r="AK4">
        <v>15.32</v>
      </c>
      <c r="AL4">
        <v>11.82</v>
      </c>
      <c r="AM4">
        <v>8.8800000000000008</v>
      </c>
      <c r="AN4">
        <v>10.27</v>
      </c>
      <c r="AO4">
        <v>7.74</v>
      </c>
      <c r="AP4">
        <v>7.79</v>
      </c>
      <c r="AQ4">
        <v>4.92</v>
      </c>
      <c r="AR4">
        <v>2.66</v>
      </c>
      <c r="AS4">
        <v>2.8</v>
      </c>
      <c r="AT4">
        <v>2.46</v>
      </c>
      <c r="AU4">
        <v>1.54</v>
      </c>
      <c r="AV4">
        <v>1.26</v>
      </c>
      <c r="AW4">
        <v>1.1200000000000001</v>
      </c>
      <c r="AX4">
        <v>0.99</v>
      </c>
      <c r="AY4">
        <v>0.76</v>
      </c>
      <c r="AZ4">
        <v>0.59</v>
      </c>
      <c r="BA4">
        <v>0.27</v>
      </c>
      <c r="BB4">
        <v>0.24</v>
      </c>
    </row>
    <row r="5" spans="1:54" x14ac:dyDescent="0.35">
      <c r="B5" t="s">
        <v>180</v>
      </c>
      <c r="C5" t="s">
        <v>113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71</v>
      </c>
    </row>
    <row r="28" spans="1:54" x14ac:dyDescent="0.35">
      <c r="M28" s="2" t="s">
        <v>113</v>
      </c>
      <c r="N28" s="2" t="s">
        <v>114</v>
      </c>
      <c r="O28" s="2" t="s">
        <v>125</v>
      </c>
      <c r="P28" s="2" t="s">
        <v>126</v>
      </c>
      <c r="Q28" s="2" t="s">
        <v>127</v>
      </c>
      <c r="R28" s="2" t="s">
        <v>128</v>
      </c>
      <c r="S28" s="2" t="s">
        <v>129</v>
      </c>
      <c r="T28" s="2" t="s">
        <v>130</v>
      </c>
      <c r="U28" s="2" t="s">
        <v>131</v>
      </c>
      <c r="V28" s="2" t="s">
        <v>132</v>
      </c>
      <c r="W28" s="2" t="s">
        <v>133</v>
      </c>
      <c r="X28" s="2" t="s">
        <v>134</v>
      </c>
      <c r="Y28" s="2" t="s">
        <v>135</v>
      </c>
      <c r="Z28" s="2" t="s">
        <v>136</v>
      </c>
      <c r="AA28" s="2" t="s">
        <v>137</v>
      </c>
      <c r="AB28" s="2" t="s">
        <v>138</v>
      </c>
      <c r="AC28" s="2" t="s">
        <v>139</v>
      </c>
      <c r="AD28" s="2" t="s">
        <v>140</v>
      </c>
      <c r="AE28" s="2" t="s">
        <v>141</v>
      </c>
      <c r="AF28" s="2" t="s">
        <v>142</v>
      </c>
      <c r="AG28" s="2" t="s">
        <v>143</v>
      </c>
      <c r="AH28" s="2" t="s">
        <v>144</v>
      </c>
      <c r="AI28" s="2" t="s">
        <v>145</v>
      </c>
      <c r="AJ28" s="2" t="s">
        <v>146</v>
      </c>
      <c r="AK28" s="2" t="s">
        <v>147</v>
      </c>
      <c r="AL28" s="2" t="s">
        <v>148</v>
      </c>
      <c r="AM28" s="2" t="s">
        <v>149</v>
      </c>
      <c r="AN28" s="2" t="s">
        <v>150</v>
      </c>
      <c r="AO28" s="2" t="s">
        <v>151</v>
      </c>
      <c r="AP28" s="2" t="s">
        <v>152</v>
      </c>
      <c r="AQ28" s="2" t="s">
        <v>115</v>
      </c>
      <c r="AR28" s="2" t="s">
        <v>153</v>
      </c>
      <c r="AS28" s="2" t="s">
        <v>154</v>
      </c>
      <c r="AT28" s="2" t="s">
        <v>155</v>
      </c>
      <c r="AU28" s="2" t="s">
        <v>156</v>
      </c>
      <c r="AV28" s="2" t="s">
        <v>157</v>
      </c>
      <c r="AW28" s="2" t="s">
        <v>116</v>
      </c>
      <c r="AX28" s="2" t="s">
        <v>158</v>
      </c>
      <c r="AY28" s="2" t="s">
        <v>159</v>
      </c>
      <c r="AZ28" s="2" t="s">
        <v>160</v>
      </c>
      <c r="BA28" s="2" t="s">
        <v>161</v>
      </c>
      <c r="BB28" s="2" t="s">
        <v>117</v>
      </c>
    </row>
    <row r="29" spans="1:54" x14ac:dyDescent="0.35">
      <c r="B29" t="s">
        <v>180</v>
      </c>
      <c r="M29" t="s">
        <v>397</v>
      </c>
      <c r="N29">
        <v>103.03</v>
      </c>
      <c r="O29">
        <v>106.41</v>
      </c>
      <c r="P29">
        <v>108.26</v>
      </c>
      <c r="Q29">
        <v>109.69</v>
      </c>
      <c r="R29">
        <v>111.93</v>
      </c>
      <c r="S29">
        <v>112.37</v>
      </c>
      <c r="T29">
        <v>115.39</v>
      </c>
      <c r="U29">
        <v>115.82</v>
      </c>
      <c r="V29">
        <v>116.31</v>
      </c>
      <c r="W29">
        <v>116.84</v>
      </c>
      <c r="X29">
        <v>117.6</v>
      </c>
      <c r="Y29">
        <v>118.22</v>
      </c>
      <c r="Z29">
        <v>118.07</v>
      </c>
      <c r="AA29">
        <v>117.88</v>
      </c>
      <c r="AB29">
        <v>119.82</v>
      </c>
      <c r="AC29">
        <v>121.53</v>
      </c>
      <c r="AD29">
        <v>122.88</v>
      </c>
      <c r="AE29">
        <v>121.61</v>
      </c>
      <c r="AF29">
        <v>120.52</v>
      </c>
      <c r="AG29">
        <v>114.36</v>
      </c>
      <c r="AH29">
        <v>116.88</v>
      </c>
      <c r="AI29">
        <v>115.34</v>
      </c>
      <c r="AJ29">
        <v>113.82</v>
      </c>
      <c r="AK29">
        <v>113.75</v>
      </c>
      <c r="AL29">
        <v>111.99</v>
      </c>
      <c r="AM29">
        <v>113.12</v>
      </c>
      <c r="AN29">
        <v>113.07</v>
      </c>
      <c r="AO29">
        <v>113.78</v>
      </c>
      <c r="AP29">
        <v>113.39</v>
      </c>
      <c r="AQ29">
        <v>114.97</v>
      </c>
      <c r="AR29">
        <v>122.97</v>
      </c>
      <c r="AS29">
        <v>127.2</v>
      </c>
      <c r="AT29">
        <v>132.19</v>
      </c>
      <c r="AU29">
        <v>137.13999999999999</v>
      </c>
      <c r="AV29">
        <v>143.71</v>
      </c>
      <c r="AW29">
        <v>149.86000000000001</v>
      </c>
      <c r="AX29">
        <v>155.86000000000001</v>
      </c>
      <c r="AY29">
        <v>162.21</v>
      </c>
      <c r="AZ29">
        <v>168.39</v>
      </c>
      <c r="BA29">
        <v>173.93</v>
      </c>
      <c r="BB29">
        <v>179.93</v>
      </c>
    </row>
    <row r="30" spans="1:54" x14ac:dyDescent="0.35">
      <c r="B30" t="s">
        <v>228</v>
      </c>
      <c r="C30" t="s">
        <v>113</v>
      </c>
      <c r="M30" t="s">
        <v>398</v>
      </c>
      <c r="N30">
        <v>74.03</v>
      </c>
      <c r="O30">
        <v>84.08</v>
      </c>
      <c r="P30">
        <v>84.06</v>
      </c>
      <c r="Q30">
        <v>89.18</v>
      </c>
      <c r="R30">
        <v>89.78</v>
      </c>
      <c r="S30">
        <v>94.38</v>
      </c>
      <c r="T30">
        <v>104.18</v>
      </c>
      <c r="U30">
        <v>98.13</v>
      </c>
      <c r="V30">
        <v>100.72</v>
      </c>
      <c r="W30">
        <v>97.75</v>
      </c>
      <c r="X30">
        <v>94.68</v>
      </c>
      <c r="Y30">
        <v>102.21</v>
      </c>
      <c r="Z30">
        <v>101</v>
      </c>
      <c r="AA30">
        <v>103.89</v>
      </c>
      <c r="AB30">
        <v>103.41</v>
      </c>
      <c r="AC30">
        <v>102.05</v>
      </c>
      <c r="AD30">
        <v>101.28</v>
      </c>
      <c r="AE30">
        <v>98.83</v>
      </c>
      <c r="AF30">
        <v>101.13</v>
      </c>
      <c r="AG30">
        <v>103.35</v>
      </c>
      <c r="AH30">
        <v>119.72</v>
      </c>
      <c r="AI30">
        <v>105.69</v>
      </c>
      <c r="AJ30">
        <v>108.74</v>
      </c>
      <c r="AK30">
        <v>107.56</v>
      </c>
      <c r="AL30">
        <v>97.87</v>
      </c>
      <c r="AM30">
        <v>103.95</v>
      </c>
      <c r="AN30">
        <v>107.81</v>
      </c>
      <c r="AO30">
        <v>108.28</v>
      </c>
      <c r="AP30">
        <v>107.71</v>
      </c>
      <c r="AQ30">
        <v>104.84</v>
      </c>
      <c r="AR30">
        <v>108.86</v>
      </c>
      <c r="AS30">
        <v>109.32</v>
      </c>
      <c r="AT30">
        <v>109.99</v>
      </c>
      <c r="AU30">
        <v>110.66</v>
      </c>
      <c r="AV30">
        <v>111.33</v>
      </c>
      <c r="AW30">
        <v>112</v>
      </c>
      <c r="AX30">
        <v>112.37</v>
      </c>
      <c r="AY30">
        <v>112.73</v>
      </c>
      <c r="AZ30">
        <v>113.1</v>
      </c>
      <c r="BA30">
        <v>113.46</v>
      </c>
      <c r="BB30">
        <v>113.83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72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443</v>
      </c>
      <c r="N54">
        <v>10.15</v>
      </c>
      <c r="O54">
        <v>10.37</v>
      </c>
      <c r="P54">
        <v>10.63</v>
      </c>
      <c r="Q54">
        <v>10.75</v>
      </c>
      <c r="R54">
        <v>11.01</v>
      </c>
      <c r="S54">
        <v>11.23</v>
      </c>
      <c r="T54">
        <v>11.5</v>
      </c>
      <c r="U54">
        <v>11.85</v>
      </c>
      <c r="V54">
        <v>11.81</v>
      </c>
      <c r="W54">
        <v>11.84</v>
      </c>
      <c r="X54">
        <v>12</v>
      </c>
      <c r="Y54">
        <v>11.94</v>
      </c>
      <c r="Z54">
        <v>11.78</v>
      </c>
      <c r="AA54">
        <v>11.63</v>
      </c>
      <c r="AB54">
        <v>11.94</v>
      </c>
      <c r="AC54">
        <v>12.24</v>
      </c>
      <c r="AD54">
        <v>12.18</v>
      </c>
      <c r="AE54">
        <v>11.88</v>
      </c>
      <c r="AF54">
        <v>11.57</v>
      </c>
      <c r="AG54">
        <v>10.33</v>
      </c>
      <c r="AH54">
        <v>10.54</v>
      </c>
      <c r="AI54">
        <v>10.59</v>
      </c>
      <c r="AJ54">
        <v>10.41</v>
      </c>
      <c r="AK54">
        <v>10.25</v>
      </c>
      <c r="AL54">
        <v>10.050000000000001</v>
      </c>
      <c r="AM54">
        <v>10.19</v>
      </c>
      <c r="AN54">
        <v>10.24</v>
      </c>
      <c r="AO54">
        <v>10.41</v>
      </c>
      <c r="AP54">
        <v>10.45</v>
      </c>
      <c r="AQ54">
        <v>10.220000000000001</v>
      </c>
      <c r="AR54">
        <v>10.29</v>
      </c>
      <c r="AS54">
        <v>10.46</v>
      </c>
      <c r="AT54">
        <v>10.64</v>
      </c>
      <c r="AU54">
        <v>10.81</v>
      </c>
      <c r="AV54">
        <v>10.99</v>
      </c>
      <c r="AW54">
        <v>11.17</v>
      </c>
      <c r="AX54">
        <v>11.28</v>
      </c>
      <c r="AY54">
        <v>11.4</v>
      </c>
      <c r="AZ54">
        <v>11.51</v>
      </c>
      <c r="BA54">
        <v>11.62</v>
      </c>
      <c r="BB54">
        <v>11.74</v>
      </c>
    </row>
    <row r="55" spans="1:54" x14ac:dyDescent="0.35">
      <c r="B55" t="s">
        <v>249</v>
      </c>
      <c r="C55" t="s">
        <v>113</v>
      </c>
      <c r="M55" t="s">
        <v>259</v>
      </c>
      <c r="N55">
        <v>8.35</v>
      </c>
      <c r="O55">
        <v>8.5500000000000007</v>
      </c>
      <c r="P55">
        <v>8.7200000000000006</v>
      </c>
      <c r="Q55">
        <v>8.8699999999999992</v>
      </c>
      <c r="R55">
        <v>9.09</v>
      </c>
      <c r="S55">
        <v>9.1199999999999992</v>
      </c>
      <c r="T55">
        <v>9.35</v>
      </c>
      <c r="U55">
        <v>9.43</v>
      </c>
      <c r="V55">
        <v>9.66</v>
      </c>
      <c r="W55">
        <v>9.7200000000000006</v>
      </c>
      <c r="X55">
        <v>9.89</v>
      </c>
      <c r="Y55">
        <v>10.119999999999999</v>
      </c>
      <c r="Z55">
        <v>10.18</v>
      </c>
      <c r="AA55">
        <v>10.119999999999999</v>
      </c>
      <c r="AB55">
        <v>10.33</v>
      </c>
      <c r="AC55">
        <v>10.4</v>
      </c>
      <c r="AD55">
        <v>10.65</v>
      </c>
      <c r="AE55">
        <v>10.9</v>
      </c>
      <c r="AF55">
        <v>10.9</v>
      </c>
      <c r="AG55">
        <v>10.63</v>
      </c>
      <c r="AH55">
        <v>10.78</v>
      </c>
      <c r="AI55">
        <v>10.59</v>
      </c>
      <c r="AJ55">
        <v>10.35</v>
      </c>
      <c r="AK55">
        <v>10.210000000000001</v>
      </c>
      <c r="AL55">
        <v>10.17</v>
      </c>
      <c r="AM55">
        <v>10.039999999999999</v>
      </c>
      <c r="AN55">
        <v>9.94</v>
      </c>
      <c r="AO55">
        <v>10.33</v>
      </c>
      <c r="AP55">
        <v>10.220000000000001</v>
      </c>
      <c r="AQ55">
        <v>10.27</v>
      </c>
      <c r="AR55">
        <v>11.16</v>
      </c>
      <c r="AS55">
        <v>11.71</v>
      </c>
      <c r="AT55">
        <v>12.25</v>
      </c>
      <c r="AU55">
        <v>12.79</v>
      </c>
      <c r="AV55">
        <v>13.32</v>
      </c>
      <c r="AW55">
        <v>13.86</v>
      </c>
      <c r="AX55">
        <v>14.4</v>
      </c>
      <c r="AY55">
        <v>14.95</v>
      </c>
      <c r="AZ55">
        <v>15.5</v>
      </c>
      <c r="BA55">
        <v>16.04</v>
      </c>
      <c r="BB55">
        <v>16.59</v>
      </c>
    </row>
    <row r="56" spans="1:54" x14ac:dyDescent="0.35">
      <c r="M56" t="s">
        <v>246</v>
      </c>
      <c r="N56">
        <v>9.67</v>
      </c>
      <c r="O56">
        <v>10.14</v>
      </c>
      <c r="P56">
        <v>10.210000000000001</v>
      </c>
      <c r="Q56">
        <v>10.33</v>
      </c>
      <c r="R56">
        <v>10.43</v>
      </c>
      <c r="S56">
        <v>10.29</v>
      </c>
      <c r="T56">
        <v>10.6</v>
      </c>
      <c r="U56">
        <v>10.32</v>
      </c>
      <c r="V56">
        <v>10.26</v>
      </c>
      <c r="W56">
        <v>10.28</v>
      </c>
      <c r="X56">
        <v>10.210000000000001</v>
      </c>
      <c r="Y56">
        <v>10.16</v>
      </c>
      <c r="Z56">
        <v>10.19</v>
      </c>
      <c r="AA56">
        <v>10.26</v>
      </c>
      <c r="AB56">
        <v>10.33</v>
      </c>
      <c r="AC56">
        <v>10.45</v>
      </c>
      <c r="AD56">
        <v>10.57</v>
      </c>
      <c r="AE56">
        <v>10.35</v>
      </c>
      <c r="AF56">
        <v>10.28</v>
      </c>
      <c r="AG56">
        <v>10.09</v>
      </c>
      <c r="AH56">
        <v>10.38</v>
      </c>
      <c r="AI56">
        <v>10.1</v>
      </c>
      <c r="AJ56">
        <v>9.99</v>
      </c>
      <c r="AK56">
        <v>10.31</v>
      </c>
      <c r="AL56">
        <v>10.1</v>
      </c>
      <c r="AM56">
        <v>10.18</v>
      </c>
      <c r="AN56">
        <v>10.27</v>
      </c>
      <c r="AO56">
        <v>9.84</v>
      </c>
      <c r="AP56">
        <v>9.74</v>
      </c>
      <c r="AQ56">
        <v>10.24</v>
      </c>
      <c r="AR56">
        <v>10.57</v>
      </c>
      <c r="AS56">
        <v>10.86</v>
      </c>
      <c r="AT56">
        <v>11.15</v>
      </c>
      <c r="AU56">
        <v>11.45</v>
      </c>
      <c r="AV56">
        <v>11.75</v>
      </c>
      <c r="AW56">
        <v>12.04</v>
      </c>
      <c r="AX56">
        <v>12.3</v>
      </c>
      <c r="AY56">
        <v>12.56</v>
      </c>
      <c r="AZ56">
        <v>12.83</v>
      </c>
      <c r="BA56">
        <v>13.09</v>
      </c>
      <c r="BB56">
        <v>13.35</v>
      </c>
    </row>
    <row r="57" spans="1:54" x14ac:dyDescent="0.35">
      <c r="M57" t="s">
        <v>243</v>
      </c>
      <c r="N57">
        <v>0.2</v>
      </c>
      <c r="O57">
        <v>0.2</v>
      </c>
      <c r="P57">
        <v>0.19</v>
      </c>
      <c r="Q57">
        <v>0.21</v>
      </c>
      <c r="R57">
        <v>0.23</v>
      </c>
      <c r="S57">
        <v>0.24</v>
      </c>
      <c r="T57">
        <v>0.26</v>
      </c>
      <c r="U57">
        <v>0.28000000000000003</v>
      </c>
      <c r="V57">
        <v>0.32</v>
      </c>
      <c r="W57">
        <v>0.34</v>
      </c>
      <c r="X57">
        <v>0.35</v>
      </c>
      <c r="Y57">
        <v>0.35</v>
      </c>
      <c r="Z57">
        <v>0.36</v>
      </c>
      <c r="AA57">
        <v>0.35</v>
      </c>
      <c r="AB57">
        <v>0.37</v>
      </c>
      <c r="AC57">
        <v>0.38</v>
      </c>
      <c r="AD57">
        <v>0.38</v>
      </c>
      <c r="AE57">
        <v>0.36</v>
      </c>
      <c r="AF57">
        <v>0.38</v>
      </c>
      <c r="AG57">
        <v>0.4</v>
      </c>
      <c r="AH57">
        <v>0.4</v>
      </c>
      <c r="AI57">
        <v>0.4</v>
      </c>
      <c r="AJ57">
        <v>0.39</v>
      </c>
      <c r="AK57">
        <v>0.39</v>
      </c>
      <c r="AL57">
        <v>0.39</v>
      </c>
      <c r="AM57">
        <v>0.4</v>
      </c>
      <c r="AN57">
        <v>0.45</v>
      </c>
      <c r="AO57">
        <v>0.44</v>
      </c>
      <c r="AP57">
        <v>0.44</v>
      </c>
      <c r="AQ57">
        <v>0.47</v>
      </c>
      <c r="AR57">
        <v>0.56999999999999995</v>
      </c>
      <c r="AS57">
        <v>0.67</v>
      </c>
      <c r="AT57">
        <v>0.79</v>
      </c>
      <c r="AU57">
        <v>0.93</v>
      </c>
      <c r="AV57">
        <v>1.19</v>
      </c>
      <c r="AW57">
        <v>1.37</v>
      </c>
      <c r="AX57">
        <v>1.58</v>
      </c>
      <c r="AY57">
        <v>1.97</v>
      </c>
      <c r="AZ57">
        <v>2.38</v>
      </c>
      <c r="BA57">
        <v>2.69</v>
      </c>
      <c r="BB57">
        <v>3.05</v>
      </c>
    </row>
    <row r="58" spans="1:54" x14ac:dyDescent="0.35">
      <c r="M58" t="s">
        <v>399</v>
      </c>
      <c r="N58">
        <v>0.25</v>
      </c>
      <c r="O58">
        <v>0.3</v>
      </c>
      <c r="P58">
        <v>0.32</v>
      </c>
      <c r="Q58">
        <v>0.31</v>
      </c>
      <c r="R58">
        <v>0.33</v>
      </c>
      <c r="S58">
        <v>0.33</v>
      </c>
      <c r="T58">
        <v>0.34</v>
      </c>
      <c r="U58">
        <v>0.28999999999999998</v>
      </c>
      <c r="V58">
        <v>0.25</v>
      </c>
      <c r="W58">
        <v>0.27</v>
      </c>
      <c r="X58">
        <v>0.21</v>
      </c>
      <c r="Y58">
        <v>0.27</v>
      </c>
      <c r="Z58">
        <v>0.28000000000000003</v>
      </c>
      <c r="AA58">
        <v>0.38</v>
      </c>
      <c r="AB58">
        <v>0.31</v>
      </c>
      <c r="AC58">
        <v>0.3</v>
      </c>
      <c r="AD58">
        <v>0.35</v>
      </c>
      <c r="AE58">
        <v>0.31</v>
      </c>
      <c r="AF58">
        <v>0.36</v>
      </c>
      <c r="AG58">
        <v>0.32</v>
      </c>
      <c r="AH58">
        <v>0.32</v>
      </c>
      <c r="AI58">
        <v>0.31</v>
      </c>
      <c r="AJ58">
        <v>0.3</v>
      </c>
      <c r="AK58">
        <v>0.3</v>
      </c>
      <c r="AL58">
        <v>0.3</v>
      </c>
      <c r="AM58">
        <v>0.32</v>
      </c>
      <c r="AN58">
        <v>0.3</v>
      </c>
      <c r="AO58">
        <v>0.3</v>
      </c>
      <c r="AP58">
        <v>0.31</v>
      </c>
      <c r="AQ58">
        <v>0.31</v>
      </c>
      <c r="AR58">
        <v>0.55000000000000004</v>
      </c>
      <c r="AS58">
        <v>0.57999999999999996</v>
      </c>
      <c r="AT58">
        <v>0.66</v>
      </c>
      <c r="AU58">
        <v>0.75</v>
      </c>
      <c r="AV58">
        <v>0.93</v>
      </c>
      <c r="AW58">
        <v>0.91</v>
      </c>
      <c r="AX58">
        <v>0.92</v>
      </c>
      <c r="AY58">
        <v>1</v>
      </c>
      <c r="AZ58">
        <v>1.05</v>
      </c>
      <c r="BA58">
        <v>1.1100000000000001</v>
      </c>
      <c r="BB58">
        <v>1.17</v>
      </c>
    </row>
    <row r="59" spans="1:54" x14ac:dyDescent="0.35">
      <c r="M59" t="s">
        <v>177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0.01</v>
      </c>
      <c r="AH59">
        <v>0.03</v>
      </c>
      <c r="AI59">
        <v>0.06</v>
      </c>
      <c r="AJ59">
        <v>0.18</v>
      </c>
      <c r="AK59">
        <v>0.15</v>
      </c>
      <c r="AL59">
        <v>0.11</v>
      </c>
      <c r="AM59">
        <v>0.3</v>
      </c>
      <c r="AN59">
        <v>0.2</v>
      </c>
      <c r="AO59">
        <v>0.28999999999999998</v>
      </c>
      <c r="AP59">
        <v>0.33</v>
      </c>
      <c r="AQ59">
        <v>0.43</v>
      </c>
      <c r="AR59">
        <v>1.03</v>
      </c>
      <c r="AS59">
        <v>1.05</v>
      </c>
      <c r="AT59">
        <v>1.23</v>
      </c>
      <c r="AU59">
        <v>1.36</v>
      </c>
      <c r="AV59">
        <v>1.73</v>
      </c>
      <c r="AW59">
        <v>2.27</v>
      </c>
      <c r="AX59">
        <v>2.8</v>
      </c>
      <c r="AY59">
        <v>3.17</v>
      </c>
      <c r="AZ59">
        <v>3.5</v>
      </c>
      <c r="BA59">
        <v>3.74</v>
      </c>
      <c r="BB59">
        <v>4.08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73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124</v>
      </c>
      <c r="M79" t="s">
        <v>392</v>
      </c>
      <c r="N79">
        <v>236.44</v>
      </c>
      <c r="O79">
        <v>325.29000000000002</v>
      </c>
      <c r="P79">
        <v>270.33999999999997</v>
      </c>
      <c r="Q79">
        <v>283.52999999999997</v>
      </c>
      <c r="R79">
        <v>306.81</v>
      </c>
      <c r="S79">
        <v>254.81</v>
      </c>
      <c r="T79">
        <v>357.16</v>
      </c>
      <c r="U79">
        <v>261.55</v>
      </c>
      <c r="V79">
        <v>220.54</v>
      </c>
      <c r="W79">
        <v>184.92</v>
      </c>
      <c r="X79">
        <v>153.18</v>
      </c>
      <c r="Y79">
        <v>163.99</v>
      </c>
      <c r="Z79">
        <v>166.31</v>
      </c>
      <c r="AA79">
        <v>230.01</v>
      </c>
      <c r="AB79">
        <v>172.47</v>
      </c>
      <c r="AC79">
        <v>144.12</v>
      </c>
      <c r="AD79">
        <v>221.72</v>
      </c>
      <c r="AE79">
        <v>184.07</v>
      </c>
      <c r="AF79">
        <v>162.35</v>
      </c>
      <c r="AG79">
        <v>163.13999999999999</v>
      </c>
      <c r="AH79">
        <v>157.78</v>
      </c>
      <c r="AI79">
        <v>130.01</v>
      </c>
      <c r="AJ79">
        <v>101.9</v>
      </c>
      <c r="AK79">
        <v>130.13</v>
      </c>
      <c r="AL79">
        <v>102.17</v>
      </c>
      <c r="AM79">
        <v>71.5</v>
      </c>
      <c r="AN79">
        <v>83.36</v>
      </c>
      <c r="AO79">
        <v>60.63</v>
      </c>
      <c r="AP79">
        <v>61.96</v>
      </c>
      <c r="AQ79">
        <v>33.51</v>
      </c>
      <c r="AR79">
        <v>15.39</v>
      </c>
      <c r="AS79">
        <v>18.54</v>
      </c>
      <c r="AT79">
        <v>17.62</v>
      </c>
      <c r="AU79">
        <v>8.65</v>
      </c>
      <c r="AV79">
        <v>7.2</v>
      </c>
      <c r="AW79">
        <v>6.79</v>
      </c>
      <c r="AX79">
        <v>6.23</v>
      </c>
      <c r="AY79">
        <v>4.43</v>
      </c>
      <c r="AZ79">
        <v>3.01</v>
      </c>
      <c r="BA79">
        <v>0</v>
      </c>
      <c r="BB79">
        <v>0</v>
      </c>
    </row>
    <row r="80" spans="1:54" x14ac:dyDescent="0.35">
      <c r="B80" t="s">
        <v>406</v>
      </c>
      <c r="C80" t="s">
        <v>113</v>
      </c>
      <c r="M80" t="s">
        <v>172</v>
      </c>
      <c r="N80">
        <v>12.48</v>
      </c>
      <c r="O80">
        <v>14.23</v>
      </c>
      <c r="P80">
        <v>13.42</v>
      </c>
      <c r="Q80">
        <v>13.05</v>
      </c>
      <c r="R80">
        <v>29.47</v>
      </c>
      <c r="S80">
        <v>35.39</v>
      </c>
      <c r="T80">
        <v>57.09</v>
      </c>
      <c r="U80">
        <v>51.81</v>
      </c>
      <c r="V80">
        <v>47.59</v>
      </c>
      <c r="W80">
        <v>44.78</v>
      </c>
      <c r="X80">
        <v>41.19</v>
      </c>
      <c r="Y80">
        <v>40.98</v>
      </c>
      <c r="Z80">
        <v>37.71</v>
      </c>
      <c r="AA80">
        <v>22.22</v>
      </c>
      <c r="AB80">
        <v>15.53</v>
      </c>
      <c r="AC80">
        <v>14.08</v>
      </c>
      <c r="AD80">
        <v>15.4</v>
      </c>
      <c r="AE80">
        <v>12.22</v>
      </c>
      <c r="AF80">
        <v>10.95</v>
      </c>
      <c r="AG80">
        <v>12.87</v>
      </c>
      <c r="AH80">
        <v>10.34</v>
      </c>
      <c r="AI80">
        <v>5.12</v>
      </c>
      <c r="AJ80">
        <v>4.51</v>
      </c>
      <c r="AK80">
        <v>3.67</v>
      </c>
      <c r="AL80">
        <v>1.99</v>
      </c>
      <c r="AM80">
        <v>1.98</v>
      </c>
      <c r="AN80">
        <v>2.2400000000000002</v>
      </c>
      <c r="AO80">
        <v>2.11</v>
      </c>
      <c r="AP80">
        <v>1.81</v>
      </c>
      <c r="AQ80">
        <v>1.62</v>
      </c>
      <c r="AR80">
        <v>0.73</v>
      </c>
      <c r="AS80">
        <v>0.81</v>
      </c>
      <c r="AT80">
        <v>0.84</v>
      </c>
      <c r="AU80">
        <v>0.82</v>
      </c>
      <c r="AV80">
        <v>0.82</v>
      </c>
      <c r="AW80">
        <v>0.83</v>
      </c>
      <c r="AX80">
        <v>0.78</v>
      </c>
      <c r="AY80">
        <v>0.71</v>
      </c>
      <c r="AZ80">
        <v>0.65</v>
      </c>
      <c r="BA80">
        <v>0.49</v>
      </c>
      <c r="BB80">
        <v>0.46</v>
      </c>
    </row>
    <row r="81" spans="13:54" x14ac:dyDescent="0.35">
      <c r="M81" t="s">
        <v>400</v>
      </c>
      <c r="N81">
        <v>6.55</v>
      </c>
      <c r="O81">
        <v>7.07</v>
      </c>
      <c r="P81">
        <v>7.51</v>
      </c>
      <c r="Q81">
        <v>8.2200000000000006</v>
      </c>
      <c r="R81">
        <v>8.6</v>
      </c>
      <c r="S81">
        <v>9.7200000000000006</v>
      </c>
      <c r="T81">
        <v>10.67</v>
      </c>
      <c r="U81">
        <v>11.5</v>
      </c>
      <c r="V81">
        <v>11.63</v>
      </c>
      <c r="W81">
        <v>12.43</v>
      </c>
      <c r="X81">
        <v>12.97</v>
      </c>
      <c r="Y81">
        <v>13.68</v>
      </c>
      <c r="Z81">
        <v>14.21</v>
      </c>
      <c r="AA81">
        <v>15.22</v>
      </c>
      <c r="AB81">
        <v>15.55</v>
      </c>
      <c r="AC81">
        <v>15.79</v>
      </c>
      <c r="AD81">
        <v>16.22</v>
      </c>
      <c r="AE81">
        <v>16.940000000000001</v>
      </c>
      <c r="AF81">
        <v>17.57</v>
      </c>
      <c r="AG81">
        <v>16.760000000000002</v>
      </c>
      <c r="AH81">
        <v>16.21</v>
      </c>
      <c r="AI81">
        <v>16.3</v>
      </c>
      <c r="AJ81">
        <v>15.91</v>
      </c>
      <c r="AK81">
        <v>15.97</v>
      </c>
      <c r="AL81">
        <v>16.420000000000002</v>
      </c>
      <c r="AM81">
        <v>17.059999999999999</v>
      </c>
      <c r="AN81">
        <v>16.91</v>
      </c>
      <c r="AO81">
        <v>16.89</v>
      </c>
      <c r="AP81">
        <v>16.329999999999998</v>
      </c>
      <c r="AQ81">
        <v>16.809999999999999</v>
      </c>
      <c r="AR81">
        <v>17.54</v>
      </c>
      <c r="AS81">
        <v>17.5</v>
      </c>
      <c r="AT81">
        <v>17.32</v>
      </c>
      <c r="AU81">
        <v>17.18</v>
      </c>
      <c r="AV81">
        <v>16.21</v>
      </c>
      <c r="AW81">
        <v>14.07</v>
      </c>
      <c r="AX81">
        <v>12.69</v>
      </c>
      <c r="AY81">
        <v>11.21</v>
      </c>
      <c r="AZ81">
        <v>9.6999999999999993</v>
      </c>
      <c r="BA81">
        <v>8.1199999999999992</v>
      </c>
      <c r="BB81">
        <v>6.74</v>
      </c>
    </row>
    <row r="82" spans="13:54" x14ac:dyDescent="0.35">
      <c r="M82" t="s">
        <v>173</v>
      </c>
      <c r="N82">
        <v>19.14</v>
      </c>
      <c r="O82">
        <v>23.3</v>
      </c>
      <c r="P82">
        <v>24.14</v>
      </c>
      <c r="Q82">
        <v>28.84</v>
      </c>
      <c r="R82">
        <v>37.22</v>
      </c>
      <c r="S82">
        <v>47.02</v>
      </c>
      <c r="T82">
        <v>59.69</v>
      </c>
      <c r="U82">
        <v>64.12</v>
      </c>
      <c r="V82">
        <v>73.75</v>
      </c>
      <c r="W82">
        <v>78.59</v>
      </c>
      <c r="X82">
        <v>79.45</v>
      </c>
      <c r="Y82">
        <v>83.78</v>
      </c>
      <c r="Z82">
        <v>85.55</v>
      </c>
      <c r="AA82">
        <v>84.95</v>
      </c>
      <c r="AB82">
        <v>84.51</v>
      </c>
      <c r="AC82">
        <v>77.42</v>
      </c>
      <c r="AD82">
        <v>82.67</v>
      </c>
      <c r="AE82">
        <v>67.16</v>
      </c>
      <c r="AF82">
        <v>69.930000000000007</v>
      </c>
      <c r="AG82">
        <v>67.5</v>
      </c>
      <c r="AH82">
        <v>79.930000000000007</v>
      </c>
      <c r="AI82">
        <v>60.72</v>
      </c>
      <c r="AJ82">
        <v>51.91</v>
      </c>
      <c r="AK82">
        <v>45.31</v>
      </c>
      <c r="AL82">
        <v>32.659999999999997</v>
      </c>
      <c r="AM82">
        <v>31.88</v>
      </c>
      <c r="AN82">
        <v>35.15</v>
      </c>
      <c r="AO82">
        <v>29.28</v>
      </c>
      <c r="AP82">
        <v>28.58</v>
      </c>
      <c r="AQ82">
        <v>25.69</v>
      </c>
      <c r="AR82">
        <v>17.22</v>
      </c>
      <c r="AS82">
        <v>13.91</v>
      </c>
      <c r="AT82">
        <v>9.61</v>
      </c>
      <c r="AU82">
        <v>8.6199999999999992</v>
      </c>
      <c r="AV82">
        <v>6.07</v>
      </c>
      <c r="AW82">
        <v>4.45</v>
      </c>
      <c r="AX82">
        <v>3.13</v>
      </c>
      <c r="AY82">
        <v>2.42</v>
      </c>
      <c r="AZ82">
        <v>1.93</v>
      </c>
      <c r="BA82">
        <v>1.52</v>
      </c>
      <c r="BB82">
        <v>1.1200000000000001</v>
      </c>
    </row>
    <row r="83" spans="13:54" x14ac:dyDescent="0.35">
      <c r="M83" t="s">
        <v>401</v>
      </c>
      <c r="N83">
        <v>0.53</v>
      </c>
      <c r="O83">
        <v>0.7</v>
      </c>
      <c r="P83">
        <v>0.77</v>
      </c>
      <c r="Q83">
        <v>0.96</v>
      </c>
      <c r="R83">
        <v>1.1399999999999999</v>
      </c>
      <c r="S83">
        <v>1.43</v>
      </c>
      <c r="T83">
        <v>1.54</v>
      </c>
      <c r="U83">
        <v>1.93</v>
      </c>
      <c r="V83">
        <v>2.2599999999999998</v>
      </c>
      <c r="W83">
        <v>2.2000000000000002</v>
      </c>
      <c r="X83">
        <v>2.36</v>
      </c>
      <c r="Y83">
        <v>2.38</v>
      </c>
      <c r="Z83">
        <v>2.4900000000000002</v>
      </c>
      <c r="AA83">
        <v>2.5499999999999998</v>
      </c>
      <c r="AB83">
        <v>2.5299999999999998</v>
      </c>
      <c r="AC83">
        <v>2.6</v>
      </c>
      <c r="AD83">
        <v>2.48</v>
      </c>
      <c r="AE83">
        <v>2.66</v>
      </c>
      <c r="AF83">
        <v>2.57</v>
      </c>
      <c r="AG83">
        <v>2.96</v>
      </c>
      <c r="AH83">
        <v>3.03</v>
      </c>
      <c r="AI83">
        <v>2.94</v>
      </c>
      <c r="AJ83">
        <v>3.34</v>
      </c>
      <c r="AK83">
        <v>3.39</v>
      </c>
      <c r="AL83">
        <v>4.2699999999999996</v>
      </c>
      <c r="AM83">
        <v>4.57</v>
      </c>
      <c r="AN83">
        <v>5.26</v>
      </c>
      <c r="AO83">
        <v>6</v>
      </c>
      <c r="AP83">
        <v>6.48</v>
      </c>
      <c r="AQ83">
        <v>7.14</v>
      </c>
      <c r="AR83">
        <v>10.130000000000001</v>
      </c>
      <c r="AS83">
        <v>12.09</v>
      </c>
      <c r="AT83">
        <v>12.06</v>
      </c>
      <c r="AU83">
        <v>12.25</v>
      </c>
      <c r="AV83">
        <v>11.9</v>
      </c>
      <c r="AW83">
        <v>11.2</v>
      </c>
      <c r="AX83">
        <v>10.62</v>
      </c>
      <c r="AY83">
        <v>10.130000000000001</v>
      </c>
      <c r="AZ83">
        <v>9.8800000000000008</v>
      </c>
      <c r="BA83">
        <v>9.6199999999999992</v>
      </c>
      <c r="BB83">
        <v>9.35</v>
      </c>
    </row>
    <row r="84" spans="13:54" x14ac:dyDescent="0.35">
      <c r="M84" t="s">
        <v>402</v>
      </c>
      <c r="N84">
        <v>8.01</v>
      </c>
      <c r="O84">
        <v>8.64</v>
      </c>
      <c r="P84">
        <v>9.18</v>
      </c>
      <c r="Q84">
        <v>10.050000000000001</v>
      </c>
      <c r="R84">
        <v>10.51</v>
      </c>
      <c r="S84">
        <v>11.88</v>
      </c>
      <c r="T84">
        <v>13.04</v>
      </c>
      <c r="U84">
        <v>14.06</v>
      </c>
      <c r="V84">
        <v>14.22</v>
      </c>
      <c r="W84">
        <v>15.2</v>
      </c>
      <c r="X84">
        <v>15.85</v>
      </c>
      <c r="Y84">
        <v>16.72</v>
      </c>
      <c r="Z84">
        <v>17.37</v>
      </c>
      <c r="AA84">
        <v>18.600000000000001</v>
      </c>
      <c r="AB84">
        <v>19.010000000000002</v>
      </c>
      <c r="AC84">
        <v>19.3</v>
      </c>
      <c r="AD84">
        <v>19.82</v>
      </c>
      <c r="AE84">
        <v>20.7</v>
      </c>
      <c r="AF84">
        <v>21.48</v>
      </c>
      <c r="AG84">
        <v>20.49</v>
      </c>
      <c r="AH84">
        <v>19.809999999999999</v>
      </c>
      <c r="AI84">
        <v>19.920000000000002</v>
      </c>
      <c r="AJ84">
        <v>19.440000000000001</v>
      </c>
      <c r="AK84">
        <v>19.52</v>
      </c>
      <c r="AL84">
        <v>20.07</v>
      </c>
      <c r="AM84">
        <v>20.85</v>
      </c>
      <c r="AN84">
        <v>20.66</v>
      </c>
      <c r="AO84">
        <v>20.64</v>
      </c>
      <c r="AP84">
        <v>19.96</v>
      </c>
      <c r="AQ84">
        <v>20.55</v>
      </c>
      <c r="AR84">
        <v>20.84</v>
      </c>
      <c r="AS84">
        <v>20.85</v>
      </c>
      <c r="AT84">
        <v>20.9</v>
      </c>
      <c r="AU84">
        <v>20.93</v>
      </c>
      <c r="AV84">
        <v>20.260000000000002</v>
      </c>
      <c r="AW84">
        <v>19.690000000000001</v>
      </c>
      <c r="AX84">
        <v>19.39</v>
      </c>
      <c r="AY84">
        <v>19.07</v>
      </c>
      <c r="AZ84">
        <v>18.71</v>
      </c>
      <c r="BA84">
        <v>18.309999999999999</v>
      </c>
      <c r="BB84">
        <v>18.02</v>
      </c>
    </row>
    <row r="85" spans="13:54" x14ac:dyDescent="0.35">
      <c r="M85" t="s">
        <v>403</v>
      </c>
      <c r="N85">
        <v>8.06</v>
      </c>
      <c r="O85">
        <v>9.31</v>
      </c>
      <c r="P85">
        <v>10.51</v>
      </c>
      <c r="Q85">
        <v>10.61</v>
      </c>
      <c r="R85">
        <v>11.29</v>
      </c>
      <c r="S85">
        <v>12.13</v>
      </c>
      <c r="T85">
        <v>13.71</v>
      </c>
      <c r="U85">
        <v>13.66</v>
      </c>
      <c r="V85">
        <v>14.53</v>
      </c>
      <c r="W85">
        <v>15.73</v>
      </c>
      <c r="X85">
        <v>14.69</v>
      </c>
      <c r="Y85">
        <v>17.12</v>
      </c>
      <c r="Z85">
        <v>20.48</v>
      </c>
      <c r="AA85">
        <v>26.36</v>
      </c>
      <c r="AB85">
        <v>31.28</v>
      </c>
      <c r="AC85">
        <v>33.369999999999997</v>
      </c>
      <c r="AD85">
        <v>32.450000000000003</v>
      </c>
      <c r="AE85">
        <v>33.65</v>
      </c>
      <c r="AF85">
        <v>33.93</v>
      </c>
      <c r="AG85">
        <v>38.130000000000003</v>
      </c>
      <c r="AH85">
        <v>56.61</v>
      </c>
      <c r="AI85">
        <v>53.34</v>
      </c>
      <c r="AJ85">
        <v>57.65</v>
      </c>
      <c r="AK85">
        <v>59.18</v>
      </c>
      <c r="AL85">
        <v>59.17</v>
      </c>
      <c r="AM85">
        <v>59.33</v>
      </c>
      <c r="AN85">
        <v>66.19</v>
      </c>
      <c r="AO85">
        <v>81.39</v>
      </c>
      <c r="AP85">
        <v>80.27</v>
      </c>
      <c r="AQ85">
        <v>81.48</v>
      </c>
      <c r="AR85">
        <v>93.94</v>
      </c>
      <c r="AS85">
        <v>95.16</v>
      </c>
      <c r="AT85">
        <v>95.47</v>
      </c>
      <c r="AU85">
        <v>97.7</v>
      </c>
      <c r="AV85">
        <v>94.66</v>
      </c>
      <c r="AW85">
        <v>89.94</v>
      </c>
      <c r="AX85">
        <v>81.47</v>
      </c>
      <c r="AY85">
        <v>75.98</v>
      </c>
      <c r="AZ85">
        <v>73.37</v>
      </c>
      <c r="BA85">
        <v>71.37</v>
      </c>
      <c r="BB85">
        <v>66.66</v>
      </c>
    </row>
    <row r="86" spans="13:54" x14ac:dyDescent="0.35">
      <c r="M86" t="s">
        <v>404</v>
      </c>
      <c r="N86">
        <v>2.2000000000000002</v>
      </c>
      <c r="O86">
        <v>2.66</v>
      </c>
      <c r="P86">
        <v>3.3</v>
      </c>
      <c r="Q86">
        <v>3.72</v>
      </c>
      <c r="R86">
        <v>4.09</v>
      </c>
      <c r="S86">
        <v>4.24</v>
      </c>
      <c r="T86">
        <v>4.42</v>
      </c>
      <c r="U86">
        <v>6.96</v>
      </c>
      <c r="V86">
        <v>10.15</v>
      </c>
      <c r="W86">
        <v>10.9</v>
      </c>
      <c r="X86">
        <v>15.27</v>
      </c>
      <c r="Y86">
        <v>15.5</v>
      </c>
      <c r="Z86">
        <v>17.559999999999999</v>
      </c>
      <c r="AA86">
        <v>20.02</v>
      </c>
      <c r="AB86">
        <v>23.7</v>
      </c>
      <c r="AC86">
        <v>23.81</v>
      </c>
      <c r="AD86">
        <v>21.99</v>
      </c>
      <c r="AE86">
        <v>25.82</v>
      </c>
      <c r="AF86">
        <v>24.94</v>
      </c>
      <c r="AG86">
        <v>24.19</v>
      </c>
      <c r="AH86">
        <v>28.11</v>
      </c>
      <c r="AI86">
        <v>35.19</v>
      </c>
      <c r="AJ86">
        <v>36.97</v>
      </c>
      <c r="AK86">
        <v>40.04</v>
      </c>
      <c r="AL86">
        <v>47.08</v>
      </c>
      <c r="AM86">
        <v>50.88</v>
      </c>
      <c r="AN86">
        <v>46.01</v>
      </c>
      <c r="AO86">
        <v>53.21</v>
      </c>
      <c r="AP86">
        <v>50.05</v>
      </c>
      <c r="AQ86">
        <v>58.14</v>
      </c>
      <c r="AR86">
        <v>62.68</v>
      </c>
      <c r="AS86">
        <v>70.319999999999993</v>
      </c>
      <c r="AT86">
        <v>77.66</v>
      </c>
      <c r="AU86">
        <v>81.540000000000006</v>
      </c>
      <c r="AV86">
        <v>87.44</v>
      </c>
      <c r="AW86">
        <v>93.8</v>
      </c>
      <c r="AX86">
        <v>110.58</v>
      </c>
      <c r="AY86">
        <v>124.7</v>
      </c>
      <c r="AZ86">
        <v>127.82</v>
      </c>
      <c r="BA86">
        <v>129.44999999999999</v>
      </c>
      <c r="BB86">
        <v>130.5</v>
      </c>
    </row>
    <row r="87" spans="13:54" x14ac:dyDescent="0.35">
      <c r="M87" t="s">
        <v>405</v>
      </c>
      <c r="N87">
        <v>0.01</v>
      </c>
      <c r="O87">
        <v>0.01</v>
      </c>
      <c r="P87">
        <v>0.01</v>
      </c>
      <c r="Q87">
        <v>0.01</v>
      </c>
      <c r="R87">
        <v>0.01</v>
      </c>
      <c r="S87">
        <v>0.01</v>
      </c>
      <c r="T87">
        <v>0.01</v>
      </c>
      <c r="U87">
        <v>0.02</v>
      </c>
      <c r="V87">
        <v>0.02</v>
      </c>
      <c r="W87">
        <v>0.03</v>
      </c>
      <c r="X87">
        <v>0.03</v>
      </c>
      <c r="Y87">
        <v>0.03</v>
      </c>
      <c r="Z87">
        <v>0.04</v>
      </c>
      <c r="AA87">
        <v>0.06</v>
      </c>
      <c r="AB87">
        <v>0.06</v>
      </c>
      <c r="AC87">
        <v>0.06</v>
      </c>
      <c r="AD87">
        <v>0.05</v>
      </c>
      <c r="AE87">
        <v>0.06</v>
      </c>
      <c r="AF87">
        <v>0.08</v>
      </c>
      <c r="AG87">
        <v>0.12</v>
      </c>
      <c r="AH87">
        <v>0.16</v>
      </c>
      <c r="AI87">
        <v>0.27</v>
      </c>
      <c r="AJ87">
        <v>0.72</v>
      </c>
      <c r="AK87">
        <v>2.34</v>
      </c>
      <c r="AL87">
        <v>2.88</v>
      </c>
      <c r="AM87">
        <v>3.13</v>
      </c>
      <c r="AN87">
        <v>4.07</v>
      </c>
      <c r="AO87">
        <v>4.4400000000000004</v>
      </c>
      <c r="AP87">
        <v>5.59</v>
      </c>
      <c r="AQ87">
        <v>5.74</v>
      </c>
      <c r="AR87">
        <v>6.99</v>
      </c>
      <c r="AS87">
        <v>9.85</v>
      </c>
      <c r="AT87">
        <v>15.32</v>
      </c>
      <c r="AU87">
        <v>20.88</v>
      </c>
      <c r="AV87">
        <v>26.55</v>
      </c>
      <c r="AW87">
        <v>29.35</v>
      </c>
      <c r="AX87">
        <v>32.14</v>
      </c>
      <c r="AY87">
        <v>34.979999999999997</v>
      </c>
      <c r="AZ87">
        <v>37.909999999999997</v>
      </c>
      <c r="BA87">
        <v>40.93</v>
      </c>
      <c r="BB87">
        <v>43.47</v>
      </c>
    </row>
    <row r="88" spans="13:54" x14ac:dyDescent="0.35">
      <c r="M88" t="s">
        <v>349</v>
      </c>
      <c r="N88">
        <v>0.05</v>
      </c>
      <c r="O88">
        <v>0.04</v>
      </c>
      <c r="P88">
        <v>0.04</v>
      </c>
      <c r="Q88">
        <v>0.04</v>
      </c>
      <c r="R88">
        <v>0.04</v>
      </c>
      <c r="S88">
        <v>0.05</v>
      </c>
      <c r="T88">
        <v>0.03</v>
      </c>
      <c r="U88">
        <v>0.05</v>
      </c>
      <c r="V88">
        <v>0.05</v>
      </c>
      <c r="W88">
        <v>0.05</v>
      </c>
      <c r="X88">
        <v>0.06</v>
      </c>
      <c r="Y88">
        <v>7.0000000000000007E-2</v>
      </c>
      <c r="Z88">
        <v>0.08</v>
      </c>
      <c r="AA88">
        <v>0.08</v>
      </c>
      <c r="AB88">
        <v>0.08</v>
      </c>
      <c r="AC88">
        <v>0.17</v>
      </c>
      <c r="AD88">
        <v>0.28999999999999998</v>
      </c>
      <c r="AE88">
        <v>0.28999999999999998</v>
      </c>
      <c r="AF88">
        <v>0.25</v>
      </c>
      <c r="AG88">
        <v>0.24</v>
      </c>
      <c r="AH88">
        <v>0.21</v>
      </c>
      <c r="AI88">
        <v>0.17</v>
      </c>
      <c r="AJ88">
        <v>0.28999999999999998</v>
      </c>
      <c r="AK88">
        <v>0.23</v>
      </c>
      <c r="AL88">
        <v>0.17</v>
      </c>
      <c r="AM88">
        <v>0.14000000000000001</v>
      </c>
      <c r="AN88">
        <v>0.22</v>
      </c>
      <c r="AO88">
        <v>0.15</v>
      </c>
      <c r="AP88">
        <v>0.11</v>
      </c>
      <c r="AQ88">
        <v>7.0000000000000007E-2</v>
      </c>
      <c r="AR88">
        <v>2.96</v>
      </c>
      <c r="AS88">
        <v>5.6</v>
      </c>
      <c r="AT88">
        <v>8.7100000000000009</v>
      </c>
      <c r="AU88">
        <v>10.220000000000001</v>
      </c>
      <c r="AV88">
        <v>14.09</v>
      </c>
      <c r="AW88">
        <v>19.38</v>
      </c>
      <c r="AX88">
        <v>24.33</v>
      </c>
      <c r="AY88">
        <v>28.3</v>
      </c>
      <c r="AZ88">
        <v>31.46</v>
      </c>
      <c r="BA88">
        <v>34.46</v>
      </c>
      <c r="BB88">
        <v>38.03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74</v>
      </c>
    </row>
    <row r="103" spans="1:54" x14ac:dyDescent="0.35">
      <c r="M103" s="2" t="s">
        <v>113</v>
      </c>
      <c r="N103" s="2" t="s">
        <v>114</v>
      </c>
      <c r="O103" s="2" t="s">
        <v>125</v>
      </c>
      <c r="P103" s="2" t="s">
        <v>126</v>
      </c>
      <c r="Q103" s="2" t="s">
        <v>127</v>
      </c>
      <c r="R103" s="2" t="s">
        <v>128</v>
      </c>
      <c r="S103" s="2" t="s">
        <v>129</v>
      </c>
      <c r="T103" s="2" t="s">
        <v>130</v>
      </c>
      <c r="U103" s="2" t="s">
        <v>131</v>
      </c>
      <c r="V103" s="2" t="s">
        <v>132</v>
      </c>
      <c r="W103" s="2" t="s">
        <v>133</v>
      </c>
      <c r="X103" s="2" t="s">
        <v>134</v>
      </c>
      <c r="Y103" s="2" t="s">
        <v>135</v>
      </c>
      <c r="Z103" s="2" t="s">
        <v>136</v>
      </c>
      <c r="AA103" s="2" t="s">
        <v>137</v>
      </c>
      <c r="AB103" s="2" t="s">
        <v>138</v>
      </c>
      <c r="AC103" s="2" t="s">
        <v>139</v>
      </c>
      <c r="AD103" s="2" t="s">
        <v>140</v>
      </c>
      <c r="AE103" s="2" t="s">
        <v>141</v>
      </c>
      <c r="AF103" s="2" t="s">
        <v>142</v>
      </c>
      <c r="AG103" s="2" t="s">
        <v>143</v>
      </c>
      <c r="AH103" s="2" t="s">
        <v>144</v>
      </c>
      <c r="AI103" s="2" t="s">
        <v>145</v>
      </c>
      <c r="AJ103" s="2" t="s">
        <v>146</v>
      </c>
      <c r="AK103" s="2" t="s">
        <v>147</v>
      </c>
      <c r="AL103" s="2" t="s">
        <v>148</v>
      </c>
      <c r="AM103" s="2" t="s">
        <v>149</v>
      </c>
      <c r="AN103" s="2" t="s">
        <v>150</v>
      </c>
      <c r="AO103" s="2" t="s">
        <v>151</v>
      </c>
      <c r="AP103" s="2" t="s">
        <v>152</v>
      </c>
      <c r="AQ103" s="2" t="s">
        <v>115</v>
      </c>
      <c r="AR103" s="2" t="s">
        <v>153</v>
      </c>
      <c r="AS103" s="2" t="s">
        <v>154</v>
      </c>
      <c r="AT103" s="2" t="s">
        <v>155</v>
      </c>
      <c r="AU103" s="2" t="s">
        <v>156</v>
      </c>
      <c r="AV103" s="2" t="s">
        <v>157</v>
      </c>
      <c r="AW103" s="2" t="s">
        <v>116</v>
      </c>
      <c r="AX103" s="2" t="s">
        <v>158</v>
      </c>
      <c r="AY103" s="2" t="s">
        <v>159</v>
      </c>
      <c r="AZ103" s="2" t="s">
        <v>160</v>
      </c>
      <c r="BA103" s="2" t="s">
        <v>161</v>
      </c>
      <c r="BB103" s="2" t="s">
        <v>117</v>
      </c>
    </row>
    <row r="104" spans="1:54" x14ac:dyDescent="0.35">
      <c r="B104" t="s">
        <v>112</v>
      </c>
      <c r="M104" t="s">
        <v>407</v>
      </c>
      <c r="N104">
        <v>25.34</v>
      </c>
      <c r="O104">
        <v>35.78</v>
      </c>
      <c r="P104">
        <v>29.79</v>
      </c>
      <c r="Q104">
        <v>32.909999999999997</v>
      </c>
      <c r="R104">
        <v>39.03</v>
      </c>
      <c r="S104">
        <v>35.46</v>
      </c>
      <c r="T104">
        <v>52.33</v>
      </c>
      <c r="U104">
        <v>42.36</v>
      </c>
      <c r="V104">
        <v>38.26</v>
      </c>
      <c r="W104">
        <v>35.85</v>
      </c>
      <c r="X104">
        <v>31.78</v>
      </c>
      <c r="Y104">
        <v>33.39</v>
      </c>
      <c r="Z104">
        <v>34.369999999999997</v>
      </c>
      <c r="AA104">
        <v>40.6</v>
      </c>
      <c r="AB104">
        <v>33.83</v>
      </c>
      <c r="AC104">
        <v>29.6</v>
      </c>
      <c r="AD104">
        <v>39.47</v>
      </c>
      <c r="AE104">
        <v>32.11</v>
      </c>
      <c r="AF104">
        <v>29.66</v>
      </c>
      <c r="AG104">
        <v>29.64</v>
      </c>
      <c r="AH104">
        <v>31.03</v>
      </c>
      <c r="AI104">
        <v>25.42</v>
      </c>
      <c r="AJ104">
        <v>20.34</v>
      </c>
      <c r="AK104">
        <v>23.09</v>
      </c>
      <c r="AL104">
        <v>18.489999999999998</v>
      </c>
      <c r="AM104">
        <v>14.18</v>
      </c>
      <c r="AN104">
        <v>16.989999999999998</v>
      </c>
      <c r="AO104">
        <v>15.47</v>
      </c>
      <c r="AP104">
        <v>15.5</v>
      </c>
      <c r="AQ104">
        <v>12.4</v>
      </c>
      <c r="AR104">
        <v>10.88</v>
      </c>
      <c r="AS104">
        <v>11.68</v>
      </c>
      <c r="AT104">
        <v>11.21</v>
      </c>
      <c r="AU104">
        <v>10.199999999999999</v>
      </c>
      <c r="AV104">
        <v>9.44</v>
      </c>
      <c r="AW104">
        <v>8.7899999999999991</v>
      </c>
      <c r="AX104">
        <v>7.73</v>
      </c>
      <c r="AY104">
        <v>6.78</v>
      </c>
      <c r="AZ104">
        <v>6.24</v>
      </c>
      <c r="BA104">
        <v>5.53</v>
      </c>
      <c r="BB104">
        <v>4.9400000000000004</v>
      </c>
    </row>
    <row r="105" spans="1:54" x14ac:dyDescent="0.35">
      <c r="B105" t="s">
        <v>212</v>
      </c>
      <c r="C105" t="s">
        <v>113</v>
      </c>
      <c r="M105" t="s">
        <v>408</v>
      </c>
      <c r="N105">
        <v>0.64</v>
      </c>
      <c r="O105">
        <v>0.77</v>
      </c>
      <c r="P105">
        <v>0.94</v>
      </c>
      <c r="Q105">
        <v>1.06</v>
      </c>
      <c r="R105">
        <v>1.17</v>
      </c>
      <c r="S105">
        <v>1.21</v>
      </c>
      <c r="T105">
        <v>1.25</v>
      </c>
      <c r="U105">
        <v>1.95</v>
      </c>
      <c r="V105">
        <v>2.85</v>
      </c>
      <c r="W105">
        <v>3.06</v>
      </c>
      <c r="X105">
        <v>4.2699999999999996</v>
      </c>
      <c r="Y105">
        <v>4.33</v>
      </c>
      <c r="Z105">
        <v>4.91</v>
      </c>
      <c r="AA105">
        <v>5.58</v>
      </c>
      <c r="AB105">
        <v>6.61</v>
      </c>
      <c r="AC105">
        <v>6.64</v>
      </c>
      <c r="AD105">
        <v>6.13</v>
      </c>
      <c r="AE105">
        <v>7.2</v>
      </c>
      <c r="AF105">
        <v>6.96</v>
      </c>
      <c r="AG105">
        <v>6.74</v>
      </c>
      <c r="AH105">
        <v>7.84</v>
      </c>
      <c r="AI105">
        <v>9.81</v>
      </c>
      <c r="AJ105">
        <v>10.39</v>
      </c>
      <c r="AK105">
        <v>11.65</v>
      </c>
      <c r="AL105">
        <v>13.69</v>
      </c>
      <c r="AM105">
        <v>14.76</v>
      </c>
      <c r="AN105">
        <v>13.54</v>
      </c>
      <c r="AO105">
        <v>15.55</v>
      </c>
      <c r="AP105">
        <v>14.87</v>
      </c>
      <c r="AQ105">
        <v>17.13</v>
      </c>
      <c r="AR105">
        <v>18.73</v>
      </c>
      <c r="AS105">
        <v>21.6</v>
      </c>
      <c r="AT105">
        <v>25.12</v>
      </c>
      <c r="AU105">
        <v>27.69</v>
      </c>
      <c r="AV105">
        <v>30.86</v>
      </c>
      <c r="AW105">
        <v>33.35</v>
      </c>
      <c r="AX105">
        <v>38.76</v>
      </c>
      <c r="AY105">
        <v>43.43</v>
      </c>
      <c r="AZ105">
        <v>45.08</v>
      </c>
      <c r="BA105">
        <v>46.33</v>
      </c>
      <c r="BB105">
        <v>47.3</v>
      </c>
    </row>
    <row r="106" spans="1:54" x14ac:dyDescent="0.35">
      <c r="M106" t="s">
        <v>390</v>
      </c>
      <c r="N106">
        <v>31.33</v>
      </c>
      <c r="O106">
        <v>32.35</v>
      </c>
      <c r="P106">
        <v>32.57</v>
      </c>
      <c r="Q106">
        <v>33.14</v>
      </c>
      <c r="R106">
        <v>33.03</v>
      </c>
      <c r="S106">
        <v>33.81</v>
      </c>
      <c r="T106">
        <v>35.590000000000003</v>
      </c>
      <c r="U106">
        <v>34.619999999999997</v>
      </c>
      <c r="V106">
        <v>34.9</v>
      </c>
      <c r="W106">
        <v>34.71</v>
      </c>
      <c r="X106">
        <v>35.090000000000003</v>
      </c>
      <c r="Y106">
        <v>35.57</v>
      </c>
      <c r="Z106">
        <v>35.25</v>
      </c>
      <c r="AA106">
        <v>35.19</v>
      </c>
      <c r="AB106">
        <v>35.51</v>
      </c>
      <c r="AC106">
        <v>35.76</v>
      </c>
      <c r="AD106">
        <v>36.22</v>
      </c>
      <c r="AE106">
        <v>36.380000000000003</v>
      </c>
      <c r="AF106">
        <v>36.29</v>
      </c>
      <c r="AG106">
        <v>34.78</v>
      </c>
      <c r="AH106">
        <v>35.729999999999997</v>
      </c>
      <c r="AI106">
        <v>34.86</v>
      </c>
      <c r="AJ106">
        <v>34.43</v>
      </c>
      <c r="AK106">
        <v>34.21</v>
      </c>
      <c r="AL106">
        <v>33.659999999999997</v>
      </c>
      <c r="AM106">
        <v>33.81</v>
      </c>
      <c r="AN106">
        <v>34.119999999999997</v>
      </c>
      <c r="AO106">
        <v>34.18</v>
      </c>
      <c r="AP106">
        <v>34.520000000000003</v>
      </c>
      <c r="AQ106">
        <v>34.49</v>
      </c>
      <c r="AR106">
        <v>37.049999999999997</v>
      </c>
      <c r="AS106">
        <v>38.29</v>
      </c>
      <c r="AT106">
        <v>39.75</v>
      </c>
      <c r="AU106">
        <v>41.19</v>
      </c>
      <c r="AV106">
        <v>43.1</v>
      </c>
      <c r="AW106">
        <v>44.87</v>
      </c>
      <c r="AX106">
        <v>46.61</v>
      </c>
      <c r="AY106">
        <v>48.45</v>
      </c>
      <c r="AZ106">
        <v>50.25</v>
      </c>
      <c r="BA106">
        <v>51.86</v>
      </c>
      <c r="BB106">
        <v>53.6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75</v>
      </c>
    </row>
    <row r="128" spans="1:54" x14ac:dyDescent="0.35">
      <c r="M128" s="2" t="s">
        <v>113</v>
      </c>
      <c r="N128" s="2" t="s">
        <v>144</v>
      </c>
      <c r="O128" s="2" t="s">
        <v>145</v>
      </c>
      <c r="P128" s="2" t="s">
        <v>146</v>
      </c>
      <c r="Q128" s="2" t="s">
        <v>147</v>
      </c>
      <c r="R128" s="2" t="s">
        <v>148</v>
      </c>
      <c r="S128" s="2" t="s">
        <v>149</v>
      </c>
      <c r="T128" s="2" t="s">
        <v>150</v>
      </c>
      <c r="U128" s="2" t="s">
        <v>151</v>
      </c>
      <c r="V128" s="2" t="s">
        <v>152</v>
      </c>
      <c r="W128" s="2" t="s">
        <v>115</v>
      </c>
      <c r="X128" s="2" t="s">
        <v>153</v>
      </c>
      <c r="Y128" s="2" t="s">
        <v>154</v>
      </c>
      <c r="Z128" s="2" t="s">
        <v>155</v>
      </c>
      <c r="AA128" s="2" t="s">
        <v>156</v>
      </c>
      <c r="AB128" s="2" t="s">
        <v>157</v>
      </c>
      <c r="AC128" s="2" t="s">
        <v>116</v>
      </c>
      <c r="AD128" s="2" t="s">
        <v>158</v>
      </c>
      <c r="AE128" s="2" t="s">
        <v>159</v>
      </c>
      <c r="AF128" s="2" t="s">
        <v>160</v>
      </c>
      <c r="AG128" s="2" t="s">
        <v>161</v>
      </c>
      <c r="AH128" s="2" t="s">
        <v>117</v>
      </c>
    </row>
    <row r="129" spans="2:34" x14ac:dyDescent="0.35">
      <c r="B129" t="s">
        <v>112</v>
      </c>
      <c r="M129" t="s">
        <v>392</v>
      </c>
      <c r="N129">
        <v>17.010000000000002</v>
      </c>
      <c r="O129">
        <v>13.98</v>
      </c>
      <c r="P129">
        <v>10.56</v>
      </c>
      <c r="Q129">
        <v>14.29</v>
      </c>
      <c r="R129">
        <v>11.06</v>
      </c>
      <c r="S129">
        <v>7.11</v>
      </c>
      <c r="T129">
        <v>8.8699999999999992</v>
      </c>
      <c r="U129">
        <v>6.21</v>
      </c>
      <c r="V129">
        <v>6.57</v>
      </c>
      <c r="W129">
        <v>3.31</v>
      </c>
      <c r="X129">
        <v>1.58</v>
      </c>
      <c r="Y129">
        <v>1.91</v>
      </c>
      <c r="Z129">
        <v>1.89</v>
      </c>
      <c r="AA129">
        <v>0.97</v>
      </c>
      <c r="AB129">
        <v>0.81</v>
      </c>
      <c r="AC129">
        <v>0.76</v>
      </c>
      <c r="AD129">
        <v>0.69</v>
      </c>
      <c r="AE129">
        <v>0.49</v>
      </c>
      <c r="AF129">
        <v>0.35</v>
      </c>
      <c r="AG129">
        <v>0</v>
      </c>
      <c r="AH129">
        <v>0</v>
      </c>
    </row>
    <row r="130" spans="2:34" x14ac:dyDescent="0.35">
      <c r="B130" t="s">
        <v>411</v>
      </c>
      <c r="C130" t="s">
        <v>113</v>
      </c>
      <c r="M130" t="s">
        <v>172</v>
      </c>
      <c r="N130">
        <v>0.77</v>
      </c>
      <c r="O130">
        <v>0.45</v>
      </c>
      <c r="P130">
        <v>0.4</v>
      </c>
      <c r="Q130">
        <v>0.35</v>
      </c>
      <c r="R130">
        <v>0.32</v>
      </c>
      <c r="S130">
        <v>0.31</v>
      </c>
      <c r="T130">
        <v>0.32</v>
      </c>
      <c r="U130">
        <v>0.28000000000000003</v>
      </c>
      <c r="V130">
        <v>0.26</v>
      </c>
      <c r="W130">
        <v>0.24</v>
      </c>
      <c r="X130">
        <v>0.09</v>
      </c>
      <c r="Y130">
        <v>0.1</v>
      </c>
      <c r="Z130">
        <v>0.11</v>
      </c>
      <c r="AA130">
        <v>0.09</v>
      </c>
      <c r="AB130">
        <v>0.09</v>
      </c>
      <c r="AC130">
        <v>0.09</v>
      </c>
      <c r="AD130">
        <v>0.09</v>
      </c>
      <c r="AE130">
        <v>0.09</v>
      </c>
      <c r="AF130">
        <v>0.08</v>
      </c>
      <c r="AG130">
        <v>7.0000000000000007E-2</v>
      </c>
      <c r="AH130">
        <v>7.0000000000000007E-2</v>
      </c>
    </row>
    <row r="131" spans="2:34" x14ac:dyDescent="0.35">
      <c r="M131" t="s">
        <v>400</v>
      </c>
      <c r="N131">
        <v>0.75</v>
      </c>
      <c r="O131">
        <v>0.78</v>
      </c>
      <c r="P131">
        <v>0.73</v>
      </c>
      <c r="Q131">
        <v>0.72</v>
      </c>
      <c r="R131">
        <v>0.72</v>
      </c>
      <c r="S131">
        <v>0.75</v>
      </c>
      <c r="T131">
        <v>0.7</v>
      </c>
      <c r="U131">
        <v>0.72</v>
      </c>
      <c r="V131">
        <v>0.7</v>
      </c>
      <c r="W131">
        <v>0.79</v>
      </c>
      <c r="X131">
        <v>0.69</v>
      </c>
      <c r="Y131">
        <v>0.69</v>
      </c>
      <c r="Z131">
        <v>0.68</v>
      </c>
      <c r="AA131">
        <v>0.68</v>
      </c>
      <c r="AB131">
        <v>0.63</v>
      </c>
      <c r="AC131">
        <v>0.55000000000000004</v>
      </c>
      <c r="AD131">
        <v>0.5</v>
      </c>
      <c r="AE131">
        <v>0.44</v>
      </c>
      <c r="AF131">
        <v>0.38</v>
      </c>
      <c r="AG131">
        <v>0.32</v>
      </c>
      <c r="AH131">
        <v>0.27</v>
      </c>
    </row>
    <row r="132" spans="2:34" x14ac:dyDescent="0.35">
      <c r="M132" t="s">
        <v>173</v>
      </c>
      <c r="N132">
        <v>7.91</v>
      </c>
      <c r="O132">
        <v>5.84</v>
      </c>
      <c r="P132">
        <v>4.1900000000000004</v>
      </c>
      <c r="Q132">
        <v>3.42</v>
      </c>
      <c r="R132">
        <v>2.09</v>
      </c>
      <c r="S132">
        <v>1.81</v>
      </c>
      <c r="T132">
        <v>2.19</v>
      </c>
      <c r="U132">
        <v>1.91</v>
      </c>
      <c r="V132">
        <v>1.92</v>
      </c>
      <c r="W132">
        <v>1.89</v>
      </c>
      <c r="X132">
        <v>1.32</v>
      </c>
      <c r="Y132">
        <v>1.29</v>
      </c>
      <c r="Z132">
        <v>0.84</v>
      </c>
      <c r="AA132">
        <v>0.72</v>
      </c>
      <c r="AB132">
        <v>0.49</v>
      </c>
      <c r="AC132">
        <v>0.37</v>
      </c>
      <c r="AD132">
        <v>0.25</v>
      </c>
      <c r="AE132">
        <v>0.17</v>
      </c>
      <c r="AF132">
        <v>0.14000000000000001</v>
      </c>
      <c r="AG132">
        <v>0.12</v>
      </c>
      <c r="AH132">
        <v>0.08</v>
      </c>
    </row>
    <row r="133" spans="2:34" x14ac:dyDescent="0.35">
      <c r="M133" t="s">
        <v>401</v>
      </c>
      <c r="N133">
        <v>0.36</v>
      </c>
      <c r="O133">
        <v>0.35</v>
      </c>
      <c r="P133">
        <v>0.38</v>
      </c>
      <c r="Q133">
        <v>0.38</v>
      </c>
      <c r="R133">
        <v>0.46</v>
      </c>
      <c r="S133">
        <v>0.48</v>
      </c>
      <c r="T133">
        <v>0.56999999999999995</v>
      </c>
      <c r="U133">
        <v>0.67</v>
      </c>
      <c r="V133">
        <v>0.76</v>
      </c>
      <c r="W133">
        <v>0.85</v>
      </c>
      <c r="X133">
        <v>1.1200000000000001</v>
      </c>
      <c r="Y133">
        <v>1.38</v>
      </c>
      <c r="Z133">
        <v>1.36</v>
      </c>
      <c r="AA133">
        <v>1.36</v>
      </c>
      <c r="AB133">
        <v>1.32</v>
      </c>
      <c r="AC133">
        <v>1.27</v>
      </c>
      <c r="AD133">
        <v>1.2</v>
      </c>
      <c r="AE133">
        <v>1.1399999999999999</v>
      </c>
      <c r="AF133">
        <v>1.1100000000000001</v>
      </c>
      <c r="AG133">
        <v>1.1000000000000001</v>
      </c>
      <c r="AH133">
        <v>1.06</v>
      </c>
    </row>
    <row r="134" spans="2:34" x14ac:dyDescent="0.35">
      <c r="M134" t="s">
        <v>402</v>
      </c>
      <c r="N134">
        <v>0.91</v>
      </c>
      <c r="O134">
        <v>0.95</v>
      </c>
      <c r="P134">
        <v>0.89</v>
      </c>
      <c r="Q134">
        <v>0.87</v>
      </c>
      <c r="R134">
        <v>0.89</v>
      </c>
      <c r="S134">
        <v>0.92</v>
      </c>
      <c r="T134">
        <v>0.86</v>
      </c>
      <c r="U134">
        <v>0.88</v>
      </c>
      <c r="V134">
        <v>0.86</v>
      </c>
      <c r="W134">
        <v>0.96</v>
      </c>
      <c r="X134">
        <v>0.82</v>
      </c>
      <c r="Y134">
        <v>0.82</v>
      </c>
      <c r="Z134">
        <v>0.82</v>
      </c>
      <c r="AA134">
        <v>0.82</v>
      </c>
      <c r="AB134">
        <v>0.79</v>
      </c>
      <c r="AC134">
        <v>0.77</v>
      </c>
      <c r="AD134">
        <v>0.76</v>
      </c>
      <c r="AE134">
        <v>0.75</v>
      </c>
      <c r="AF134">
        <v>0.73</v>
      </c>
      <c r="AG134">
        <v>0.73</v>
      </c>
      <c r="AH134">
        <v>0.71</v>
      </c>
    </row>
    <row r="135" spans="2:34" x14ac:dyDescent="0.35">
      <c r="M135" t="s">
        <v>175</v>
      </c>
      <c r="N135">
        <v>3.32</v>
      </c>
      <c r="O135">
        <v>3.08</v>
      </c>
      <c r="P135">
        <v>3.18</v>
      </c>
      <c r="Q135">
        <v>3.06</v>
      </c>
      <c r="R135">
        <v>2.96</v>
      </c>
      <c r="S135">
        <v>2.8</v>
      </c>
      <c r="T135">
        <v>3.49</v>
      </c>
      <c r="U135">
        <v>4.8</v>
      </c>
      <c r="V135">
        <v>4.42</v>
      </c>
      <c r="W135">
        <v>4.3499999999999996</v>
      </c>
      <c r="X135">
        <v>5.26</v>
      </c>
      <c r="Y135">
        <v>5.49</v>
      </c>
      <c r="Z135">
        <v>5.51</v>
      </c>
      <c r="AA135">
        <v>5.56</v>
      </c>
      <c r="AB135">
        <v>5.31</v>
      </c>
      <c r="AC135">
        <v>4.9800000000000004</v>
      </c>
      <c r="AD135">
        <v>4.24</v>
      </c>
      <c r="AE135">
        <v>3.71</v>
      </c>
      <c r="AF135">
        <v>3.45</v>
      </c>
      <c r="AG135">
        <v>3.21</v>
      </c>
      <c r="AH135">
        <v>2.76</v>
      </c>
    </row>
    <row r="136" spans="2:34" x14ac:dyDescent="0.35">
      <c r="M136" t="s">
        <v>409</v>
      </c>
      <c r="N136">
        <v>7.81</v>
      </c>
      <c r="O136">
        <v>9.77</v>
      </c>
      <c r="P136">
        <v>10.27</v>
      </c>
      <c r="Q136">
        <v>11.12</v>
      </c>
      <c r="R136">
        <v>13.08</v>
      </c>
      <c r="S136">
        <v>14.13</v>
      </c>
      <c r="T136">
        <v>12.78</v>
      </c>
      <c r="U136">
        <v>14.78</v>
      </c>
      <c r="V136">
        <v>13.9</v>
      </c>
      <c r="W136">
        <v>16.149999999999999</v>
      </c>
      <c r="X136">
        <v>17.41</v>
      </c>
      <c r="Y136">
        <v>19.53</v>
      </c>
      <c r="Z136">
        <v>21.57</v>
      </c>
      <c r="AA136">
        <v>22.65</v>
      </c>
      <c r="AB136">
        <v>24.29</v>
      </c>
      <c r="AC136">
        <v>26.05</v>
      </c>
      <c r="AD136">
        <v>30.72</v>
      </c>
      <c r="AE136">
        <v>34.64</v>
      </c>
      <c r="AF136">
        <v>35.51</v>
      </c>
      <c r="AG136">
        <v>35.96</v>
      </c>
      <c r="AH136">
        <v>36.25</v>
      </c>
    </row>
    <row r="137" spans="2:34" x14ac:dyDescent="0.35">
      <c r="M137" t="s">
        <v>405</v>
      </c>
      <c r="N137">
        <v>0.01</v>
      </c>
      <c r="O137">
        <v>0.02</v>
      </c>
      <c r="P137">
        <v>0.1</v>
      </c>
      <c r="Q137">
        <v>0.52</v>
      </c>
      <c r="R137">
        <v>0.6</v>
      </c>
      <c r="S137">
        <v>0.6</v>
      </c>
      <c r="T137">
        <v>0.74</v>
      </c>
      <c r="U137">
        <v>0.75</v>
      </c>
      <c r="V137">
        <v>0.95</v>
      </c>
      <c r="W137">
        <v>0.96</v>
      </c>
      <c r="X137">
        <v>1.3</v>
      </c>
      <c r="Y137">
        <v>2.0499999999999998</v>
      </c>
      <c r="Z137">
        <v>3.53</v>
      </c>
      <c r="AA137">
        <v>5.0199999999999996</v>
      </c>
      <c r="AB137">
        <v>6.55</v>
      </c>
      <c r="AC137">
        <v>7.28</v>
      </c>
      <c r="AD137">
        <v>8.02</v>
      </c>
      <c r="AE137">
        <v>8.7799999999999994</v>
      </c>
      <c r="AF137">
        <v>9.5500000000000007</v>
      </c>
      <c r="AG137">
        <v>10.36</v>
      </c>
      <c r="AH137">
        <v>11.03</v>
      </c>
    </row>
    <row r="138" spans="2:34" x14ac:dyDescent="0.35">
      <c r="M138" t="s">
        <v>176</v>
      </c>
      <c r="N138">
        <v>0.02</v>
      </c>
      <c r="O138">
        <v>0.02</v>
      </c>
      <c r="P138">
        <v>0.02</v>
      </c>
      <c r="Q138">
        <v>0.01</v>
      </c>
      <c r="R138">
        <v>0.02</v>
      </c>
      <c r="S138">
        <v>0.02</v>
      </c>
      <c r="T138">
        <v>0.02</v>
      </c>
      <c r="U138">
        <v>0.02</v>
      </c>
      <c r="V138">
        <v>0.01</v>
      </c>
      <c r="W138">
        <v>0.02</v>
      </c>
      <c r="X138">
        <v>0.02</v>
      </c>
      <c r="Y138">
        <v>0.02</v>
      </c>
      <c r="Z138">
        <v>0.02</v>
      </c>
      <c r="AA138">
        <v>0.02</v>
      </c>
      <c r="AB138">
        <v>0.02</v>
      </c>
      <c r="AC138">
        <v>0.02</v>
      </c>
      <c r="AD138">
        <v>0.02</v>
      </c>
      <c r="AE138">
        <v>0.02</v>
      </c>
      <c r="AF138">
        <v>0.02</v>
      </c>
      <c r="AG138">
        <v>0.02</v>
      </c>
      <c r="AH138">
        <v>0.02</v>
      </c>
    </row>
    <row r="139" spans="2:34" x14ac:dyDescent="0.35">
      <c r="M139" t="s">
        <v>410</v>
      </c>
      <c r="N139">
        <v>-1.1399999999999999</v>
      </c>
      <c r="O139">
        <v>1.32</v>
      </c>
      <c r="P139">
        <v>5.21</v>
      </c>
      <c r="Q139">
        <v>1.08</v>
      </c>
      <c r="R139">
        <v>2.86</v>
      </c>
      <c r="S139">
        <v>5.91</v>
      </c>
      <c r="T139">
        <v>5.0599999999999996</v>
      </c>
      <c r="U139">
        <v>4.5599999999999996</v>
      </c>
      <c r="V139">
        <v>5.22</v>
      </c>
      <c r="W139">
        <v>5.81</v>
      </c>
      <c r="X139">
        <v>7.44</v>
      </c>
      <c r="Y139">
        <v>5.03</v>
      </c>
      <c r="Z139">
        <v>3.44</v>
      </c>
      <c r="AA139">
        <v>3.32</v>
      </c>
      <c r="AB139">
        <v>2.81</v>
      </c>
      <c r="AC139">
        <v>2.74</v>
      </c>
      <c r="AD139">
        <v>0.13</v>
      </c>
      <c r="AE139">
        <v>-1.75</v>
      </c>
      <c r="AF139">
        <v>-1.07</v>
      </c>
      <c r="AG139">
        <v>0</v>
      </c>
      <c r="AH139">
        <v>1.37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76</v>
      </c>
    </row>
    <row r="153" spans="1:54" x14ac:dyDescent="0.35">
      <c r="M153" s="2" t="s">
        <v>113</v>
      </c>
      <c r="N153" s="2" t="s">
        <v>115</v>
      </c>
      <c r="O153" s="2" t="s">
        <v>153</v>
      </c>
      <c r="P153" s="2" t="s">
        <v>154</v>
      </c>
      <c r="Q153" s="2" t="s">
        <v>155</v>
      </c>
      <c r="R153" s="2" t="s">
        <v>156</v>
      </c>
      <c r="S153" s="2" t="s">
        <v>157</v>
      </c>
      <c r="T153" s="2" t="s">
        <v>116</v>
      </c>
      <c r="U153" s="2" t="s">
        <v>158</v>
      </c>
      <c r="V153" s="2" t="s">
        <v>159</v>
      </c>
      <c r="W153" s="2" t="s">
        <v>160</v>
      </c>
      <c r="X153" s="2" t="s">
        <v>161</v>
      </c>
      <c r="Y153" s="2" t="s">
        <v>117</v>
      </c>
    </row>
    <row r="154" spans="1:54" x14ac:dyDescent="0.35">
      <c r="B154" t="s">
        <v>180</v>
      </c>
      <c r="M154" t="s">
        <v>412</v>
      </c>
      <c r="N154">
        <v>319.05</v>
      </c>
      <c r="O154">
        <v>263.52999999999997</v>
      </c>
      <c r="P154">
        <v>350.65</v>
      </c>
      <c r="Q154">
        <v>355.19</v>
      </c>
      <c r="R154">
        <v>360.19</v>
      </c>
      <c r="S154">
        <v>354.66</v>
      </c>
      <c r="T154">
        <v>354.33</v>
      </c>
      <c r="U154">
        <v>350.36</v>
      </c>
      <c r="V154">
        <v>342.51</v>
      </c>
      <c r="W154">
        <v>335.69</v>
      </c>
      <c r="X154">
        <v>325.97000000000003</v>
      </c>
      <c r="Y154">
        <v>314.47000000000003</v>
      </c>
    </row>
    <row r="155" spans="1:54" x14ac:dyDescent="0.35">
      <c r="B155" t="s">
        <v>419</v>
      </c>
      <c r="C155" t="s">
        <v>113</v>
      </c>
      <c r="M155" t="s">
        <v>418</v>
      </c>
      <c r="N155">
        <v>352.24</v>
      </c>
      <c r="O155">
        <v>281.12</v>
      </c>
      <c r="P155">
        <v>371.7</v>
      </c>
      <c r="Q155">
        <v>362.23</v>
      </c>
      <c r="R155">
        <v>353.69</v>
      </c>
      <c r="S155">
        <v>333.65</v>
      </c>
      <c r="T155">
        <v>336.97</v>
      </c>
      <c r="U155">
        <v>339.44</v>
      </c>
      <c r="V155">
        <v>338.21</v>
      </c>
      <c r="W155">
        <v>335.79</v>
      </c>
      <c r="X155">
        <v>314.35000000000002</v>
      </c>
      <c r="Y155">
        <v>309.61</v>
      </c>
    </row>
    <row r="156" spans="1:54" x14ac:dyDescent="0.35">
      <c r="M156" t="s">
        <v>416</v>
      </c>
      <c r="N156">
        <v>326.85000000000002</v>
      </c>
      <c r="O156">
        <v>265.70999999999998</v>
      </c>
      <c r="P156">
        <v>351.47</v>
      </c>
      <c r="Q156">
        <v>355.98</v>
      </c>
      <c r="R156">
        <v>360.55</v>
      </c>
      <c r="S156">
        <v>354.91</v>
      </c>
      <c r="T156">
        <v>353.52</v>
      </c>
      <c r="U156">
        <v>348.74</v>
      </c>
      <c r="V156">
        <v>340.23</v>
      </c>
      <c r="W156">
        <v>331.43</v>
      </c>
      <c r="X156">
        <v>319.93</v>
      </c>
      <c r="Y156">
        <v>305.57</v>
      </c>
    </row>
    <row r="157" spans="1:54" x14ac:dyDescent="0.35">
      <c r="M157" t="s">
        <v>413</v>
      </c>
      <c r="N157">
        <v>321.48</v>
      </c>
      <c r="O157">
        <v>265.39999999999998</v>
      </c>
      <c r="P157">
        <v>350.62</v>
      </c>
      <c r="Q157">
        <v>353.75</v>
      </c>
      <c r="R157">
        <v>355.96</v>
      </c>
      <c r="S157">
        <v>355.49</v>
      </c>
      <c r="T157">
        <v>356.85</v>
      </c>
      <c r="U157">
        <v>350.37</v>
      </c>
      <c r="V157">
        <v>335.14</v>
      </c>
      <c r="W157">
        <v>327.82</v>
      </c>
      <c r="X157">
        <v>317.18</v>
      </c>
      <c r="Y157">
        <v>305.26</v>
      </c>
    </row>
    <row r="158" spans="1:54" x14ac:dyDescent="0.35">
      <c r="M158" t="s">
        <v>417</v>
      </c>
      <c r="N158">
        <v>355.56</v>
      </c>
      <c r="O158">
        <v>247.2</v>
      </c>
      <c r="P158">
        <v>326.81</v>
      </c>
      <c r="Q158">
        <v>333.55</v>
      </c>
      <c r="R158">
        <v>334.67</v>
      </c>
      <c r="S158">
        <v>331.2</v>
      </c>
      <c r="T158">
        <v>343.31</v>
      </c>
      <c r="U158">
        <v>344.58</v>
      </c>
      <c r="V158">
        <v>338.75</v>
      </c>
      <c r="W158">
        <v>339.42</v>
      </c>
      <c r="X158">
        <v>322.36</v>
      </c>
      <c r="Y158">
        <v>296.77</v>
      </c>
    </row>
    <row r="159" spans="1:54" x14ac:dyDescent="0.35">
      <c r="M159" t="s">
        <v>415</v>
      </c>
      <c r="N159">
        <v>361.28</v>
      </c>
      <c r="O159">
        <v>292.10000000000002</v>
      </c>
      <c r="P159">
        <v>372.52</v>
      </c>
      <c r="Q159">
        <v>368.25</v>
      </c>
      <c r="R159">
        <v>367.78</v>
      </c>
      <c r="S159">
        <v>354.22</v>
      </c>
      <c r="T159">
        <v>349.32</v>
      </c>
      <c r="U159">
        <v>343.17</v>
      </c>
      <c r="V159">
        <v>335.72</v>
      </c>
      <c r="W159">
        <v>323.47000000000003</v>
      </c>
      <c r="X159">
        <v>310.63</v>
      </c>
      <c r="Y159">
        <v>292.17</v>
      </c>
    </row>
    <row r="160" spans="1:54" x14ac:dyDescent="0.35">
      <c r="M160" t="s">
        <v>414</v>
      </c>
      <c r="N160">
        <v>320.86</v>
      </c>
      <c r="O160">
        <v>247.86</v>
      </c>
      <c r="P160">
        <v>329.36</v>
      </c>
      <c r="Q160">
        <v>334.3</v>
      </c>
      <c r="R160">
        <v>333.41</v>
      </c>
      <c r="S160">
        <v>325.38</v>
      </c>
      <c r="T160">
        <v>332.52</v>
      </c>
      <c r="U160">
        <v>329.26</v>
      </c>
      <c r="V160">
        <v>320.33</v>
      </c>
      <c r="W160">
        <v>307.76</v>
      </c>
      <c r="X160">
        <v>282.33</v>
      </c>
      <c r="Y160">
        <v>264.49</v>
      </c>
    </row>
    <row r="164" spans="1:54" x14ac:dyDescent="0.35">
      <c r="M164" s="10"/>
    </row>
    <row r="165" spans="1:54" x14ac:dyDescent="0.35">
      <c r="M165" s="10"/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34" x14ac:dyDescent="0.35">
      <c r="M177" s="2" t="s">
        <v>77</v>
      </c>
    </row>
    <row r="178" spans="2:34" x14ac:dyDescent="0.35">
      <c r="M178" s="2" t="s">
        <v>113</v>
      </c>
      <c r="N178" s="2" t="s">
        <v>144</v>
      </c>
      <c r="O178" s="2" t="s">
        <v>145</v>
      </c>
      <c r="P178" s="2" t="s">
        <v>146</v>
      </c>
      <c r="Q178" s="2" t="s">
        <v>147</v>
      </c>
      <c r="R178" s="2" t="s">
        <v>148</v>
      </c>
      <c r="S178" s="2" t="s">
        <v>149</v>
      </c>
      <c r="T178" s="2" t="s">
        <v>150</v>
      </c>
      <c r="U178" s="2" t="s">
        <v>151</v>
      </c>
      <c r="V178" s="2" t="s">
        <v>152</v>
      </c>
      <c r="W178" s="2" t="s">
        <v>115</v>
      </c>
      <c r="X178" s="2" t="s">
        <v>153</v>
      </c>
      <c r="Y178" s="2" t="s">
        <v>154</v>
      </c>
      <c r="Z178" s="2" t="s">
        <v>155</v>
      </c>
      <c r="AA178" s="2" t="s">
        <v>156</v>
      </c>
      <c r="AB178" s="2" t="s">
        <v>157</v>
      </c>
      <c r="AC178" s="2" t="s">
        <v>116</v>
      </c>
      <c r="AD178" s="2" t="s">
        <v>158</v>
      </c>
      <c r="AE178" s="2" t="s">
        <v>159</v>
      </c>
      <c r="AF178" s="2" t="s">
        <v>160</v>
      </c>
      <c r="AG178" s="2" t="s">
        <v>161</v>
      </c>
      <c r="AH178" s="2" t="s">
        <v>117</v>
      </c>
    </row>
    <row r="179" spans="2:34" x14ac:dyDescent="0.35">
      <c r="B179" t="s">
        <v>112</v>
      </c>
      <c r="M179" t="s">
        <v>392</v>
      </c>
      <c r="N179">
        <v>36.340000000000003</v>
      </c>
      <c r="O179">
        <v>31.06</v>
      </c>
      <c r="P179">
        <v>32.25</v>
      </c>
      <c r="Q179">
        <v>32.340000000000003</v>
      </c>
      <c r="R179">
        <v>24.65</v>
      </c>
      <c r="S179">
        <v>26.05</v>
      </c>
      <c r="T179">
        <v>24.92</v>
      </c>
      <c r="U179">
        <v>19.22</v>
      </c>
      <c r="V179">
        <v>16.489999999999998</v>
      </c>
      <c r="W179">
        <v>12.12</v>
      </c>
      <c r="X179">
        <v>6.59</v>
      </c>
      <c r="Y179">
        <v>7.07</v>
      </c>
      <c r="Z179">
        <v>5.41</v>
      </c>
      <c r="AA179">
        <v>2.4300000000000002</v>
      </c>
      <c r="AB179">
        <v>2.2200000000000002</v>
      </c>
      <c r="AC179">
        <v>2.13</v>
      </c>
      <c r="AD179">
        <v>2</v>
      </c>
      <c r="AE179">
        <v>1.42</v>
      </c>
      <c r="AF179">
        <v>0.55000000000000004</v>
      </c>
      <c r="AG179">
        <v>0</v>
      </c>
      <c r="AH179">
        <v>0</v>
      </c>
    </row>
    <row r="180" spans="2:34" x14ac:dyDescent="0.35">
      <c r="B180" t="s">
        <v>423</v>
      </c>
      <c r="C180" t="s">
        <v>113</v>
      </c>
      <c r="M180" t="s">
        <v>172</v>
      </c>
      <c r="N180">
        <v>4.63</v>
      </c>
      <c r="O180">
        <v>2.46</v>
      </c>
      <c r="P180">
        <v>2.38</v>
      </c>
      <c r="Q180">
        <v>2.06</v>
      </c>
      <c r="R180">
        <v>1.1599999999999999</v>
      </c>
      <c r="S180">
        <v>1.28</v>
      </c>
      <c r="T180">
        <v>1.38</v>
      </c>
      <c r="U180">
        <v>1.23</v>
      </c>
      <c r="V180">
        <v>1.29</v>
      </c>
      <c r="W180">
        <v>1.08</v>
      </c>
      <c r="X180">
        <v>0.68</v>
      </c>
      <c r="Y180">
        <v>0.69</v>
      </c>
      <c r="Z180">
        <v>0.67</v>
      </c>
      <c r="AA180">
        <v>0.73</v>
      </c>
      <c r="AB180">
        <v>0.73</v>
      </c>
      <c r="AC180">
        <v>0.69</v>
      </c>
      <c r="AD180">
        <v>0.62</v>
      </c>
      <c r="AE180">
        <v>0.57999999999999996</v>
      </c>
      <c r="AF180">
        <v>0.53</v>
      </c>
      <c r="AG180">
        <v>0.5</v>
      </c>
      <c r="AH180">
        <v>0.48</v>
      </c>
    </row>
    <row r="181" spans="2:34" x14ac:dyDescent="0.35">
      <c r="M181" t="s">
        <v>400</v>
      </c>
      <c r="N181">
        <v>10.63</v>
      </c>
      <c r="O181">
        <v>10.83</v>
      </c>
      <c r="P181">
        <v>10.75</v>
      </c>
      <c r="Q181">
        <v>10.75</v>
      </c>
      <c r="R181">
        <v>11.4</v>
      </c>
      <c r="S181">
        <v>12.25</v>
      </c>
      <c r="T181">
        <v>12.2</v>
      </c>
      <c r="U181">
        <v>12.54</v>
      </c>
      <c r="V181">
        <v>12.68</v>
      </c>
      <c r="W181">
        <v>13.15</v>
      </c>
      <c r="X181">
        <v>13.9</v>
      </c>
      <c r="Y181">
        <v>13.86</v>
      </c>
      <c r="Z181">
        <v>13.72</v>
      </c>
      <c r="AA181">
        <v>13.61</v>
      </c>
      <c r="AB181">
        <v>12.92</v>
      </c>
      <c r="AC181">
        <v>11.26</v>
      </c>
      <c r="AD181">
        <v>10.15</v>
      </c>
      <c r="AE181">
        <v>8.9700000000000006</v>
      </c>
      <c r="AF181">
        <v>7.79</v>
      </c>
      <c r="AG181">
        <v>6.48</v>
      </c>
      <c r="AH181">
        <v>5.37</v>
      </c>
    </row>
    <row r="182" spans="2:34" x14ac:dyDescent="0.35">
      <c r="M182" t="s">
        <v>173</v>
      </c>
      <c r="N182">
        <v>44.84</v>
      </c>
      <c r="O182">
        <v>34.82</v>
      </c>
      <c r="P182">
        <v>32.61</v>
      </c>
      <c r="Q182">
        <v>30</v>
      </c>
      <c r="R182">
        <v>23.36</v>
      </c>
      <c r="S182">
        <v>23.65</v>
      </c>
      <c r="T182">
        <v>25.37</v>
      </c>
      <c r="U182">
        <v>20.62</v>
      </c>
      <c r="V182">
        <v>20.43</v>
      </c>
      <c r="W182">
        <v>16.850000000000001</v>
      </c>
      <c r="X182">
        <v>11.04</v>
      </c>
      <c r="Y182">
        <v>7.59</v>
      </c>
      <c r="Z182">
        <v>5.28</v>
      </c>
      <c r="AA182">
        <v>4.83</v>
      </c>
      <c r="AB182">
        <v>3.42</v>
      </c>
      <c r="AC182">
        <v>2.3199999999999998</v>
      </c>
      <c r="AD182">
        <v>1.69</v>
      </c>
      <c r="AE182">
        <v>1.39</v>
      </c>
      <c r="AF182">
        <v>1.0900000000000001</v>
      </c>
      <c r="AG182">
        <v>0.8</v>
      </c>
      <c r="AH182">
        <v>0.62</v>
      </c>
    </row>
    <row r="183" spans="2:34" x14ac:dyDescent="0.35">
      <c r="M183" t="s">
        <v>420</v>
      </c>
      <c r="N183">
        <v>1.17</v>
      </c>
      <c r="O183">
        <v>1.2</v>
      </c>
      <c r="P183">
        <v>1.49</v>
      </c>
      <c r="Q183">
        <v>1.37</v>
      </c>
      <c r="R183">
        <v>1.88</v>
      </c>
      <c r="S183">
        <v>2.17</v>
      </c>
      <c r="T183">
        <v>2.64</v>
      </c>
      <c r="U183">
        <v>3.15</v>
      </c>
      <c r="V183">
        <v>3.55</v>
      </c>
      <c r="W183">
        <v>3.91</v>
      </c>
      <c r="X183">
        <v>5.26</v>
      </c>
      <c r="Y183">
        <v>5.77</v>
      </c>
      <c r="Z183">
        <v>5.78</v>
      </c>
      <c r="AA183">
        <v>5.95</v>
      </c>
      <c r="AB183">
        <v>5.76</v>
      </c>
      <c r="AC183">
        <v>5.23</v>
      </c>
      <c r="AD183">
        <v>5.01</v>
      </c>
      <c r="AE183">
        <v>4.8899999999999997</v>
      </c>
      <c r="AF183">
        <v>4.75</v>
      </c>
      <c r="AG183">
        <v>4.55</v>
      </c>
      <c r="AH183">
        <v>4.5</v>
      </c>
    </row>
    <row r="184" spans="2:34" x14ac:dyDescent="0.35">
      <c r="M184" t="s">
        <v>402</v>
      </c>
      <c r="N184">
        <v>12.99</v>
      </c>
      <c r="O184">
        <v>13.24</v>
      </c>
      <c r="P184">
        <v>13.14</v>
      </c>
      <c r="Q184">
        <v>13.14</v>
      </c>
      <c r="R184">
        <v>13.93</v>
      </c>
      <c r="S184">
        <v>14.97</v>
      </c>
      <c r="T184">
        <v>14.91</v>
      </c>
      <c r="U184">
        <v>15.33</v>
      </c>
      <c r="V184">
        <v>15.49</v>
      </c>
      <c r="W184">
        <v>16.07</v>
      </c>
      <c r="X184">
        <v>16.510000000000002</v>
      </c>
      <c r="Y184">
        <v>16.52</v>
      </c>
      <c r="Z184">
        <v>16.559999999999999</v>
      </c>
      <c r="AA184">
        <v>16.579999999999998</v>
      </c>
      <c r="AB184">
        <v>16.14</v>
      </c>
      <c r="AC184">
        <v>15.76</v>
      </c>
      <c r="AD184">
        <v>15.52</v>
      </c>
      <c r="AE184">
        <v>15.25</v>
      </c>
      <c r="AF184">
        <v>15.01</v>
      </c>
      <c r="AG184">
        <v>14.61</v>
      </c>
      <c r="AH184">
        <v>14.37</v>
      </c>
    </row>
    <row r="185" spans="2:34" x14ac:dyDescent="0.35">
      <c r="M185" t="s">
        <v>175</v>
      </c>
      <c r="N185">
        <v>36.92</v>
      </c>
      <c r="O185">
        <v>35.57</v>
      </c>
      <c r="P185">
        <v>40.03</v>
      </c>
      <c r="Q185">
        <v>42.01</v>
      </c>
      <c r="R185">
        <v>42.39</v>
      </c>
      <c r="S185">
        <v>44.36</v>
      </c>
      <c r="T185">
        <v>47.73</v>
      </c>
      <c r="U185">
        <v>56.79</v>
      </c>
      <c r="V185">
        <v>57.27</v>
      </c>
      <c r="W185">
        <v>59.6</v>
      </c>
      <c r="X185">
        <v>68.5</v>
      </c>
      <c r="Y185">
        <v>68.61</v>
      </c>
      <c r="Z185">
        <v>68.81</v>
      </c>
      <c r="AA185">
        <v>70.739999999999995</v>
      </c>
      <c r="AB185">
        <v>69.09</v>
      </c>
      <c r="AC185">
        <v>66.36</v>
      </c>
      <c r="AD185">
        <v>62.21</v>
      </c>
      <c r="AE185">
        <v>59.67</v>
      </c>
      <c r="AF185">
        <v>58.41</v>
      </c>
      <c r="AG185">
        <v>57.6</v>
      </c>
      <c r="AH185">
        <v>54.74</v>
      </c>
    </row>
    <row r="186" spans="2:34" x14ac:dyDescent="0.35">
      <c r="M186" t="s">
        <v>176</v>
      </c>
      <c r="N186">
        <v>0.11</v>
      </c>
      <c r="O186">
        <v>0.08</v>
      </c>
      <c r="P186">
        <v>0.14000000000000001</v>
      </c>
      <c r="Q186">
        <v>0.11</v>
      </c>
      <c r="R186">
        <v>0.08</v>
      </c>
      <c r="S186">
        <v>7.0000000000000007E-2</v>
      </c>
      <c r="T186">
        <v>0.11</v>
      </c>
      <c r="U186">
        <v>0.08</v>
      </c>
      <c r="V186">
        <v>0.06</v>
      </c>
      <c r="W186">
        <v>0.03</v>
      </c>
      <c r="X186">
        <v>0.2</v>
      </c>
      <c r="Y186">
        <v>0.2</v>
      </c>
      <c r="Z186">
        <v>0.2</v>
      </c>
      <c r="AA186">
        <v>0.2</v>
      </c>
      <c r="AB186">
        <v>0.2</v>
      </c>
      <c r="AC186">
        <v>0.2</v>
      </c>
      <c r="AD186">
        <v>0.2</v>
      </c>
      <c r="AE186">
        <v>0.2</v>
      </c>
      <c r="AF186">
        <v>0.2</v>
      </c>
      <c r="AG186">
        <v>0.2</v>
      </c>
      <c r="AH186">
        <v>0.2</v>
      </c>
    </row>
    <row r="187" spans="2:34" x14ac:dyDescent="0.35">
      <c r="M187" t="s">
        <v>348</v>
      </c>
      <c r="N187">
        <v>2.52</v>
      </c>
      <c r="O187">
        <v>2.71</v>
      </c>
      <c r="P187">
        <v>2.46</v>
      </c>
      <c r="Q187">
        <v>2.29</v>
      </c>
      <c r="R187">
        <v>2.92</v>
      </c>
      <c r="S187">
        <v>3.13</v>
      </c>
      <c r="T187">
        <v>3.46</v>
      </c>
      <c r="U187">
        <v>3.77</v>
      </c>
      <c r="V187">
        <v>4.08</v>
      </c>
      <c r="W187">
        <v>4.33</v>
      </c>
      <c r="X187">
        <v>4.26</v>
      </c>
      <c r="Y187">
        <v>4.26</v>
      </c>
      <c r="Z187">
        <v>5.09</v>
      </c>
      <c r="AA187">
        <v>5.12</v>
      </c>
      <c r="AB187">
        <v>5.18</v>
      </c>
      <c r="AC187">
        <v>5.18</v>
      </c>
      <c r="AD187">
        <v>5.18</v>
      </c>
      <c r="AE187">
        <v>5.21</v>
      </c>
      <c r="AF187">
        <v>5.23</v>
      </c>
      <c r="AG187">
        <v>5.26</v>
      </c>
      <c r="AH187">
        <v>5.28</v>
      </c>
    </row>
    <row r="188" spans="2:34" x14ac:dyDescent="0.35">
      <c r="M188" t="s">
        <v>421</v>
      </c>
      <c r="N188">
        <v>0.14000000000000001</v>
      </c>
      <c r="O188">
        <v>0.21</v>
      </c>
      <c r="P188">
        <v>0.34</v>
      </c>
      <c r="Q188">
        <v>0.46</v>
      </c>
      <c r="R188">
        <v>0.74</v>
      </c>
      <c r="S188">
        <v>0.96</v>
      </c>
      <c r="T188">
        <v>1.39</v>
      </c>
      <c r="U188">
        <v>1.71</v>
      </c>
      <c r="V188">
        <v>2.13</v>
      </c>
      <c r="W188">
        <v>2.2599999999999998</v>
      </c>
      <c r="X188">
        <v>2.3199999999999998</v>
      </c>
      <c r="Y188">
        <v>2.46</v>
      </c>
      <c r="Z188">
        <v>2.62</v>
      </c>
      <c r="AA188">
        <v>2.79</v>
      </c>
      <c r="AB188">
        <v>2.96</v>
      </c>
      <c r="AC188">
        <v>3.13</v>
      </c>
      <c r="AD188">
        <v>3.26</v>
      </c>
      <c r="AE188">
        <v>3.39</v>
      </c>
      <c r="AF188">
        <v>3.51</v>
      </c>
      <c r="AG188">
        <v>3.64</v>
      </c>
      <c r="AH188">
        <v>3.77</v>
      </c>
    </row>
    <row r="189" spans="2:34" x14ac:dyDescent="0.35">
      <c r="M189" t="s">
        <v>422</v>
      </c>
      <c r="N189">
        <v>0.11</v>
      </c>
      <c r="O189">
        <v>0.22</v>
      </c>
      <c r="P189">
        <v>0.63</v>
      </c>
      <c r="Q189">
        <v>0.49</v>
      </c>
      <c r="R189">
        <v>0.39</v>
      </c>
      <c r="S189">
        <v>1.04</v>
      </c>
      <c r="T189">
        <v>0.7</v>
      </c>
      <c r="U189">
        <v>0.97</v>
      </c>
      <c r="V189">
        <v>1.08</v>
      </c>
      <c r="W189">
        <v>1.4</v>
      </c>
      <c r="X189">
        <v>2.7</v>
      </c>
      <c r="Y189">
        <v>1.82</v>
      </c>
      <c r="Z189">
        <v>1.32</v>
      </c>
      <c r="AA189">
        <v>1.25</v>
      </c>
      <c r="AB189">
        <v>1.19</v>
      </c>
      <c r="AC189">
        <v>1.06</v>
      </c>
      <c r="AD189">
        <v>1.1200000000000001</v>
      </c>
      <c r="AE189">
        <v>1.02</v>
      </c>
      <c r="AF189">
        <v>1.0900000000000001</v>
      </c>
      <c r="AG189">
        <v>0.9</v>
      </c>
      <c r="AH189">
        <v>0.82</v>
      </c>
    </row>
    <row r="190" spans="2:34" x14ac:dyDescent="0.35">
      <c r="M190" t="s">
        <v>294</v>
      </c>
      <c r="N190">
        <v>0</v>
      </c>
      <c r="O190">
        <v>0.01</v>
      </c>
      <c r="P190">
        <v>0.02</v>
      </c>
      <c r="Q190">
        <v>7.0000000000000007E-2</v>
      </c>
      <c r="R190">
        <v>0.06</v>
      </c>
      <c r="S190">
        <v>0.11</v>
      </c>
      <c r="T190">
        <v>0.13</v>
      </c>
      <c r="U190">
        <v>0.18</v>
      </c>
      <c r="V190">
        <v>0.42</v>
      </c>
      <c r="W190">
        <v>0.56999999999999995</v>
      </c>
      <c r="X190">
        <v>3.98</v>
      </c>
      <c r="Y190">
        <v>7.66</v>
      </c>
      <c r="Z190">
        <v>11.89</v>
      </c>
      <c r="AA190">
        <v>13.95</v>
      </c>
      <c r="AB190">
        <v>19.22</v>
      </c>
      <c r="AC190">
        <v>26.54</v>
      </c>
      <c r="AD190">
        <v>33.36</v>
      </c>
      <c r="AE190">
        <v>38.799999999999997</v>
      </c>
      <c r="AF190">
        <v>43.09</v>
      </c>
      <c r="AG190">
        <v>47.16</v>
      </c>
      <c r="AH190">
        <v>52.01</v>
      </c>
    </row>
    <row r="201" spans="1:54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35">
      <c r="M202" s="2" t="s">
        <v>78</v>
      </c>
    </row>
    <row r="203" spans="1:54" x14ac:dyDescent="0.35">
      <c r="M203" s="2" t="s">
        <v>113</v>
      </c>
      <c r="N203" s="2" t="s">
        <v>144</v>
      </c>
      <c r="O203" s="2" t="s">
        <v>145</v>
      </c>
      <c r="P203" s="2" t="s">
        <v>146</v>
      </c>
      <c r="Q203" s="2" t="s">
        <v>147</v>
      </c>
      <c r="R203" s="2" t="s">
        <v>148</v>
      </c>
      <c r="S203" s="2" t="s">
        <v>149</v>
      </c>
      <c r="T203" s="2" t="s">
        <v>150</v>
      </c>
      <c r="U203" s="2" t="s">
        <v>151</v>
      </c>
      <c r="V203" s="2" t="s">
        <v>152</v>
      </c>
      <c r="W203" s="2" t="s">
        <v>115</v>
      </c>
      <c r="X203" s="2" t="s">
        <v>153</v>
      </c>
      <c r="Y203" s="2" t="s">
        <v>154</v>
      </c>
      <c r="Z203" s="2" t="s">
        <v>155</v>
      </c>
      <c r="AA203" s="2" t="s">
        <v>156</v>
      </c>
      <c r="AB203" s="2" t="s">
        <v>157</v>
      </c>
      <c r="AC203" s="2" t="s">
        <v>116</v>
      </c>
      <c r="AD203" s="2" t="s">
        <v>158</v>
      </c>
      <c r="AE203" s="2" t="s">
        <v>159</v>
      </c>
      <c r="AF203" s="2" t="s">
        <v>160</v>
      </c>
      <c r="AG203" s="2" t="s">
        <v>161</v>
      </c>
      <c r="AH203" s="2" t="s">
        <v>117</v>
      </c>
    </row>
    <row r="204" spans="1:54" x14ac:dyDescent="0.35">
      <c r="B204" t="s">
        <v>112</v>
      </c>
      <c r="M204" t="s">
        <v>392</v>
      </c>
      <c r="N204">
        <v>17.010000000000002</v>
      </c>
      <c r="O204">
        <v>13.98</v>
      </c>
      <c r="P204">
        <v>10.56</v>
      </c>
      <c r="Q204">
        <v>14.29</v>
      </c>
      <c r="R204">
        <v>11.06</v>
      </c>
      <c r="S204">
        <v>7.11</v>
      </c>
      <c r="T204">
        <v>8.8699999999999992</v>
      </c>
      <c r="U204">
        <v>6.21</v>
      </c>
      <c r="V204">
        <v>6.57</v>
      </c>
      <c r="W204">
        <v>3.31</v>
      </c>
      <c r="X204">
        <v>1.58</v>
      </c>
      <c r="Y204">
        <v>1.91</v>
      </c>
      <c r="Z204">
        <v>1.89</v>
      </c>
      <c r="AA204">
        <v>0.97</v>
      </c>
      <c r="AB204">
        <v>0.81</v>
      </c>
      <c r="AC204">
        <v>0.76</v>
      </c>
      <c r="AD204">
        <v>0.69</v>
      </c>
      <c r="AE204">
        <v>0.49</v>
      </c>
      <c r="AF204">
        <v>0.35</v>
      </c>
      <c r="AG204">
        <v>0</v>
      </c>
      <c r="AH204">
        <v>0</v>
      </c>
    </row>
    <row r="205" spans="1:54" x14ac:dyDescent="0.35">
      <c r="B205" t="s">
        <v>425</v>
      </c>
      <c r="C205" t="s">
        <v>113</v>
      </c>
      <c r="M205" t="s">
        <v>172</v>
      </c>
      <c r="N205">
        <v>0.77</v>
      </c>
      <c r="O205">
        <v>0.45</v>
      </c>
      <c r="P205">
        <v>0.4</v>
      </c>
      <c r="Q205">
        <v>0.35</v>
      </c>
      <c r="R205">
        <v>0.32</v>
      </c>
      <c r="S205">
        <v>0.31</v>
      </c>
      <c r="T205">
        <v>0.32</v>
      </c>
      <c r="U205">
        <v>0.28000000000000003</v>
      </c>
      <c r="V205">
        <v>0.26</v>
      </c>
      <c r="W205">
        <v>0.24</v>
      </c>
      <c r="X205">
        <v>0.09</v>
      </c>
      <c r="Y205">
        <v>0.1</v>
      </c>
      <c r="Z205">
        <v>0.11</v>
      </c>
      <c r="AA205">
        <v>0.09</v>
      </c>
      <c r="AB205">
        <v>0.09</v>
      </c>
      <c r="AC205">
        <v>0.09</v>
      </c>
      <c r="AD205">
        <v>0.09</v>
      </c>
      <c r="AE205">
        <v>0.09</v>
      </c>
      <c r="AF205">
        <v>0.08</v>
      </c>
      <c r="AG205">
        <v>7.0000000000000007E-2</v>
      </c>
      <c r="AH205">
        <v>7.0000000000000007E-2</v>
      </c>
    </row>
    <row r="206" spans="1:54" x14ac:dyDescent="0.35">
      <c r="M206" t="s">
        <v>400</v>
      </c>
      <c r="N206">
        <v>0.75</v>
      </c>
      <c r="O206">
        <v>0.78</v>
      </c>
      <c r="P206">
        <v>0.73</v>
      </c>
      <c r="Q206">
        <v>0.72</v>
      </c>
      <c r="R206">
        <v>0.72</v>
      </c>
      <c r="S206">
        <v>0.75</v>
      </c>
      <c r="T206">
        <v>0.7</v>
      </c>
      <c r="U206">
        <v>0.72</v>
      </c>
      <c r="V206">
        <v>0.7</v>
      </c>
      <c r="W206">
        <v>0.79</v>
      </c>
      <c r="X206">
        <v>0.69</v>
      </c>
      <c r="Y206">
        <v>0.69</v>
      </c>
      <c r="Z206">
        <v>0.68</v>
      </c>
      <c r="AA206">
        <v>0.68</v>
      </c>
      <c r="AB206">
        <v>0.63</v>
      </c>
      <c r="AC206">
        <v>0.55000000000000004</v>
      </c>
      <c r="AD206">
        <v>0.5</v>
      </c>
      <c r="AE206">
        <v>0.44</v>
      </c>
      <c r="AF206">
        <v>0.38</v>
      </c>
      <c r="AG206">
        <v>0.32</v>
      </c>
      <c r="AH206">
        <v>0.27</v>
      </c>
    </row>
    <row r="207" spans="1:54" x14ac:dyDescent="0.35">
      <c r="M207" t="s">
        <v>173</v>
      </c>
      <c r="N207">
        <v>7.91</v>
      </c>
      <c r="O207">
        <v>5.84</v>
      </c>
      <c r="P207">
        <v>4.1900000000000004</v>
      </c>
      <c r="Q207">
        <v>3.42</v>
      </c>
      <c r="R207">
        <v>2.09</v>
      </c>
      <c r="S207">
        <v>1.81</v>
      </c>
      <c r="T207">
        <v>2.19</v>
      </c>
      <c r="U207">
        <v>1.91</v>
      </c>
      <c r="V207">
        <v>1.92</v>
      </c>
      <c r="W207">
        <v>1.89</v>
      </c>
      <c r="X207">
        <v>1.32</v>
      </c>
      <c r="Y207">
        <v>1.29</v>
      </c>
      <c r="Z207">
        <v>0.84</v>
      </c>
      <c r="AA207">
        <v>0.72</v>
      </c>
      <c r="AB207">
        <v>0.49</v>
      </c>
      <c r="AC207">
        <v>0.37</v>
      </c>
      <c r="AD207">
        <v>0.25</v>
      </c>
      <c r="AE207">
        <v>0.17</v>
      </c>
      <c r="AF207">
        <v>0.14000000000000001</v>
      </c>
      <c r="AG207">
        <v>0.12</v>
      </c>
      <c r="AH207">
        <v>0.08</v>
      </c>
    </row>
    <row r="208" spans="1:54" x14ac:dyDescent="0.35">
      <c r="M208" t="s">
        <v>420</v>
      </c>
      <c r="N208">
        <v>0.36</v>
      </c>
      <c r="O208">
        <v>0.35</v>
      </c>
      <c r="P208">
        <v>0.38</v>
      </c>
      <c r="Q208">
        <v>0.38</v>
      </c>
      <c r="R208">
        <v>0.46</v>
      </c>
      <c r="S208">
        <v>0.48</v>
      </c>
      <c r="T208">
        <v>0.56999999999999995</v>
      </c>
      <c r="U208">
        <v>0.67</v>
      </c>
      <c r="V208">
        <v>0.76</v>
      </c>
      <c r="W208">
        <v>0.85</v>
      </c>
      <c r="X208">
        <v>1.1200000000000001</v>
      </c>
      <c r="Y208">
        <v>1.38</v>
      </c>
      <c r="Z208">
        <v>1.36</v>
      </c>
      <c r="AA208">
        <v>1.36</v>
      </c>
      <c r="AB208">
        <v>1.32</v>
      </c>
      <c r="AC208">
        <v>1.27</v>
      </c>
      <c r="AD208">
        <v>1.2</v>
      </c>
      <c r="AE208">
        <v>1.1399999999999999</v>
      </c>
      <c r="AF208">
        <v>1.1100000000000001</v>
      </c>
      <c r="AG208">
        <v>1.1000000000000001</v>
      </c>
      <c r="AH208">
        <v>1.06</v>
      </c>
    </row>
    <row r="209" spans="13:34" x14ac:dyDescent="0.35">
      <c r="M209" t="s">
        <v>402</v>
      </c>
      <c r="N209">
        <v>0.91</v>
      </c>
      <c r="O209">
        <v>0.95</v>
      </c>
      <c r="P209">
        <v>0.89</v>
      </c>
      <c r="Q209">
        <v>0.87</v>
      </c>
      <c r="R209">
        <v>0.89</v>
      </c>
      <c r="S209">
        <v>0.92</v>
      </c>
      <c r="T209">
        <v>0.86</v>
      </c>
      <c r="U209">
        <v>0.88</v>
      </c>
      <c r="V209">
        <v>0.86</v>
      </c>
      <c r="W209">
        <v>0.96</v>
      </c>
      <c r="X209">
        <v>0.82</v>
      </c>
      <c r="Y209">
        <v>0.82</v>
      </c>
      <c r="Z209">
        <v>0.82</v>
      </c>
      <c r="AA209">
        <v>0.82</v>
      </c>
      <c r="AB209">
        <v>0.79</v>
      </c>
      <c r="AC209">
        <v>0.77</v>
      </c>
      <c r="AD209">
        <v>0.76</v>
      </c>
      <c r="AE209">
        <v>0.75</v>
      </c>
      <c r="AF209">
        <v>0.73</v>
      </c>
      <c r="AG209">
        <v>0.73</v>
      </c>
      <c r="AH209">
        <v>0.71</v>
      </c>
    </row>
    <row r="210" spans="13:34" x14ac:dyDescent="0.35">
      <c r="M210" t="s">
        <v>175</v>
      </c>
      <c r="N210">
        <v>3.32</v>
      </c>
      <c r="O210">
        <v>3.08</v>
      </c>
      <c r="P210">
        <v>3.18</v>
      </c>
      <c r="Q210">
        <v>3.06</v>
      </c>
      <c r="R210">
        <v>2.96</v>
      </c>
      <c r="S210">
        <v>2.8</v>
      </c>
      <c r="T210">
        <v>3.49</v>
      </c>
      <c r="U210">
        <v>4.8</v>
      </c>
      <c r="V210">
        <v>4.42</v>
      </c>
      <c r="W210">
        <v>4.3499999999999996</v>
      </c>
      <c r="X210">
        <v>5.26</v>
      </c>
      <c r="Y210">
        <v>5.49</v>
      </c>
      <c r="Z210">
        <v>5.51</v>
      </c>
      <c r="AA210">
        <v>5.56</v>
      </c>
      <c r="AB210">
        <v>5.31</v>
      </c>
      <c r="AC210">
        <v>4.9800000000000004</v>
      </c>
      <c r="AD210">
        <v>4.24</v>
      </c>
      <c r="AE210">
        <v>3.71</v>
      </c>
      <c r="AF210">
        <v>3.45</v>
      </c>
      <c r="AG210">
        <v>3.21</v>
      </c>
      <c r="AH210">
        <v>2.76</v>
      </c>
    </row>
    <row r="211" spans="13:34" x14ac:dyDescent="0.35">
      <c r="M211" t="s">
        <v>409</v>
      </c>
      <c r="N211">
        <v>7.81</v>
      </c>
      <c r="O211">
        <v>9.77</v>
      </c>
      <c r="P211">
        <v>10.27</v>
      </c>
      <c r="Q211">
        <v>11.12</v>
      </c>
      <c r="R211">
        <v>13.08</v>
      </c>
      <c r="S211">
        <v>14.13</v>
      </c>
      <c r="T211">
        <v>12.78</v>
      </c>
      <c r="U211">
        <v>14.78</v>
      </c>
      <c r="V211">
        <v>13.9</v>
      </c>
      <c r="W211">
        <v>16.149999999999999</v>
      </c>
      <c r="X211">
        <v>17.41</v>
      </c>
      <c r="Y211">
        <v>19.53</v>
      </c>
      <c r="Z211">
        <v>21.57</v>
      </c>
      <c r="AA211">
        <v>22.65</v>
      </c>
      <c r="AB211">
        <v>24.29</v>
      </c>
      <c r="AC211">
        <v>26.05</v>
      </c>
      <c r="AD211">
        <v>30.72</v>
      </c>
      <c r="AE211">
        <v>34.64</v>
      </c>
      <c r="AF211">
        <v>35.51</v>
      </c>
      <c r="AG211">
        <v>35.96</v>
      </c>
      <c r="AH211">
        <v>36.25</v>
      </c>
    </row>
    <row r="212" spans="13:34" x14ac:dyDescent="0.35">
      <c r="M212" t="s">
        <v>405</v>
      </c>
      <c r="N212">
        <v>0.01</v>
      </c>
      <c r="O212">
        <v>0.02</v>
      </c>
      <c r="P212">
        <v>0.1</v>
      </c>
      <c r="Q212">
        <v>0.52</v>
      </c>
      <c r="R212">
        <v>0.6</v>
      </c>
      <c r="S212">
        <v>0.6</v>
      </c>
      <c r="T212">
        <v>0.74</v>
      </c>
      <c r="U212">
        <v>0.75</v>
      </c>
      <c r="V212">
        <v>0.95</v>
      </c>
      <c r="W212">
        <v>0.96</v>
      </c>
      <c r="X212">
        <v>1.3</v>
      </c>
      <c r="Y212">
        <v>2.0499999999999998</v>
      </c>
      <c r="Z212">
        <v>3.53</v>
      </c>
      <c r="AA212">
        <v>5.0199999999999996</v>
      </c>
      <c r="AB212">
        <v>6.55</v>
      </c>
      <c r="AC212">
        <v>7.28</v>
      </c>
      <c r="AD212">
        <v>8.02</v>
      </c>
      <c r="AE212">
        <v>8.7799999999999994</v>
      </c>
      <c r="AF212">
        <v>9.5500000000000007</v>
      </c>
      <c r="AG212">
        <v>10.36</v>
      </c>
      <c r="AH212">
        <v>11.03</v>
      </c>
    </row>
    <row r="213" spans="13:34" x14ac:dyDescent="0.35">
      <c r="M213" t="s">
        <v>176</v>
      </c>
      <c r="N213">
        <v>0.02</v>
      </c>
      <c r="O213">
        <v>0.02</v>
      </c>
      <c r="P213">
        <v>0.02</v>
      </c>
      <c r="Q213">
        <v>0.01</v>
      </c>
      <c r="R213">
        <v>0.02</v>
      </c>
      <c r="S213">
        <v>0.02</v>
      </c>
      <c r="T213">
        <v>0.02</v>
      </c>
      <c r="U213">
        <v>0.02</v>
      </c>
      <c r="V213">
        <v>0.01</v>
      </c>
      <c r="W213">
        <v>0.02</v>
      </c>
      <c r="X213">
        <v>0.02</v>
      </c>
      <c r="Y213">
        <v>0.02</v>
      </c>
      <c r="Z213">
        <v>0.02</v>
      </c>
      <c r="AA213">
        <v>0.02</v>
      </c>
      <c r="AB213">
        <v>0.02</v>
      </c>
      <c r="AC213">
        <v>0.02</v>
      </c>
      <c r="AD213">
        <v>0.02</v>
      </c>
      <c r="AE213">
        <v>0.02</v>
      </c>
      <c r="AF213">
        <v>0.02</v>
      </c>
      <c r="AG213">
        <v>0.02</v>
      </c>
      <c r="AH213">
        <v>0.02</v>
      </c>
    </row>
    <row r="214" spans="13:34" x14ac:dyDescent="0.35">
      <c r="M214" t="s">
        <v>424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22.84</v>
      </c>
    </row>
    <row r="215" spans="13:34" x14ac:dyDescent="0.35">
      <c r="M215" t="s">
        <v>390</v>
      </c>
      <c r="N215">
        <v>35.729999999999997</v>
      </c>
      <c r="O215">
        <v>34.86</v>
      </c>
      <c r="P215">
        <v>34.43</v>
      </c>
      <c r="Q215">
        <v>34.21</v>
      </c>
      <c r="R215">
        <v>33.659999999999997</v>
      </c>
      <c r="S215">
        <v>33.81</v>
      </c>
      <c r="T215">
        <v>34.119999999999997</v>
      </c>
      <c r="U215">
        <v>34.18</v>
      </c>
      <c r="V215">
        <v>34.520000000000003</v>
      </c>
      <c r="W215">
        <v>34.49</v>
      </c>
      <c r="X215">
        <v>37.049999999999997</v>
      </c>
      <c r="Y215">
        <v>38.29</v>
      </c>
      <c r="Z215">
        <v>39.75</v>
      </c>
      <c r="AA215">
        <v>41.19</v>
      </c>
      <c r="AB215">
        <v>43.1</v>
      </c>
      <c r="AC215">
        <v>44.87</v>
      </c>
      <c r="AD215">
        <v>46.61</v>
      </c>
      <c r="AE215">
        <v>48.45</v>
      </c>
      <c r="AF215">
        <v>50.25</v>
      </c>
      <c r="AG215">
        <v>51.86</v>
      </c>
      <c r="AH215">
        <v>53.6</v>
      </c>
    </row>
    <row r="226" spans="1:54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35">
      <c r="M227" s="2" t="s">
        <v>79</v>
      </c>
    </row>
    <row r="228" spans="1:54" x14ac:dyDescent="0.35">
      <c r="M228" s="2" t="s">
        <v>113</v>
      </c>
      <c r="N228" s="2" t="s">
        <v>114</v>
      </c>
      <c r="O228" s="2" t="s">
        <v>125</v>
      </c>
      <c r="P228" s="2" t="s">
        <v>126</v>
      </c>
      <c r="Q228" s="2" t="s">
        <v>127</v>
      </c>
      <c r="R228" s="2" t="s">
        <v>128</v>
      </c>
      <c r="S228" s="2" t="s">
        <v>129</v>
      </c>
      <c r="T228" s="2" t="s">
        <v>130</v>
      </c>
      <c r="U228" s="2" t="s">
        <v>131</v>
      </c>
      <c r="V228" s="2" t="s">
        <v>132</v>
      </c>
      <c r="W228" s="2" t="s">
        <v>133</v>
      </c>
      <c r="X228" s="2" t="s">
        <v>134</v>
      </c>
      <c r="Y228" s="2" t="s">
        <v>135</v>
      </c>
      <c r="Z228" s="2" t="s">
        <v>136</v>
      </c>
      <c r="AA228" s="2" t="s">
        <v>137</v>
      </c>
      <c r="AB228" s="2" t="s">
        <v>138</v>
      </c>
      <c r="AC228" s="2" t="s">
        <v>139</v>
      </c>
      <c r="AD228" s="2" t="s">
        <v>140</v>
      </c>
      <c r="AE228" s="2" t="s">
        <v>141</v>
      </c>
      <c r="AF228" s="2" t="s">
        <v>142</v>
      </c>
      <c r="AG228" s="2" t="s">
        <v>143</v>
      </c>
      <c r="AH228" s="2" t="s">
        <v>144</v>
      </c>
      <c r="AI228" s="2" t="s">
        <v>145</v>
      </c>
      <c r="AJ228" s="2" t="s">
        <v>146</v>
      </c>
      <c r="AK228" s="2" t="s">
        <v>147</v>
      </c>
      <c r="AL228" s="2" t="s">
        <v>148</v>
      </c>
      <c r="AM228" s="2" t="s">
        <v>149</v>
      </c>
      <c r="AN228" s="2" t="s">
        <v>150</v>
      </c>
      <c r="AO228" s="2" t="s">
        <v>151</v>
      </c>
      <c r="AP228" s="2" t="s">
        <v>152</v>
      </c>
      <c r="AQ228" s="2" t="s">
        <v>115</v>
      </c>
      <c r="AR228" s="2" t="s">
        <v>153</v>
      </c>
      <c r="AS228" s="2" t="s">
        <v>154</v>
      </c>
      <c r="AT228" s="2" t="s">
        <v>155</v>
      </c>
      <c r="AU228" s="2" t="s">
        <v>156</v>
      </c>
      <c r="AV228" s="2" t="s">
        <v>157</v>
      </c>
      <c r="AW228" s="2" t="s">
        <v>116</v>
      </c>
      <c r="AX228" s="2" t="s">
        <v>158</v>
      </c>
      <c r="AY228" s="2" t="s">
        <v>159</v>
      </c>
      <c r="AZ228" s="2" t="s">
        <v>160</v>
      </c>
      <c r="BA228" s="2" t="s">
        <v>161</v>
      </c>
      <c r="BB228" s="2" t="s">
        <v>117</v>
      </c>
    </row>
    <row r="229" spans="1:54" x14ac:dyDescent="0.35">
      <c r="B229" t="s">
        <v>124</v>
      </c>
      <c r="M229" t="s">
        <v>392</v>
      </c>
      <c r="N229">
        <v>22.23</v>
      </c>
      <c r="O229">
        <v>30.58</v>
      </c>
      <c r="P229">
        <v>25.41</v>
      </c>
      <c r="Q229">
        <v>26.65</v>
      </c>
      <c r="R229">
        <v>28.84</v>
      </c>
      <c r="S229">
        <v>23.95</v>
      </c>
      <c r="T229">
        <v>33.57</v>
      </c>
      <c r="U229">
        <v>24.59</v>
      </c>
      <c r="V229">
        <v>20.73</v>
      </c>
      <c r="W229">
        <v>17.38</v>
      </c>
      <c r="X229">
        <v>14.4</v>
      </c>
      <c r="Y229">
        <v>15.41</v>
      </c>
      <c r="Z229">
        <v>15.63</v>
      </c>
      <c r="AA229">
        <v>21.62</v>
      </c>
      <c r="AB229">
        <v>16.21</v>
      </c>
      <c r="AC229">
        <v>13.55</v>
      </c>
      <c r="AD229">
        <v>20.93</v>
      </c>
      <c r="AE229">
        <v>17.36</v>
      </c>
      <c r="AF229">
        <v>15.26</v>
      </c>
      <c r="AG229">
        <v>15.27</v>
      </c>
      <c r="AH229">
        <v>14.77</v>
      </c>
      <c r="AI229">
        <v>12.32</v>
      </c>
      <c r="AJ229">
        <v>9.6</v>
      </c>
      <c r="AK229">
        <v>12.23</v>
      </c>
      <c r="AL229">
        <v>9.6199999999999992</v>
      </c>
      <c r="AM229">
        <v>6.75</v>
      </c>
      <c r="AN229">
        <v>7.92</v>
      </c>
      <c r="AO229">
        <v>5.72</v>
      </c>
      <c r="AP229">
        <v>5.83</v>
      </c>
      <c r="AQ229">
        <v>3.15</v>
      </c>
      <c r="AR229">
        <v>1.45</v>
      </c>
      <c r="AS229">
        <v>1.75</v>
      </c>
      <c r="AT229">
        <v>1.66</v>
      </c>
      <c r="AU229">
        <v>0.82</v>
      </c>
      <c r="AV229">
        <v>0.68</v>
      </c>
      <c r="AW229">
        <v>0.64</v>
      </c>
      <c r="AX229">
        <v>0.59</v>
      </c>
      <c r="AY229">
        <v>0.42</v>
      </c>
      <c r="AZ229">
        <v>0.28000000000000003</v>
      </c>
      <c r="BA229">
        <v>0</v>
      </c>
      <c r="BB229">
        <v>0</v>
      </c>
    </row>
    <row r="230" spans="1:54" x14ac:dyDescent="0.35">
      <c r="B230" t="s">
        <v>198</v>
      </c>
      <c r="C230" t="s">
        <v>113</v>
      </c>
      <c r="M230" t="s">
        <v>172</v>
      </c>
      <c r="N230">
        <v>0.96</v>
      </c>
      <c r="O230">
        <v>1.1100000000000001</v>
      </c>
      <c r="P230">
        <v>1.04</v>
      </c>
      <c r="Q230">
        <v>1.03</v>
      </c>
      <c r="R230">
        <v>2.36</v>
      </c>
      <c r="S230">
        <v>2.81</v>
      </c>
      <c r="T230">
        <v>4.53</v>
      </c>
      <c r="U230">
        <v>4.12</v>
      </c>
      <c r="V230">
        <v>3.78</v>
      </c>
      <c r="W230">
        <v>3.56</v>
      </c>
      <c r="X230">
        <v>3.28</v>
      </c>
      <c r="Y230">
        <v>3.25</v>
      </c>
      <c r="Z230">
        <v>2.99</v>
      </c>
      <c r="AA230">
        <v>1.74</v>
      </c>
      <c r="AB230">
        <v>1.21</v>
      </c>
      <c r="AC230">
        <v>1.1000000000000001</v>
      </c>
      <c r="AD230">
        <v>1.2</v>
      </c>
      <c r="AE230">
        <v>0.95</v>
      </c>
      <c r="AF230">
        <v>0.85</v>
      </c>
      <c r="AG230">
        <v>1</v>
      </c>
      <c r="AH230">
        <v>0.8</v>
      </c>
      <c r="AI230">
        <v>0.39</v>
      </c>
      <c r="AJ230">
        <v>0.34</v>
      </c>
      <c r="AK230">
        <v>0.28000000000000003</v>
      </c>
      <c r="AL230">
        <v>0.15</v>
      </c>
      <c r="AM230">
        <v>0.15</v>
      </c>
      <c r="AN230">
        <v>0.17</v>
      </c>
      <c r="AO230">
        <v>0.16</v>
      </c>
      <c r="AP230">
        <v>0.14000000000000001</v>
      </c>
      <c r="AQ230">
        <v>0.12</v>
      </c>
      <c r="AR230">
        <v>0.06</v>
      </c>
      <c r="AS230">
        <v>0.06</v>
      </c>
      <c r="AT230">
        <v>0.06</v>
      </c>
      <c r="AU230">
        <v>0.06</v>
      </c>
      <c r="AV230">
        <v>0.06</v>
      </c>
      <c r="AW230">
        <v>0.06</v>
      </c>
      <c r="AX230">
        <v>0.06</v>
      </c>
      <c r="AY230">
        <v>0.05</v>
      </c>
      <c r="AZ230">
        <v>0.05</v>
      </c>
      <c r="BA230">
        <v>0.04</v>
      </c>
      <c r="BB230">
        <v>0.03</v>
      </c>
    </row>
    <row r="231" spans="1:54" x14ac:dyDescent="0.35">
      <c r="M231" t="s">
        <v>173</v>
      </c>
      <c r="N231">
        <v>1.0900000000000001</v>
      </c>
      <c r="O231">
        <v>1.33</v>
      </c>
      <c r="P231">
        <v>1.37</v>
      </c>
      <c r="Q231">
        <v>1.64</v>
      </c>
      <c r="R231">
        <v>2.12</v>
      </c>
      <c r="S231">
        <v>2.68</v>
      </c>
      <c r="T231">
        <v>3.4</v>
      </c>
      <c r="U231">
        <v>3.65</v>
      </c>
      <c r="V231">
        <v>4.2</v>
      </c>
      <c r="W231">
        <v>4.47</v>
      </c>
      <c r="X231">
        <v>4.54</v>
      </c>
      <c r="Y231">
        <v>4.8</v>
      </c>
      <c r="Z231">
        <v>4.9000000000000004</v>
      </c>
      <c r="AA231">
        <v>4.8600000000000003</v>
      </c>
      <c r="AB231">
        <v>4.83</v>
      </c>
      <c r="AC231">
        <v>4.41</v>
      </c>
      <c r="AD231">
        <v>4.6900000000000004</v>
      </c>
      <c r="AE231">
        <v>3.81</v>
      </c>
      <c r="AF231">
        <v>3.97</v>
      </c>
      <c r="AG231">
        <v>3.83</v>
      </c>
      <c r="AH231">
        <v>4.54</v>
      </c>
      <c r="AI231">
        <v>3.46</v>
      </c>
      <c r="AJ231">
        <v>2.96</v>
      </c>
      <c r="AK231">
        <v>2.57</v>
      </c>
      <c r="AL231">
        <v>1.86</v>
      </c>
      <c r="AM231">
        <v>1.82</v>
      </c>
      <c r="AN231">
        <v>2</v>
      </c>
      <c r="AO231">
        <v>1.67</v>
      </c>
      <c r="AP231">
        <v>1.63</v>
      </c>
      <c r="AQ231">
        <v>1.45</v>
      </c>
      <c r="AR231">
        <v>0.96</v>
      </c>
      <c r="AS231">
        <v>0.77</v>
      </c>
      <c r="AT231">
        <v>0.53</v>
      </c>
      <c r="AU231">
        <v>0.48</v>
      </c>
      <c r="AV231">
        <v>0.35</v>
      </c>
      <c r="AW231">
        <v>0.25</v>
      </c>
      <c r="AX231">
        <v>0.18</v>
      </c>
      <c r="AY231">
        <v>0.14000000000000001</v>
      </c>
      <c r="AZ231">
        <v>0.11</v>
      </c>
      <c r="BA231">
        <v>0.09</v>
      </c>
      <c r="BB231">
        <v>0.06</v>
      </c>
    </row>
    <row r="232" spans="1:54" x14ac:dyDescent="0.35">
      <c r="M232" t="s">
        <v>393</v>
      </c>
      <c r="N232">
        <v>0.09</v>
      </c>
      <c r="O232">
        <v>0.12</v>
      </c>
      <c r="P232">
        <v>0.12</v>
      </c>
      <c r="Q232">
        <v>0.18</v>
      </c>
      <c r="R232">
        <v>0.28000000000000003</v>
      </c>
      <c r="S232">
        <v>0.45</v>
      </c>
      <c r="T232">
        <v>0.57999999999999996</v>
      </c>
      <c r="U232">
        <v>0.54</v>
      </c>
      <c r="V232">
        <v>0.56999999999999995</v>
      </c>
      <c r="W232">
        <v>0.56999999999999995</v>
      </c>
      <c r="X232">
        <v>0.54</v>
      </c>
      <c r="Y232">
        <v>0.57999999999999996</v>
      </c>
      <c r="Z232">
        <v>0.56000000000000005</v>
      </c>
      <c r="AA232">
        <v>0.55000000000000004</v>
      </c>
      <c r="AB232">
        <v>0.52</v>
      </c>
      <c r="AC232">
        <v>0.46</v>
      </c>
      <c r="AD232">
        <v>0.45</v>
      </c>
      <c r="AE232">
        <v>0.38</v>
      </c>
      <c r="AF232">
        <v>0.39</v>
      </c>
      <c r="AG232">
        <v>0.35</v>
      </c>
      <c r="AH232">
        <v>0.43</v>
      </c>
      <c r="AI232">
        <v>0.36</v>
      </c>
      <c r="AJ232">
        <v>0.26</v>
      </c>
      <c r="AK232">
        <v>0.24</v>
      </c>
      <c r="AL232">
        <v>0.18</v>
      </c>
      <c r="AM232">
        <v>0.16</v>
      </c>
      <c r="AN232">
        <v>0.18</v>
      </c>
      <c r="AO232">
        <v>0.18</v>
      </c>
      <c r="AP232">
        <v>0.2</v>
      </c>
      <c r="AQ232">
        <v>0.19</v>
      </c>
      <c r="AR232">
        <v>0.2</v>
      </c>
      <c r="AS232">
        <v>0.21</v>
      </c>
      <c r="AT232">
        <v>0.2</v>
      </c>
      <c r="AU232">
        <v>0.19</v>
      </c>
      <c r="AV232">
        <v>0.17</v>
      </c>
      <c r="AW232">
        <v>0.17</v>
      </c>
      <c r="AX232">
        <v>0.16</v>
      </c>
      <c r="AY232">
        <v>0.15</v>
      </c>
      <c r="AZ232">
        <v>0.15</v>
      </c>
      <c r="BA232">
        <v>0.14000000000000001</v>
      </c>
      <c r="BB232">
        <v>0.14000000000000001</v>
      </c>
    </row>
    <row r="251" spans="1:54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x14ac:dyDescent="0.35">
      <c r="M252" s="2" t="s">
        <v>80</v>
      </c>
    </row>
    <row r="253" spans="1:54" x14ac:dyDescent="0.35">
      <c r="M253" s="2" t="s">
        <v>113</v>
      </c>
      <c r="N253" s="2" t="s">
        <v>114</v>
      </c>
      <c r="O253" s="2" t="s">
        <v>125</v>
      </c>
      <c r="P253" s="2" t="s">
        <v>126</v>
      </c>
      <c r="Q253" s="2" t="s">
        <v>127</v>
      </c>
      <c r="R253" s="2" t="s">
        <v>128</v>
      </c>
      <c r="S253" s="2" t="s">
        <v>129</v>
      </c>
      <c r="T253" s="2" t="s">
        <v>130</v>
      </c>
      <c r="U253" s="2" t="s">
        <v>131</v>
      </c>
      <c r="V253" s="2" t="s">
        <v>132</v>
      </c>
      <c r="W253" s="2" t="s">
        <v>133</v>
      </c>
      <c r="X253" s="2" t="s">
        <v>134</v>
      </c>
      <c r="Y253" s="2" t="s">
        <v>135</v>
      </c>
      <c r="Z253" s="2" t="s">
        <v>136</v>
      </c>
      <c r="AA253" s="2" t="s">
        <v>137</v>
      </c>
      <c r="AB253" s="2" t="s">
        <v>138</v>
      </c>
      <c r="AC253" s="2" t="s">
        <v>139</v>
      </c>
      <c r="AD253" s="2" t="s">
        <v>140</v>
      </c>
      <c r="AE253" s="2" t="s">
        <v>141</v>
      </c>
      <c r="AF253" s="2" t="s">
        <v>142</v>
      </c>
      <c r="AG253" s="2" t="s">
        <v>143</v>
      </c>
      <c r="AH253" s="2" t="s">
        <v>144</v>
      </c>
      <c r="AI253" s="2" t="s">
        <v>145</v>
      </c>
      <c r="AJ253" s="2" t="s">
        <v>146</v>
      </c>
      <c r="AK253" s="2" t="s">
        <v>147</v>
      </c>
      <c r="AL253" s="2" t="s">
        <v>148</v>
      </c>
      <c r="AM253" s="2" t="s">
        <v>149</v>
      </c>
      <c r="AN253" s="2" t="s">
        <v>150</v>
      </c>
      <c r="AO253" s="2" t="s">
        <v>151</v>
      </c>
      <c r="AP253" s="2" t="s">
        <v>152</v>
      </c>
      <c r="AQ253" s="2" t="s">
        <v>115</v>
      </c>
      <c r="AR253" s="2" t="s">
        <v>153</v>
      </c>
      <c r="AS253" s="2" t="s">
        <v>154</v>
      </c>
      <c r="AT253" s="2" t="s">
        <v>155</v>
      </c>
      <c r="AU253" s="2" t="s">
        <v>156</v>
      </c>
      <c r="AV253" s="2" t="s">
        <v>157</v>
      </c>
      <c r="AW253" s="2" t="s">
        <v>116</v>
      </c>
      <c r="AX253" s="2" t="s">
        <v>158</v>
      </c>
      <c r="AY253" s="2" t="s">
        <v>159</v>
      </c>
      <c r="AZ253" s="2" t="s">
        <v>160</v>
      </c>
      <c r="BA253" s="2" t="s">
        <v>161</v>
      </c>
      <c r="BB253" s="2" t="s">
        <v>117</v>
      </c>
    </row>
    <row r="254" spans="1:54" x14ac:dyDescent="0.35">
      <c r="B254" t="s">
        <v>124</v>
      </c>
      <c r="M254" t="s">
        <v>185</v>
      </c>
      <c r="N254">
        <v>24.37</v>
      </c>
      <c r="O254">
        <v>33.130000000000003</v>
      </c>
      <c r="P254">
        <v>27.95</v>
      </c>
      <c r="Q254">
        <v>29.5</v>
      </c>
      <c r="R254">
        <v>33.6</v>
      </c>
      <c r="S254">
        <v>29.89</v>
      </c>
      <c r="T254">
        <v>42.08</v>
      </c>
      <c r="U254">
        <v>32.89</v>
      </c>
      <c r="V254">
        <v>29.28</v>
      </c>
      <c r="W254">
        <v>25.98</v>
      </c>
      <c r="X254">
        <v>22.75</v>
      </c>
      <c r="Y254">
        <v>24.04</v>
      </c>
      <c r="Z254">
        <v>24.08</v>
      </c>
      <c r="AA254">
        <v>28.76</v>
      </c>
      <c r="AB254">
        <v>22.78</v>
      </c>
      <c r="AC254">
        <v>19.52</v>
      </c>
      <c r="AD254">
        <v>27.28</v>
      </c>
      <c r="AE254">
        <v>22.5</v>
      </c>
      <c r="AF254">
        <v>20.47</v>
      </c>
      <c r="AG254">
        <v>20.440000000000001</v>
      </c>
      <c r="AH254">
        <v>20.52</v>
      </c>
      <c r="AI254">
        <v>16.52</v>
      </c>
      <c r="AJ254">
        <v>13.17</v>
      </c>
      <c r="AK254">
        <v>15.32</v>
      </c>
      <c r="AL254">
        <v>11.82</v>
      </c>
      <c r="AM254">
        <v>8.8800000000000008</v>
      </c>
      <c r="AN254">
        <v>10.27</v>
      </c>
      <c r="AO254">
        <v>7.74</v>
      </c>
      <c r="AP254">
        <v>7.79</v>
      </c>
      <c r="AQ254">
        <v>4.92</v>
      </c>
      <c r="AR254">
        <v>2.66</v>
      </c>
      <c r="AS254">
        <v>2.8</v>
      </c>
      <c r="AT254">
        <v>2.46</v>
      </c>
      <c r="AU254">
        <v>1.54</v>
      </c>
      <c r="AV254">
        <v>1.26</v>
      </c>
      <c r="AW254">
        <v>1.1200000000000001</v>
      </c>
      <c r="AX254">
        <v>0.99</v>
      </c>
      <c r="AY254">
        <v>0.76</v>
      </c>
      <c r="AZ254">
        <v>0.59</v>
      </c>
      <c r="BA254">
        <v>0.27</v>
      </c>
      <c r="BB254">
        <v>0.24</v>
      </c>
    </row>
    <row r="255" spans="1:54" x14ac:dyDescent="0.35">
      <c r="B255" t="s">
        <v>187</v>
      </c>
      <c r="C255" t="s">
        <v>113</v>
      </c>
      <c r="M255" t="s">
        <v>186</v>
      </c>
      <c r="N255">
        <v>0.81</v>
      </c>
      <c r="O255">
        <v>0.95</v>
      </c>
      <c r="P255">
        <v>1.08</v>
      </c>
      <c r="Q255">
        <v>1.1000000000000001</v>
      </c>
      <c r="R255">
        <v>1.26</v>
      </c>
      <c r="S255">
        <v>1.36</v>
      </c>
      <c r="T255">
        <v>1.56</v>
      </c>
      <c r="U255">
        <v>1.59</v>
      </c>
      <c r="V255">
        <v>1.71</v>
      </c>
      <c r="W255">
        <v>1.84</v>
      </c>
      <c r="X255">
        <v>1.74</v>
      </c>
      <c r="Y255">
        <v>1.98</v>
      </c>
      <c r="Z255">
        <v>2.35</v>
      </c>
      <c r="AA255">
        <v>2.97</v>
      </c>
      <c r="AB255">
        <v>3.48</v>
      </c>
      <c r="AC255">
        <v>3.7</v>
      </c>
      <c r="AD255">
        <v>3.54</v>
      </c>
      <c r="AE255">
        <v>3.68</v>
      </c>
      <c r="AF255">
        <v>3.67</v>
      </c>
      <c r="AG255">
        <v>4.18</v>
      </c>
      <c r="AH255">
        <v>6.15</v>
      </c>
      <c r="AI255">
        <v>5.94</v>
      </c>
      <c r="AJ255">
        <v>6.46</v>
      </c>
      <c r="AK255">
        <v>6.63</v>
      </c>
      <c r="AL255">
        <v>6.73</v>
      </c>
      <c r="AM255">
        <v>6.78</v>
      </c>
      <c r="AN255">
        <v>7.61</v>
      </c>
      <c r="AO255">
        <v>9.36</v>
      </c>
      <c r="AP255">
        <v>9.2899999999999991</v>
      </c>
      <c r="AQ255">
        <v>9.4600000000000009</v>
      </c>
      <c r="AR255">
        <v>11.05</v>
      </c>
      <c r="AS255">
        <v>11.35</v>
      </c>
      <c r="AT255">
        <v>11.39</v>
      </c>
      <c r="AU255">
        <v>11.65</v>
      </c>
      <c r="AV255">
        <v>11.29</v>
      </c>
      <c r="AW255">
        <v>10.73</v>
      </c>
      <c r="AX255">
        <v>9.74</v>
      </c>
      <c r="AY255">
        <v>9.09</v>
      </c>
      <c r="AZ255">
        <v>8.7799999999999994</v>
      </c>
      <c r="BA255">
        <v>8.5399999999999991</v>
      </c>
      <c r="BB255">
        <v>7.99</v>
      </c>
    </row>
    <row r="276" spans="1:54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x14ac:dyDescent="0.35">
      <c r="M277" s="2" t="s">
        <v>81</v>
      </c>
    </row>
    <row r="278" spans="1:54" x14ac:dyDescent="0.35">
      <c r="M278" s="2" t="s">
        <v>113</v>
      </c>
      <c r="N278" s="2" t="s">
        <v>114</v>
      </c>
      <c r="O278" s="2" t="s">
        <v>125</v>
      </c>
      <c r="P278" s="2" t="s">
        <v>126</v>
      </c>
      <c r="Q278" s="2" t="s">
        <v>127</v>
      </c>
      <c r="R278" s="2" t="s">
        <v>128</v>
      </c>
      <c r="S278" s="2" t="s">
        <v>129</v>
      </c>
      <c r="T278" s="2" t="s">
        <v>130</v>
      </c>
      <c r="U278" s="2" t="s">
        <v>131</v>
      </c>
      <c r="V278" s="2" t="s">
        <v>132</v>
      </c>
      <c r="W278" s="2" t="s">
        <v>133</v>
      </c>
      <c r="X278" s="2" t="s">
        <v>134</v>
      </c>
      <c r="Y278" s="2" t="s">
        <v>135</v>
      </c>
      <c r="Z278" s="2" t="s">
        <v>136</v>
      </c>
      <c r="AA278" s="2" t="s">
        <v>137</v>
      </c>
      <c r="AB278" s="2" t="s">
        <v>138</v>
      </c>
      <c r="AC278" s="2" t="s">
        <v>139</v>
      </c>
      <c r="AD278" s="2" t="s">
        <v>140</v>
      </c>
      <c r="AE278" s="2" t="s">
        <v>141</v>
      </c>
      <c r="AF278" s="2" t="s">
        <v>142</v>
      </c>
      <c r="AG278" s="2" t="s">
        <v>143</v>
      </c>
      <c r="AH278" s="2" t="s">
        <v>144</v>
      </c>
      <c r="AI278" s="2" t="s">
        <v>145</v>
      </c>
      <c r="AJ278" s="2" t="s">
        <v>146</v>
      </c>
      <c r="AK278" s="2" t="s">
        <v>147</v>
      </c>
      <c r="AL278" s="2" t="s">
        <v>148</v>
      </c>
      <c r="AM278" s="2" t="s">
        <v>149</v>
      </c>
      <c r="AN278" s="2" t="s">
        <v>150</v>
      </c>
      <c r="AO278" s="2" t="s">
        <v>151</v>
      </c>
      <c r="AP278" s="2" t="s">
        <v>152</v>
      </c>
      <c r="AQ278" s="2" t="s">
        <v>115</v>
      </c>
      <c r="AR278" s="2" t="s">
        <v>153</v>
      </c>
      <c r="AS278" s="2" t="s">
        <v>154</v>
      </c>
      <c r="AT278" s="2" t="s">
        <v>155</v>
      </c>
      <c r="AU278" s="2" t="s">
        <v>156</v>
      </c>
      <c r="AV278" s="2" t="s">
        <v>157</v>
      </c>
      <c r="AW278" s="2" t="s">
        <v>116</v>
      </c>
      <c r="AX278" s="2" t="s">
        <v>158</v>
      </c>
      <c r="AY278" s="2" t="s">
        <v>159</v>
      </c>
      <c r="AZ278" s="2" t="s">
        <v>160</v>
      </c>
      <c r="BA278" s="2" t="s">
        <v>161</v>
      </c>
      <c r="BB278" s="2" t="s">
        <v>117</v>
      </c>
    </row>
    <row r="279" spans="1:54" x14ac:dyDescent="0.35">
      <c r="B279" t="s">
        <v>124</v>
      </c>
      <c r="M279" t="s">
        <v>394</v>
      </c>
      <c r="N279">
        <v>24.37</v>
      </c>
      <c r="O279">
        <v>33.130000000000003</v>
      </c>
      <c r="P279">
        <v>27.95</v>
      </c>
      <c r="Q279">
        <v>29.5</v>
      </c>
      <c r="R279">
        <v>33.6</v>
      </c>
      <c r="S279">
        <v>29.89</v>
      </c>
      <c r="T279">
        <v>42.08</v>
      </c>
      <c r="U279">
        <v>32.89</v>
      </c>
      <c r="V279">
        <v>29.28</v>
      </c>
      <c r="W279">
        <v>25.98</v>
      </c>
      <c r="X279">
        <v>22.75</v>
      </c>
      <c r="Y279">
        <v>24.04</v>
      </c>
      <c r="Z279">
        <v>24.08</v>
      </c>
      <c r="AA279">
        <v>28.76</v>
      </c>
      <c r="AB279">
        <v>22.78</v>
      </c>
      <c r="AC279">
        <v>19.52</v>
      </c>
      <c r="AD279">
        <v>27.28</v>
      </c>
      <c r="AE279">
        <v>22.5</v>
      </c>
      <c r="AF279">
        <v>20.47</v>
      </c>
      <c r="AG279">
        <v>20.440000000000001</v>
      </c>
      <c r="AH279">
        <v>20.52</v>
      </c>
      <c r="AI279">
        <v>16.52</v>
      </c>
      <c r="AJ279">
        <v>13.17</v>
      </c>
      <c r="AK279">
        <v>15.32</v>
      </c>
      <c r="AL279">
        <v>11.82</v>
      </c>
      <c r="AM279">
        <v>8.8800000000000008</v>
      </c>
      <c r="AN279">
        <v>10.27</v>
      </c>
      <c r="AO279">
        <v>7.74</v>
      </c>
      <c r="AP279">
        <v>7.79</v>
      </c>
      <c r="AQ279">
        <v>4.92</v>
      </c>
      <c r="AR279">
        <v>2.66</v>
      </c>
      <c r="AS279">
        <v>2.8</v>
      </c>
      <c r="AT279">
        <v>2.46</v>
      </c>
      <c r="AU279">
        <v>1.54</v>
      </c>
      <c r="AV279">
        <v>1.26</v>
      </c>
      <c r="AW279">
        <v>1.1200000000000001</v>
      </c>
      <c r="AX279">
        <v>0.99</v>
      </c>
      <c r="AY279">
        <v>0.76</v>
      </c>
      <c r="AZ279">
        <v>0.59</v>
      </c>
      <c r="BA279">
        <v>0.27</v>
      </c>
      <c r="BB279">
        <v>0.24</v>
      </c>
    </row>
    <row r="280" spans="1:54" x14ac:dyDescent="0.35">
      <c r="B280" t="s">
        <v>165</v>
      </c>
      <c r="C280" t="s">
        <v>113</v>
      </c>
      <c r="M280" t="s">
        <v>395</v>
      </c>
      <c r="N280">
        <v>0.55000000000000004</v>
      </c>
      <c r="O280">
        <v>0.59</v>
      </c>
      <c r="P280">
        <v>0.63</v>
      </c>
      <c r="Q280">
        <v>0.68</v>
      </c>
      <c r="R280">
        <v>0.72</v>
      </c>
      <c r="S280">
        <v>0.81</v>
      </c>
      <c r="T280">
        <v>0.89</v>
      </c>
      <c r="U280">
        <v>0.96</v>
      </c>
      <c r="V280">
        <v>0.97</v>
      </c>
      <c r="W280">
        <v>1.03</v>
      </c>
      <c r="X280">
        <v>1.08</v>
      </c>
      <c r="Y280">
        <v>1.1399999999999999</v>
      </c>
      <c r="Z280">
        <v>1.18</v>
      </c>
      <c r="AA280">
        <v>1.27</v>
      </c>
      <c r="AB280">
        <v>1.29</v>
      </c>
      <c r="AC280">
        <v>1.31</v>
      </c>
      <c r="AD280">
        <v>1.35</v>
      </c>
      <c r="AE280">
        <v>1.41</v>
      </c>
      <c r="AF280">
        <v>1.46</v>
      </c>
      <c r="AG280">
        <v>1.39</v>
      </c>
      <c r="AH280">
        <v>1.35</v>
      </c>
      <c r="AI280">
        <v>1.35</v>
      </c>
      <c r="AJ280">
        <v>1.43</v>
      </c>
      <c r="AK280">
        <v>1.52</v>
      </c>
      <c r="AL280">
        <v>1.56</v>
      </c>
      <c r="AM280">
        <v>1.62</v>
      </c>
      <c r="AN280">
        <v>1.61</v>
      </c>
      <c r="AO280">
        <v>1.61</v>
      </c>
      <c r="AP280">
        <v>1.55</v>
      </c>
      <c r="AQ280">
        <v>1.6</v>
      </c>
      <c r="AR280">
        <v>1.67</v>
      </c>
      <c r="AS280">
        <v>1.67</v>
      </c>
      <c r="AT280">
        <v>1.65</v>
      </c>
      <c r="AU280">
        <v>1.64</v>
      </c>
      <c r="AV280">
        <v>1.54</v>
      </c>
      <c r="AW280">
        <v>1.34</v>
      </c>
      <c r="AX280">
        <v>1.21</v>
      </c>
      <c r="AY280">
        <v>1.07</v>
      </c>
      <c r="AZ280">
        <v>0.93</v>
      </c>
      <c r="BA280">
        <v>0.78</v>
      </c>
      <c r="BB280">
        <v>0.65</v>
      </c>
    </row>
    <row r="281" spans="1:54" x14ac:dyDescent="0.35">
      <c r="M281" t="s">
        <v>396</v>
      </c>
      <c r="N281">
        <v>0.32</v>
      </c>
      <c r="O281">
        <v>0.33</v>
      </c>
      <c r="P281">
        <v>0.32</v>
      </c>
      <c r="Q281">
        <v>0.33</v>
      </c>
      <c r="R281">
        <v>0.36</v>
      </c>
      <c r="S281">
        <v>0.45</v>
      </c>
      <c r="T281">
        <v>0.66</v>
      </c>
      <c r="U281">
        <v>0.73</v>
      </c>
      <c r="V281">
        <v>0.9</v>
      </c>
      <c r="W281">
        <v>0.93</v>
      </c>
      <c r="X281">
        <v>0.94</v>
      </c>
      <c r="Y281">
        <v>0.9</v>
      </c>
      <c r="Z281">
        <v>0.93</v>
      </c>
      <c r="AA281">
        <v>0.9</v>
      </c>
      <c r="AB281">
        <v>0.91</v>
      </c>
      <c r="AC281">
        <v>0.78</v>
      </c>
      <c r="AD281">
        <v>0.67</v>
      </c>
      <c r="AE281">
        <v>0.56000000000000005</v>
      </c>
      <c r="AF281">
        <v>0.47</v>
      </c>
      <c r="AG281">
        <v>0.45</v>
      </c>
      <c r="AH281">
        <v>0.52</v>
      </c>
      <c r="AI281">
        <v>0.4</v>
      </c>
      <c r="AJ281">
        <v>0.34</v>
      </c>
      <c r="AK281">
        <v>0.39</v>
      </c>
      <c r="AL281">
        <v>0.34</v>
      </c>
      <c r="AM281">
        <v>0.32</v>
      </c>
      <c r="AN281">
        <v>0.28000000000000003</v>
      </c>
      <c r="AO281">
        <v>0.25</v>
      </c>
      <c r="AP281">
        <v>0.27</v>
      </c>
      <c r="AQ281">
        <v>0.2</v>
      </c>
      <c r="AR281">
        <v>0.16</v>
      </c>
      <c r="AS281">
        <v>0.15</v>
      </c>
      <c r="AT281">
        <v>0.15</v>
      </c>
      <c r="AU281">
        <v>0.14000000000000001</v>
      </c>
      <c r="AV281">
        <v>0.14000000000000001</v>
      </c>
      <c r="AW281">
        <v>0.14000000000000001</v>
      </c>
      <c r="AX281">
        <v>0.13</v>
      </c>
      <c r="AY281">
        <v>0.13</v>
      </c>
      <c r="AZ281">
        <v>0.12</v>
      </c>
      <c r="BA281">
        <v>0.12</v>
      </c>
      <c r="BB281">
        <v>0.11</v>
      </c>
    </row>
  </sheetData>
  <sortState ref="M163:Y170">
    <sortCondition descending="1" ref="Y163:Y170"/>
  </sortState>
  <conditionalFormatting sqref="M165">
    <cfRule type="expression" dxfId="5" priority="3">
      <formula>(M165=M164) * ($A165=$A164)</formula>
    </cfRule>
    <cfRule type="expression" dxfId="4" priority="4">
      <formula>$A166&lt;&gt;$A165</formula>
    </cfRule>
  </conditionalFormatting>
  <conditionalFormatting sqref="M164">
    <cfRule type="expression" dxfId="3" priority="1">
      <formula>(M164=M163) * ($A164=$A163)</formula>
    </cfRule>
    <cfRule type="expression" dxfId="2" priority="2">
      <formula>$A165&lt;&gt;$A164</formula>
    </cfRule>
  </conditionalFormatting>
  <pageMargins left="0.7" right="0.7" top="0.75" bottom="0.75" header="0.3" footer="0.3"/>
  <pageSetup paperSize="9" orientation="portrait" horizontalDpi="300" verticalDpi="300"/>
  <drawing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BB59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82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395</v>
      </c>
      <c r="N4">
        <v>0.55000000000000004</v>
      </c>
      <c r="O4">
        <v>0.59</v>
      </c>
      <c r="P4">
        <v>0.63</v>
      </c>
      <c r="Q4">
        <v>0.68</v>
      </c>
      <c r="R4">
        <v>0.72</v>
      </c>
      <c r="S4">
        <v>0.81</v>
      </c>
      <c r="T4">
        <v>0.89</v>
      </c>
      <c r="U4">
        <v>0.96</v>
      </c>
      <c r="V4">
        <v>0.97</v>
      </c>
      <c r="W4">
        <v>1.03</v>
      </c>
      <c r="X4">
        <v>1.08</v>
      </c>
      <c r="Y4">
        <v>1.1399999999999999</v>
      </c>
      <c r="Z4">
        <v>1.18</v>
      </c>
      <c r="AA4">
        <v>1.27</v>
      </c>
      <c r="AB4">
        <v>1.29</v>
      </c>
      <c r="AC4">
        <v>1.31</v>
      </c>
      <c r="AD4">
        <v>1.35</v>
      </c>
      <c r="AE4">
        <v>1.41</v>
      </c>
      <c r="AF4">
        <v>1.46</v>
      </c>
      <c r="AG4">
        <v>1.39</v>
      </c>
      <c r="AH4">
        <v>1.35</v>
      </c>
      <c r="AI4">
        <v>1.35</v>
      </c>
      <c r="AJ4">
        <v>1.43</v>
      </c>
      <c r="AK4">
        <v>1.52</v>
      </c>
      <c r="AL4">
        <v>1.56</v>
      </c>
      <c r="AM4">
        <v>1.62</v>
      </c>
      <c r="AN4">
        <v>1.61</v>
      </c>
      <c r="AO4">
        <v>1.61</v>
      </c>
      <c r="AP4">
        <v>1.55</v>
      </c>
      <c r="AQ4">
        <v>1.6</v>
      </c>
      <c r="AR4">
        <v>1.67</v>
      </c>
      <c r="AS4">
        <v>1.67</v>
      </c>
      <c r="AT4">
        <v>1.65</v>
      </c>
      <c r="AU4">
        <v>1.64</v>
      </c>
      <c r="AV4">
        <v>1.54</v>
      </c>
      <c r="AW4">
        <v>1.34</v>
      </c>
      <c r="AX4">
        <v>1.21</v>
      </c>
      <c r="AY4">
        <v>1.07</v>
      </c>
      <c r="AZ4">
        <v>0.93</v>
      </c>
      <c r="BA4">
        <v>0.78</v>
      </c>
      <c r="BB4">
        <v>0.65</v>
      </c>
    </row>
    <row r="5" spans="1:54" x14ac:dyDescent="0.35">
      <c r="B5" t="s">
        <v>193</v>
      </c>
      <c r="C5" t="s">
        <v>113</v>
      </c>
      <c r="M5" t="s">
        <v>426</v>
      </c>
      <c r="N5">
        <v>0.06</v>
      </c>
      <c r="O5">
        <v>0.06</v>
      </c>
      <c r="P5">
        <v>7.0000000000000007E-2</v>
      </c>
      <c r="Q5">
        <v>0.08</v>
      </c>
      <c r="R5">
        <v>0.08</v>
      </c>
      <c r="S5">
        <v>0.08</v>
      </c>
      <c r="T5">
        <v>0.1</v>
      </c>
      <c r="U5">
        <v>0.12</v>
      </c>
      <c r="V5">
        <v>0.12</v>
      </c>
      <c r="W5">
        <v>0.14000000000000001</v>
      </c>
      <c r="X5">
        <v>0.15</v>
      </c>
      <c r="Y5">
        <v>0.15</v>
      </c>
      <c r="Z5">
        <v>0.17</v>
      </c>
      <c r="AA5">
        <v>0.19</v>
      </c>
      <c r="AB5">
        <v>0.17</v>
      </c>
      <c r="AC5">
        <v>0.18</v>
      </c>
      <c r="AD5">
        <v>0.2</v>
      </c>
      <c r="AE5">
        <v>0.21</v>
      </c>
      <c r="AF5">
        <v>0.2</v>
      </c>
      <c r="AG5">
        <v>0.22</v>
      </c>
      <c r="AH5">
        <v>0.21</v>
      </c>
      <c r="AI5">
        <v>0.2</v>
      </c>
      <c r="AJ5">
        <v>0.2</v>
      </c>
      <c r="AK5">
        <v>0.22</v>
      </c>
      <c r="AL5">
        <v>0.23</v>
      </c>
      <c r="AM5">
        <v>0.26</v>
      </c>
      <c r="AN5">
        <v>0.33</v>
      </c>
      <c r="AO5">
        <v>0.39</v>
      </c>
      <c r="AP5">
        <v>0.44</v>
      </c>
      <c r="AQ5">
        <v>0.52</v>
      </c>
      <c r="AR5">
        <v>0.28999999999999998</v>
      </c>
      <c r="AS5">
        <v>0.31</v>
      </c>
      <c r="AT5">
        <v>0.34</v>
      </c>
      <c r="AU5">
        <v>0.36</v>
      </c>
      <c r="AV5">
        <v>0.37</v>
      </c>
      <c r="AW5">
        <v>0.38</v>
      </c>
      <c r="AX5">
        <v>0.39</v>
      </c>
      <c r="AY5">
        <v>0.4</v>
      </c>
      <c r="AZ5">
        <v>0.42</v>
      </c>
      <c r="BA5">
        <v>0.43</v>
      </c>
      <c r="BB5">
        <v>0.44</v>
      </c>
    </row>
    <row r="6" spans="1:54" x14ac:dyDescent="0.35">
      <c r="M6" t="s">
        <v>427</v>
      </c>
      <c r="N6">
        <v>1.72</v>
      </c>
      <c r="O6">
        <v>1.72</v>
      </c>
      <c r="P6">
        <v>1.7</v>
      </c>
      <c r="Q6">
        <v>1.68</v>
      </c>
      <c r="R6">
        <v>1.59</v>
      </c>
      <c r="S6">
        <v>1.49</v>
      </c>
      <c r="T6">
        <v>1.44</v>
      </c>
      <c r="U6">
        <v>1.34</v>
      </c>
      <c r="V6">
        <v>1.26</v>
      </c>
      <c r="W6">
        <v>1.27</v>
      </c>
      <c r="X6">
        <v>1.2</v>
      </c>
      <c r="Y6">
        <v>1.25</v>
      </c>
      <c r="Z6">
        <v>1.17</v>
      </c>
      <c r="AA6">
        <v>1.19</v>
      </c>
      <c r="AB6">
        <v>1.05</v>
      </c>
      <c r="AC6">
        <v>1.02</v>
      </c>
      <c r="AD6">
        <v>1.07</v>
      </c>
      <c r="AE6">
        <v>1.02</v>
      </c>
      <c r="AF6">
        <v>0.98</v>
      </c>
      <c r="AG6">
        <v>0.94</v>
      </c>
      <c r="AH6">
        <v>0.86</v>
      </c>
      <c r="AI6">
        <v>0.87</v>
      </c>
      <c r="AJ6">
        <v>0.83</v>
      </c>
      <c r="AK6">
        <v>0.79</v>
      </c>
      <c r="AL6">
        <v>0.77</v>
      </c>
      <c r="AM6">
        <v>0.73</v>
      </c>
      <c r="AN6">
        <v>0.69</v>
      </c>
      <c r="AO6">
        <v>0.66</v>
      </c>
      <c r="AP6">
        <v>0.65</v>
      </c>
      <c r="AQ6">
        <v>0.6</v>
      </c>
      <c r="AR6">
        <v>0.53</v>
      </c>
      <c r="AS6">
        <v>0.5</v>
      </c>
      <c r="AT6">
        <v>0.48</v>
      </c>
      <c r="AU6">
        <v>0.46</v>
      </c>
      <c r="AV6">
        <v>0.44</v>
      </c>
      <c r="AW6">
        <v>0.42</v>
      </c>
      <c r="AX6">
        <v>0.4</v>
      </c>
      <c r="AY6">
        <v>0.38</v>
      </c>
      <c r="AZ6">
        <v>0.36</v>
      </c>
      <c r="BA6">
        <v>0.35</v>
      </c>
      <c r="BB6">
        <v>0.33</v>
      </c>
    </row>
    <row r="7" spans="1:54" x14ac:dyDescent="0.35">
      <c r="M7" t="s">
        <v>428</v>
      </c>
      <c r="N7">
        <v>0.04</v>
      </c>
      <c r="O7">
        <v>0.06</v>
      </c>
      <c r="P7">
        <v>0.09</v>
      </c>
      <c r="Q7">
        <v>0.2</v>
      </c>
      <c r="R7">
        <v>0.27</v>
      </c>
      <c r="S7">
        <v>0.35</v>
      </c>
      <c r="T7">
        <v>0.43</v>
      </c>
      <c r="U7">
        <v>0.45</v>
      </c>
      <c r="V7">
        <v>0.56999999999999995</v>
      </c>
      <c r="W7">
        <v>0.72</v>
      </c>
      <c r="X7">
        <v>0.81</v>
      </c>
      <c r="Y7">
        <v>0.78</v>
      </c>
      <c r="Z7">
        <v>0.8</v>
      </c>
      <c r="AA7">
        <v>0.82</v>
      </c>
      <c r="AB7">
        <v>0.87</v>
      </c>
      <c r="AC7">
        <v>0.91</v>
      </c>
      <c r="AD7">
        <v>0.95</v>
      </c>
      <c r="AE7">
        <v>0.98</v>
      </c>
      <c r="AF7">
        <v>0.98</v>
      </c>
      <c r="AG7">
        <v>1.01</v>
      </c>
      <c r="AH7">
        <v>0.85</v>
      </c>
      <c r="AI7">
        <v>0.82</v>
      </c>
      <c r="AJ7">
        <v>0.86</v>
      </c>
      <c r="AK7">
        <v>0.83</v>
      </c>
      <c r="AL7">
        <v>0.76</v>
      </c>
      <c r="AM7">
        <v>0.57999999999999996</v>
      </c>
      <c r="AN7">
        <v>0.61</v>
      </c>
      <c r="AO7">
        <v>0.49</v>
      </c>
      <c r="AP7">
        <v>0.55000000000000004</v>
      </c>
      <c r="AQ7">
        <v>0.39</v>
      </c>
      <c r="AR7">
        <v>0.35</v>
      </c>
      <c r="AS7">
        <v>0.24</v>
      </c>
      <c r="AT7">
        <v>0.22</v>
      </c>
      <c r="AU7">
        <v>0.21</v>
      </c>
      <c r="AV7">
        <v>0.21</v>
      </c>
      <c r="AW7">
        <v>0.21</v>
      </c>
      <c r="AX7">
        <v>0.2</v>
      </c>
      <c r="AY7">
        <v>0.18</v>
      </c>
      <c r="AZ7">
        <v>0.17</v>
      </c>
      <c r="BA7">
        <v>0.13</v>
      </c>
      <c r="BB7">
        <v>0.11</v>
      </c>
    </row>
    <row r="8" spans="1:54" x14ac:dyDescent="0.35">
      <c r="M8" t="s">
        <v>429</v>
      </c>
      <c r="N8">
        <v>0.28000000000000003</v>
      </c>
      <c r="O8">
        <v>0.28000000000000003</v>
      </c>
      <c r="P8">
        <v>0.28000000000000003</v>
      </c>
      <c r="Q8">
        <v>0.27</v>
      </c>
      <c r="R8">
        <v>0.3</v>
      </c>
      <c r="S8">
        <v>0.28999999999999998</v>
      </c>
      <c r="T8">
        <v>0.26</v>
      </c>
      <c r="U8">
        <v>0.26</v>
      </c>
      <c r="V8">
        <v>0.24</v>
      </c>
      <c r="W8">
        <v>0.22</v>
      </c>
      <c r="X8">
        <v>0.23</v>
      </c>
      <c r="Y8">
        <v>0.23</v>
      </c>
      <c r="Z8">
        <v>0.25</v>
      </c>
      <c r="AA8">
        <v>0.21</v>
      </c>
      <c r="AB8">
        <v>0.2</v>
      </c>
      <c r="AC8">
        <v>0.23</v>
      </c>
      <c r="AD8">
        <v>0.2</v>
      </c>
      <c r="AE8">
        <v>0.22</v>
      </c>
      <c r="AF8">
        <v>0.26</v>
      </c>
      <c r="AG8">
        <v>0.2</v>
      </c>
      <c r="AH8">
        <v>0.2</v>
      </c>
      <c r="AI8">
        <v>0.21</v>
      </c>
      <c r="AJ8">
        <v>0.19</v>
      </c>
      <c r="AK8">
        <v>0.21</v>
      </c>
      <c r="AL8">
        <v>0.21</v>
      </c>
      <c r="AM8">
        <v>0.22</v>
      </c>
      <c r="AN8">
        <v>0.21</v>
      </c>
      <c r="AO8">
        <v>0.22</v>
      </c>
      <c r="AP8">
        <v>0.22</v>
      </c>
      <c r="AQ8">
        <v>0.21</v>
      </c>
      <c r="AR8">
        <v>0.21</v>
      </c>
      <c r="AS8">
        <v>0.21</v>
      </c>
      <c r="AT8">
        <v>0.22</v>
      </c>
      <c r="AU8">
        <v>0.22</v>
      </c>
      <c r="AV8">
        <v>0.22</v>
      </c>
      <c r="AW8">
        <v>0.22</v>
      </c>
      <c r="AX8">
        <v>0.22</v>
      </c>
      <c r="AY8">
        <v>0.22</v>
      </c>
      <c r="AZ8">
        <v>0.22</v>
      </c>
      <c r="BA8">
        <v>0.22</v>
      </c>
      <c r="BB8">
        <v>0.22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83</v>
      </c>
    </row>
    <row r="28" spans="1:54" x14ac:dyDescent="0.35">
      <c r="M28" s="2" t="s">
        <v>113</v>
      </c>
      <c r="N28" s="2" t="s">
        <v>153</v>
      </c>
      <c r="O28" s="2" t="s">
        <v>154</v>
      </c>
      <c r="P28" s="2" t="s">
        <v>155</v>
      </c>
      <c r="Q28" s="2" t="s">
        <v>156</v>
      </c>
      <c r="R28" s="2" t="s">
        <v>157</v>
      </c>
      <c r="S28" s="2" t="s">
        <v>116</v>
      </c>
      <c r="T28" s="2" t="s">
        <v>158</v>
      </c>
      <c r="U28" s="2" t="s">
        <v>159</v>
      </c>
      <c r="V28" s="2" t="s">
        <v>160</v>
      </c>
      <c r="W28" s="2" t="s">
        <v>161</v>
      </c>
      <c r="X28" s="2" t="s">
        <v>117</v>
      </c>
    </row>
    <row r="29" spans="1:54" x14ac:dyDescent="0.35">
      <c r="B29" t="s">
        <v>124</v>
      </c>
      <c r="M29" t="s">
        <v>400</v>
      </c>
      <c r="N29">
        <v>17.54</v>
      </c>
      <c r="O29">
        <v>17.5</v>
      </c>
      <c r="P29">
        <v>17.32</v>
      </c>
      <c r="Q29">
        <v>17.18</v>
      </c>
      <c r="R29">
        <v>16.21</v>
      </c>
      <c r="S29">
        <v>14.07</v>
      </c>
      <c r="T29">
        <v>12.69</v>
      </c>
      <c r="U29">
        <v>11.21</v>
      </c>
      <c r="V29">
        <v>9.6999999999999993</v>
      </c>
      <c r="W29">
        <v>8.1199999999999992</v>
      </c>
      <c r="X29">
        <v>6.74</v>
      </c>
    </row>
    <row r="30" spans="1:54" x14ac:dyDescent="0.35">
      <c r="B30" t="s">
        <v>187</v>
      </c>
      <c r="C30" t="s">
        <v>113</v>
      </c>
      <c r="M30" t="s">
        <v>402</v>
      </c>
      <c r="N30">
        <v>20.84</v>
      </c>
      <c r="O30">
        <v>20.85</v>
      </c>
      <c r="P30">
        <v>20.9</v>
      </c>
      <c r="Q30">
        <v>20.93</v>
      </c>
      <c r="R30">
        <v>20.260000000000002</v>
      </c>
      <c r="S30">
        <v>19.690000000000001</v>
      </c>
      <c r="T30">
        <v>19.39</v>
      </c>
      <c r="U30">
        <v>19.07</v>
      </c>
      <c r="V30">
        <v>18.71</v>
      </c>
      <c r="W30">
        <v>18.309999999999999</v>
      </c>
      <c r="X30">
        <v>18.02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84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185</v>
      </c>
      <c r="N54">
        <v>2.65</v>
      </c>
      <c r="O54">
        <v>2.72</v>
      </c>
      <c r="P54">
        <v>2.76</v>
      </c>
      <c r="Q54">
        <v>2.92</v>
      </c>
      <c r="R54">
        <v>2.95</v>
      </c>
      <c r="S54">
        <v>3.02</v>
      </c>
      <c r="T54">
        <v>3.12</v>
      </c>
      <c r="U54">
        <v>3.13</v>
      </c>
      <c r="V54">
        <v>3.16</v>
      </c>
      <c r="W54">
        <v>3.39</v>
      </c>
      <c r="X54">
        <v>3.47</v>
      </c>
      <c r="Y54">
        <v>3.55</v>
      </c>
      <c r="Z54">
        <v>3.57</v>
      </c>
      <c r="AA54">
        <v>3.68</v>
      </c>
      <c r="AB54">
        <v>3.58</v>
      </c>
      <c r="AC54">
        <v>3.65</v>
      </c>
      <c r="AD54">
        <v>3.76</v>
      </c>
      <c r="AE54">
        <v>3.82</v>
      </c>
      <c r="AF54">
        <v>3.88</v>
      </c>
      <c r="AG54">
        <v>3.75</v>
      </c>
      <c r="AH54">
        <v>3.48</v>
      </c>
      <c r="AI54">
        <v>3.45</v>
      </c>
      <c r="AJ54">
        <v>3.52</v>
      </c>
      <c r="AK54">
        <v>3.56</v>
      </c>
      <c r="AL54">
        <v>3.54</v>
      </c>
      <c r="AM54">
        <v>3.41</v>
      </c>
      <c r="AN54">
        <v>3.46</v>
      </c>
      <c r="AO54">
        <v>3.36</v>
      </c>
      <c r="AP54">
        <v>3.41</v>
      </c>
      <c r="AQ54">
        <v>3.33</v>
      </c>
      <c r="AR54">
        <v>3.05</v>
      </c>
      <c r="AS54">
        <v>2.94</v>
      </c>
      <c r="AT54">
        <v>2.91</v>
      </c>
      <c r="AU54">
        <v>2.87</v>
      </c>
      <c r="AV54">
        <v>2.78</v>
      </c>
      <c r="AW54">
        <v>2.56</v>
      </c>
      <c r="AX54">
        <v>2.42</v>
      </c>
      <c r="AY54">
        <v>2.25</v>
      </c>
      <c r="AZ54">
        <v>2.09</v>
      </c>
      <c r="BA54">
        <v>1.91</v>
      </c>
      <c r="BB54">
        <v>1.75</v>
      </c>
    </row>
    <row r="55" spans="1:54" x14ac:dyDescent="0.35">
      <c r="B55" t="s">
        <v>187</v>
      </c>
      <c r="C55" t="s">
        <v>113</v>
      </c>
      <c r="M55" t="s">
        <v>186</v>
      </c>
      <c r="N55">
        <v>0.92</v>
      </c>
      <c r="O55">
        <v>0.99</v>
      </c>
      <c r="P55">
        <v>1.06</v>
      </c>
      <c r="Q55">
        <v>1.1599999999999999</v>
      </c>
      <c r="R55">
        <v>1.21</v>
      </c>
      <c r="S55">
        <v>1.37</v>
      </c>
      <c r="T55">
        <v>1.5</v>
      </c>
      <c r="U55">
        <v>1.62</v>
      </c>
      <c r="V55">
        <v>1.64</v>
      </c>
      <c r="W55">
        <v>1.75</v>
      </c>
      <c r="X55">
        <v>1.82</v>
      </c>
      <c r="Y55">
        <v>1.92</v>
      </c>
      <c r="Z55">
        <v>2</v>
      </c>
      <c r="AA55">
        <v>2.14</v>
      </c>
      <c r="AB55">
        <v>2.19</v>
      </c>
      <c r="AC55">
        <v>2.2200000000000002</v>
      </c>
      <c r="AD55">
        <v>2.2799999999999998</v>
      </c>
      <c r="AE55">
        <v>2.38</v>
      </c>
      <c r="AF55">
        <v>2.4700000000000002</v>
      </c>
      <c r="AG55">
        <v>2.36</v>
      </c>
      <c r="AH55">
        <v>2.2799999999999998</v>
      </c>
      <c r="AI55">
        <v>2.29</v>
      </c>
      <c r="AJ55">
        <v>2.2400000000000002</v>
      </c>
      <c r="AK55">
        <v>2.25</v>
      </c>
      <c r="AL55">
        <v>2.31</v>
      </c>
      <c r="AM55">
        <v>2.4</v>
      </c>
      <c r="AN55">
        <v>2.38</v>
      </c>
      <c r="AO55">
        <v>2.38</v>
      </c>
      <c r="AP55">
        <v>2.2999999999999998</v>
      </c>
      <c r="AQ55">
        <v>2.36</v>
      </c>
      <c r="AR55">
        <v>2.4</v>
      </c>
      <c r="AS55">
        <v>2.4</v>
      </c>
      <c r="AT55">
        <v>2.41</v>
      </c>
      <c r="AU55">
        <v>2.41</v>
      </c>
      <c r="AV55">
        <v>2.33</v>
      </c>
      <c r="AW55">
        <v>2.27</v>
      </c>
      <c r="AX55">
        <v>2.23</v>
      </c>
      <c r="AY55">
        <v>2.19</v>
      </c>
      <c r="AZ55">
        <v>2.15</v>
      </c>
      <c r="BA55">
        <v>2.11</v>
      </c>
      <c r="BB55">
        <v>2.0699999999999998</v>
      </c>
    </row>
    <row r="59" spans="1:54" x14ac:dyDescent="0.35">
      <c r="M59" s="10"/>
    </row>
  </sheetData>
  <pageMargins left="0.7" right="0.7" top="0.75" bottom="0.75" header="0.3" footer="0.3"/>
  <pageSetup paperSize="9" orientation="portrait" horizontalDpi="300" verticalDpi="300"/>
  <drawing r:id="rId1"/>
  <tableParts count="3">
    <tablePart r:id="rId2"/>
    <tablePart r:id="rId3"/>
    <tablePart r:id="rId4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BB130"/>
  <sheetViews>
    <sheetView showGridLines="0" zoomScaleNormal="10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85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162</v>
      </c>
      <c r="N4">
        <v>1.49</v>
      </c>
      <c r="O4">
        <v>1.6</v>
      </c>
      <c r="P4">
        <v>1.54</v>
      </c>
      <c r="Q4">
        <v>1.51</v>
      </c>
      <c r="R4">
        <v>1.51</v>
      </c>
      <c r="S4">
        <v>1.58</v>
      </c>
      <c r="T4">
        <v>1.72</v>
      </c>
      <c r="U4">
        <v>1.73</v>
      </c>
      <c r="V4">
        <v>1.68</v>
      </c>
      <c r="W4">
        <v>1.67</v>
      </c>
      <c r="X4">
        <v>1.64</v>
      </c>
      <c r="Y4">
        <v>1.63</v>
      </c>
      <c r="Z4">
        <v>1.6</v>
      </c>
      <c r="AA4">
        <v>1.55</v>
      </c>
      <c r="AB4">
        <v>1.52</v>
      </c>
      <c r="AC4">
        <v>1.48</v>
      </c>
      <c r="AD4">
        <v>1.5</v>
      </c>
      <c r="AE4">
        <v>1.39</v>
      </c>
      <c r="AF4">
        <v>1.43</v>
      </c>
      <c r="AG4">
        <v>1.42</v>
      </c>
      <c r="AH4">
        <v>1.44</v>
      </c>
      <c r="AI4">
        <v>1.37</v>
      </c>
      <c r="AJ4">
        <v>1.32</v>
      </c>
      <c r="AK4">
        <v>1.31</v>
      </c>
      <c r="AL4">
        <v>1.2</v>
      </c>
      <c r="AM4">
        <v>1.2</v>
      </c>
      <c r="AN4">
        <v>1.19</v>
      </c>
      <c r="AO4">
        <v>1.1000000000000001</v>
      </c>
      <c r="AP4">
        <v>1.08</v>
      </c>
      <c r="AQ4">
        <v>1.01</v>
      </c>
      <c r="AR4">
        <v>1.02</v>
      </c>
      <c r="AS4">
        <v>0.96</v>
      </c>
      <c r="AT4">
        <v>0.94</v>
      </c>
      <c r="AU4">
        <v>0.92</v>
      </c>
      <c r="AV4">
        <v>0.9</v>
      </c>
      <c r="AW4">
        <v>0.86</v>
      </c>
      <c r="AX4">
        <v>0.84</v>
      </c>
      <c r="AY4">
        <v>0.82</v>
      </c>
      <c r="AZ4">
        <v>0.79</v>
      </c>
      <c r="BA4">
        <v>0.77</v>
      </c>
      <c r="BB4">
        <v>0.74</v>
      </c>
    </row>
    <row r="5" spans="1:54" x14ac:dyDescent="0.35">
      <c r="B5" t="s">
        <v>165</v>
      </c>
      <c r="C5" t="s">
        <v>113</v>
      </c>
      <c r="M5" t="s">
        <v>163</v>
      </c>
      <c r="N5">
        <v>0.77</v>
      </c>
      <c r="O5">
        <v>0.78</v>
      </c>
      <c r="P5">
        <v>0.79</v>
      </c>
      <c r="Q5">
        <v>0.63</v>
      </c>
      <c r="R5">
        <v>0.62</v>
      </c>
      <c r="S5">
        <v>0.57999999999999996</v>
      </c>
      <c r="T5">
        <v>0.62</v>
      </c>
      <c r="U5">
        <v>0.62</v>
      </c>
      <c r="V5">
        <v>0.63</v>
      </c>
      <c r="W5">
        <v>0.64</v>
      </c>
      <c r="X5">
        <v>0.64</v>
      </c>
      <c r="Y5">
        <v>0.6</v>
      </c>
      <c r="Z5">
        <v>0.59</v>
      </c>
      <c r="AA5">
        <v>0.56000000000000005</v>
      </c>
      <c r="AB5">
        <v>0.47</v>
      </c>
      <c r="AC5">
        <v>0.48</v>
      </c>
      <c r="AD5">
        <v>0.48</v>
      </c>
      <c r="AE5">
        <v>0.44</v>
      </c>
      <c r="AF5">
        <v>0.39</v>
      </c>
      <c r="AG5">
        <v>0.38</v>
      </c>
      <c r="AH5">
        <v>0.37</v>
      </c>
      <c r="AI5">
        <v>0.35</v>
      </c>
      <c r="AJ5">
        <v>0.27</v>
      </c>
      <c r="AK5">
        <v>0.31</v>
      </c>
      <c r="AL5">
        <v>0.28999999999999998</v>
      </c>
      <c r="AM5">
        <v>0.31</v>
      </c>
      <c r="AN5">
        <v>0.31</v>
      </c>
      <c r="AO5">
        <v>0.28999999999999998</v>
      </c>
      <c r="AP5">
        <v>0.27</v>
      </c>
      <c r="AQ5">
        <v>0.28000000000000003</v>
      </c>
      <c r="AR5">
        <v>0.28000000000000003</v>
      </c>
      <c r="AS5">
        <v>0.26</v>
      </c>
      <c r="AT5">
        <v>0.26</v>
      </c>
      <c r="AU5">
        <v>0.26</v>
      </c>
      <c r="AV5">
        <v>0.26</v>
      </c>
      <c r="AW5">
        <v>0.25</v>
      </c>
      <c r="AX5">
        <v>0.25</v>
      </c>
      <c r="AY5">
        <v>0.25</v>
      </c>
      <c r="AZ5">
        <v>0.25</v>
      </c>
      <c r="BA5">
        <v>0.25</v>
      </c>
      <c r="BB5">
        <v>0.25</v>
      </c>
    </row>
    <row r="6" spans="1:54" x14ac:dyDescent="0.35">
      <c r="M6" t="s">
        <v>164</v>
      </c>
      <c r="N6">
        <v>0.16</v>
      </c>
      <c r="O6">
        <v>0.16</v>
      </c>
      <c r="P6">
        <v>0.15</v>
      </c>
      <c r="Q6">
        <v>0.14000000000000001</v>
      </c>
      <c r="R6">
        <v>0.14000000000000001</v>
      </c>
      <c r="S6">
        <v>0.15</v>
      </c>
      <c r="T6">
        <v>0.16</v>
      </c>
      <c r="U6">
        <v>0.17</v>
      </c>
      <c r="V6">
        <v>0.17</v>
      </c>
      <c r="W6">
        <v>0.16</v>
      </c>
      <c r="X6">
        <v>0.15</v>
      </c>
      <c r="Y6">
        <v>0.14000000000000001</v>
      </c>
      <c r="Z6">
        <v>0.14000000000000001</v>
      </c>
      <c r="AA6">
        <v>0.14000000000000001</v>
      </c>
      <c r="AB6">
        <v>0.13</v>
      </c>
      <c r="AC6">
        <v>0.13</v>
      </c>
      <c r="AD6">
        <v>0.11</v>
      </c>
      <c r="AE6">
        <v>0.11</v>
      </c>
      <c r="AF6">
        <v>0.1</v>
      </c>
      <c r="AG6">
        <v>0.1</v>
      </c>
      <c r="AH6">
        <v>0.1</v>
      </c>
      <c r="AI6">
        <v>0.1</v>
      </c>
      <c r="AJ6">
        <v>0.09</v>
      </c>
      <c r="AK6">
        <v>0.09</v>
      </c>
      <c r="AL6">
        <v>0.08</v>
      </c>
      <c r="AM6">
        <v>0.08</v>
      </c>
      <c r="AN6">
        <v>0.08</v>
      </c>
      <c r="AO6">
        <v>7.0000000000000007E-2</v>
      </c>
      <c r="AP6">
        <v>7.0000000000000007E-2</v>
      </c>
      <c r="AQ6">
        <v>7.0000000000000007E-2</v>
      </c>
      <c r="AR6">
        <v>0.06</v>
      </c>
      <c r="AS6">
        <v>0.06</v>
      </c>
      <c r="AT6">
        <v>0.06</v>
      </c>
      <c r="AU6">
        <v>0.06</v>
      </c>
      <c r="AV6">
        <v>0.06</v>
      </c>
      <c r="AW6">
        <v>0.06</v>
      </c>
      <c r="AX6">
        <v>0.06</v>
      </c>
      <c r="AY6">
        <v>0.06</v>
      </c>
      <c r="AZ6">
        <v>0.06</v>
      </c>
      <c r="BA6">
        <v>0.06</v>
      </c>
      <c r="BB6">
        <v>0.06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86</v>
      </c>
    </row>
    <row r="28" spans="1:54" x14ac:dyDescent="0.35">
      <c r="M28" s="2" t="s">
        <v>113</v>
      </c>
      <c r="N28" s="2" t="s">
        <v>153</v>
      </c>
      <c r="O28" s="2" t="s">
        <v>116</v>
      </c>
      <c r="P28" s="2" t="s">
        <v>117</v>
      </c>
    </row>
    <row r="29" spans="1:54" x14ac:dyDescent="0.35">
      <c r="B29" t="s">
        <v>112</v>
      </c>
      <c r="M29" t="s">
        <v>166</v>
      </c>
      <c r="N29">
        <v>0.62</v>
      </c>
      <c r="O29">
        <v>0.56999999999999995</v>
      </c>
      <c r="P29">
        <v>0.54</v>
      </c>
    </row>
    <row r="30" spans="1:54" x14ac:dyDescent="0.35">
      <c r="B30" t="s">
        <v>170</v>
      </c>
      <c r="C30" t="s">
        <v>113</v>
      </c>
      <c r="M30" t="s">
        <v>167</v>
      </c>
      <c r="N30">
        <v>0.01</v>
      </c>
      <c r="O30">
        <v>0.01</v>
      </c>
      <c r="P30">
        <v>0.01</v>
      </c>
    </row>
    <row r="31" spans="1:54" x14ac:dyDescent="0.35">
      <c r="M31" t="s">
        <v>168</v>
      </c>
      <c r="N31">
        <v>0.36</v>
      </c>
      <c r="O31">
        <v>0.27</v>
      </c>
      <c r="P31">
        <v>0.18</v>
      </c>
    </row>
    <row r="32" spans="1:54" x14ac:dyDescent="0.35">
      <c r="M32" t="s">
        <v>169</v>
      </c>
      <c r="N32">
        <v>0.01</v>
      </c>
      <c r="O32">
        <v>0.01</v>
      </c>
      <c r="P32">
        <v>0.01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87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171</v>
      </c>
      <c r="N54">
        <v>2.52</v>
      </c>
      <c r="O54">
        <v>2.95</v>
      </c>
      <c r="P54">
        <v>2.2599999999999998</v>
      </c>
      <c r="Q54">
        <v>2.13</v>
      </c>
      <c r="R54">
        <v>2.31</v>
      </c>
      <c r="S54">
        <v>1.81</v>
      </c>
      <c r="T54">
        <v>1.45</v>
      </c>
      <c r="U54">
        <v>1.24</v>
      </c>
      <c r="V54">
        <v>0.91</v>
      </c>
      <c r="W54">
        <v>0.71</v>
      </c>
      <c r="X54">
        <v>1.08</v>
      </c>
      <c r="Y54">
        <v>1.23</v>
      </c>
      <c r="Z54">
        <v>0.86</v>
      </c>
      <c r="AA54">
        <v>1.2</v>
      </c>
      <c r="AB54">
        <v>1.44</v>
      </c>
      <c r="AC54">
        <v>1.79</v>
      </c>
      <c r="AD54">
        <v>2</v>
      </c>
      <c r="AE54">
        <v>2.0499999999999998</v>
      </c>
      <c r="AF54">
        <v>1.81</v>
      </c>
      <c r="AG54">
        <v>1.25</v>
      </c>
      <c r="AH54">
        <v>1.33</v>
      </c>
      <c r="AI54">
        <v>1.19</v>
      </c>
      <c r="AJ54">
        <v>1.17</v>
      </c>
      <c r="AK54">
        <v>1.52</v>
      </c>
      <c r="AL54">
        <v>1.04</v>
      </c>
      <c r="AM54">
        <v>0.74</v>
      </c>
      <c r="AN54">
        <v>0.62</v>
      </c>
      <c r="AO54">
        <v>0.45</v>
      </c>
      <c r="AP54">
        <v>0.36</v>
      </c>
      <c r="AQ54">
        <v>0.22</v>
      </c>
      <c r="AR54">
        <v>0.23</v>
      </c>
      <c r="AS54">
        <v>0.21</v>
      </c>
      <c r="AT54">
        <v>0.21</v>
      </c>
      <c r="AU54">
        <v>0.21</v>
      </c>
      <c r="AV54">
        <v>0.21</v>
      </c>
      <c r="AW54">
        <v>0.21</v>
      </c>
      <c r="AX54">
        <v>0.2</v>
      </c>
      <c r="AY54">
        <v>0.2</v>
      </c>
      <c r="AZ54">
        <v>0.19</v>
      </c>
      <c r="BA54">
        <v>0.19</v>
      </c>
      <c r="BB54">
        <v>0.19</v>
      </c>
    </row>
    <row r="55" spans="1:54" x14ac:dyDescent="0.35">
      <c r="B55" t="s">
        <v>179</v>
      </c>
      <c r="C55" t="s">
        <v>113</v>
      </c>
      <c r="M55" t="s">
        <v>172</v>
      </c>
      <c r="N55">
        <v>14.81</v>
      </c>
      <c r="O55">
        <v>15.34</v>
      </c>
      <c r="P55">
        <v>15.7</v>
      </c>
      <c r="Q55">
        <v>15.33</v>
      </c>
      <c r="R55">
        <v>15.25</v>
      </c>
      <c r="S55">
        <v>16.010000000000002</v>
      </c>
      <c r="T55">
        <v>17.399999999999999</v>
      </c>
      <c r="U55">
        <v>17.350000000000001</v>
      </c>
      <c r="V55">
        <v>16.75</v>
      </c>
      <c r="W55">
        <v>16.989999999999998</v>
      </c>
      <c r="X55">
        <v>16.420000000000002</v>
      </c>
      <c r="Y55">
        <v>15.94</v>
      </c>
      <c r="Z55">
        <v>15.82</v>
      </c>
      <c r="AA55">
        <v>15.16</v>
      </c>
      <c r="AB55">
        <v>14.36</v>
      </c>
      <c r="AC55">
        <v>13.83</v>
      </c>
      <c r="AD55">
        <v>14.5</v>
      </c>
      <c r="AE55">
        <v>13.69</v>
      </c>
      <c r="AF55">
        <v>14.92</v>
      </c>
      <c r="AG55">
        <v>15.61</v>
      </c>
      <c r="AH55">
        <v>15.74</v>
      </c>
      <c r="AI55">
        <v>15.21</v>
      </c>
      <c r="AJ55">
        <v>14.74</v>
      </c>
      <c r="AK55">
        <v>14.2</v>
      </c>
      <c r="AL55">
        <v>13.53</v>
      </c>
      <c r="AM55">
        <v>13.98</v>
      </c>
      <c r="AN55">
        <v>13.85</v>
      </c>
      <c r="AO55">
        <v>12.8</v>
      </c>
      <c r="AP55">
        <v>12.88</v>
      </c>
      <c r="AQ55">
        <v>12.23</v>
      </c>
      <c r="AR55">
        <v>12.34</v>
      </c>
      <c r="AS55">
        <v>11.69</v>
      </c>
      <c r="AT55">
        <v>11.43</v>
      </c>
      <c r="AU55">
        <v>11.18</v>
      </c>
      <c r="AV55">
        <v>10.92</v>
      </c>
      <c r="AW55">
        <v>10.48</v>
      </c>
      <c r="AX55">
        <v>10.31</v>
      </c>
      <c r="AY55">
        <v>10.15</v>
      </c>
      <c r="AZ55">
        <v>9.8800000000000008</v>
      </c>
      <c r="BA55">
        <v>9.7200000000000006</v>
      </c>
      <c r="BB55">
        <v>9.42</v>
      </c>
    </row>
    <row r="56" spans="1:54" x14ac:dyDescent="0.35">
      <c r="M56" t="s">
        <v>173</v>
      </c>
      <c r="N56">
        <v>2.2200000000000002</v>
      </c>
      <c r="O56">
        <v>2.68</v>
      </c>
      <c r="P56">
        <v>2.39</v>
      </c>
      <c r="Q56">
        <v>2.46</v>
      </c>
      <c r="R56">
        <v>2.4900000000000002</v>
      </c>
      <c r="S56">
        <v>2.56</v>
      </c>
      <c r="T56">
        <v>2.67</v>
      </c>
      <c r="U56">
        <v>2.64</v>
      </c>
      <c r="V56">
        <v>2.48</v>
      </c>
      <c r="W56">
        <v>2.2400000000000002</v>
      </c>
      <c r="X56">
        <v>2.38</v>
      </c>
      <c r="Y56">
        <v>2.69</v>
      </c>
      <c r="Z56">
        <v>2.54</v>
      </c>
      <c r="AA56">
        <v>2.3199999999999998</v>
      </c>
      <c r="AB56">
        <v>2.2599999999999998</v>
      </c>
      <c r="AC56">
        <v>2.25</v>
      </c>
      <c r="AD56">
        <v>2.2400000000000002</v>
      </c>
      <c r="AE56">
        <v>1.87</v>
      </c>
      <c r="AF56">
        <v>1.66</v>
      </c>
      <c r="AG56">
        <v>1.69</v>
      </c>
      <c r="AH56">
        <v>1.75</v>
      </c>
      <c r="AI56">
        <v>1.63</v>
      </c>
      <c r="AJ56">
        <v>1.59</v>
      </c>
      <c r="AK56">
        <v>1.51</v>
      </c>
      <c r="AL56">
        <v>1.41</v>
      </c>
      <c r="AM56">
        <v>1.48</v>
      </c>
      <c r="AN56">
        <v>1.68</v>
      </c>
      <c r="AO56">
        <v>1.69</v>
      </c>
      <c r="AP56">
        <v>1.42</v>
      </c>
      <c r="AQ56">
        <v>1.33</v>
      </c>
      <c r="AR56">
        <v>1.25</v>
      </c>
      <c r="AS56">
        <v>1.24</v>
      </c>
      <c r="AT56">
        <v>1.18</v>
      </c>
      <c r="AU56">
        <v>1.1499999999999999</v>
      </c>
      <c r="AV56">
        <v>1.0900000000000001</v>
      </c>
      <c r="AW56">
        <v>1.07</v>
      </c>
      <c r="AX56">
        <v>0.89</v>
      </c>
      <c r="AY56">
        <v>0.75</v>
      </c>
      <c r="AZ56">
        <v>0.61</v>
      </c>
      <c r="BA56">
        <v>0.48</v>
      </c>
      <c r="BB56">
        <v>0.35</v>
      </c>
    </row>
    <row r="57" spans="1:54" x14ac:dyDescent="0.35">
      <c r="M57" t="s">
        <v>174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0.01</v>
      </c>
      <c r="AM57">
        <v>0.02</v>
      </c>
      <c r="AN57">
        <v>0.05</v>
      </c>
      <c r="AO57">
        <v>0.09</v>
      </c>
      <c r="AP57">
        <v>0.11</v>
      </c>
      <c r="AQ57">
        <v>0.15</v>
      </c>
      <c r="AR57">
        <v>0.28000000000000003</v>
      </c>
      <c r="AS57">
        <v>0.35</v>
      </c>
      <c r="AT57">
        <v>0.48</v>
      </c>
      <c r="AU57">
        <v>0.56999999999999995</v>
      </c>
      <c r="AV57">
        <v>0.7</v>
      </c>
      <c r="AW57">
        <v>0.78</v>
      </c>
      <c r="AX57">
        <v>0.84</v>
      </c>
      <c r="AY57">
        <v>0.86</v>
      </c>
      <c r="AZ57">
        <v>0.88</v>
      </c>
      <c r="BA57">
        <v>0.89</v>
      </c>
      <c r="BB57">
        <v>0.89</v>
      </c>
    </row>
    <row r="58" spans="1:54" x14ac:dyDescent="0.35">
      <c r="M58" t="s">
        <v>175</v>
      </c>
      <c r="N58">
        <v>3.48</v>
      </c>
      <c r="O58">
        <v>3.48</v>
      </c>
      <c r="P58">
        <v>3.48</v>
      </c>
      <c r="Q58">
        <v>3.24</v>
      </c>
      <c r="R58">
        <v>3.01</v>
      </c>
      <c r="S58">
        <v>2.79</v>
      </c>
      <c r="T58">
        <v>2.5099999999999998</v>
      </c>
      <c r="U58">
        <v>2.69</v>
      </c>
      <c r="V58">
        <v>2.75</v>
      </c>
      <c r="W58">
        <v>2.5299999999999998</v>
      </c>
      <c r="X58">
        <v>2.2400000000000002</v>
      </c>
      <c r="Y58">
        <v>2.08</v>
      </c>
      <c r="Z58">
        <v>2.08</v>
      </c>
      <c r="AA58">
        <v>2.0499999999999998</v>
      </c>
      <c r="AB58">
        <v>2.0299999999999998</v>
      </c>
      <c r="AC58">
        <v>2.02</v>
      </c>
      <c r="AD58">
        <v>2.0099999999999998</v>
      </c>
      <c r="AE58">
        <v>2.0099999999999998</v>
      </c>
      <c r="AF58">
        <v>2.06</v>
      </c>
      <c r="AG58">
        <v>2.1</v>
      </c>
      <c r="AH58">
        <v>2.14</v>
      </c>
      <c r="AI58">
        <v>2.13</v>
      </c>
      <c r="AJ58">
        <v>2.13</v>
      </c>
      <c r="AK58">
        <v>2.13</v>
      </c>
      <c r="AL58">
        <v>2.13</v>
      </c>
      <c r="AM58">
        <v>2.17</v>
      </c>
      <c r="AN58">
        <v>2.19</v>
      </c>
      <c r="AO58">
        <v>2.19</v>
      </c>
      <c r="AP58">
        <v>2.1800000000000002</v>
      </c>
      <c r="AQ58">
        <v>2.16</v>
      </c>
      <c r="AR58">
        <v>2.2400000000000002</v>
      </c>
      <c r="AS58">
        <v>2.2200000000000002</v>
      </c>
      <c r="AT58">
        <v>2.21</v>
      </c>
      <c r="AU58">
        <v>2.2000000000000002</v>
      </c>
      <c r="AV58">
        <v>2.19</v>
      </c>
      <c r="AW58">
        <v>2.1800000000000002</v>
      </c>
      <c r="AX58">
        <v>2.1800000000000002</v>
      </c>
      <c r="AY58">
        <v>2.17</v>
      </c>
      <c r="AZ58">
        <v>2.17</v>
      </c>
      <c r="BA58">
        <v>2.16</v>
      </c>
      <c r="BB58">
        <v>2.15</v>
      </c>
    </row>
    <row r="59" spans="1:54" x14ac:dyDescent="0.35">
      <c r="M59" t="s">
        <v>176</v>
      </c>
      <c r="N59">
        <v>0.04</v>
      </c>
      <c r="O59">
        <v>0.04</v>
      </c>
      <c r="P59">
        <v>0.04</v>
      </c>
      <c r="Q59">
        <v>0.05</v>
      </c>
      <c r="R59">
        <v>0.05</v>
      </c>
      <c r="S59">
        <v>0.06</v>
      </c>
      <c r="T59">
        <v>0.19</v>
      </c>
      <c r="U59">
        <v>0.08</v>
      </c>
      <c r="V59">
        <v>0.09</v>
      </c>
      <c r="W59">
        <v>0.09</v>
      </c>
      <c r="X59">
        <v>0.14000000000000001</v>
      </c>
      <c r="Y59">
        <v>0.14000000000000001</v>
      </c>
      <c r="Z59">
        <v>0.16</v>
      </c>
      <c r="AA59">
        <v>0.2</v>
      </c>
      <c r="AB59">
        <v>0.24</v>
      </c>
      <c r="AC59">
        <v>0.16</v>
      </c>
      <c r="AD59">
        <v>0.41</v>
      </c>
      <c r="AE59">
        <v>0.62</v>
      </c>
      <c r="AF59">
        <v>0.75</v>
      </c>
      <c r="AG59">
        <v>0.57999999999999996</v>
      </c>
      <c r="AH59">
        <v>0.63</v>
      </c>
      <c r="AI59">
        <v>0.64</v>
      </c>
      <c r="AJ59">
        <v>0.62</v>
      </c>
      <c r="AK59">
        <v>0.63</v>
      </c>
      <c r="AL59">
        <v>0.67</v>
      </c>
      <c r="AM59">
        <v>0.74</v>
      </c>
      <c r="AN59">
        <v>0.84</v>
      </c>
      <c r="AO59">
        <v>0.82</v>
      </c>
      <c r="AP59">
        <v>0.95</v>
      </c>
      <c r="AQ59">
        <v>1.06</v>
      </c>
      <c r="AR59">
        <v>1.31</v>
      </c>
      <c r="AS59">
        <v>1.35</v>
      </c>
      <c r="AT59">
        <v>1.47</v>
      </c>
      <c r="AU59">
        <v>1.59</v>
      </c>
      <c r="AV59">
        <v>1.71</v>
      </c>
      <c r="AW59">
        <v>2.02</v>
      </c>
      <c r="AX59">
        <v>2.1</v>
      </c>
      <c r="AY59">
        <v>2.1800000000000002</v>
      </c>
      <c r="AZ59">
        <v>2.36</v>
      </c>
      <c r="BA59">
        <v>2.44</v>
      </c>
      <c r="BB59">
        <v>2.65</v>
      </c>
    </row>
    <row r="60" spans="1:54" x14ac:dyDescent="0.35">
      <c r="M60" t="s">
        <v>177</v>
      </c>
      <c r="N60">
        <v>1.87</v>
      </c>
      <c r="O60">
        <v>1.87</v>
      </c>
      <c r="P60">
        <v>1.87</v>
      </c>
      <c r="Q60">
        <v>1.87</v>
      </c>
      <c r="R60">
        <v>1.81</v>
      </c>
      <c r="S60">
        <v>1.76</v>
      </c>
      <c r="T60">
        <v>2.0299999999999998</v>
      </c>
      <c r="U60">
        <v>1.88</v>
      </c>
      <c r="V60">
        <v>1.88</v>
      </c>
      <c r="W60">
        <v>1.88</v>
      </c>
      <c r="X60">
        <v>1.88</v>
      </c>
      <c r="Y60">
        <v>1.88</v>
      </c>
      <c r="Z60">
        <v>1.88</v>
      </c>
      <c r="AA60">
        <v>1.88</v>
      </c>
      <c r="AB60">
        <v>1.99</v>
      </c>
      <c r="AC60">
        <v>1.99</v>
      </c>
      <c r="AD60">
        <v>1.99</v>
      </c>
      <c r="AE60">
        <v>1.99</v>
      </c>
      <c r="AF60">
        <v>1.99</v>
      </c>
      <c r="AG60">
        <v>1.99</v>
      </c>
      <c r="AH60">
        <v>1.99</v>
      </c>
      <c r="AI60">
        <v>1.58</v>
      </c>
      <c r="AJ60">
        <v>1.58</v>
      </c>
      <c r="AK60">
        <v>1.58</v>
      </c>
      <c r="AL60">
        <v>1.58</v>
      </c>
      <c r="AM60">
        <v>1.58</v>
      </c>
      <c r="AN60">
        <v>1.58</v>
      </c>
      <c r="AO60">
        <v>1.58</v>
      </c>
      <c r="AP60">
        <v>1.55</v>
      </c>
      <c r="AQ60">
        <v>1.55</v>
      </c>
      <c r="AR60">
        <v>1.64</v>
      </c>
      <c r="AS60">
        <v>1.64</v>
      </c>
      <c r="AT60">
        <v>1.64</v>
      </c>
      <c r="AU60">
        <v>1.63</v>
      </c>
      <c r="AV60">
        <v>1.63</v>
      </c>
      <c r="AW60">
        <v>1.63</v>
      </c>
      <c r="AX60">
        <v>1.62</v>
      </c>
      <c r="AY60">
        <v>1.62</v>
      </c>
      <c r="AZ60">
        <v>1.61</v>
      </c>
      <c r="BA60">
        <v>1.61</v>
      </c>
      <c r="BB60">
        <v>1.6</v>
      </c>
    </row>
    <row r="61" spans="1:54" x14ac:dyDescent="0.35">
      <c r="M61" t="s">
        <v>178</v>
      </c>
      <c r="N61">
        <v>6.1</v>
      </c>
      <c r="O61">
        <v>6.17</v>
      </c>
      <c r="P61">
        <v>6.57</v>
      </c>
      <c r="Q61">
        <v>6.85</v>
      </c>
      <c r="R61">
        <v>6.76</v>
      </c>
      <c r="S61">
        <v>6.48</v>
      </c>
      <c r="T61">
        <v>6.89</v>
      </c>
      <c r="U61">
        <v>7.04</v>
      </c>
      <c r="V61">
        <v>6.81</v>
      </c>
      <c r="W61">
        <v>6.97</v>
      </c>
      <c r="X61">
        <v>7.01</v>
      </c>
      <c r="Y61">
        <v>6.78</v>
      </c>
      <c r="Z61">
        <v>6.67</v>
      </c>
      <c r="AA61">
        <v>6.86</v>
      </c>
      <c r="AB61">
        <v>6.83</v>
      </c>
      <c r="AC61">
        <v>6.86</v>
      </c>
      <c r="AD61">
        <v>7.06</v>
      </c>
      <c r="AE61">
        <v>6.8</v>
      </c>
      <c r="AF61">
        <v>6.93</v>
      </c>
      <c r="AG61">
        <v>6.75</v>
      </c>
      <c r="AH61">
        <v>6.9</v>
      </c>
      <c r="AI61">
        <v>6.65</v>
      </c>
      <c r="AJ61">
        <v>6.42</v>
      </c>
      <c r="AK61">
        <v>6.58</v>
      </c>
      <c r="AL61">
        <v>6.42</v>
      </c>
      <c r="AM61">
        <v>6.42</v>
      </c>
      <c r="AN61">
        <v>6.27</v>
      </c>
      <c r="AO61">
        <v>6.33</v>
      </c>
      <c r="AP61">
        <v>6.27</v>
      </c>
      <c r="AQ61">
        <v>6.58</v>
      </c>
      <c r="AR61">
        <v>6.5</v>
      </c>
      <c r="AS61">
        <v>6.47</v>
      </c>
      <c r="AT61">
        <v>6.49</v>
      </c>
      <c r="AU61">
        <v>6.5</v>
      </c>
      <c r="AV61">
        <v>6.52</v>
      </c>
      <c r="AW61">
        <v>6.53</v>
      </c>
      <c r="AX61">
        <v>6.54</v>
      </c>
      <c r="AY61">
        <v>6.54</v>
      </c>
      <c r="AZ61">
        <v>6.55</v>
      </c>
      <c r="BA61">
        <v>6.55</v>
      </c>
      <c r="BB61">
        <v>6.56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88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124</v>
      </c>
      <c r="M79" t="s">
        <v>172</v>
      </c>
      <c r="N79">
        <v>10.44</v>
      </c>
      <c r="O79">
        <v>10.6</v>
      </c>
      <c r="P79">
        <v>10.73</v>
      </c>
      <c r="Q79">
        <v>8.56</v>
      </c>
      <c r="R79">
        <v>8.34</v>
      </c>
      <c r="S79">
        <v>7.79</v>
      </c>
      <c r="T79">
        <v>8.44</v>
      </c>
      <c r="U79">
        <v>8.39</v>
      </c>
      <c r="V79">
        <v>8.5500000000000007</v>
      </c>
      <c r="W79">
        <v>8.6300000000000008</v>
      </c>
      <c r="X79">
        <v>8.67</v>
      </c>
      <c r="Y79">
        <v>8.1</v>
      </c>
      <c r="Z79">
        <v>8.0299999999999994</v>
      </c>
      <c r="AA79">
        <v>7.59</v>
      </c>
      <c r="AB79">
        <v>6.39</v>
      </c>
      <c r="AC79">
        <v>6.49</v>
      </c>
      <c r="AD79">
        <v>6.47</v>
      </c>
      <c r="AE79">
        <v>5.88</v>
      </c>
      <c r="AF79">
        <v>5.28</v>
      </c>
      <c r="AG79">
        <v>5.0999999999999996</v>
      </c>
      <c r="AH79">
        <v>5.05</v>
      </c>
      <c r="AI79">
        <v>4.75</v>
      </c>
      <c r="AJ79">
        <v>3.67</v>
      </c>
      <c r="AK79">
        <v>4.21</v>
      </c>
      <c r="AL79">
        <v>3.85</v>
      </c>
      <c r="AM79">
        <v>4.2</v>
      </c>
      <c r="AN79">
        <v>4.1900000000000004</v>
      </c>
      <c r="AO79">
        <v>3.89</v>
      </c>
      <c r="AP79">
        <v>3.65</v>
      </c>
      <c r="AQ79">
        <v>3.73</v>
      </c>
      <c r="AR79">
        <v>3.75</v>
      </c>
      <c r="AS79">
        <v>3.54</v>
      </c>
      <c r="AT79">
        <v>3.52</v>
      </c>
      <c r="AU79">
        <v>3.49</v>
      </c>
      <c r="AV79">
        <v>3.46</v>
      </c>
      <c r="AW79">
        <v>3.44</v>
      </c>
      <c r="AX79">
        <v>3.41</v>
      </c>
      <c r="AY79">
        <v>3.39</v>
      </c>
      <c r="AZ79">
        <v>3.36</v>
      </c>
      <c r="BA79">
        <v>3.34</v>
      </c>
      <c r="BB79">
        <v>3.32</v>
      </c>
    </row>
    <row r="80" spans="1:54" x14ac:dyDescent="0.35">
      <c r="B80" t="s">
        <v>124</v>
      </c>
      <c r="C80" t="s">
        <v>113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89</v>
      </c>
    </row>
    <row r="103" spans="1:54" x14ac:dyDescent="0.35">
      <c r="M103" s="2" t="s">
        <v>113</v>
      </c>
      <c r="N103" s="2" t="s">
        <v>144</v>
      </c>
      <c r="O103" s="2" t="s">
        <v>145</v>
      </c>
      <c r="P103" s="2" t="s">
        <v>146</v>
      </c>
      <c r="Q103" s="2" t="s">
        <v>147</v>
      </c>
      <c r="R103" s="2" t="s">
        <v>148</v>
      </c>
      <c r="S103" s="2" t="s">
        <v>149</v>
      </c>
      <c r="T103" s="2" t="s">
        <v>150</v>
      </c>
      <c r="U103" s="2" t="s">
        <v>151</v>
      </c>
      <c r="V103" s="2" t="s">
        <v>152</v>
      </c>
      <c r="W103" s="2" t="s">
        <v>115</v>
      </c>
      <c r="X103" s="2" t="s">
        <v>153</v>
      </c>
      <c r="Y103" s="2" t="s">
        <v>154</v>
      </c>
      <c r="Z103" s="2" t="s">
        <v>155</v>
      </c>
      <c r="AA103" s="2" t="s">
        <v>156</v>
      </c>
      <c r="AB103" s="2" t="s">
        <v>157</v>
      </c>
      <c r="AC103" s="2" t="s">
        <v>116</v>
      </c>
      <c r="AD103" s="2" t="s">
        <v>158</v>
      </c>
      <c r="AE103" s="2" t="s">
        <v>159</v>
      </c>
      <c r="AF103" s="2" t="s">
        <v>160</v>
      </c>
      <c r="AG103" s="2" t="s">
        <v>161</v>
      </c>
      <c r="AH103" s="2" t="s">
        <v>117</v>
      </c>
    </row>
    <row r="104" spans="1:54" x14ac:dyDescent="0.35">
      <c r="B104" t="s">
        <v>180</v>
      </c>
      <c r="M104" t="s">
        <v>181</v>
      </c>
      <c r="N104">
        <v>100</v>
      </c>
      <c r="O104">
        <v>100.79</v>
      </c>
      <c r="P104">
        <v>91.53</v>
      </c>
      <c r="Q104">
        <v>93.63</v>
      </c>
      <c r="R104">
        <v>87.7</v>
      </c>
      <c r="S104">
        <v>88.89</v>
      </c>
      <c r="T104">
        <v>91.12</v>
      </c>
      <c r="U104">
        <v>84.52</v>
      </c>
      <c r="V104">
        <v>87.74</v>
      </c>
      <c r="W104">
        <v>85.09</v>
      </c>
      <c r="X104">
        <v>85.66</v>
      </c>
      <c r="Y104">
        <v>83.38</v>
      </c>
      <c r="Z104">
        <v>83.09</v>
      </c>
      <c r="AA104">
        <v>82.81</v>
      </c>
      <c r="AB104">
        <v>82.52</v>
      </c>
      <c r="AC104">
        <v>82.23</v>
      </c>
      <c r="AD104">
        <v>81.88</v>
      </c>
      <c r="AE104">
        <v>81.52</v>
      </c>
      <c r="AF104">
        <v>81.16</v>
      </c>
      <c r="AG104">
        <v>80.8</v>
      </c>
      <c r="AH104">
        <v>80.45</v>
      </c>
    </row>
    <row r="105" spans="1:54" x14ac:dyDescent="0.35">
      <c r="B105" t="s">
        <v>184</v>
      </c>
      <c r="C105" t="s">
        <v>113</v>
      </c>
      <c r="M105" t="s">
        <v>182</v>
      </c>
      <c r="N105">
        <v>100</v>
      </c>
      <c r="O105">
        <v>99.24</v>
      </c>
      <c r="P105">
        <v>92.62</v>
      </c>
      <c r="Q105">
        <v>93.94</v>
      </c>
      <c r="R105">
        <v>91.88</v>
      </c>
      <c r="S105">
        <v>92.28</v>
      </c>
      <c r="T105">
        <v>91.52</v>
      </c>
      <c r="U105">
        <v>87.54</v>
      </c>
      <c r="V105">
        <v>86.42</v>
      </c>
      <c r="W105">
        <v>85.6</v>
      </c>
      <c r="X105">
        <v>86.23</v>
      </c>
      <c r="Y105">
        <v>83.99</v>
      </c>
      <c r="Z105">
        <v>83.76</v>
      </c>
      <c r="AA105">
        <v>83.53</v>
      </c>
      <c r="AB105">
        <v>83.3</v>
      </c>
      <c r="AC105">
        <v>83.07</v>
      </c>
      <c r="AD105">
        <v>82.74</v>
      </c>
      <c r="AE105">
        <v>82.4</v>
      </c>
      <c r="AF105">
        <v>82.06</v>
      </c>
      <c r="AG105">
        <v>81.73</v>
      </c>
      <c r="AH105">
        <v>81.39</v>
      </c>
    </row>
    <row r="106" spans="1:54" x14ac:dyDescent="0.35">
      <c r="M106" t="s">
        <v>183</v>
      </c>
      <c r="N106">
        <v>100</v>
      </c>
      <c r="O106">
        <v>98.46</v>
      </c>
      <c r="P106">
        <v>101.18</v>
      </c>
      <c r="Q106">
        <v>100.33</v>
      </c>
      <c r="R106">
        <v>104.77</v>
      </c>
      <c r="S106">
        <v>103.82</v>
      </c>
      <c r="T106">
        <v>100.44</v>
      </c>
      <c r="U106">
        <v>103.58</v>
      </c>
      <c r="V106">
        <v>98.5</v>
      </c>
      <c r="W106">
        <v>100.59</v>
      </c>
      <c r="X106">
        <v>100.67</v>
      </c>
      <c r="Y106">
        <v>100.74</v>
      </c>
      <c r="Z106">
        <v>100.81</v>
      </c>
      <c r="AA106">
        <v>100.88</v>
      </c>
      <c r="AB106">
        <v>100.95</v>
      </c>
      <c r="AC106">
        <v>101.02</v>
      </c>
      <c r="AD106">
        <v>101.05</v>
      </c>
      <c r="AE106">
        <v>101.08</v>
      </c>
      <c r="AF106">
        <v>101.11</v>
      </c>
      <c r="AG106">
        <v>101.14</v>
      </c>
      <c r="AH106">
        <v>101.17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90</v>
      </c>
    </row>
    <row r="128" spans="1:54" x14ac:dyDescent="0.35">
      <c r="M128" s="2" t="s">
        <v>113</v>
      </c>
      <c r="N128" s="2" t="s">
        <v>114</v>
      </c>
      <c r="O128" s="2" t="s">
        <v>125</v>
      </c>
      <c r="P128" s="2" t="s">
        <v>126</v>
      </c>
      <c r="Q128" s="2" t="s">
        <v>127</v>
      </c>
      <c r="R128" s="2" t="s">
        <v>128</v>
      </c>
      <c r="S128" s="2" t="s">
        <v>129</v>
      </c>
      <c r="T128" s="2" t="s">
        <v>130</v>
      </c>
      <c r="U128" s="2" t="s">
        <v>131</v>
      </c>
      <c r="V128" s="2" t="s">
        <v>132</v>
      </c>
      <c r="W128" s="2" t="s">
        <v>133</v>
      </c>
      <c r="X128" s="2" t="s">
        <v>134</v>
      </c>
      <c r="Y128" s="2" t="s">
        <v>135</v>
      </c>
      <c r="Z128" s="2" t="s">
        <v>136</v>
      </c>
      <c r="AA128" s="2" t="s">
        <v>137</v>
      </c>
      <c r="AB128" s="2" t="s">
        <v>138</v>
      </c>
      <c r="AC128" s="2" t="s">
        <v>139</v>
      </c>
      <c r="AD128" s="2" t="s">
        <v>140</v>
      </c>
      <c r="AE128" s="2" t="s">
        <v>141</v>
      </c>
      <c r="AF128" s="2" t="s">
        <v>142</v>
      </c>
      <c r="AG128" s="2" t="s">
        <v>143</v>
      </c>
      <c r="AH128" s="2" t="s">
        <v>144</v>
      </c>
      <c r="AI128" s="2" t="s">
        <v>145</v>
      </c>
      <c r="AJ128" s="2" t="s">
        <v>146</v>
      </c>
      <c r="AK128" s="2" t="s">
        <v>147</v>
      </c>
      <c r="AL128" s="2" t="s">
        <v>148</v>
      </c>
      <c r="AM128" s="2" t="s">
        <v>149</v>
      </c>
      <c r="AN128" s="2" t="s">
        <v>150</v>
      </c>
      <c r="AO128" s="2" t="s">
        <v>151</v>
      </c>
      <c r="AP128" s="2" t="s">
        <v>152</v>
      </c>
      <c r="AQ128" s="2" t="s">
        <v>115</v>
      </c>
      <c r="AR128" s="2" t="s">
        <v>153</v>
      </c>
      <c r="AS128" s="2" t="s">
        <v>154</v>
      </c>
      <c r="AT128" s="2" t="s">
        <v>155</v>
      </c>
      <c r="AU128" s="2" t="s">
        <v>156</v>
      </c>
      <c r="AV128" s="2" t="s">
        <v>157</v>
      </c>
      <c r="AW128" s="2" t="s">
        <v>116</v>
      </c>
      <c r="AX128" s="2" t="s">
        <v>158</v>
      </c>
      <c r="AY128" s="2" t="s">
        <v>159</v>
      </c>
      <c r="AZ128" s="2" t="s">
        <v>160</v>
      </c>
      <c r="BA128" s="2" t="s">
        <v>161</v>
      </c>
      <c r="BB128" s="2" t="s">
        <v>117</v>
      </c>
    </row>
    <row r="129" spans="2:54" x14ac:dyDescent="0.35">
      <c r="B129" t="s">
        <v>124</v>
      </c>
      <c r="M129" t="s">
        <v>185</v>
      </c>
      <c r="N129">
        <v>2.4300000000000002</v>
      </c>
      <c r="O129">
        <v>2.54</v>
      </c>
      <c r="P129">
        <v>2.48</v>
      </c>
      <c r="Q129">
        <v>2.29</v>
      </c>
      <c r="R129">
        <v>2.27</v>
      </c>
      <c r="S129">
        <v>2.2999999999999998</v>
      </c>
      <c r="T129">
        <v>2.5</v>
      </c>
      <c r="U129">
        <v>2.52</v>
      </c>
      <c r="V129">
        <v>2.4900000000000002</v>
      </c>
      <c r="W129">
        <v>2.4700000000000002</v>
      </c>
      <c r="X129">
        <v>2.44</v>
      </c>
      <c r="Y129">
        <v>2.37</v>
      </c>
      <c r="Z129">
        <v>2.33</v>
      </c>
      <c r="AA129">
        <v>2.25</v>
      </c>
      <c r="AB129">
        <v>2.12</v>
      </c>
      <c r="AC129">
        <v>2.09</v>
      </c>
      <c r="AD129">
        <v>2.1</v>
      </c>
      <c r="AE129">
        <v>1.93</v>
      </c>
      <c r="AF129">
        <v>1.92</v>
      </c>
      <c r="AG129">
        <v>1.89</v>
      </c>
      <c r="AH129">
        <v>1.92</v>
      </c>
      <c r="AI129">
        <v>1.82</v>
      </c>
      <c r="AJ129">
        <v>1.68</v>
      </c>
      <c r="AK129">
        <v>1.7</v>
      </c>
      <c r="AL129">
        <v>1.57</v>
      </c>
      <c r="AM129">
        <v>1.59</v>
      </c>
      <c r="AN129">
        <v>1.58</v>
      </c>
      <c r="AO129">
        <v>1.46</v>
      </c>
      <c r="AP129">
        <v>1.43</v>
      </c>
      <c r="AQ129">
        <v>1.36</v>
      </c>
      <c r="AR129">
        <v>1.36</v>
      </c>
      <c r="AS129">
        <v>1.29</v>
      </c>
      <c r="AT129">
        <v>1.26</v>
      </c>
      <c r="AU129">
        <v>1.24</v>
      </c>
      <c r="AV129">
        <v>1.22</v>
      </c>
      <c r="AW129">
        <v>1.18</v>
      </c>
      <c r="AX129">
        <v>1.1499999999999999</v>
      </c>
      <c r="AY129">
        <v>1.1299999999999999</v>
      </c>
      <c r="AZ129">
        <v>1.1000000000000001</v>
      </c>
      <c r="BA129">
        <v>1.08</v>
      </c>
      <c r="BB129">
        <v>1.04</v>
      </c>
    </row>
    <row r="130" spans="2:54" x14ac:dyDescent="0.35">
      <c r="B130" t="s">
        <v>187</v>
      </c>
      <c r="C130" t="s">
        <v>113</v>
      </c>
      <c r="M130" t="s">
        <v>186</v>
      </c>
      <c r="N130">
        <v>0.35</v>
      </c>
      <c r="O130">
        <v>0.35</v>
      </c>
      <c r="P130">
        <v>0.35</v>
      </c>
      <c r="Q130">
        <v>0.32</v>
      </c>
      <c r="R130">
        <v>0.3</v>
      </c>
      <c r="S130">
        <v>0.28000000000000003</v>
      </c>
      <c r="T130">
        <v>0.26</v>
      </c>
      <c r="U130">
        <v>0.27</v>
      </c>
      <c r="V130">
        <v>0.28000000000000003</v>
      </c>
      <c r="W130">
        <v>0.26</v>
      </c>
      <c r="X130">
        <v>0.24</v>
      </c>
      <c r="Y130">
        <v>0.22</v>
      </c>
      <c r="Z130">
        <v>0.23</v>
      </c>
      <c r="AA130">
        <v>0.25</v>
      </c>
      <c r="AB130">
        <v>0.25</v>
      </c>
      <c r="AC130">
        <v>0.25</v>
      </c>
      <c r="AD130">
        <v>0.26</v>
      </c>
      <c r="AE130">
        <v>0.26</v>
      </c>
      <c r="AF130">
        <v>0.27</v>
      </c>
      <c r="AG130">
        <v>0.26</v>
      </c>
      <c r="AH130">
        <v>0.27</v>
      </c>
      <c r="AI130">
        <v>0.27</v>
      </c>
      <c r="AJ130">
        <v>0.26</v>
      </c>
      <c r="AK130">
        <v>0.25</v>
      </c>
      <c r="AL130">
        <v>0.25</v>
      </c>
      <c r="AM130">
        <v>0.26</v>
      </c>
      <c r="AN130">
        <v>0.27</v>
      </c>
      <c r="AO130">
        <v>0.26</v>
      </c>
      <c r="AP130">
        <v>0.27</v>
      </c>
      <c r="AQ130">
        <v>0.27</v>
      </c>
      <c r="AR130">
        <v>0.3</v>
      </c>
      <c r="AS130">
        <v>0.31</v>
      </c>
      <c r="AT130">
        <v>0.32</v>
      </c>
      <c r="AU130">
        <v>0.32</v>
      </c>
      <c r="AV130">
        <v>0.33</v>
      </c>
      <c r="AW130">
        <v>0.34</v>
      </c>
      <c r="AX130">
        <v>0.34</v>
      </c>
      <c r="AY130">
        <v>0.35</v>
      </c>
      <c r="AZ130">
        <v>0.35</v>
      </c>
      <c r="BA130">
        <v>0.35</v>
      </c>
      <c r="BB130">
        <v>0.35</v>
      </c>
    </row>
  </sheetData>
  <pageMargins left="0.7" right="0.7" top="0.75" bottom="0.75" header="0.3" footer="0.3"/>
  <pageSetup paperSize="9" orientation="portrait" horizontalDpi="300" verticalDpi="300"/>
  <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B280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91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188</v>
      </c>
      <c r="N4">
        <v>4.5199999999999996</v>
      </c>
      <c r="O4">
        <v>4.5599999999999996</v>
      </c>
      <c r="P4">
        <v>4.5</v>
      </c>
      <c r="Q4">
        <v>4.5599999999999996</v>
      </c>
      <c r="R4">
        <v>4.46</v>
      </c>
      <c r="S4">
        <v>4.4400000000000004</v>
      </c>
      <c r="T4">
        <v>4.4400000000000004</v>
      </c>
      <c r="U4">
        <v>4.29</v>
      </c>
      <c r="V4">
        <v>4.29</v>
      </c>
      <c r="W4">
        <v>4.13</v>
      </c>
      <c r="X4">
        <v>4.07</v>
      </c>
      <c r="Y4">
        <v>4.1500000000000004</v>
      </c>
      <c r="Z4">
        <v>4.08</v>
      </c>
      <c r="AA4">
        <v>4.04</v>
      </c>
      <c r="AB4">
        <v>3.92</v>
      </c>
      <c r="AC4">
        <v>3.9</v>
      </c>
      <c r="AD4">
        <v>3.9</v>
      </c>
      <c r="AE4">
        <v>3.99</v>
      </c>
      <c r="AF4">
        <v>4.03</v>
      </c>
      <c r="AG4">
        <v>4.03</v>
      </c>
      <c r="AH4">
        <v>4.07</v>
      </c>
      <c r="AI4">
        <v>4.0199999999999996</v>
      </c>
      <c r="AJ4">
        <v>4.1100000000000003</v>
      </c>
      <c r="AK4">
        <v>4.1399999999999997</v>
      </c>
      <c r="AL4">
        <v>4.1399999999999997</v>
      </c>
      <c r="AM4">
        <v>4.1100000000000003</v>
      </c>
      <c r="AN4">
        <v>4.16</v>
      </c>
      <c r="AO4">
        <v>4.18</v>
      </c>
      <c r="AP4">
        <v>4.22</v>
      </c>
      <c r="AQ4">
        <v>4.17</v>
      </c>
      <c r="AR4">
        <v>4.1900000000000004</v>
      </c>
      <c r="AS4">
        <v>4.2300000000000004</v>
      </c>
      <c r="AT4">
        <v>4.2699999999999996</v>
      </c>
      <c r="AU4">
        <v>4.3099999999999996</v>
      </c>
      <c r="AV4">
        <v>4.3499999999999996</v>
      </c>
      <c r="AW4">
        <v>4.3899999999999997</v>
      </c>
      <c r="AX4">
        <v>4.42</v>
      </c>
      <c r="AY4">
        <v>4.46</v>
      </c>
      <c r="AZ4">
        <v>4.5</v>
      </c>
      <c r="BA4">
        <v>4.54</v>
      </c>
      <c r="BB4">
        <v>4.58</v>
      </c>
    </row>
    <row r="5" spans="1:54" x14ac:dyDescent="0.35">
      <c r="B5" t="s">
        <v>193</v>
      </c>
      <c r="C5" t="s">
        <v>113</v>
      </c>
      <c r="M5" t="s">
        <v>189</v>
      </c>
      <c r="N5">
        <v>2.93</v>
      </c>
      <c r="O5">
        <v>3.03</v>
      </c>
      <c r="P5">
        <v>3.19</v>
      </c>
      <c r="Q5">
        <v>3.29</v>
      </c>
      <c r="R5">
        <v>3.22</v>
      </c>
      <c r="S5">
        <v>3.22</v>
      </c>
      <c r="T5">
        <v>3.25</v>
      </c>
      <c r="U5">
        <v>3.33</v>
      </c>
      <c r="V5">
        <v>3.47</v>
      </c>
      <c r="W5">
        <v>3.4</v>
      </c>
      <c r="X5">
        <v>3.49</v>
      </c>
      <c r="Y5">
        <v>3.63</v>
      </c>
      <c r="Z5">
        <v>3.74</v>
      </c>
      <c r="AA5">
        <v>3.78</v>
      </c>
      <c r="AB5">
        <v>3.87</v>
      </c>
      <c r="AC5">
        <v>3.66</v>
      </c>
      <c r="AD5">
        <v>3.47</v>
      </c>
      <c r="AE5">
        <v>3.45</v>
      </c>
      <c r="AF5">
        <v>3.32</v>
      </c>
      <c r="AG5">
        <v>3.25</v>
      </c>
      <c r="AH5">
        <v>3.3</v>
      </c>
      <c r="AI5">
        <v>3.28</v>
      </c>
      <c r="AJ5">
        <v>3.21</v>
      </c>
      <c r="AK5">
        <v>3.15</v>
      </c>
      <c r="AL5">
        <v>3.17</v>
      </c>
      <c r="AM5">
        <v>3.13</v>
      </c>
      <c r="AN5">
        <v>3.09</v>
      </c>
      <c r="AO5">
        <v>3.06</v>
      </c>
      <c r="AP5">
        <v>3.11</v>
      </c>
      <c r="AQ5">
        <v>2.96</v>
      </c>
      <c r="AR5">
        <v>2.88</v>
      </c>
      <c r="AS5">
        <v>2.75</v>
      </c>
      <c r="AT5">
        <v>2.67</v>
      </c>
      <c r="AU5">
        <v>2.62</v>
      </c>
      <c r="AV5">
        <v>2.56</v>
      </c>
      <c r="AW5">
        <v>2.5299999999999998</v>
      </c>
      <c r="AX5">
        <v>2.4700000000000002</v>
      </c>
      <c r="AY5">
        <v>2.4300000000000002</v>
      </c>
      <c r="AZ5">
        <v>2.37</v>
      </c>
      <c r="BA5">
        <v>2.3199999999999998</v>
      </c>
      <c r="BB5">
        <v>2.27</v>
      </c>
    </row>
    <row r="6" spans="1:54" x14ac:dyDescent="0.35">
      <c r="M6" t="s">
        <v>190</v>
      </c>
      <c r="N6">
        <v>5.61</v>
      </c>
      <c r="O6">
        <v>5.35</v>
      </c>
      <c r="P6">
        <v>5.0999999999999996</v>
      </c>
      <c r="Q6">
        <v>4.8600000000000003</v>
      </c>
      <c r="R6">
        <v>4.87</v>
      </c>
      <c r="S6">
        <v>4.8899999999999997</v>
      </c>
      <c r="T6">
        <v>4.49</v>
      </c>
      <c r="U6">
        <v>4.55</v>
      </c>
      <c r="V6">
        <v>4.3899999999999997</v>
      </c>
      <c r="W6">
        <v>4.25</v>
      </c>
      <c r="X6">
        <v>4.18</v>
      </c>
      <c r="Y6">
        <v>4</v>
      </c>
      <c r="Z6">
        <v>3.99</v>
      </c>
      <c r="AA6">
        <v>3.79</v>
      </c>
      <c r="AB6">
        <v>3.76</v>
      </c>
      <c r="AC6">
        <v>3.8</v>
      </c>
      <c r="AD6">
        <v>3.7</v>
      </c>
      <c r="AE6">
        <v>3.84</v>
      </c>
      <c r="AF6">
        <v>3.92</v>
      </c>
      <c r="AG6">
        <v>3.79</v>
      </c>
      <c r="AH6">
        <v>3.65</v>
      </c>
      <c r="AI6">
        <v>3.69</v>
      </c>
      <c r="AJ6">
        <v>3.69</v>
      </c>
      <c r="AK6">
        <v>3.71</v>
      </c>
      <c r="AL6">
        <v>3.79</v>
      </c>
      <c r="AM6">
        <v>3.74</v>
      </c>
      <c r="AN6">
        <v>3.88</v>
      </c>
      <c r="AO6">
        <v>3.96</v>
      </c>
      <c r="AP6">
        <v>3.75</v>
      </c>
      <c r="AQ6">
        <v>3.94</v>
      </c>
      <c r="AR6">
        <v>3.93</v>
      </c>
      <c r="AS6">
        <v>3.81</v>
      </c>
      <c r="AT6">
        <v>3.82</v>
      </c>
      <c r="AU6">
        <v>3.78</v>
      </c>
      <c r="AV6">
        <v>3.76</v>
      </c>
      <c r="AW6">
        <v>3.74</v>
      </c>
      <c r="AX6">
        <v>3.72</v>
      </c>
      <c r="AY6">
        <v>3.7</v>
      </c>
      <c r="AZ6">
        <v>3.69</v>
      </c>
      <c r="BA6">
        <v>3.67</v>
      </c>
      <c r="BB6">
        <v>3.66</v>
      </c>
    </row>
    <row r="7" spans="1:54" x14ac:dyDescent="0.35">
      <c r="M7" t="s">
        <v>191</v>
      </c>
      <c r="N7">
        <v>7.21</v>
      </c>
      <c r="O7">
        <v>6.39</v>
      </c>
      <c r="P7">
        <v>7.5</v>
      </c>
      <c r="Q7">
        <v>6.4</v>
      </c>
      <c r="R7">
        <v>5.79</v>
      </c>
      <c r="S7">
        <v>5.86</v>
      </c>
      <c r="T7">
        <v>5.23</v>
      </c>
      <c r="U7">
        <v>5.53</v>
      </c>
      <c r="V7">
        <v>5.38</v>
      </c>
      <c r="W7">
        <v>5.58</v>
      </c>
      <c r="X7">
        <v>5.67</v>
      </c>
      <c r="Y7">
        <v>4.9400000000000004</v>
      </c>
      <c r="Z7">
        <v>5.92</v>
      </c>
      <c r="AA7">
        <v>5.66</v>
      </c>
      <c r="AB7">
        <v>5.37</v>
      </c>
      <c r="AC7">
        <v>5.15</v>
      </c>
      <c r="AD7">
        <v>5.52</v>
      </c>
      <c r="AE7">
        <v>6.21</v>
      </c>
      <c r="AF7">
        <v>5.56</v>
      </c>
      <c r="AG7">
        <v>4.7699999999999996</v>
      </c>
      <c r="AH7">
        <v>4.07</v>
      </c>
      <c r="AI7">
        <v>4.68</v>
      </c>
      <c r="AJ7">
        <v>4.4800000000000004</v>
      </c>
      <c r="AK7">
        <v>4.03</v>
      </c>
      <c r="AL7">
        <v>5.31</v>
      </c>
      <c r="AM7">
        <v>4.41</v>
      </c>
      <c r="AN7">
        <v>4.59</v>
      </c>
      <c r="AO7">
        <v>4.05</v>
      </c>
      <c r="AP7">
        <v>5.5</v>
      </c>
      <c r="AQ7">
        <v>5.03</v>
      </c>
      <c r="AR7">
        <v>4.5199999999999996</v>
      </c>
      <c r="AS7">
        <v>3.87</v>
      </c>
      <c r="AT7">
        <v>3.79</v>
      </c>
      <c r="AU7">
        <v>3.88</v>
      </c>
      <c r="AV7">
        <v>3.83</v>
      </c>
      <c r="AW7">
        <v>3.79</v>
      </c>
      <c r="AX7">
        <v>3.93</v>
      </c>
      <c r="AY7">
        <v>3.89</v>
      </c>
      <c r="AZ7">
        <v>3.93</v>
      </c>
      <c r="BA7">
        <v>3.84</v>
      </c>
      <c r="BB7">
        <v>3.75</v>
      </c>
    </row>
    <row r="8" spans="1:54" x14ac:dyDescent="0.35">
      <c r="M8" t="s">
        <v>192</v>
      </c>
      <c r="N8">
        <v>0.57999999999999996</v>
      </c>
      <c r="O8">
        <v>0.56999999999999995</v>
      </c>
      <c r="P8">
        <v>0.56000000000000005</v>
      </c>
      <c r="Q8">
        <v>0.55000000000000004</v>
      </c>
      <c r="R8">
        <v>0.54</v>
      </c>
      <c r="S8">
        <v>0.52</v>
      </c>
      <c r="T8">
        <v>0.52</v>
      </c>
      <c r="U8">
        <v>0.52</v>
      </c>
      <c r="V8">
        <v>0.48</v>
      </c>
      <c r="W8">
        <v>0.45</v>
      </c>
      <c r="X8">
        <v>0.43</v>
      </c>
      <c r="Y8">
        <v>0.42</v>
      </c>
      <c r="Z8">
        <v>0.41</v>
      </c>
      <c r="AA8">
        <v>0.39</v>
      </c>
      <c r="AB8">
        <v>0.39</v>
      </c>
      <c r="AC8">
        <v>0.54</v>
      </c>
      <c r="AD8">
        <v>0.54</v>
      </c>
      <c r="AE8">
        <v>0.51</v>
      </c>
      <c r="AF8">
        <v>0.49</v>
      </c>
      <c r="AG8">
        <v>0.5</v>
      </c>
      <c r="AH8">
        <v>0.48</v>
      </c>
      <c r="AI8">
        <v>0.52</v>
      </c>
      <c r="AJ8">
        <v>0.35</v>
      </c>
      <c r="AK8">
        <v>0.32</v>
      </c>
      <c r="AL8">
        <v>0.32</v>
      </c>
      <c r="AM8">
        <v>0.33</v>
      </c>
      <c r="AN8">
        <v>0.38</v>
      </c>
      <c r="AO8">
        <v>0.26</v>
      </c>
      <c r="AP8">
        <v>0.32</v>
      </c>
      <c r="AQ8">
        <v>0.3</v>
      </c>
      <c r="AR8">
        <v>0.25</v>
      </c>
      <c r="AS8">
        <v>0.24</v>
      </c>
      <c r="AT8">
        <v>0.25</v>
      </c>
      <c r="AU8">
        <v>0.23</v>
      </c>
      <c r="AV8">
        <v>0.24</v>
      </c>
      <c r="AW8">
        <v>0.25</v>
      </c>
      <c r="AX8">
        <v>0.25</v>
      </c>
      <c r="AY8">
        <v>0.25</v>
      </c>
      <c r="AZ8">
        <v>0.26</v>
      </c>
      <c r="BA8">
        <v>0.26</v>
      </c>
      <c r="BB8">
        <v>0.26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92</v>
      </c>
    </row>
    <row r="28" spans="1:54" x14ac:dyDescent="0.35">
      <c r="M28" s="2" t="s">
        <v>113</v>
      </c>
      <c r="N28" s="2" t="s">
        <v>114</v>
      </c>
      <c r="O28" s="2" t="s">
        <v>125</v>
      </c>
      <c r="P28" s="2" t="s">
        <v>126</v>
      </c>
      <c r="Q28" s="2" t="s">
        <v>127</v>
      </c>
      <c r="R28" s="2" t="s">
        <v>128</v>
      </c>
      <c r="S28" s="2" t="s">
        <v>129</v>
      </c>
      <c r="T28" s="2" t="s">
        <v>130</v>
      </c>
      <c r="U28" s="2" t="s">
        <v>131</v>
      </c>
      <c r="V28" s="2" t="s">
        <v>132</v>
      </c>
      <c r="W28" s="2" t="s">
        <v>133</v>
      </c>
      <c r="X28" s="2" t="s">
        <v>134</v>
      </c>
      <c r="Y28" s="2" t="s">
        <v>135</v>
      </c>
      <c r="Z28" s="2" t="s">
        <v>136</v>
      </c>
      <c r="AA28" s="2" t="s">
        <v>137</v>
      </c>
      <c r="AB28" s="2" t="s">
        <v>138</v>
      </c>
      <c r="AC28" s="2" t="s">
        <v>139</v>
      </c>
      <c r="AD28" s="2" t="s">
        <v>140</v>
      </c>
      <c r="AE28" s="2" t="s">
        <v>141</v>
      </c>
      <c r="AF28" s="2" t="s">
        <v>142</v>
      </c>
      <c r="AG28" s="2" t="s">
        <v>143</v>
      </c>
      <c r="AH28" s="2" t="s">
        <v>144</v>
      </c>
      <c r="AI28" s="2" t="s">
        <v>145</v>
      </c>
      <c r="AJ28" s="2" t="s">
        <v>146</v>
      </c>
      <c r="AK28" s="2" t="s">
        <v>147</v>
      </c>
      <c r="AL28" s="2" t="s">
        <v>148</v>
      </c>
      <c r="AM28" s="2" t="s">
        <v>149</v>
      </c>
      <c r="AN28" s="2" t="s">
        <v>150</v>
      </c>
      <c r="AO28" s="2" t="s">
        <v>151</v>
      </c>
      <c r="AP28" s="2" t="s">
        <v>152</v>
      </c>
      <c r="AQ28" s="2" t="s">
        <v>115</v>
      </c>
      <c r="AR28" s="2" t="s">
        <v>153</v>
      </c>
      <c r="AS28" s="2" t="s">
        <v>154</v>
      </c>
      <c r="AT28" s="2" t="s">
        <v>155</v>
      </c>
      <c r="AU28" s="2" t="s">
        <v>156</v>
      </c>
      <c r="AV28" s="2" t="s">
        <v>157</v>
      </c>
      <c r="AW28" s="2" t="s">
        <v>116</v>
      </c>
      <c r="AX28" s="2" t="s">
        <v>158</v>
      </c>
      <c r="AY28" s="2" t="s">
        <v>159</v>
      </c>
      <c r="AZ28" s="2" t="s">
        <v>160</v>
      </c>
      <c r="BA28" s="2" t="s">
        <v>161</v>
      </c>
      <c r="BB28" s="2" t="s">
        <v>117</v>
      </c>
    </row>
    <row r="29" spans="1:54" x14ac:dyDescent="0.35">
      <c r="B29" t="s">
        <v>124</v>
      </c>
      <c r="M29" t="s">
        <v>194</v>
      </c>
      <c r="N29">
        <v>5.61</v>
      </c>
      <c r="O29">
        <v>5.35</v>
      </c>
      <c r="P29">
        <v>5.0999999999999996</v>
      </c>
      <c r="Q29">
        <v>4.8600000000000003</v>
      </c>
      <c r="R29">
        <v>4.87</v>
      </c>
      <c r="S29">
        <v>4.8899999999999997</v>
      </c>
      <c r="T29">
        <v>4.49</v>
      </c>
      <c r="U29">
        <v>4.55</v>
      </c>
      <c r="V29">
        <v>4.3899999999999997</v>
      </c>
      <c r="W29">
        <v>4.25</v>
      </c>
      <c r="X29">
        <v>4.18</v>
      </c>
      <c r="Y29">
        <v>4</v>
      </c>
      <c r="Z29">
        <v>3.99</v>
      </c>
      <c r="AA29">
        <v>3.79</v>
      </c>
      <c r="AB29">
        <v>3.76</v>
      </c>
      <c r="AC29">
        <v>3.8</v>
      </c>
      <c r="AD29">
        <v>3.7</v>
      </c>
      <c r="AE29">
        <v>3.84</v>
      </c>
      <c r="AF29">
        <v>3.92</v>
      </c>
      <c r="AG29">
        <v>3.79</v>
      </c>
      <c r="AH29">
        <v>3.65</v>
      </c>
      <c r="AI29">
        <v>3.69</v>
      </c>
      <c r="AJ29">
        <v>3.69</v>
      </c>
      <c r="AK29">
        <v>3.71</v>
      </c>
      <c r="AL29">
        <v>3.79</v>
      </c>
      <c r="AM29">
        <v>3.74</v>
      </c>
      <c r="AN29">
        <v>3.88</v>
      </c>
      <c r="AO29">
        <v>3.96</v>
      </c>
      <c r="AP29">
        <v>3.75</v>
      </c>
      <c r="AQ29">
        <v>3.94</v>
      </c>
      <c r="AR29">
        <v>3.93</v>
      </c>
      <c r="AS29">
        <v>3.81</v>
      </c>
      <c r="AT29">
        <v>3.82</v>
      </c>
      <c r="AU29">
        <v>3.78</v>
      </c>
      <c r="AV29">
        <v>3.76</v>
      </c>
      <c r="AW29">
        <v>3.74</v>
      </c>
      <c r="AX29">
        <v>3.72</v>
      </c>
      <c r="AY29">
        <v>3.7</v>
      </c>
      <c r="AZ29">
        <v>3.69</v>
      </c>
      <c r="BA29">
        <v>3.67</v>
      </c>
      <c r="BB29">
        <v>3.66</v>
      </c>
    </row>
    <row r="30" spans="1:54" x14ac:dyDescent="0.35">
      <c r="B30" t="s">
        <v>198</v>
      </c>
      <c r="C30" t="s">
        <v>113</v>
      </c>
      <c r="M30" t="s">
        <v>195</v>
      </c>
      <c r="N30">
        <v>0.4</v>
      </c>
      <c r="O30">
        <v>0.4</v>
      </c>
      <c r="P30">
        <v>0.41</v>
      </c>
      <c r="Q30">
        <v>0.39</v>
      </c>
      <c r="R30">
        <v>0.39</v>
      </c>
      <c r="S30">
        <v>0.38</v>
      </c>
      <c r="T30">
        <v>0.39</v>
      </c>
      <c r="U30">
        <v>0.4</v>
      </c>
      <c r="V30">
        <v>0.41</v>
      </c>
      <c r="W30">
        <v>0.41</v>
      </c>
      <c r="X30">
        <v>0.41</v>
      </c>
      <c r="Y30">
        <v>0.43</v>
      </c>
      <c r="Z30">
        <v>0.43</v>
      </c>
      <c r="AA30">
        <v>0.43</v>
      </c>
      <c r="AB30">
        <v>0.45</v>
      </c>
      <c r="AC30">
        <v>0.45</v>
      </c>
      <c r="AD30">
        <v>0.45</v>
      </c>
      <c r="AE30">
        <v>0.45</v>
      </c>
      <c r="AF30">
        <v>0.45</v>
      </c>
      <c r="AG30">
        <v>0.43</v>
      </c>
      <c r="AH30">
        <v>0.42</v>
      </c>
      <c r="AI30">
        <v>0.41</v>
      </c>
      <c r="AJ30">
        <v>0.4</v>
      </c>
      <c r="AK30">
        <v>0.4</v>
      </c>
      <c r="AL30">
        <v>0.4</v>
      </c>
      <c r="AM30">
        <v>0.4</v>
      </c>
      <c r="AN30">
        <v>0.4</v>
      </c>
      <c r="AO30">
        <v>0.41</v>
      </c>
      <c r="AP30">
        <v>0.41</v>
      </c>
      <c r="AQ30">
        <v>0.39</v>
      </c>
      <c r="AR30">
        <v>0.37</v>
      </c>
      <c r="AS30">
        <v>0.31</v>
      </c>
      <c r="AT30">
        <v>0.31</v>
      </c>
      <c r="AU30">
        <v>0.31</v>
      </c>
      <c r="AV30">
        <v>0.31</v>
      </c>
      <c r="AW30">
        <v>0.31</v>
      </c>
      <c r="AX30">
        <v>0.31</v>
      </c>
      <c r="AY30">
        <v>0.31</v>
      </c>
      <c r="AZ30">
        <v>0.31</v>
      </c>
      <c r="BA30">
        <v>0.3</v>
      </c>
      <c r="BB30">
        <v>0.3</v>
      </c>
    </row>
    <row r="31" spans="1:54" x14ac:dyDescent="0.35">
      <c r="M31" t="s">
        <v>196</v>
      </c>
      <c r="N31">
        <v>5.38</v>
      </c>
      <c r="O31">
        <v>5.42</v>
      </c>
      <c r="P31">
        <v>5.35</v>
      </c>
      <c r="Q31">
        <v>5.41</v>
      </c>
      <c r="R31">
        <v>5.28</v>
      </c>
      <c r="S31">
        <v>5.28</v>
      </c>
      <c r="T31">
        <v>5.29</v>
      </c>
      <c r="U31">
        <v>5.12</v>
      </c>
      <c r="V31">
        <v>5.12</v>
      </c>
      <c r="W31">
        <v>4.9000000000000004</v>
      </c>
      <c r="X31">
        <v>4.91</v>
      </c>
      <c r="Y31">
        <v>4.99</v>
      </c>
      <c r="Z31">
        <v>4.92</v>
      </c>
      <c r="AA31">
        <v>4.8899999999999997</v>
      </c>
      <c r="AB31">
        <v>4.76</v>
      </c>
      <c r="AC31">
        <v>4.74</v>
      </c>
      <c r="AD31">
        <v>4.71</v>
      </c>
      <c r="AE31">
        <v>4.78</v>
      </c>
      <c r="AF31">
        <v>4.8600000000000003</v>
      </c>
      <c r="AG31">
        <v>4.88</v>
      </c>
      <c r="AH31">
        <v>4.93</v>
      </c>
      <c r="AI31">
        <v>4.8899999999999997</v>
      </c>
      <c r="AJ31">
        <v>5.04</v>
      </c>
      <c r="AK31">
        <v>5.05</v>
      </c>
      <c r="AL31">
        <v>5.0199999999999996</v>
      </c>
      <c r="AM31">
        <v>4.9800000000000004</v>
      </c>
      <c r="AN31">
        <v>5.05</v>
      </c>
      <c r="AO31">
        <v>5.0599999999999996</v>
      </c>
      <c r="AP31">
        <v>5.09</v>
      </c>
      <c r="AQ31">
        <v>5.01</v>
      </c>
      <c r="AR31">
        <v>5.01</v>
      </c>
      <c r="AS31">
        <v>5.01</v>
      </c>
      <c r="AT31">
        <v>5.01</v>
      </c>
      <c r="AU31">
        <v>5.0199999999999996</v>
      </c>
      <c r="AV31">
        <v>5.03</v>
      </c>
      <c r="AW31">
        <v>5.05</v>
      </c>
      <c r="AX31">
        <v>5.0599999999999996</v>
      </c>
      <c r="AY31">
        <v>5.08</v>
      </c>
      <c r="AZ31">
        <v>5.0999999999999996</v>
      </c>
      <c r="BA31">
        <v>5.1100000000000003</v>
      </c>
      <c r="BB31">
        <v>5.12</v>
      </c>
    </row>
    <row r="32" spans="1:54" x14ac:dyDescent="0.35">
      <c r="M32" t="s">
        <v>197</v>
      </c>
      <c r="N32">
        <v>1.68</v>
      </c>
      <c r="O32">
        <v>1.76</v>
      </c>
      <c r="P32">
        <v>1.92</v>
      </c>
      <c r="Q32">
        <v>2.06</v>
      </c>
      <c r="R32">
        <v>2.0099999999999998</v>
      </c>
      <c r="S32">
        <v>2</v>
      </c>
      <c r="T32">
        <v>2.0099999999999998</v>
      </c>
      <c r="U32">
        <v>2.1</v>
      </c>
      <c r="V32">
        <v>2.2400000000000002</v>
      </c>
      <c r="W32">
        <v>2.2200000000000002</v>
      </c>
      <c r="X32">
        <v>2.23</v>
      </c>
      <c r="Y32">
        <v>2.36</v>
      </c>
      <c r="Z32">
        <v>2.4700000000000002</v>
      </c>
      <c r="AA32">
        <v>2.5</v>
      </c>
      <c r="AB32">
        <v>2.58</v>
      </c>
      <c r="AC32">
        <v>2.37</v>
      </c>
      <c r="AD32">
        <v>2.21</v>
      </c>
      <c r="AE32">
        <v>2.2200000000000002</v>
      </c>
      <c r="AF32">
        <v>2.04</v>
      </c>
      <c r="AG32">
        <v>1.97</v>
      </c>
      <c r="AH32">
        <v>2.02</v>
      </c>
      <c r="AI32">
        <v>2</v>
      </c>
      <c r="AJ32">
        <v>1.87</v>
      </c>
      <c r="AK32">
        <v>1.85</v>
      </c>
      <c r="AL32">
        <v>1.89</v>
      </c>
      <c r="AM32">
        <v>1.86</v>
      </c>
      <c r="AN32">
        <v>1.8</v>
      </c>
      <c r="AO32">
        <v>1.78</v>
      </c>
      <c r="AP32">
        <v>1.84</v>
      </c>
      <c r="AQ32">
        <v>1.73</v>
      </c>
      <c r="AR32">
        <v>1.7</v>
      </c>
      <c r="AS32">
        <v>1.66</v>
      </c>
      <c r="AT32">
        <v>1.63</v>
      </c>
      <c r="AU32">
        <v>1.6</v>
      </c>
      <c r="AV32">
        <v>1.57</v>
      </c>
      <c r="AW32">
        <v>1.55</v>
      </c>
      <c r="AX32">
        <v>1.52</v>
      </c>
      <c r="AY32">
        <v>1.5</v>
      </c>
      <c r="AZ32">
        <v>1.47</v>
      </c>
      <c r="BA32">
        <v>1.44</v>
      </c>
      <c r="BB32">
        <v>1.42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93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199</v>
      </c>
      <c r="N54">
        <v>4.5199999999999996</v>
      </c>
      <c r="O54">
        <v>4.5599999999999996</v>
      </c>
      <c r="P54">
        <v>4.5</v>
      </c>
      <c r="Q54">
        <v>4.5599999999999996</v>
      </c>
      <c r="R54">
        <v>4.46</v>
      </c>
      <c r="S54">
        <v>4.4400000000000004</v>
      </c>
      <c r="T54">
        <v>4.4400000000000004</v>
      </c>
      <c r="U54">
        <v>4.29</v>
      </c>
      <c r="V54">
        <v>4.29</v>
      </c>
      <c r="W54">
        <v>4.13</v>
      </c>
      <c r="X54">
        <v>4.07</v>
      </c>
      <c r="Y54">
        <v>4.1500000000000004</v>
      </c>
      <c r="Z54">
        <v>4.08</v>
      </c>
      <c r="AA54">
        <v>4.04</v>
      </c>
      <c r="AB54">
        <v>3.92</v>
      </c>
      <c r="AC54">
        <v>3.9</v>
      </c>
      <c r="AD54">
        <v>3.9</v>
      </c>
      <c r="AE54">
        <v>3.99</v>
      </c>
      <c r="AF54">
        <v>4.03</v>
      </c>
      <c r="AG54">
        <v>4.03</v>
      </c>
      <c r="AH54">
        <v>4.07</v>
      </c>
      <c r="AI54">
        <v>4.0199999999999996</v>
      </c>
      <c r="AJ54">
        <v>4.1100000000000003</v>
      </c>
      <c r="AK54">
        <v>4.1399999999999997</v>
      </c>
      <c r="AL54">
        <v>4.1399999999999997</v>
      </c>
      <c r="AM54">
        <v>4.1100000000000003</v>
      </c>
      <c r="AN54">
        <v>4.16</v>
      </c>
      <c r="AO54">
        <v>4.18</v>
      </c>
      <c r="AP54">
        <v>4.22</v>
      </c>
      <c r="AQ54">
        <v>4.17</v>
      </c>
      <c r="AR54">
        <v>4.1900000000000004</v>
      </c>
      <c r="AS54">
        <v>4.2300000000000004</v>
      </c>
      <c r="AT54">
        <v>4.2699999999999996</v>
      </c>
      <c r="AU54">
        <v>4.3099999999999996</v>
      </c>
      <c r="AV54">
        <v>4.3499999999999996</v>
      </c>
      <c r="AW54">
        <v>4.3899999999999997</v>
      </c>
      <c r="AX54">
        <v>4.42</v>
      </c>
      <c r="AY54">
        <v>4.46</v>
      </c>
      <c r="AZ54">
        <v>4.5</v>
      </c>
      <c r="BA54">
        <v>4.54</v>
      </c>
      <c r="BB54">
        <v>4.58</v>
      </c>
    </row>
    <row r="55" spans="1:54" x14ac:dyDescent="0.35">
      <c r="B55" t="s">
        <v>187</v>
      </c>
      <c r="C55" t="s">
        <v>113</v>
      </c>
      <c r="M55" t="s">
        <v>189</v>
      </c>
      <c r="N55">
        <v>2.93</v>
      </c>
      <c r="O55">
        <v>3.03</v>
      </c>
      <c r="P55">
        <v>3.19</v>
      </c>
      <c r="Q55">
        <v>3.29</v>
      </c>
      <c r="R55">
        <v>3.22</v>
      </c>
      <c r="S55">
        <v>3.22</v>
      </c>
      <c r="T55">
        <v>3.25</v>
      </c>
      <c r="U55">
        <v>3.33</v>
      </c>
      <c r="V55">
        <v>3.47</v>
      </c>
      <c r="W55">
        <v>3.4</v>
      </c>
      <c r="X55">
        <v>3.49</v>
      </c>
      <c r="Y55">
        <v>3.63</v>
      </c>
      <c r="Z55">
        <v>3.74</v>
      </c>
      <c r="AA55">
        <v>3.78</v>
      </c>
      <c r="AB55">
        <v>3.87</v>
      </c>
      <c r="AC55">
        <v>3.66</v>
      </c>
      <c r="AD55">
        <v>3.47</v>
      </c>
      <c r="AE55">
        <v>3.45</v>
      </c>
      <c r="AF55">
        <v>3.32</v>
      </c>
      <c r="AG55">
        <v>3.25</v>
      </c>
      <c r="AH55">
        <v>3.3</v>
      </c>
      <c r="AI55">
        <v>3.28</v>
      </c>
      <c r="AJ55">
        <v>3.21</v>
      </c>
      <c r="AK55">
        <v>3.15</v>
      </c>
      <c r="AL55">
        <v>3.17</v>
      </c>
      <c r="AM55">
        <v>3.13</v>
      </c>
      <c r="AN55">
        <v>3.09</v>
      </c>
      <c r="AO55">
        <v>3.06</v>
      </c>
      <c r="AP55">
        <v>3.11</v>
      </c>
      <c r="AQ55">
        <v>2.96</v>
      </c>
      <c r="AR55">
        <v>2.88</v>
      </c>
      <c r="AS55">
        <v>2.75</v>
      </c>
      <c r="AT55">
        <v>2.67</v>
      </c>
      <c r="AU55">
        <v>2.62</v>
      </c>
      <c r="AV55">
        <v>2.56</v>
      </c>
      <c r="AW55">
        <v>2.5299999999999998</v>
      </c>
      <c r="AX55">
        <v>2.4700000000000002</v>
      </c>
      <c r="AY55">
        <v>2.4300000000000002</v>
      </c>
      <c r="AZ55">
        <v>2.37</v>
      </c>
      <c r="BA55">
        <v>2.3199999999999998</v>
      </c>
      <c r="BB55">
        <v>2.27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94</v>
      </c>
    </row>
    <row r="78" spans="1:54" x14ac:dyDescent="0.35">
      <c r="M78" s="2" t="s">
        <v>113</v>
      </c>
      <c r="N78" s="2" t="s">
        <v>152</v>
      </c>
      <c r="O78" s="2" t="s">
        <v>115</v>
      </c>
      <c r="P78" s="2" t="s">
        <v>153</v>
      </c>
      <c r="Q78" s="2" t="s">
        <v>154</v>
      </c>
      <c r="R78" s="2" t="s">
        <v>155</v>
      </c>
      <c r="S78" s="2" t="s">
        <v>156</v>
      </c>
      <c r="T78" s="2" t="s">
        <v>157</v>
      </c>
      <c r="U78" s="2" t="s">
        <v>116</v>
      </c>
      <c r="V78" s="2" t="s">
        <v>158</v>
      </c>
      <c r="W78" s="2" t="s">
        <v>159</v>
      </c>
      <c r="X78" s="2" t="s">
        <v>160</v>
      </c>
      <c r="Y78" s="2" t="s">
        <v>161</v>
      </c>
      <c r="Z78" s="2" t="s">
        <v>117</v>
      </c>
    </row>
    <row r="79" spans="1:54" x14ac:dyDescent="0.35">
      <c r="B79" t="s">
        <v>124</v>
      </c>
      <c r="M79" t="s">
        <v>200</v>
      </c>
      <c r="N79">
        <v>3.55</v>
      </c>
      <c r="O79">
        <v>4.43</v>
      </c>
      <c r="P79">
        <v>7.14</v>
      </c>
      <c r="Q79">
        <v>8.43</v>
      </c>
      <c r="R79">
        <v>10.039999999999999</v>
      </c>
      <c r="S79">
        <v>10.98</v>
      </c>
      <c r="T79">
        <v>11.95</v>
      </c>
      <c r="U79">
        <v>12.2</v>
      </c>
      <c r="V79">
        <v>13.11</v>
      </c>
      <c r="W79">
        <v>13.75</v>
      </c>
      <c r="X79">
        <v>14.43</v>
      </c>
      <c r="Y79">
        <v>15.17</v>
      </c>
      <c r="Z79">
        <v>15.95</v>
      </c>
    </row>
    <row r="80" spans="1:54" x14ac:dyDescent="0.35">
      <c r="B80" t="s">
        <v>187</v>
      </c>
      <c r="C80" t="s">
        <v>113</v>
      </c>
      <c r="M80" t="s">
        <v>201</v>
      </c>
      <c r="N80">
        <v>2.19</v>
      </c>
      <c r="O80">
        <v>2.73</v>
      </c>
      <c r="P80">
        <v>4.4000000000000004</v>
      </c>
      <c r="Q80">
        <v>5.19</v>
      </c>
      <c r="R80">
        <v>6.19</v>
      </c>
      <c r="S80">
        <v>6.77</v>
      </c>
      <c r="T80">
        <v>7.36</v>
      </c>
      <c r="U80">
        <v>7.52</v>
      </c>
      <c r="V80">
        <v>8.08</v>
      </c>
      <c r="W80">
        <v>8.48</v>
      </c>
      <c r="X80">
        <v>8.9</v>
      </c>
      <c r="Y80">
        <v>9.35</v>
      </c>
      <c r="Z80">
        <v>9.83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95</v>
      </c>
    </row>
    <row r="103" spans="1:54" x14ac:dyDescent="0.35">
      <c r="M103" s="2" t="s">
        <v>113</v>
      </c>
      <c r="N103" s="2" t="s">
        <v>115</v>
      </c>
      <c r="O103" s="2" t="s">
        <v>116</v>
      </c>
      <c r="P103" s="2" t="s">
        <v>117</v>
      </c>
    </row>
    <row r="104" spans="1:54" x14ac:dyDescent="0.35">
      <c r="B104" t="s">
        <v>202</v>
      </c>
      <c r="M104" t="s">
        <v>203</v>
      </c>
      <c r="N104" s="3">
        <v>0.03</v>
      </c>
      <c r="O104" s="3">
        <v>0.06</v>
      </c>
      <c r="P104" s="3">
        <v>0.08</v>
      </c>
    </row>
    <row r="105" spans="1:54" x14ac:dyDescent="0.35">
      <c r="B105" t="s">
        <v>208</v>
      </c>
      <c r="C105" t="s">
        <v>113</v>
      </c>
      <c r="M105" t="s">
        <v>204</v>
      </c>
      <c r="N105" s="3">
        <v>0.01</v>
      </c>
      <c r="O105" s="3">
        <v>0.02</v>
      </c>
      <c r="P105" s="3">
        <v>0.02</v>
      </c>
    </row>
    <row r="106" spans="1:54" x14ac:dyDescent="0.35">
      <c r="M106" t="s">
        <v>205</v>
      </c>
      <c r="N106" s="3">
        <v>0.03</v>
      </c>
      <c r="O106" s="3">
        <v>0.04</v>
      </c>
      <c r="P106" s="3">
        <v>0.06</v>
      </c>
    </row>
    <row r="107" spans="1:54" x14ac:dyDescent="0.35">
      <c r="M107" t="s">
        <v>206</v>
      </c>
      <c r="N107" s="3">
        <v>0.01</v>
      </c>
      <c r="O107" s="3">
        <v>0.02</v>
      </c>
      <c r="P107" s="3">
        <v>0.03</v>
      </c>
    </row>
    <row r="108" spans="1:54" x14ac:dyDescent="0.35">
      <c r="M108" t="s">
        <v>207</v>
      </c>
      <c r="N108" s="3">
        <v>0.02</v>
      </c>
      <c r="O108" s="3">
        <v>0.03</v>
      </c>
      <c r="P108" s="3">
        <v>0.05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96</v>
      </c>
    </row>
    <row r="128" spans="1:54" x14ac:dyDescent="0.35">
      <c r="M128" s="2" t="s">
        <v>113</v>
      </c>
      <c r="N128" s="2" t="s">
        <v>114</v>
      </c>
      <c r="O128" t="s">
        <v>444</v>
      </c>
      <c r="P128" s="2" t="s">
        <v>144</v>
      </c>
      <c r="Q128" s="2" t="s">
        <v>145</v>
      </c>
      <c r="R128" s="2" t="s">
        <v>146</v>
      </c>
      <c r="S128" s="2" t="s">
        <v>147</v>
      </c>
      <c r="T128" s="2" t="s">
        <v>148</v>
      </c>
      <c r="U128" s="2" t="s">
        <v>149</v>
      </c>
      <c r="V128" s="2" t="s">
        <v>150</v>
      </c>
      <c r="W128" s="2" t="s">
        <v>151</v>
      </c>
      <c r="X128" s="2" t="s">
        <v>152</v>
      </c>
      <c r="Y128" s="2" t="s">
        <v>115</v>
      </c>
      <c r="Z128" s="2" t="s">
        <v>153</v>
      </c>
      <c r="AA128" s="2" t="s">
        <v>154</v>
      </c>
      <c r="AB128" s="2" t="s">
        <v>155</v>
      </c>
      <c r="AC128" s="2" t="s">
        <v>156</v>
      </c>
      <c r="AD128" s="2" t="s">
        <v>157</v>
      </c>
      <c r="AE128" s="2" t="s">
        <v>116</v>
      </c>
      <c r="AF128" s="2" t="s">
        <v>158</v>
      </c>
      <c r="AG128" s="2" t="s">
        <v>159</v>
      </c>
      <c r="AH128" s="2" t="s">
        <v>160</v>
      </c>
      <c r="AI128" s="2" t="s">
        <v>161</v>
      </c>
      <c r="AJ128" s="2" t="s">
        <v>117</v>
      </c>
    </row>
    <row r="129" spans="2:36" x14ac:dyDescent="0.35">
      <c r="B129" t="s">
        <v>180</v>
      </c>
      <c r="M129" t="s">
        <v>209</v>
      </c>
      <c r="N129">
        <v>0.81</v>
      </c>
      <c r="P129">
        <v>-1.1499999999999999</v>
      </c>
      <c r="Q129">
        <v>-0.59</v>
      </c>
      <c r="R129">
        <v>-0.59</v>
      </c>
      <c r="S129">
        <v>-0.98</v>
      </c>
      <c r="T129">
        <v>0.36</v>
      </c>
      <c r="U129">
        <v>-0.49</v>
      </c>
      <c r="V129">
        <v>-0.28000000000000003</v>
      </c>
      <c r="W129">
        <v>-0.82</v>
      </c>
      <c r="X129">
        <v>0.66</v>
      </c>
      <c r="Y129">
        <v>0.2</v>
      </c>
      <c r="Z129">
        <v>-0.31</v>
      </c>
      <c r="AA129">
        <v>-0.94</v>
      </c>
      <c r="AB129">
        <v>-0.98</v>
      </c>
      <c r="AC129">
        <v>-0.84</v>
      </c>
      <c r="AD129">
        <v>-0.8</v>
      </c>
      <c r="AE129">
        <v>-0.78</v>
      </c>
      <c r="AF129">
        <v>-0.59</v>
      </c>
      <c r="AG129">
        <v>-0.57999999999999996</v>
      </c>
      <c r="AH129">
        <v>-0.51</v>
      </c>
      <c r="AI129">
        <v>-0.56999999999999995</v>
      </c>
      <c r="AJ129">
        <v>-0.64</v>
      </c>
    </row>
    <row r="130" spans="2:36" x14ac:dyDescent="0.35">
      <c r="B130" t="s">
        <v>212</v>
      </c>
      <c r="C130" t="s">
        <v>113</v>
      </c>
      <c r="M130" t="s">
        <v>210</v>
      </c>
      <c r="N130">
        <v>6.4</v>
      </c>
      <c r="P130">
        <v>5.23</v>
      </c>
      <c r="Q130">
        <v>5.28</v>
      </c>
      <c r="R130">
        <v>5.07</v>
      </c>
      <c r="S130">
        <v>5.01</v>
      </c>
      <c r="T130">
        <v>4.95</v>
      </c>
      <c r="U130">
        <v>4.9000000000000004</v>
      </c>
      <c r="V130">
        <v>4.88</v>
      </c>
      <c r="W130">
        <v>4.87</v>
      </c>
      <c r="X130">
        <v>4.84</v>
      </c>
      <c r="Y130">
        <v>4.84</v>
      </c>
      <c r="Z130">
        <v>4.83</v>
      </c>
      <c r="AA130">
        <v>4.82</v>
      </c>
      <c r="AB130">
        <v>4.7699999999999996</v>
      </c>
      <c r="AC130">
        <v>4.7300000000000004</v>
      </c>
      <c r="AD130">
        <v>4.63</v>
      </c>
      <c r="AE130">
        <v>4.58</v>
      </c>
      <c r="AF130">
        <v>4.5199999999999996</v>
      </c>
      <c r="AG130">
        <v>4.47</v>
      </c>
      <c r="AH130">
        <v>4.4400000000000004</v>
      </c>
      <c r="AI130">
        <v>4.42</v>
      </c>
      <c r="AJ130">
        <v>4.3899999999999997</v>
      </c>
    </row>
    <row r="131" spans="2:36" x14ac:dyDescent="0.35">
      <c r="M131" t="s">
        <v>211</v>
      </c>
      <c r="N131">
        <v>7.21</v>
      </c>
      <c r="P131">
        <v>4.07</v>
      </c>
      <c r="Q131">
        <v>4.68</v>
      </c>
      <c r="R131">
        <v>4.4800000000000004</v>
      </c>
      <c r="S131">
        <v>4.03</v>
      </c>
      <c r="T131">
        <v>5.31</v>
      </c>
      <c r="U131">
        <v>4.41</v>
      </c>
      <c r="V131">
        <v>4.59</v>
      </c>
      <c r="W131">
        <v>4.05</v>
      </c>
      <c r="X131">
        <v>5.5</v>
      </c>
      <c r="Y131">
        <v>5.03</v>
      </c>
      <c r="Z131">
        <v>4.5199999999999996</v>
      </c>
      <c r="AA131">
        <v>3.87</v>
      </c>
      <c r="AB131">
        <v>3.79</v>
      </c>
      <c r="AC131">
        <v>3.88</v>
      </c>
      <c r="AD131">
        <v>3.83</v>
      </c>
      <c r="AE131">
        <v>3.79</v>
      </c>
      <c r="AF131">
        <v>3.93</v>
      </c>
      <c r="AG131">
        <v>3.89</v>
      </c>
      <c r="AH131">
        <v>3.93</v>
      </c>
      <c r="AI131">
        <v>3.84</v>
      </c>
      <c r="AJ131">
        <v>3.75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97</v>
      </c>
    </row>
    <row r="153" spans="1:54" x14ac:dyDescent="0.35">
      <c r="M153" s="2" t="s">
        <v>113</v>
      </c>
      <c r="N153" s="2" t="s">
        <v>152</v>
      </c>
      <c r="O153" s="2" t="s">
        <v>115</v>
      </c>
      <c r="P153" s="2" t="s">
        <v>153</v>
      </c>
      <c r="Q153" s="2" t="s">
        <v>154</v>
      </c>
      <c r="R153" s="2" t="s">
        <v>155</v>
      </c>
      <c r="S153" s="2" t="s">
        <v>156</v>
      </c>
      <c r="T153" s="2" t="s">
        <v>157</v>
      </c>
      <c r="U153" s="2" t="s">
        <v>116</v>
      </c>
      <c r="V153" s="2" t="s">
        <v>158</v>
      </c>
      <c r="W153" s="2" t="s">
        <v>159</v>
      </c>
      <c r="X153" s="2" t="s">
        <v>160</v>
      </c>
      <c r="Y153" s="2" t="s">
        <v>161</v>
      </c>
      <c r="Z153" s="2" t="s">
        <v>117</v>
      </c>
    </row>
    <row r="154" spans="1:54" x14ac:dyDescent="0.35">
      <c r="B154" t="s">
        <v>202</v>
      </c>
      <c r="M154" t="s">
        <v>213</v>
      </c>
      <c r="N154">
        <v>0.25</v>
      </c>
      <c r="O154">
        <v>0.56999999999999995</v>
      </c>
      <c r="P154">
        <v>1.02</v>
      </c>
      <c r="Q154">
        <v>1.35</v>
      </c>
      <c r="R154">
        <v>2.96</v>
      </c>
      <c r="S154">
        <v>4.42</v>
      </c>
      <c r="T154">
        <v>7.51</v>
      </c>
      <c r="U154">
        <v>9.4700000000000006</v>
      </c>
      <c r="V154">
        <v>11.42</v>
      </c>
      <c r="W154">
        <v>13.08</v>
      </c>
      <c r="X154">
        <v>13.99</v>
      </c>
      <c r="Y154">
        <v>14.89</v>
      </c>
      <c r="Z154">
        <v>15.8</v>
      </c>
    </row>
    <row r="155" spans="1:54" x14ac:dyDescent="0.35">
      <c r="B155" t="s">
        <v>187</v>
      </c>
      <c r="C155" t="s">
        <v>113</v>
      </c>
      <c r="M155" t="s">
        <v>596</v>
      </c>
      <c r="N155">
        <v>0.24</v>
      </c>
      <c r="O155">
        <v>0.43</v>
      </c>
      <c r="P155">
        <v>0.81</v>
      </c>
      <c r="Q155">
        <v>1.0900000000000001</v>
      </c>
      <c r="R155">
        <v>2.38</v>
      </c>
      <c r="S155">
        <v>3.55</v>
      </c>
      <c r="T155">
        <v>5.7</v>
      </c>
      <c r="U155">
        <v>7</v>
      </c>
      <c r="V155">
        <v>8.31</v>
      </c>
      <c r="W155">
        <v>9.41</v>
      </c>
      <c r="X155">
        <v>10.02</v>
      </c>
      <c r="Y155">
        <v>10.62</v>
      </c>
      <c r="Z155">
        <v>11.23</v>
      </c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54" x14ac:dyDescent="0.35">
      <c r="M177" s="2" t="s">
        <v>98</v>
      </c>
    </row>
    <row r="178" spans="2:54" x14ac:dyDescent="0.35">
      <c r="M178" s="2" t="s">
        <v>113</v>
      </c>
      <c r="N178" s="2" t="s">
        <v>114</v>
      </c>
      <c r="O178" s="2" t="s">
        <v>125</v>
      </c>
      <c r="P178" s="2" t="s">
        <v>126</v>
      </c>
      <c r="Q178" s="2" t="s">
        <v>127</v>
      </c>
      <c r="R178" s="2" t="s">
        <v>128</v>
      </c>
      <c r="S178" s="2" t="s">
        <v>129</v>
      </c>
      <c r="T178" s="2" t="s">
        <v>130</v>
      </c>
      <c r="U178" s="2" t="s">
        <v>131</v>
      </c>
      <c r="V178" s="2" t="s">
        <v>132</v>
      </c>
      <c r="W178" s="2" t="s">
        <v>133</v>
      </c>
      <c r="X178" s="2" t="s">
        <v>134</v>
      </c>
      <c r="Y178" s="2" t="s">
        <v>135</v>
      </c>
      <c r="Z178" s="2" t="s">
        <v>136</v>
      </c>
      <c r="AA178" s="2" t="s">
        <v>137</v>
      </c>
      <c r="AB178" s="2" t="s">
        <v>138</v>
      </c>
      <c r="AC178" s="2" t="s">
        <v>139</v>
      </c>
      <c r="AD178" s="2" t="s">
        <v>140</v>
      </c>
      <c r="AE178" s="2" t="s">
        <v>141</v>
      </c>
      <c r="AF178" s="2" t="s">
        <v>142</v>
      </c>
      <c r="AG178" s="2" t="s">
        <v>143</v>
      </c>
      <c r="AH178" s="2" t="s">
        <v>144</v>
      </c>
      <c r="AI178" s="2" t="s">
        <v>145</v>
      </c>
      <c r="AJ178" s="2" t="s">
        <v>146</v>
      </c>
      <c r="AK178" s="2" t="s">
        <v>147</v>
      </c>
      <c r="AL178" s="2" t="s">
        <v>148</v>
      </c>
      <c r="AM178" s="2" t="s">
        <v>149</v>
      </c>
      <c r="AN178" s="2" t="s">
        <v>150</v>
      </c>
      <c r="AO178" s="2" t="s">
        <v>151</v>
      </c>
      <c r="AP178" s="2" t="s">
        <v>152</v>
      </c>
      <c r="AQ178" s="2" t="s">
        <v>115</v>
      </c>
      <c r="AR178" s="2" t="s">
        <v>153</v>
      </c>
      <c r="AS178" s="2" t="s">
        <v>154</v>
      </c>
      <c r="AT178" s="2" t="s">
        <v>155</v>
      </c>
      <c r="AU178" s="2" t="s">
        <v>156</v>
      </c>
      <c r="AV178" s="2" t="s">
        <v>157</v>
      </c>
      <c r="AW178" s="2" t="s">
        <v>116</v>
      </c>
      <c r="AX178" s="2" t="s">
        <v>158</v>
      </c>
      <c r="AY178" s="2" t="s">
        <v>159</v>
      </c>
      <c r="AZ178" s="2" t="s">
        <v>160</v>
      </c>
      <c r="BA178" s="2" t="s">
        <v>161</v>
      </c>
      <c r="BB178" s="2" t="s">
        <v>117</v>
      </c>
    </row>
    <row r="179" spans="2:54" x14ac:dyDescent="0.35">
      <c r="B179" t="s">
        <v>180</v>
      </c>
      <c r="M179" t="s">
        <v>214</v>
      </c>
      <c r="N179">
        <v>6.6</v>
      </c>
      <c r="O179">
        <v>6.72</v>
      </c>
      <c r="P179">
        <v>6.8</v>
      </c>
      <c r="Q179">
        <v>6.97</v>
      </c>
      <c r="R179">
        <v>6.83</v>
      </c>
      <c r="S179">
        <v>6.84</v>
      </c>
      <c r="T179">
        <v>6.87</v>
      </c>
      <c r="U179">
        <v>6.79</v>
      </c>
      <c r="V179">
        <v>6.91</v>
      </c>
      <c r="W179">
        <v>6.7</v>
      </c>
      <c r="X179">
        <v>6.72</v>
      </c>
      <c r="Y179">
        <v>6.92</v>
      </c>
      <c r="Z179">
        <v>6.95</v>
      </c>
      <c r="AA179">
        <v>6.96</v>
      </c>
      <c r="AB179">
        <v>6.9</v>
      </c>
      <c r="AC179">
        <v>6.72</v>
      </c>
      <c r="AD179">
        <v>6.59</v>
      </c>
      <c r="AE179">
        <v>6.66</v>
      </c>
      <c r="AF179">
        <v>6.61</v>
      </c>
      <c r="AG179">
        <v>6.59</v>
      </c>
      <c r="AH179">
        <v>6.68</v>
      </c>
      <c r="AI179">
        <v>6.62</v>
      </c>
      <c r="AJ179">
        <v>6.66</v>
      </c>
      <c r="AK179">
        <v>6.63</v>
      </c>
      <c r="AL179">
        <v>6.65</v>
      </c>
      <c r="AM179">
        <v>6.6</v>
      </c>
      <c r="AN179">
        <v>6.62</v>
      </c>
      <c r="AO179">
        <v>6.62</v>
      </c>
      <c r="AP179">
        <v>6.7</v>
      </c>
      <c r="AQ179">
        <v>6.54</v>
      </c>
      <c r="AR179">
        <v>6.54</v>
      </c>
      <c r="AS179">
        <v>6.51</v>
      </c>
      <c r="AT179">
        <v>6.5</v>
      </c>
      <c r="AU179">
        <v>6.5</v>
      </c>
      <c r="AV179">
        <v>6.5</v>
      </c>
      <c r="AW179">
        <v>6.51</v>
      </c>
      <c r="AX179">
        <v>6.51</v>
      </c>
      <c r="AY179">
        <v>6.52</v>
      </c>
      <c r="AZ179">
        <v>6.52</v>
      </c>
      <c r="BA179">
        <v>6.52</v>
      </c>
      <c r="BB179">
        <v>6.52</v>
      </c>
    </row>
    <row r="180" spans="2:54" x14ac:dyDescent="0.35">
      <c r="B180" t="s">
        <v>220</v>
      </c>
      <c r="C180" t="s">
        <v>113</v>
      </c>
      <c r="M180" t="s">
        <v>215</v>
      </c>
      <c r="N180">
        <v>5.85</v>
      </c>
      <c r="O180">
        <v>5.7</v>
      </c>
      <c r="P180">
        <v>5.58</v>
      </c>
      <c r="Q180">
        <v>5.4</v>
      </c>
      <c r="R180">
        <v>5.3</v>
      </c>
      <c r="S180">
        <v>5.17</v>
      </c>
      <c r="T180">
        <v>4.8899999999999997</v>
      </c>
      <c r="U180">
        <v>4.9000000000000004</v>
      </c>
      <c r="V180">
        <v>4.9800000000000004</v>
      </c>
      <c r="W180">
        <v>4.8099999999999996</v>
      </c>
      <c r="X180">
        <v>4.74</v>
      </c>
      <c r="Y180">
        <v>4.6500000000000004</v>
      </c>
      <c r="Z180">
        <v>4.63</v>
      </c>
      <c r="AA180">
        <v>4.43</v>
      </c>
      <c r="AB180">
        <v>4.5</v>
      </c>
      <c r="AC180">
        <v>4.42</v>
      </c>
      <c r="AD180">
        <v>4.29</v>
      </c>
      <c r="AE180">
        <v>4.43</v>
      </c>
      <c r="AF180">
        <v>4.42</v>
      </c>
      <c r="AG180">
        <v>4.3</v>
      </c>
      <c r="AH180">
        <v>4.18</v>
      </c>
      <c r="AI180">
        <v>4.21</v>
      </c>
      <c r="AJ180">
        <v>4.16</v>
      </c>
      <c r="AK180">
        <v>4.12</v>
      </c>
      <c r="AL180">
        <v>4.2</v>
      </c>
      <c r="AM180">
        <v>4.2</v>
      </c>
      <c r="AN180">
        <v>4.29</v>
      </c>
      <c r="AO180">
        <v>4.3600000000000003</v>
      </c>
      <c r="AP180">
        <v>4.1399999999999997</v>
      </c>
      <c r="AQ180">
        <v>4.33</v>
      </c>
      <c r="AR180">
        <v>4.26</v>
      </c>
      <c r="AS180">
        <v>4.08</v>
      </c>
      <c r="AT180">
        <v>4.0599999999999996</v>
      </c>
      <c r="AU180">
        <v>4.01</v>
      </c>
      <c r="AV180">
        <v>3.97</v>
      </c>
      <c r="AW180">
        <v>3.94</v>
      </c>
      <c r="AX180">
        <v>3.91</v>
      </c>
      <c r="AY180">
        <v>3.87</v>
      </c>
      <c r="AZ180">
        <v>3.85</v>
      </c>
      <c r="BA180">
        <v>3.82</v>
      </c>
      <c r="BB180">
        <v>3.78</v>
      </c>
    </row>
    <row r="181" spans="2:54" x14ac:dyDescent="0.35">
      <c r="M181" t="s">
        <v>216</v>
      </c>
      <c r="N181">
        <v>13.07</v>
      </c>
      <c r="O181">
        <v>12.94</v>
      </c>
      <c r="P181">
        <v>12.78</v>
      </c>
      <c r="Q181">
        <v>12.71</v>
      </c>
      <c r="R181">
        <v>12.54</v>
      </c>
      <c r="S181">
        <v>12.55</v>
      </c>
      <c r="T181">
        <v>12.18</v>
      </c>
      <c r="U181">
        <v>12.17</v>
      </c>
      <c r="V181">
        <v>12.16</v>
      </c>
      <c r="W181">
        <v>11.78</v>
      </c>
      <c r="X181">
        <v>11.73</v>
      </c>
      <c r="Y181">
        <v>11.77</v>
      </c>
      <c r="Z181">
        <v>11.81</v>
      </c>
      <c r="AA181">
        <v>11.61</v>
      </c>
      <c r="AB181">
        <v>11.55</v>
      </c>
      <c r="AC181">
        <v>11.36</v>
      </c>
      <c r="AD181">
        <v>11.07</v>
      </c>
      <c r="AE181">
        <v>11.28</v>
      </c>
      <c r="AF181">
        <v>11.27</v>
      </c>
      <c r="AG181">
        <v>11.07</v>
      </c>
      <c r="AH181">
        <v>11.02</v>
      </c>
      <c r="AI181">
        <v>10.99</v>
      </c>
      <c r="AJ181">
        <v>11.01</v>
      </c>
      <c r="AK181">
        <v>11</v>
      </c>
      <c r="AL181">
        <v>11.09</v>
      </c>
      <c r="AM181">
        <v>10.98</v>
      </c>
      <c r="AN181">
        <v>11.13</v>
      </c>
      <c r="AO181">
        <v>11.2</v>
      </c>
      <c r="AP181">
        <v>11.08</v>
      </c>
      <c r="AQ181">
        <v>11.06</v>
      </c>
      <c r="AR181">
        <v>11.01</v>
      </c>
      <c r="AS181">
        <v>10.79</v>
      </c>
      <c r="AT181">
        <v>10.76</v>
      </c>
      <c r="AU181">
        <v>10.71</v>
      </c>
      <c r="AV181">
        <v>10.67</v>
      </c>
      <c r="AW181">
        <v>10.65</v>
      </c>
      <c r="AX181">
        <v>10.62</v>
      </c>
      <c r="AY181">
        <v>10.59</v>
      </c>
      <c r="AZ181">
        <v>10.57</v>
      </c>
      <c r="BA181">
        <v>10.53</v>
      </c>
      <c r="BB181">
        <v>10.5</v>
      </c>
    </row>
    <row r="182" spans="2:54" x14ac:dyDescent="0.35">
      <c r="M182" t="s">
        <v>217</v>
      </c>
      <c r="N182">
        <v>5.89</v>
      </c>
      <c r="O182">
        <v>6</v>
      </c>
      <c r="P182">
        <v>6.07</v>
      </c>
      <c r="Q182">
        <v>6.22</v>
      </c>
      <c r="R182">
        <v>6.1</v>
      </c>
      <c r="S182">
        <v>6.11</v>
      </c>
      <c r="T182">
        <v>6.13</v>
      </c>
      <c r="U182">
        <v>6.07</v>
      </c>
      <c r="V182">
        <v>6.17</v>
      </c>
      <c r="W182">
        <v>5.98</v>
      </c>
      <c r="X182">
        <v>6</v>
      </c>
      <c r="Y182">
        <v>6.18</v>
      </c>
      <c r="Z182">
        <v>6.2</v>
      </c>
      <c r="AA182">
        <v>6.21</v>
      </c>
      <c r="AB182">
        <v>6.16</v>
      </c>
      <c r="AC182">
        <v>6</v>
      </c>
      <c r="AD182">
        <v>5.88</v>
      </c>
      <c r="AE182">
        <v>5.95</v>
      </c>
      <c r="AF182">
        <v>5.9</v>
      </c>
      <c r="AG182">
        <v>5.88</v>
      </c>
      <c r="AH182">
        <v>5.96</v>
      </c>
      <c r="AI182">
        <v>5.91</v>
      </c>
      <c r="AJ182">
        <v>5.94</v>
      </c>
      <c r="AK182">
        <v>5.92</v>
      </c>
      <c r="AL182">
        <v>5.94</v>
      </c>
      <c r="AM182">
        <v>5.89</v>
      </c>
      <c r="AN182">
        <v>5.91</v>
      </c>
      <c r="AO182">
        <v>5.91</v>
      </c>
      <c r="AP182">
        <v>5.98</v>
      </c>
      <c r="AQ182">
        <v>5.84</v>
      </c>
      <c r="AR182">
        <v>5.84</v>
      </c>
      <c r="AS182">
        <v>5.81</v>
      </c>
      <c r="AT182">
        <v>5.8</v>
      </c>
      <c r="AU182">
        <v>5.8</v>
      </c>
      <c r="AV182">
        <v>5.8</v>
      </c>
      <c r="AW182">
        <v>5.81</v>
      </c>
      <c r="AX182">
        <v>5.81</v>
      </c>
      <c r="AY182">
        <v>5.82</v>
      </c>
      <c r="AZ182">
        <v>5.82</v>
      </c>
      <c r="BA182">
        <v>5.82</v>
      </c>
      <c r="BB182">
        <v>5.82</v>
      </c>
    </row>
    <row r="183" spans="2:54" x14ac:dyDescent="0.35">
      <c r="M183" t="s">
        <v>218</v>
      </c>
      <c r="N183">
        <v>6.57</v>
      </c>
      <c r="O183">
        <v>6.41</v>
      </c>
      <c r="P183">
        <v>6.28</v>
      </c>
      <c r="Q183">
        <v>6.07</v>
      </c>
      <c r="R183">
        <v>5.96</v>
      </c>
      <c r="S183">
        <v>5.82</v>
      </c>
      <c r="T183">
        <v>5.5</v>
      </c>
      <c r="U183">
        <v>5.51</v>
      </c>
      <c r="V183">
        <v>5.61</v>
      </c>
      <c r="W183">
        <v>5.41</v>
      </c>
      <c r="X183">
        <v>5.33</v>
      </c>
      <c r="Y183">
        <v>5.23</v>
      </c>
      <c r="Z183">
        <v>5.21</v>
      </c>
      <c r="AA183">
        <v>4.9800000000000004</v>
      </c>
      <c r="AB183">
        <v>5.0599999999999996</v>
      </c>
      <c r="AC183">
        <v>4.97</v>
      </c>
      <c r="AD183">
        <v>4.82</v>
      </c>
      <c r="AE183">
        <v>4.9800000000000004</v>
      </c>
      <c r="AF183">
        <v>4.97</v>
      </c>
      <c r="AG183">
        <v>4.83</v>
      </c>
      <c r="AH183">
        <v>4.7</v>
      </c>
      <c r="AI183">
        <v>4.7300000000000004</v>
      </c>
      <c r="AJ183">
        <v>4.67</v>
      </c>
      <c r="AK183">
        <v>4.63</v>
      </c>
      <c r="AL183">
        <v>4.72</v>
      </c>
      <c r="AM183">
        <v>4.72</v>
      </c>
      <c r="AN183">
        <v>4.83</v>
      </c>
      <c r="AO183">
        <v>4.91</v>
      </c>
      <c r="AP183">
        <v>4.6500000000000004</v>
      </c>
      <c r="AQ183">
        <v>4.87</v>
      </c>
      <c r="AR183">
        <v>4.79</v>
      </c>
      <c r="AS183">
        <v>4.59</v>
      </c>
      <c r="AT183">
        <v>4.57</v>
      </c>
      <c r="AU183">
        <v>4.5</v>
      </c>
      <c r="AV183">
        <v>4.46</v>
      </c>
      <c r="AW183">
        <v>4.43</v>
      </c>
      <c r="AX183">
        <v>4.3899999999999997</v>
      </c>
      <c r="AY183">
        <v>4.3600000000000003</v>
      </c>
      <c r="AZ183">
        <v>4.33</v>
      </c>
      <c r="BA183">
        <v>4.29</v>
      </c>
      <c r="BB183">
        <v>4.25</v>
      </c>
    </row>
    <row r="184" spans="2:54" x14ac:dyDescent="0.35">
      <c r="M184" t="s">
        <v>219</v>
      </c>
      <c r="N184">
        <v>13.09</v>
      </c>
      <c r="O184">
        <v>12.92</v>
      </c>
      <c r="P184">
        <v>12.75</v>
      </c>
      <c r="Q184">
        <v>12.64</v>
      </c>
      <c r="R184">
        <v>12.47</v>
      </c>
      <c r="S184">
        <v>12.46</v>
      </c>
      <c r="T184">
        <v>12.06</v>
      </c>
      <c r="U184">
        <v>12.06</v>
      </c>
      <c r="V184">
        <v>12.04</v>
      </c>
      <c r="W184">
        <v>11.66</v>
      </c>
      <c r="X184">
        <v>11.6</v>
      </c>
      <c r="Y184">
        <v>11.61</v>
      </c>
      <c r="Z184">
        <v>11.65</v>
      </c>
      <c r="AA184">
        <v>11.42</v>
      </c>
      <c r="AB184">
        <v>11.38</v>
      </c>
      <c r="AC184">
        <v>11.19</v>
      </c>
      <c r="AD184">
        <v>10.9</v>
      </c>
      <c r="AE184">
        <v>11.12</v>
      </c>
      <c r="AF184">
        <v>11.11</v>
      </c>
      <c r="AG184">
        <v>10.9</v>
      </c>
      <c r="AH184">
        <v>10.83</v>
      </c>
      <c r="AI184">
        <v>10.81</v>
      </c>
      <c r="AJ184">
        <v>10.81</v>
      </c>
      <c r="AK184">
        <v>10.8</v>
      </c>
      <c r="AL184">
        <v>10.9</v>
      </c>
      <c r="AM184">
        <v>10.79</v>
      </c>
      <c r="AN184">
        <v>10.96</v>
      </c>
      <c r="AO184">
        <v>11.04</v>
      </c>
      <c r="AP184">
        <v>10.88</v>
      </c>
      <c r="AQ184">
        <v>10.9</v>
      </c>
      <c r="AR184">
        <v>10.84</v>
      </c>
      <c r="AS184">
        <v>10.6</v>
      </c>
      <c r="AT184">
        <v>10.57</v>
      </c>
      <c r="AU184">
        <v>10.51</v>
      </c>
      <c r="AV184">
        <v>10.46</v>
      </c>
      <c r="AW184">
        <v>10.44</v>
      </c>
      <c r="AX184">
        <v>10.41</v>
      </c>
      <c r="AY184">
        <v>10.37</v>
      </c>
      <c r="AZ184">
        <v>10.35</v>
      </c>
      <c r="BA184">
        <v>10.31</v>
      </c>
      <c r="BB184">
        <v>10.27</v>
      </c>
    </row>
    <row r="201" spans="1:54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35">
      <c r="M202" s="2" t="s">
        <v>99</v>
      </c>
    </row>
    <row r="203" spans="1:54" x14ac:dyDescent="0.35">
      <c r="M203" s="2" t="s">
        <v>113</v>
      </c>
      <c r="N203" s="2" t="s">
        <v>114</v>
      </c>
      <c r="O203" s="2" t="s">
        <v>125</v>
      </c>
      <c r="P203" s="2" t="s">
        <v>126</v>
      </c>
      <c r="Q203" s="2" t="s">
        <v>127</v>
      </c>
      <c r="R203" s="2" t="s">
        <v>128</v>
      </c>
      <c r="S203" s="2" t="s">
        <v>129</v>
      </c>
      <c r="T203" s="2" t="s">
        <v>130</v>
      </c>
      <c r="U203" s="2" t="s">
        <v>131</v>
      </c>
      <c r="V203" s="2" t="s">
        <v>132</v>
      </c>
      <c r="W203" s="2" t="s">
        <v>133</v>
      </c>
      <c r="X203" s="2" t="s">
        <v>134</v>
      </c>
      <c r="Y203" s="2" t="s">
        <v>135</v>
      </c>
      <c r="Z203" s="2" t="s">
        <v>136</v>
      </c>
      <c r="AA203" s="2" t="s">
        <v>137</v>
      </c>
      <c r="AB203" s="2" t="s">
        <v>138</v>
      </c>
      <c r="AC203" s="2" t="s">
        <v>139</v>
      </c>
      <c r="AD203" s="2" t="s">
        <v>140</v>
      </c>
      <c r="AE203" s="2" t="s">
        <v>141</v>
      </c>
      <c r="AF203" s="2" t="s">
        <v>142</v>
      </c>
      <c r="AG203" s="2" t="s">
        <v>143</v>
      </c>
      <c r="AH203" s="2" t="s">
        <v>144</v>
      </c>
      <c r="AI203" s="2" t="s">
        <v>145</v>
      </c>
      <c r="AJ203" s="2" t="s">
        <v>146</v>
      </c>
      <c r="AK203" s="2" t="s">
        <v>147</v>
      </c>
      <c r="AL203" s="2" t="s">
        <v>148</v>
      </c>
      <c r="AM203" s="2" t="s">
        <v>149</v>
      </c>
      <c r="AN203" s="2" t="s">
        <v>150</v>
      </c>
      <c r="AO203" s="2" t="s">
        <v>151</v>
      </c>
      <c r="AP203" s="2" t="s">
        <v>152</v>
      </c>
      <c r="AQ203" s="2" t="s">
        <v>115</v>
      </c>
      <c r="AR203" s="2" t="s">
        <v>153</v>
      </c>
      <c r="AS203" s="2" t="s">
        <v>154</v>
      </c>
      <c r="AT203" s="2" t="s">
        <v>155</v>
      </c>
      <c r="AU203" s="2" t="s">
        <v>156</v>
      </c>
      <c r="AV203" s="2" t="s">
        <v>157</v>
      </c>
      <c r="AW203" s="2" t="s">
        <v>116</v>
      </c>
      <c r="AX203" s="2" t="s">
        <v>158</v>
      </c>
      <c r="AY203" s="2" t="s">
        <v>159</v>
      </c>
      <c r="AZ203" s="2" t="s">
        <v>160</v>
      </c>
      <c r="BA203" s="2" t="s">
        <v>161</v>
      </c>
      <c r="BB203" s="2" t="s">
        <v>117</v>
      </c>
    </row>
    <row r="204" spans="1:54" x14ac:dyDescent="0.35">
      <c r="B204" t="s">
        <v>180</v>
      </c>
      <c r="M204" t="s">
        <v>221</v>
      </c>
      <c r="N204">
        <v>6.6</v>
      </c>
      <c r="O204">
        <v>6.72</v>
      </c>
      <c r="P204">
        <v>6.8</v>
      </c>
      <c r="Q204">
        <v>6.97</v>
      </c>
      <c r="R204">
        <v>6.83</v>
      </c>
      <c r="S204">
        <v>6.84</v>
      </c>
      <c r="T204">
        <v>6.87</v>
      </c>
      <c r="U204">
        <v>6.79</v>
      </c>
      <c r="V204">
        <v>6.91</v>
      </c>
      <c r="W204">
        <v>6.7</v>
      </c>
      <c r="X204">
        <v>6.72</v>
      </c>
      <c r="Y204">
        <v>6.92</v>
      </c>
      <c r="Z204">
        <v>6.95</v>
      </c>
      <c r="AA204">
        <v>6.96</v>
      </c>
      <c r="AB204">
        <v>6.9</v>
      </c>
      <c r="AC204">
        <v>6.72</v>
      </c>
      <c r="AD204">
        <v>6.59</v>
      </c>
      <c r="AE204">
        <v>6.66</v>
      </c>
      <c r="AF204">
        <v>6.61</v>
      </c>
      <c r="AG204">
        <v>6.59</v>
      </c>
      <c r="AH204">
        <v>6.68</v>
      </c>
      <c r="AI204">
        <v>6.62</v>
      </c>
      <c r="AJ204">
        <v>6.66</v>
      </c>
      <c r="AK204">
        <v>6.63</v>
      </c>
      <c r="AL204">
        <v>6.65</v>
      </c>
      <c r="AM204">
        <v>6.6</v>
      </c>
      <c r="AN204">
        <v>6.62</v>
      </c>
      <c r="AO204">
        <v>6.62</v>
      </c>
      <c r="AP204">
        <v>6.7</v>
      </c>
      <c r="AQ204">
        <v>6.54</v>
      </c>
      <c r="AR204">
        <v>6.54</v>
      </c>
      <c r="AS204">
        <v>6.51</v>
      </c>
      <c r="AT204">
        <v>6.5</v>
      </c>
      <c r="AU204">
        <v>6.5</v>
      </c>
      <c r="AV204">
        <v>6.5</v>
      </c>
      <c r="AW204">
        <v>6.51</v>
      </c>
      <c r="AX204">
        <v>6.51</v>
      </c>
      <c r="AY204">
        <v>6.52</v>
      </c>
      <c r="AZ204">
        <v>6.52</v>
      </c>
      <c r="BA204">
        <v>6.52</v>
      </c>
      <c r="BB204">
        <v>6.52</v>
      </c>
    </row>
    <row r="205" spans="1:54" x14ac:dyDescent="0.35">
      <c r="B205" t="s">
        <v>225</v>
      </c>
      <c r="C205" t="s">
        <v>113</v>
      </c>
      <c r="M205" t="s">
        <v>222</v>
      </c>
      <c r="N205">
        <v>5.85</v>
      </c>
      <c r="O205">
        <v>5.7</v>
      </c>
      <c r="P205">
        <v>5.58</v>
      </c>
      <c r="Q205">
        <v>5.4</v>
      </c>
      <c r="R205">
        <v>5.3</v>
      </c>
      <c r="S205">
        <v>5.17</v>
      </c>
      <c r="T205">
        <v>4.8899999999999997</v>
      </c>
      <c r="U205">
        <v>4.9000000000000004</v>
      </c>
      <c r="V205">
        <v>4.9800000000000004</v>
      </c>
      <c r="W205">
        <v>4.8099999999999996</v>
      </c>
      <c r="X205">
        <v>4.74</v>
      </c>
      <c r="Y205">
        <v>4.6500000000000004</v>
      </c>
      <c r="Z205">
        <v>4.63</v>
      </c>
      <c r="AA205">
        <v>4.43</v>
      </c>
      <c r="AB205">
        <v>4.5</v>
      </c>
      <c r="AC205">
        <v>4.42</v>
      </c>
      <c r="AD205">
        <v>4.29</v>
      </c>
      <c r="AE205">
        <v>4.43</v>
      </c>
      <c r="AF205">
        <v>4.42</v>
      </c>
      <c r="AG205">
        <v>4.3</v>
      </c>
      <c r="AH205">
        <v>4.18</v>
      </c>
      <c r="AI205">
        <v>4.21</v>
      </c>
      <c r="AJ205">
        <v>4.16</v>
      </c>
      <c r="AK205">
        <v>4.12</v>
      </c>
      <c r="AL205">
        <v>4.2</v>
      </c>
      <c r="AM205">
        <v>4.2</v>
      </c>
      <c r="AN205">
        <v>4.29</v>
      </c>
      <c r="AO205">
        <v>4.3600000000000003</v>
      </c>
      <c r="AP205">
        <v>4.1399999999999997</v>
      </c>
      <c r="AQ205">
        <v>4.33</v>
      </c>
      <c r="AR205">
        <v>4.26</v>
      </c>
      <c r="AS205">
        <v>4.08</v>
      </c>
      <c r="AT205">
        <v>4.0599999999999996</v>
      </c>
      <c r="AU205">
        <v>4.01</v>
      </c>
      <c r="AV205">
        <v>3.97</v>
      </c>
      <c r="AW205">
        <v>3.94</v>
      </c>
      <c r="AX205">
        <v>3.91</v>
      </c>
      <c r="AY205">
        <v>3.87</v>
      </c>
      <c r="AZ205">
        <v>3.85</v>
      </c>
      <c r="BA205">
        <v>3.82</v>
      </c>
      <c r="BB205">
        <v>3.78</v>
      </c>
    </row>
    <row r="206" spans="1:54" x14ac:dyDescent="0.35">
      <c r="M206" t="s">
        <v>223</v>
      </c>
      <c r="N206">
        <v>6.6</v>
      </c>
      <c r="O206">
        <v>6.72</v>
      </c>
      <c r="P206">
        <v>6.8</v>
      </c>
      <c r="Q206">
        <v>6.97</v>
      </c>
      <c r="R206">
        <v>6.83</v>
      </c>
      <c r="S206">
        <v>6.84</v>
      </c>
      <c r="T206">
        <v>6.87</v>
      </c>
      <c r="U206">
        <v>6.79</v>
      </c>
      <c r="V206">
        <v>6.91</v>
      </c>
      <c r="W206">
        <v>6.7</v>
      </c>
      <c r="X206">
        <v>6.73</v>
      </c>
      <c r="Y206">
        <v>6.92</v>
      </c>
      <c r="Z206">
        <v>6.95</v>
      </c>
      <c r="AA206">
        <v>6.96</v>
      </c>
      <c r="AB206">
        <v>6.9</v>
      </c>
      <c r="AC206">
        <v>6.73</v>
      </c>
      <c r="AD206">
        <v>6.6</v>
      </c>
      <c r="AE206">
        <v>6.67</v>
      </c>
      <c r="AF206">
        <v>6.62</v>
      </c>
      <c r="AG206">
        <v>6.6</v>
      </c>
      <c r="AH206">
        <v>6.69</v>
      </c>
      <c r="AI206">
        <v>6.63</v>
      </c>
      <c r="AJ206">
        <v>6.66</v>
      </c>
      <c r="AK206">
        <v>6.64</v>
      </c>
      <c r="AL206">
        <v>6.66</v>
      </c>
      <c r="AM206">
        <v>6.6</v>
      </c>
      <c r="AN206">
        <v>6.63</v>
      </c>
      <c r="AO206">
        <v>6.63</v>
      </c>
      <c r="AP206">
        <v>6.71</v>
      </c>
      <c r="AQ206">
        <v>6.64</v>
      </c>
      <c r="AR206">
        <v>6.66</v>
      </c>
      <c r="AS206">
        <v>6.64</v>
      </c>
      <c r="AT206">
        <v>6.63</v>
      </c>
      <c r="AU206">
        <v>6.63</v>
      </c>
      <c r="AV206">
        <v>6.65</v>
      </c>
      <c r="AW206">
        <v>6.66</v>
      </c>
      <c r="AX206">
        <v>6.68</v>
      </c>
      <c r="AY206">
        <v>6.69</v>
      </c>
      <c r="AZ206">
        <v>6.71</v>
      </c>
      <c r="BA206">
        <v>6.71</v>
      </c>
      <c r="BB206">
        <v>6.72</v>
      </c>
    </row>
    <row r="207" spans="1:54" x14ac:dyDescent="0.35">
      <c r="M207" t="s">
        <v>224</v>
      </c>
      <c r="N207">
        <v>5.91</v>
      </c>
      <c r="O207">
        <v>5.77</v>
      </c>
      <c r="P207">
        <v>5.65</v>
      </c>
      <c r="Q207">
        <v>5.48</v>
      </c>
      <c r="R207">
        <v>5.37</v>
      </c>
      <c r="S207">
        <v>5.24</v>
      </c>
      <c r="T207">
        <v>4.96</v>
      </c>
      <c r="U207">
        <v>4.96</v>
      </c>
      <c r="V207">
        <v>5.0599999999999996</v>
      </c>
      <c r="W207">
        <v>4.88</v>
      </c>
      <c r="X207">
        <v>4.8</v>
      </c>
      <c r="Y207">
        <v>4.72</v>
      </c>
      <c r="Z207">
        <v>4.6900000000000004</v>
      </c>
      <c r="AA207">
        <v>4.4800000000000004</v>
      </c>
      <c r="AB207">
        <v>4.5599999999999996</v>
      </c>
      <c r="AC207">
        <v>4.4800000000000004</v>
      </c>
      <c r="AD207">
        <v>4.34</v>
      </c>
      <c r="AE207">
        <v>4.4800000000000004</v>
      </c>
      <c r="AF207">
        <v>4.49</v>
      </c>
      <c r="AG207">
        <v>4.3600000000000003</v>
      </c>
      <c r="AH207">
        <v>4.25</v>
      </c>
      <c r="AI207">
        <v>4.29</v>
      </c>
      <c r="AJ207">
        <v>4.2300000000000004</v>
      </c>
      <c r="AK207">
        <v>4.2</v>
      </c>
      <c r="AL207">
        <v>4.3</v>
      </c>
      <c r="AM207">
        <v>4.3</v>
      </c>
      <c r="AN207">
        <v>4.41</v>
      </c>
      <c r="AO207">
        <v>4.46</v>
      </c>
      <c r="AP207">
        <v>4.2699999999999996</v>
      </c>
      <c r="AQ207">
        <v>4.18</v>
      </c>
      <c r="AR207">
        <v>4.12</v>
      </c>
      <c r="AS207">
        <v>4.0999999999999996</v>
      </c>
      <c r="AT207">
        <v>4.09</v>
      </c>
      <c r="AU207">
        <v>4.08</v>
      </c>
      <c r="AV207">
        <v>4.08</v>
      </c>
      <c r="AW207">
        <v>4.07</v>
      </c>
      <c r="AX207">
        <v>4.09</v>
      </c>
      <c r="AY207">
        <v>4.08</v>
      </c>
      <c r="AZ207">
        <v>4.08</v>
      </c>
      <c r="BA207">
        <v>4.07</v>
      </c>
      <c r="BB207">
        <v>4.09</v>
      </c>
    </row>
    <row r="226" spans="1:54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35">
      <c r="M227" s="2" t="s">
        <v>100</v>
      </c>
    </row>
    <row r="228" spans="1:54" x14ac:dyDescent="0.35">
      <c r="M228" s="2" t="s">
        <v>113</v>
      </c>
      <c r="N228" s="2" t="s">
        <v>153</v>
      </c>
      <c r="O228" s="2" t="s">
        <v>154</v>
      </c>
      <c r="P228" s="2" t="s">
        <v>155</v>
      </c>
      <c r="Q228" s="2" t="s">
        <v>156</v>
      </c>
      <c r="R228" s="2" t="s">
        <v>157</v>
      </c>
      <c r="S228" s="2" t="s">
        <v>116</v>
      </c>
      <c r="T228" s="2" t="s">
        <v>158</v>
      </c>
      <c r="U228" s="2" t="s">
        <v>159</v>
      </c>
      <c r="V228" s="2" t="s">
        <v>160</v>
      </c>
      <c r="W228" s="2" t="s">
        <v>161</v>
      </c>
      <c r="X228" s="2" t="s">
        <v>117</v>
      </c>
    </row>
    <row r="229" spans="1:54" x14ac:dyDescent="0.35">
      <c r="B229" t="s">
        <v>180</v>
      </c>
      <c r="M229" t="s">
        <v>226</v>
      </c>
      <c r="N229">
        <v>22.1</v>
      </c>
      <c r="O229">
        <v>26.1</v>
      </c>
      <c r="P229">
        <v>31.1</v>
      </c>
      <c r="Q229">
        <v>34</v>
      </c>
      <c r="R229">
        <v>37</v>
      </c>
      <c r="S229">
        <v>37.799999999999997</v>
      </c>
      <c r="T229">
        <v>40.6</v>
      </c>
      <c r="U229">
        <v>42.6</v>
      </c>
      <c r="V229">
        <v>44.7</v>
      </c>
      <c r="W229">
        <v>47</v>
      </c>
      <c r="X229">
        <v>49.4</v>
      </c>
    </row>
    <row r="230" spans="1:54" x14ac:dyDescent="0.35">
      <c r="B230" t="s">
        <v>228</v>
      </c>
      <c r="C230" t="s">
        <v>113</v>
      </c>
      <c r="M230" t="s">
        <v>227</v>
      </c>
      <c r="N230">
        <v>20.75</v>
      </c>
      <c r="O230">
        <v>23.65</v>
      </c>
      <c r="P230">
        <v>27.65</v>
      </c>
      <c r="Q230">
        <v>28.65</v>
      </c>
      <c r="R230">
        <v>28.65</v>
      </c>
      <c r="S230">
        <v>28.65</v>
      </c>
      <c r="T230">
        <v>28.65</v>
      </c>
      <c r="U230">
        <v>28.65</v>
      </c>
      <c r="V230">
        <v>28.65</v>
      </c>
      <c r="W230">
        <v>28.65</v>
      </c>
      <c r="X230">
        <v>28.65</v>
      </c>
    </row>
    <row r="251" spans="1:54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x14ac:dyDescent="0.35">
      <c r="M252" s="2" t="s">
        <v>101</v>
      </c>
    </row>
    <row r="253" spans="1:54" x14ac:dyDescent="0.35">
      <c r="M253" s="2" t="s">
        <v>113</v>
      </c>
      <c r="N253" s="2" t="s">
        <v>114</v>
      </c>
      <c r="O253" s="2" t="s">
        <v>125</v>
      </c>
      <c r="P253" s="2" t="s">
        <v>126</v>
      </c>
      <c r="Q253" s="2" t="s">
        <v>127</v>
      </c>
      <c r="R253" s="2" t="s">
        <v>128</v>
      </c>
      <c r="S253" s="2" t="s">
        <v>129</v>
      </c>
      <c r="T253" s="2" t="s">
        <v>130</v>
      </c>
      <c r="U253" s="2" t="s">
        <v>131</v>
      </c>
      <c r="V253" s="2" t="s">
        <v>132</v>
      </c>
      <c r="W253" s="2" t="s">
        <v>133</v>
      </c>
      <c r="X253" s="2" t="s">
        <v>134</v>
      </c>
      <c r="Y253" s="2" t="s">
        <v>135</v>
      </c>
      <c r="Z253" s="2" t="s">
        <v>136</v>
      </c>
      <c r="AA253" s="2" t="s">
        <v>137</v>
      </c>
      <c r="AB253" s="2" t="s">
        <v>138</v>
      </c>
      <c r="AC253" s="2" t="s">
        <v>139</v>
      </c>
      <c r="AD253" s="2" t="s">
        <v>140</v>
      </c>
      <c r="AE253" s="2" t="s">
        <v>141</v>
      </c>
      <c r="AF253" s="2" t="s">
        <v>142</v>
      </c>
      <c r="AG253" s="2" t="s">
        <v>143</v>
      </c>
      <c r="AH253" s="2" t="s">
        <v>144</v>
      </c>
      <c r="AI253" s="2" t="s">
        <v>145</v>
      </c>
      <c r="AJ253" s="2" t="s">
        <v>146</v>
      </c>
      <c r="AK253" s="2" t="s">
        <v>147</v>
      </c>
      <c r="AL253" s="2" t="s">
        <v>148</v>
      </c>
      <c r="AM253" s="2" t="s">
        <v>149</v>
      </c>
      <c r="AN253" s="2" t="s">
        <v>150</v>
      </c>
      <c r="AO253" s="2" t="s">
        <v>151</v>
      </c>
      <c r="AP253" s="2" t="s">
        <v>152</v>
      </c>
      <c r="AQ253" s="2" t="s">
        <v>115</v>
      </c>
      <c r="AR253" s="2" t="s">
        <v>153</v>
      </c>
      <c r="AS253" s="2" t="s">
        <v>154</v>
      </c>
      <c r="AT253" s="2" t="s">
        <v>155</v>
      </c>
      <c r="AU253" s="2" t="s">
        <v>156</v>
      </c>
      <c r="AV253" s="2" t="s">
        <v>157</v>
      </c>
      <c r="AW253" s="2" t="s">
        <v>116</v>
      </c>
      <c r="AX253" s="2" t="s">
        <v>158</v>
      </c>
      <c r="AY253" s="2" t="s">
        <v>159</v>
      </c>
      <c r="AZ253" s="2" t="s">
        <v>160</v>
      </c>
      <c r="BA253" s="2" t="s">
        <v>161</v>
      </c>
      <c r="BB253" s="2" t="s">
        <v>117</v>
      </c>
    </row>
    <row r="254" spans="1:54" x14ac:dyDescent="0.35">
      <c r="B254" t="s">
        <v>180</v>
      </c>
      <c r="M254" t="s">
        <v>226</v>
      </c>
      <c r="N254">
        <v>7.21</v>
      </c>
      <c r="O254">
        <v>6.39</v>
      </c>
      <c r="P254">
        <v>7.5</v>
      </c>
      <c r="Q254">
        <v>6.4</v>
      </c>
      <c r="R254">
        <v>5.79</v>
      </c>
      <c r="S254">
        <v>5.86</v>
      </c>
      <c r="T254">
        <v>5.23</v>
      </c>
      <c r="U254">
        <v>5.53</v>
      </c>
      <c r="V254">
        <v>5.38</v>
      </c>
      <c r="W254">
        <v>5.58</v>
      </c>
      <c r="X254">
        <v>5.67</v>
      </c>
      <c r="Y254">
        <v>4.9400000000000004</v>
      </c>
      <c r="Z254">
        <v>5.92</v>
      </c>
      <c r="AA254">
        <v>5.66</v>
      </c>
      <c r="AB254">
        <v>5.37</v>
      </c>
      <c r="AC254">
        <v>5.15</v>
      </c>
      <c r="AD254">
        <v>5.52</v>
      </c>
      <c r="AE254">
        <v>6.21</v>
      </c>
      <c r="AF254">
        <v>5.56</v>
      </c>
      <c r="AG254">
        <v>4.7699999999999996</v>
      </c>
      <c r="AH254">
        <v>4.07</v>
      </c>
      <c r="AI254">
        <v>4.68</v>
      </c>
      <c r="AJ254">
        <v>4.4800000000000004</v>
      </c>
      <c r="AK254">
        <v>4.03</v>
      </c>
      <c r="AL254">
        <v>5.31</v>
      </c>
      <c r="AM254">
        <v>4.41</v>
      </c>
      <c r="AN254">
        <v>4.59</v>
      </c>
      <c r="AO254">
        <v>4.05</v>
      </c>
      <c r="AP254">
        <v>5.5</v>
      </c>
      <c r="AQ254">
        <v>5.03</v>
      </c>
      <c r="AR254">
        <v>4.5199999999999996</v>
      </c>
      <c r="AS254">
        <v>3.87</v>
      </c>
      <c r="AT254">
        <v>3.79</v>
      </c>
      <c r="AU254">
        <v>3.88</v>
      </c>
      <c r="AV254">
        <v>3.83</v>
      </c>
      <c r="AW254">
        <v>3.79</v>
      </c>
      <c r="AX254">
        <v>3.93</v>
      </c>
      <c r="AY254">
        <v>3.89</v>
      </c>
      <c r="AZ254">
        <v>3.93</v>
      </c>
      <c r="BA254">
        <v>3.84</v>
      </c>
      <c r="BB254">
        <v>3.75</v>
      </c>
    </row>
    <row r="255" spans="1:54" x14ac:dyDescent="0.35">
      <c r="B255" t="s">
        <v>228</v>
      </c>
      <c r="C255" t="s">
        <v>113</v>
      </c>
      <c r="M255" t="s">
        <v>227</v>
      </c>
      <c r="N255">
        <v>6.91</v>
      </c>
      <c r="O255">
        <v>6.21</v>
      </c>
      <c r="P255">
        <v>7.32</v>
      </c>
      <c r="Q255">
        <v>6.3</v>
      </c>
      <c r="R255">
        <v>5.63</v>
      </c>
      <c r="S255">
        <v>5.6</v>
      </c>
      <c r="T255">
        <v>5.0199999999999996</v>
      </c>
      <c r="U255">
        <v>5.32</v>
      </c>
      <c r="V255">
        <v>5.18</v>
      </c>
      <c r="W255">
        <v>5.35</v>
      </c>
      <c r="X255">
        <v>5.44</v>
      </c>
      <c r="Y255">
        <v>4.7300000000000004</v>
      </c>
      <c r="Z255">
        <v>5.69</v>
      </c>
      <c r="AA255">
        <v>5.44</v>
      </c>
      <c r="AB255">
        <v>5.17</v>
      </c>
      <c r="AC255">
        <v>4.99</v>
      </c>
      <c r="AD255">
        <v>5.29</v>
      </c>
      <c r="AE255">
        <v>5.98</v>
      </c>
      <c r="AF255">
        <v>5.44</v>
      </c>
      <c r="AG255">
        <v>4.68</v>
      </c>
      <c r="AH255">
        <v>4.0999999999999996</v>
      </c>
      <c r="AI255">
        <v>4.59</v>
      </c>
      <c r="AJ255">
        <v>4.5599999999999996</v>
      </c>
      <c r="AK255">
        <v>4.2</v>
      </c>
      <c r="AL255">
        <v>5.46</v>
      </c>
      <c r="AM255">
        <v>4.87</v>
      </c>
      <c r="AN255">
        <v>5.13</v>
      </c>
      <c r="AO255">
        <v>4.5</v>
      </c>
      <c r="AP255">
        <v>6.07</v>
      </c>
      <c r="AQ255">
        <v>5.47</v>
      </c>
      <c r="AR255">
        <v>4.5599999999999996</v>
      </c>
      <c r="AS255">
        <v>4.2300000000000004</v>
      </c>
      <c r="AT255">
        <v>4.41</v>
      </c>
      <c r="AU255">
        <v>4.47</v>
      </c>
      <c r="AV255">
        <v>4.68</v>
      </c>
      <c r="AW255">
        <v>4.0599999999999996</v>
      </c>
      <c r="AX255">
        <v>4.95</v>
      </c>
      <c r="AY255">
        <v>4.75</v>
      </c>
      <c r="AZ255">
        <v>4.5999999999999996</v>
      </c>
      <c r="BA255">
        <v>4.37</v>
      </c>
      <c r="BB255">
        <v>4.9000000000000004</v>
      </c>
    </row>
    <row r="276" spans="1:54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x14ac:dyDescent="0.35">
      <c r="M277" s="2" t="s">
        <v>102</v>
      </c>
    </row>
    <row r="278" spans="1:54" x14ac:dyDescent="0.35">
      <c r="M278" s="2" t="s">
        <v>113</v>
      </c>
      <c r="N278" s="2" t="s">
        <v>144</v>
      </c>
      <c r="O278" s="2" t="s">
        <v>145</v>
      </c>
      <c r="P278" s="2" t="s">
        <v>146</v>
      </c>
      <c r="Q278" s="2" t="s">
        <v>147</v>
      </c>
      <c r="R278" s="2" t="s">
        <v>148</v>
      </c>
      <c r="S278" s="2" t="s">
        <v>149</v>
      </c>
      <c r="T278" s="2" t="s">
        <v>150</v>
      </c>
      <c r="U278" s="2" t="s">
        <v>151</v>
      </c>
      <c r="V278" s="2" t="s">
        <v>152</v>
      </c>
      <c r="W278" s="2" t="s">
        <v>115</v>
      </c>
      <c r="X278" s="2" t="s">
        <v>153</v>
      </c>
      <c r="Y278" s="2" t="s">
        <v>154</v>
      </c>
      <c r="Z278" s="2" t="s">
        <v>155</v>
      </c>
      <c r="AA278" s="2" t="s">
        <v>156</v>
      </c>
      <c r="AB278" s="2" t="s">
        <v>157</v>
      </c>
      <c r="AC278" s="2" t="s">
        <v>116</v>
      </c>
      <c r="AD278" s="2" t="s">
        <v>158</v>
      </c>
      <c r="AE278" s="2" t="s">
        <v>159</v>
      </c>
      <c r="AF278" s="2" t="s">
        <v>160</v>
      </c>
      <c r="AG278" s="2" t="s">
        <v>161</v>
      </c>
      <c r="AH278" s="2" t="s">
        <v>117</v>
      </c>
    </row>
    <row r="279" spans="1:54" x14ac:dyDescent="0.35">
      <c r="B279" t="s">
        <v>180</v>
      </c>
      <c r="M279" t="s">
        <v>226</v>
      </c>
      <c r="N279">
        <v>-1.18</v>
      </c>
      <c r="O279">
        <v>-0.7</v>
      </c>
      <c r="P279">
        <v>-0.71</v>
      </c>
      <c r="Q279">
        <v>-0.92</v>
      </c>
      <c r="R279">
        <v>-0.21</v>
      </c>
      <c r="S279">
        <v>-0.96</v>
      </c>
      <c r="T279">
        <v>-0.66</v>
      </c>
      <c r="U279">
        <v>-0.94</v>
      </c>
      <c r="V279">
        <v>0.47</v>
      </c>
      <c r="W279">
        <v>0.06</v>
      </c>
      <c r="X279">
        <v>-0.48</v>
      </c>
      <c r="Y279">
        <v>-1.0900000000000001</v>
      </c>
      <c r="Z279">
        <v>-1.1499999999999999</v>
      </c>
      <c r="AA279">
        <v>-1.06</v>
      </c>
      <c r="AB279">
        <v>-1.02</v>
      </c>
      <c r="AC279">
        <v>-0.98</v>
      </c>
      <c r="AD279">
        <v>-0.79</v>
      </c>
      <c r="AE279">
        <v>-0.78</v>
      </c>
      <c r="AF279">
        <v>-0.72</v>
      </c>
      <c r="AG279">
        <v>-0.79</v>
      </c>
      <c r="AH279">
        <v>-0.86</v>
      </c>
    </row>
    <row r="280" spans="1:54" x14ac:dyDescent="0.35">
      <c r="B280" t="s">
        <v>228</v>
      </c>
      <c r="C280" t="s">
        <v>113</v>
      </c>
      <c r="M280" t="s">
        <v>227</v>
      </c>
      <c r="N280">
        <v>-1.1599999999999999</v>
      </c>
      <c r="O280">
        <v>-0.62</v>
      </c>
      <c r="P280">
        <v>-0.65</v>
      </c>
      <c r="Q280">
        <v>-0.9</v>
      </c>
      <c r="R280">
        <v>-0.13</v>
      </c>
      <c r="S280">
        <v>-0.68</v>
      </c>
      <c r="T280">
        <v>-0.28999999999999998</v>
      </c>
      <c r="U280">
        <v>-0.69</v>
      </c>
      <c r="V280">
        <v>0.81</v>
      </c>
      <c r="W280">
        <v>0.34</v>
      </c>
      <c r="X280">
        <v>-0.6</v>
      </c>
      <c r="Y280">
        <v>-0.87</v>
      </c>
      <c r="Z280">
        <v>-0.68</v>
      </c>
      <c r="AA280">
        <v>-0.57999999999999996</v>
      </c>
      <c r="AB280">
        <v>-0.31</v>
      </c>
      <c r="AC280">
        <v>-0.9</v>
      </c>
      <c r="AD280">
        <v>0.03</v>
      </c>
      <c r="AE280">
        <v>-0.15</v>
      </c>
      <c r="AF280">
        <v>-0.27</v>
      </c>
      <c r="AG280">
        <v>-0.47</v>
      </c>
      <c r="AH280">
        <v>0.1</v>
      </c>
    </row>
  </sheetData>
  <pageMargins left="0.7" right="0.7" top="0.75" bottom="0.75" header="0.3" footer="0.3"/>
  <pageSetup paperSize="9" orientation="portrait" horizontalDpi="300" verticalDpi="300"/>
  <drawing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B105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103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180</v>
      </c>
      <c r="M4" t="s">
        <v>229</v>
      </c>
      <c r="N4">
        <v>0</v>
      </c>
      <c r="O4">
        <v>-0.25</v>
      </c>
      <c r="P4">
        <v>-0.36</v>
      </c>
      <c r="Q4">
        <v>-0.39</v>
      </c>
      <c r="R4">
        <v>-0.39</v>
      </c>
      <c r="S4">
        <v>-0.39</v>
      </c>
      <c r="T4">
        <v>-0.39</v>
      </c>
      <c r="U4">
        <v>-0.32</v>
      </c>
      <c r="V4">
        <v>-0.34</v>
      </c>
      <c r="W4">
        <v>-0.36</v>
      </c>
      <c r="X4">
        <v>-0.28000000000000003</v>
      </c>
      <c r="Y4">
        <v>-0.37</v>
      </c>
      <c r="Z4">
        <v>-0.41</v>
      </c>
      <c r="AA4">
        <v>-0.37</v>
      </c>
      <c r="AB4">
        <v>-0.39</v>
      </c>
      <c r="AC4">
        <v>-0.38</v>
      </c>
      <c r="AD4">
        <v>-0.28000000000000003</v>
      </c>
      <c r="AE4">
        <v>-0.26</v>
      </c>
      <c r="AF4">
        <v>-0.25</v>
      </c>
      <c r="AG4">
        <v>-0.27</v>
      </c>
      <c r="AH4">
        <v>-0.2</v>
      </c>
      <c r="AI4">
        <v>-0.15</v>
      </c>
      <c r="AJ4">
        <v>-0.1</v>
      </c>
      <c r="AK4">
        <v>-0.1</v>
      </c>
      <c r="AL4">
        <v>-0.09</v>
      </c>
      <c r="AM4">
        <v>-0.03</v>
      </c>
      <c r="AN4">
        <v>-0.03</v>
      </c>
      <c r="AO4">
        <v>0.01</v>
      </c>
      <c r="AP4">
        <v>-0.13</v>
      </c>
      <c r="AQ4">
        <v>-0.33</v>
      </c>
      <c r="AR4">
        <v>-0.24</v>
      </c>
      <c r="AS4">
        <v>-0.19</v>
      </c>
      <c r="AT4">
        <v>-0.19</v>
      </c>
      <c r="AU4">
        <v>-0.19</v>
      </c>
      <c r="AV4">
        <v>-0.19</v>
      </c>
      <c r="AW4">
        <v>-0.19</v>
      </c>
      <c r="AX4">
        <v>-0.15</v>
      </c>
      <c r="AY4">
        <v>-0.15</v>
      </c>
      <c r="AZ4">
        <v>-0.15</v>
      </c>
      <c r="BA4">
        <v>-0.15</v>
      </c>
      <c r="BB4">
        <v>-0.15</v>
      </c>
    </row>
    <row r="5" spans="1:54" x14ac:dyDescent="0.35">
      <c r="B5" t="s">
        <v>212</v>
      </c>
      <c r="C5" t="s">
        <v>113</v>
      </c>
      <c r="M5" t="s">
        <v>230</v>
      </c>
      <c r="N5">
        <v>-1.25</v>
      </c>
      <c r="O5">
        <v>-1.26</v>
      </c>
      <c r="P5">
        <v>-1.26</v>
      </c>
      <c r="Q5">
        <v>-1.26</v>
      </c>
      <c r="R5">
        <v>-1.27</v>
      </c>
      <c r="S5">
        <v>-1.27</v>
      </c>
      <c r="T5">
        <v>-1.27</v>
      </c>
      <c r="U5">
        <v>-1.28</v>
      </c>
      <c r="V5">
        <v>-1.28</v>
      </c>
      <c r="W5">
        <v>-1.29</v>
      </c>
      <c r="X5">
        <v>-1.21</v>
      </c>
      <c r="Y5">
        <v>-1.27</v>
      </c>
      <c r="Z5">
        <v>-1.18</v>
      </c>
      <c r="AA5">
        <v>-1.1000000000000001</v>
      </c>
      <c r="AB5">
        <v>-1.02</v>
      </c>
      <c r="AC5">
        <v>-0.94</v>
      </c>
      <c r="AD5">
        <v>-0.97</v>
      </c>
      <c r="AE5">
        <v>-1.24</v>
      </c>
      <c r="AF5">
        <v>-2</v>
      </c>
      <c r="AG5">
        <v>-2.08</v>
      </c>
      <c r="AH5">
        <v>-2.31</v>
      </c>
      <c r="AI5">
        <v>-3.27</v>
      </c>
      <c r="AJ5">
        <v>-3.66</v>
      </c>
      <c r="AK5">
        <v>-3.45</v>
      </c>
      <c r="AL5">
        <v>-4.0199999999999996</v>
      </c>
      <c r="AM5">
        <v>-4.0599999999999996</v>
      </c>
      <c r="AN5">
        <v>-3.18</v>
      </c>
      <c r="AO5">
        <v>-2.63</v>
      </c>
      <c r="AP5">
        <v>-2.2000000000000002</v>
      </c>
      <c r="AQ5">
        <v>-2.56</v>
      </c>
      <c r="AR5">
        <v>-1.75</v>
      </c>
      <c r="AS5">
        <v>-1.04</v>
      </c>
      <c r="AT5">
        <v>-0.34</v>
      </c>
      <c r="AU5">
        <v>0.16</v>
      </c>
      <c r="AV5">
        <v>1.36</v>
      </c>
      <c r="AW5">
        <v>1.2</v>
      </c>
      <c r="AX5">
        <v>0.85</v>
      </c>
      <c r="AY5">
        <v>0.5</v>
      </c>
      <c r="AZ5">
        <v>0.51</v>
      </c>
      <c r="BA5">
        <v>0.53</v>
      </c>
      <c r="BB5">
        <v>0.54</v>
      </c>
    </row>
    <row r="6" spans="1:54" x14ac:dyDescent="0.35">
      <c r="M6" t="s">
        <v>231</v>
      </c>
      <c r="N6">
        <v>-1.26</v>
      </c>
      <c r="O6">
        <v>-1.51</v>
      </c>
      <c r="P6">
        <v>-1.62</v>
      </c>
      <c r="Q6">
        <v>-1.65</v>
      </c>
      <c r="R6">
        <v>-1.66</v>
      </c>
      <c r="S6">
        <v>-1.66</v>
      </c>
      <c r="T6">
        <v>-1.66</v>
      </c>
      <c r="U6">
        <v>-1.6</v>
      </c>
      <c r="V6">
        <v>-1.63</v>
      </c>
      <c r="W6">
        <v>-1.65</v>
      </c>
      <c r="X6">
        <v>-1.49</v>
      </c>
      <c r="Y6">
        <v>-1.64</v>
      </c>
      <c r="Z6">
        <v>-1.59</v>
      </c>
      <c r="AA6">
        <v>-1.47</v>
      </c>
      <c r="AB6">
        <v>-1.41</v>
      </c>
      <c r="AC6">
        <v>-1.32</v>
      </c>
      <c r="AD6">
        <v>-1.25</v>
      </c>
      <c r="AE6">
        <v>-1.5</v>
      </c>
      <c r="AF6">
        <v>-2.25</v>
      </c>
      <c r="AG6">
        <v>-2.35</v>
      </c>
      <c r="AH6">
        <v>-2.5099999999999998</v>
      </c>
      <c r="AI6">
        <v>-3.42</v>
      </c>
      <c r="AJ6">
        <v>-3.76</v>
      </c>
      <c r="AK6">
        <v>-3.55</v>
      </c>
      <c r="AL6">
        <v>-4.0999999999999996</v>
      </c>
      <c r="AM6">
        <v>-4.09</v>
      </c>
      <c r="AN6">
        <v>-3.22</v>
      </c>
      <c r="AO6">
        <v>-2.62</v>
      </c>
      <c r="AP6">
        <v>-2.33</v>
      </c>
      <c r="AQ6">
        <v>-2.89</v>
      </c>
      <c r="AR6">
        <v>-1.99</v>
      </c>
      <c r="AS6">
        <v>-1.23</v>
      </c>
      <c r="AT6">
        <v>-0.53</v>
      </c>
      <c r="AU6">
        <v>-0.03</v>
      </c>
      <c r="AV6">
        <v>1.17</v>
      </c>
      <c r="AW6">
        <v>1.01</v>
      </c>
      <c r="AX6">
        <v>0.7</v>
      </c>
      <c r="AY6">
        <v>0.35</v>
      </c>
      <c r="AZ6">
        <v>0.36</v>
      </c>
      <c r="BA6">
        <v>0.37</v>
      </c>
      <c r="BB6">
        <v>0.39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104</v>
      </c>
    </row>
    <row r="28" spans="1:54" x14ac:dyDescent="0.35">
      <c r="M28" s="2" t="s">
        <v>113</v>
      </c>
      <c r="N28" s="2" t="s">
        <v>114</v>
      </c>
      <c r="O28" t="s">
        <v>444</v>
      </c>
      <c r="P28" s="2" t="s">
        <v>144</v>
      </c>
      <c r="Q28" s="2" t="s">
        <v>145</v>
      </c>
      <c r="R28" s="2" t="s">
        <v>146</v>
      </c>
      <c r="S28" s="2" t="s">
        <v>147</v>
      </c>
      <c r="T28" s="2" t="s">
        <v>148</v>
      </c>
      <c r="U28" s="2" t="s">
        <v>149</v>
      </c>
      <c r="V28" s="2" t="s">
        <v>150</v>
      </c>
      <c r="W28" s="2" t="s">
        <v>151</v>
      </c>
      <c r="X28" s="2" t="s">
        <v>152</v>
      </c>
      <c r="Y28" s="2" t="s">
        <v>115</v>
      </c>
      <c r="Z28" s="2" t="s">
        <v>153</v>
      </c>
      <c r="AA28" s="2" t="s">
        <v>154</v>
      </c>
      <c r="AB28" s="2" t="s">
        <v>155</v>
      </c>
      <c r="AC28" s="2" t="s">
        <v>156</v>
      </c>
      <c r="AD28" s="2" t="s">
        <v>157</v>
      </c>
      <c r="AE28" s="2" t="s">
        <v>116</v>
      </c>
      <c r="AF28" s="2" t="s">
        <v>158</v>
      </c>
      <c r="AG28" s="2" t="s">
        <v>159</v>
      </c>
      <c r="AH28" s="2" t="s">
        <v>160</v>
      </c>
      <c r="AI28" s="2" t="s">
        <v>161</v>
      </c>
      <c r="AJ28" s="2" t="s">
        <v>117</v>
      </c>
    </row>
    <row r="29" spans="1:54" x14ac:dyDescent="0.35">
      <c r="B29" t="s">
        <v>180</v>
      </c>
      <c r="M29" t="s">
        <v>232</v>
      </c>
      <c r="N29">
        <v>548.75</v>
      </c>
      <c r="P29">
        <v>627.73</v>
      </c>
      <c r="Q29">
        <v>631.08000000000004</v>
      </c>
      <c r="R29">
        <v>632.54</v>
      </c>
      <c r="S29">
        <v>637.25</v>
      </c>
      <c r="T29">
        <v>637.29999999999995</v>
      </c>
      <c r="U29">
        <v>637.54</v>
      </c>
      <c r="V29">
        <v>637.48</v>
      </c>
      <c r="W29">
        <v>638.6</v>
      </c>
      <c r="X29">
        <v>639.11</v>
      </c>
      <c r="Y29">
        <v>641.45000000000005</v>
      </c>
      <c r="Z29">
        <v>643.79999999999995</v>
      </c>
      <c r="AA29">
        <v>645.96</v>
      </c>
      <c r="AB29">
        <v>648.11</v>
      </c>
      <c r="AC29">
        <v>650.27</v>
      </c>
      <c r="AD29">
        <v>652.42999999999995</v>
      </c>
      <c r="AE29">
        <v>654.59</v>
      </c>
      <c r="AF29">
        <v>656.75</v>
      </c>
      <c r="AG29">
        <v>658.91</v>
      </c>
      <c r="AH29">
        <v>661.06</v>
      </c>
      <c r="AI29">
        <v>663.22</v>
      </c>
      <c r="AJ29">
        <v>665.38</v>
      </c>
    </row>
    <row r="30" spans="1:54" x14ac:dyDescent="0.35">
      <c r="B30" t="s">
        <v>180</v>
      </c>
      <c r="C30" t="s">
        <v>113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105</v>
      </c>
    </row>
    <row r="53" spans="1:54" x14ac:dyDescent="0.35">
      <c r="M53" s="2" t="s">
        <v>113</v>
      </c>
      <c r="N53" s="2" t="s">
        <v>144</v>
      </c>
      <c r="O53" s="2" t="s">
        <v>145</v>
      </c>
      <c r="P53" s="2" t="s">
        <v>146</v>
      </c>
      <c r="Q53" s="2" t="s">
        <v>147</v>
      </c>
      <c r="R53" s="2" t="s">
        <v>148</v>
      </c>
      <c r="S53" s="2" t="s">
        <v>149</v>
      </c>
      <c r="T53" s="2" t="s">
        <v>150</v>
      </c>
      <c r="U53" s="2" t="s">
        <v>151</v>
      </c>
      <c r="V53" s="2" t="s">
        <v>152</v>
      </c>
      <c r="W53" s="2" t="s">
        <v>115</v>
      </c>
      <c r="X53" s="2" t="s">
        <v>153</v>
      </c>
      <c r="Y53" s="2" t="s">
        <v>154</v>
      </c>
      <c r="Z53" s="2" t="s">
        <v>155</v>
      </c>
      <c r="AA53" s="2" t="s">
        <v>156</v>
      </c>
      <c r="AB53" s="2" t="s">
        <v>157</v>
      </c>
      <c r="AC53" s="2" t="s">
        <v>116</v>
      </c>
      <c r="AD53" s="2" t="s">
        <v>158</v>
      </c>
      <c r="AE53" s="2" t="s">
        <v>159</v>
      </c>
      <c r="AF53" s="2" t="s">
        <v>160</v>
      </c>
      <c r="AG53" s="2" t="s">
        <v>161</v>
      </c>
      <c r="AH53" s="2" t="s">
        <v>117</v>
      </c>
    </row>
    <row r="54" spans="1:54" x14ac:dyDescent="0.35">
      <c r="B54" t="s">
        <v>124</v>
      </c>
      <c r="M54" t="s">
        <v>230</v>
      </c>
      <c r="N54">
        <v>627.73</v>
      </c>
      <c r="O54">
        <v>631.08000000000004</v>
      </c>
      <c r="P54">
        <v>632.54</v>
      </c>
      <c r="Q54">
        <v>637.25</v>
      </c>
      <c r="R54">
        <v>637.29999999999995</v>
      </c>
      <c r="S54">
        <v>637.54</v>
      </c>
      <c r="T54">
        <v>637.48</v>
      </c>
      <c r="U54">
        <v>638.6</v>
      </c>
      <c r="V54">
        <v>639.11</v>
      </c>
      <c r="W54">
        <v>641.45000000000005</v>
      </c>
      <c r="X54">
        <v>643.79999999999995</v>
      </c>
      <c r="Y54">
        <v>645.96</v>
      </c>
      <c r="Z54">
        <v>648.11</v>
      </c>
      <c r="AA54">
        <v>650.27</v>
      </c>
      <c r="AB54">
        <v>652.42999999999995</v>
      </c>
      <c r="AC54">
        <v>654.59</v>
      </c>
      <c r="AD54">
        <v>656.75</v>
      </c>
      <c r="AE54">
        <v>658.91</v>
      </c>
      <c r="AF54">
        <v>661.06</v>
      </c>
      <c r="AG54">
        <v>663.22</v>
      </c>
      <c r="AH54">
        <v>665.38</v>
      </c>
    </row>
    <row r="55" spans="1:54" x14ac:dyDescent="0.35">
      <c r="B55" t="s">
        <v>237</v>
      </c>
      <c r="C55" t="s">
        <v>113</v>
      </c>
      <c r="M55" t="s">
        <v>233</v>
      </c>
      <c r="N55">
        <v>2884.24</v>
      </c>
      <c r="O55">
        <v>2877.57</v>
      </c>
      <c r="P55">
        <v>2866.54</v>
      </c>
      <c r="Q55">
        <v>2861.87</v>
      </c>
      <c r="R55">
        <v>2844.32</v>
      </c>
      <c r="S55">
        <v>2831.5</v>
      </c>
      <c r="T55">
        <v>2823.85</v>
      </c>
      <c r="U55">
        <v>2817.32</v>
      </c>
      <c r="V55">
        <v>2816.93</v>
      </c>
      <c r="W55">
        <v>2813.18</v>
      </c>
      <c r="X55">
        <v>2809.42</v>
      </c>
      <c r="Y55">
        <v>2805.76</v>
      </c>
      <c r="Z55">
        <v>2802.1</v>
      </c>
      <c r="AA55">
        <v>2797.62</v>
      </c>
      <c r="AB55">
        <v>2793.14</v>
      </c>
      <c r="AC55">
        <v>2788.77</v>
      </c>
      <c r="AD55">
        <v>2784.39</v>
      </c>
      <c r="AE55">
        <v>2780.01</v>
      </c>
      <c r="AF55">
        <v>2775.64</v>
      </c>
      <c r="AG55">
        <v>2771.26</v>
      </c>
      <c r="AH55">
        <v>2766.89</v>
      </c>
    </row>
    <row r="56" spans="1:54" x14ac:dyDescent="0.35">
      <c r="M56" t="s">
        <v>234</v>
      </c>
      <c r="N56">
        <v>141.87</v>
      </c>
      <c r="O56">
        <v>142.49</v>
      </c>
      <c r="P56">
        <v>145.19999999999999</v>
      </c>
      <c r="Q56">
        <v>142.59</v>
      </c>
      <c r="R56">
        <v>159.13999999999999</v>
      </c>
      <c r="S56">
        <v>170.14</v>
      </c>
      <c r="T56">
        <v>173.36</v>
      </c>
      <c r="U56">
        <v>176.63</v>
      </c>
      <c r="V56">
        <v>175.03</v>
      </c>
      <c r="W56">
        <v>174.37</v>
      </c>
      <c r="X56">
        <v>173.71</v>
      </c>
      <c r="Y56">
        <v>173.1</v>
      </c>
      <c r="Z56">
        <v>172.48</v>
      </c>
      <c r="AA56">
        <v>171.49</v>
      </c>
      <c r="AB56">
        <v>170.49</v>
      </c>
      <c r="AC56">
        <v>169.57</v>
      </c>
      <c r="AD56">
        <v>168.65</v>
      </c>
      <c r="AE56">
        <v>167.72</v>
      </c>
      <c r="AF56">
        <v>166.8</v>
      </c>
      <c r="AG56">
        <v>165.88</v>
      </c>
      <c r="AH56">
        <v>164.95</v>
      </c>
    </row>
    <row r="57" spans="1:54" x14ac:dyDescent="0.35">
      <c r="M57" t="s">
        <v>235</v>
      </c>
      <c r="N57">
        <v>114.57</v>
      </c>
      <c r="O57">
        <v>115.4</v>
      </c>
      <c r="P57">
        <v>117.24</v>
      </c>
      <c r="Q57">
        <v>117.67</v>
      </c>
      <c r="R57">
        <v>118.24</v>
      </c>
      <c r="S57">
        <v>118.36</v>
      </c>
      <c r="T57">
        <v>118.41</v>
      </c>
      <c r="U57">
        <v>118.49</v>
      </c>
      <c r="V57">
        <v>118.48</v>
      </c>
      <c r="W57">
        <v>119.07</v>
      </c>
      <c r="X57">
        <v>119.66</v>
      </c>
      <c r="Y57">
        <v>120.29</v>
      </c>
      <c r="Z57">
        <v>120.93</v>
      </c>
      <c r="AA57">
        <v>122.76</v>
      </c>
      <c r="AB57">
        <v>124.6</v>
      </c>
      <c r="AC57">
        <v>126.26</v>
      </c>
      <c r="AD57">
        <v>127.92</v>
      </c>
      <c r="AE57">
        <v>129.58000000000001</v>
      </c>
      <c r="AF57">
        <v>131.24</v>
      </c>
      <c r="AG57">
        <v>132.9</v>
      </c>
      <c r="AH57">
        <v>134.56</v>
      </c>
    </row>
    <row r="58" spans="1:54" x14ac:dyDescent="0.35">
      <c r="M58" t="s">
        <v>236</v>
      </c>
      <c r="N58">
        <v>510.71</v>
      </c>
      <c r="O58">
        <v>512.58000000000004</v>
      </c>
      <c r="P58">
        <v>517.61</v>
      </c>
      <c r="Q58">
        <v>519.74</v>
      </c>
      <c r="R58">
        <v>520.12</v>
      </c>
      <c r="S58">
        <v>521.57000000000005</v>
      </c>
      <c r="T58">
        <v>526.02</v>
      </c>
      <c r="U58">
        <v>528.08000000000004</v>
      </c>
      <c r="V58">
        <v>529.57000000000005</v>
      </c>
      <c r="W58">
        <v>531.04999999999995</v>
      </c>
      <c r="X58">
        <v>532.53</v>
      </c>
      <c r="Y58">
        <v>534.01</v>
      </c>
      <c r="Z58">
        <v>535.49</v>
      </c>
      <c r="AA58">
        <v>536.98</v>
      </c>
      <c r="AB58">
        <v>538.46</v>
      </c>
      <c r="AC58">
        <v>539.94000000000005</v>
      </c>
      <c r="AD58">
        <v>541.41999999999996</v>
      </c>
      <c r="AE58">
        <v>542.9</v>
      </c>
      <c r="AF58">
        <v>544.38</v>
      </c>
      <c r="AG58">
        <v>545.86</v>
      </c>
      <c r="AH58">
        <v>547.34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106</v>
      </c>
    </row>
    <row r="78" spans="1:54" x14ac:dyDescent="0.35">
      <c r="M78" s="2" t="s">
        <v>113</v>
      </c>
      <c r="N78" s="2" t="s">
        <v>114</v>
      </c>
      <c r="O78" s="2" t="s">
        <v>134</v>
      </c>
      <c r="P78" s="2" t="s">
        <v>144</v>
      </c>
      <c r="Q78" s="2" t="s">
        <v>153</v>
      </c>
      <c r="R78" s="2" t="s">
        <v>117</v>
      </c>
    </row>
    <row r="79" spans="1:54" x14ac:dyDescent="0.35">
      <c r="B79" t="s">
        <v>180</v>
      </c>
      <c r="M79" t="s">
        <v>238</v>
      </c>
      <c r="N79">
        <v>124.54</v>
      </c>
      <c r="O79">
        <v>141.28</v>
      </c>
      <c r="P79">
        <v>159.32</v>
      </c>
      <c r="Q79">
        <v>192.89</v>
      </c>
      <c r="R79">
        <v>188.58</v>
      </c>
    </row>
    <row r="80" spans="1:54" x14ac:dyDescent="0.35">
      <c r="B80" t="s">
        <v>180</v>
      </c>
      <c r="C80" t="s">
        <v>113</v>
      </c>
    </row>
    <row r="84" spans="13:13" x14ac:dyDescent="0.35">
      <c r="M84" s="10"/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107</v>
      </c>
    </row>
    <row r="103" spans="1:54" x14ac:dyDescent="0.35">
      <c r="M103" s="2" t="s">
        <v>113</v>
      </c>
      <c r="N103" s="2" t="s">
        <v>114</v>
      </c>
      <c r="O103" s="2" t="s">
        <v>125</v>
      </c>
      <c r="P103" s="2" t="s">
        <v>126</v>
      </c>
      <c r="Q103" s="2" t="s">
        <v>127</v>
      </c>
      <c r="R103" s="2" t="s">
        <v>128</v>
      </c>
      <c r="S103" s="2" t="s">
        <v>129</v>
      </c>
      <c r="T103" s="2" t="s">
        <v>130</v>
      </c>
      <c r="U103" s="2" t="s">
        <v>131</v>
      </c>
      <c r="V103" s="2" t="s">
        <v>132</v>
      </c>
      <c r="W103" s="2" t="s">
        <v>133</v>
      </c>
      <c r="X103" s="2" t="s">
        <v>134</v>
      </c>
      <c r="Y103" s="2" t="s">
        <v>135</v>
      </c>
      <c r="Z103" s="2" t="s">
        <v>136</v>
      </c>
      <c r="AA103" s="2" t="s">
        <v>137</v>
      </c>
      <c r="AB103" s="2" t="s">
        <v>138</v>
      </c>
      <c r="AC103" s="2" t="s">
        <v>139</v>
      </c>
      <c r="AD103" s="2" t="s">
        <v>140</v>
      </c>
      <c r="AE103" s="2" t="s">
        <v>141</v>
      </c>
      <c r="AF103" s="2" t="s">
        <v>142</v>
      </c>
      <c r="AG103" s="2" t="s">
        <v>143</v>
      </c>
      <c r="AH103" s="2" t="s">
        <v>144</v>
      </c>
      <c r="AI103" s="2" t="s">
        <v>145</v>
      </c>
      <c r="AJ103" s="2" t="s">
        <v>146</v>
      </c>
      <c r="AK103" s="2" t="s">
        <v>147</v>
      </c>
      <c r="AL103" s="2" t="s">
        <v>148</v>
      </c>
      <c r="AM103" s="2" t="s">
        <v>149</v>
      </c>
      <c r="AN103" s="2" t="s">
        <v>150</v>
      </c>
      <c r="AO103" s="2" t="s">
        <v>151</v>
      </c>
      <c r="AP103" s="2" t="s">
        <v>152</v>
      </c>
      <c r="AQ103" s="2" t="s">
        <v>115</v>
      </c>
      <c r="AR103" s="2" t="s">
        <v>153</v>
      </c>
      <c r="AS103" s="2" t="s">
        <v>154</v>
      </c>
      <c r="AT103" s="2" t="s">
        <v>155</v>
      </c>
      <c r="AU103" s="2" t="s">
        <v>156</v>
      </c>
      <c r="AV103" s="2" t="s">
        <v>157</v>
      </c>
      <c r="AW103" s="2" t="s">
        <v>116</v>
      </c>
      <c r="AX103" s="2" t="s">
        <v>158</v>
      </c>
      <c r="AY103" s="2" t="s">
        <v>159</v>
      </c>
      <c r="AZ103" s="2" t="s">
        <v>160</v>
      </c>
      <c r="BA103" s="2" t="s">
        <v>161</v>
      </c>
      <c r="BB103" s="2" t="s">
        <v>117</v>
      </c>
    </row>
    <row r="104" spans="1:54" x14ac:dyDescent="0.35">
      <c r="B104" t="s">
        <v>180</v>
      </c>
      <c r="M104" t="s">
        <v>562</v>
      </c>
      <c r="N104">
        <v>3.64</v>
      </c>
      <c r="O104">
        <v>7.28</v>
      </c>
      <c r="P104">
        <v>10.91</v>
      </c>
      <c r="Q104">
        <v>14.55</v>
      </c>
      <c r="R104">
        <v>18.190000000000001</v>
      </c>
      <c r="S104">
        <v>21.83</v>
      </c>
      <c r="T104">
        <v>25.47</v>
      </c>
      <c r="U104">
        <v>29.1</v>
      </c>
      <c r="V104">
        <v>32.74</v>
      </c>
      <c r="W104">
        <v>36.380000000000003</v>
      </c>
      <c r="X104">
        <v>40.020000000000003</v>
      </c>
      <c r="Y104">
        <v>43.65</v>
      </c>
      <c r="Z104">
        <v>47.29</v>
      </c>
      <c r="AA104">
        <v>50.93</v>
      </c>
      <c r="AB104">
        <v>54.57</v>
      </c>
      <c r="AC104">
        <v>58.31</v>
      </c>
      <c r="AD104">
        <v>62.04</v>
      </c>
      <c r="AE104">
        <v>65.78</v>
      </c>
      <c r="AF104">
        <v>69.52</v>
      </c>
      <c r="AG104">
        <v>73.260000000000005</v>
      </c>
      <c r="AH104">
        <v>76.989999999999995</v>
      </c>
      <c r="AI104">
        <v>80.73</v>
      </c>
      <c r="AJ104">
        <v>80.900000000000006</v>
      </c>
      <c r="AK104">
        <v>85.88</v>
      </c>
      <c r="AL104">
        <v>86.46</v>
      </c>
      <c r="AM104">
        <v>88.34</v>
      </c>
      <c r="AN104">
        <v>89.35</v>
      </c>
      <c r="AO104">
        <v>89.84</v>
      </c>
      <c r="AP104">
        <v>91.05</v>
      </c>
      <c r="AQ104">
        <v>91.98</v>
      </c>
      <c r="AR104">
        <v>93.88</v>
      </c>
      <c r="AS104">
        <v>95.78</v>
      </c>
      <c r="AT104">
        <v>97.68</v>
      </c>
      <c r="AU104">
        <v>99.58</v>
      </c>
      <c r="AV104">
        <v>101.48</v>
      </c>
      <c r="AW104">
        <v>103.38</v>
      </c>
      <c r="AX104">
        <v>105.28</v>
      </c>
      <c r="AY104">
        <v>107.18</v>
      </c>
      <c r="AZ104">
        <v>109.08</v>
      </c>
      <c r="BA104">
        <v>110.98</v>
      </c>
      <c r="BB104">
        <v>112.88</v>
      </c>
    </row>
    <row r="105" spans="1:54" x14ac:dyDescent="0.35">
      <c r="B105" t="s">
        <v>228</v>
      </c>
      <c r="C105" t="s">
        <v>113</v>
      </c>
      <c r="M105" t="s">
        <v>561</v>
      </c>
      <c r="N105">
        <v>0.01</v>
      </c>
      <c r="O105">
        <v>0.04</v>
      </c>
      <c r="P105">
        <v>0.09</v>
      </c>
      <c r="Q105">
        <v>0.16</v>
      </c>
      <c r="R105">
        <v>0.26</v>
      </c>
      <c r="S105">
        <v>0.37</v>
      </c>
      <c r="T105">
        <v>0.5</v>
      </c>
      <c r="U105">
        <v>0.66</v>
      </c>
      <c r="V105">
        <v>0.83</v>
      </c>
      <c r="W105">
        <v>1.03</v>
      </c>
      <c r="X105">
        <v>1.25</v>
      </c>
      <c r="Y105">
        <v>1.58</v>
      </c>
      <c r="Z105">
        <v>1.95</v>
      </c>
      <c r="AA105">
        <v>2.36</v>
      </c>
      <c r="AB105">
        <v>2.8</v>
      </c>
      <c r="AC105">
        <v>3.29</v>
      </c>
      <c r="AD105">
        <v>3.81</v>
      </c>
      <c r="AE105">
        <v>4.78</v>
      </c>
      <c r="AF105">
        <v>4.4400000000000004</v>
      </c>
      <c r="AG105">
        <v>4.71</v>
      </c>
      <c r="AH105">
        <v>5.0599999999999996</v>
      </c>
      <c r="AI105">
        <v>5.25</v>
      </c>
      <c r="AJ105">
        <v>5.42</v>
      </c>
      <c r="AK105">
        <v>5.54</v>
      </c>
      <c r="AL105">
        <v>5.94</v>
      </c>
      <c r="AM105">
        <v>6.89</v>
      </c>
      <c r="AN105">
        <v>6.95</v>
      </c>
      <c r="AO105">
        <v>7.37</v>
      </c>
      <c r="AP105">
        <v>8.33</v>
      </c>
      <c r="AQ105">
        <v>9.3000000000000007</v>
      </c>
      <c r="AR105">
        <v>11.08</v>
      </c>
      <c r="AS105">
        <v>11.93</v>
      </c>
      <c r="AT105">
        <v>12.8</v>
      </c>
      <c r="AU105">
        <v>13.69</v>
      </c>
      <c r="AV105">
        <v>14.6</v>
      </c>
      <c r="AW105">
        <v>15.52</v>
      </c>
      <c r="AX105">
        <v>16.47</v>
      </c>
      <c r="AY105">
        <v>17.43</v>
      </c>
      <c r="AZ105">
        <v>18.399999999999999</v>
      </c>
      <c r="BA105">
        <v>19.38</v>
      </c>
      <c r="BB105">
        <v>20.37</v>
      </c>
    </row>
  </sheetData>
  <conditionalFormatting sqref="M84">
    <cfRule type="expression" dxfId="1" priority="1">
      <formula>(M84=M83) * ($A84=$A83)</formula>
    </cfRule>
    <cfRule type="expression" dxfId="0" priority="2">
      <formula>$A85&lt;&gt;$A84</formula>
    </cfRule>
  </conditionalFormatting>
  <pageMargins left="0.7" right="0.7" top="0.75" bottom="0.75" header="0.3" footer="0.3"/>
  <pageSetup paperSize="9" orientation="portrait" horizontalDpi="300" verticalDpi="300"/>
  <drawing r:id="rId1"/>
  <tableParts count="5">
    <tablePart r:id="rId2"/>
    <tablePart r:id="rId3"/>
    <tablePart r:id="rId4"/>
    <tablePart r:id="rId5"/>
    <tablePart r:id="rId6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BB56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108</v>
      </c>
    </row>
    <row r="3" spans="1:54" x14ac:dyDescent="0.35">
      <c r="M3" s="2" t="s">
        <v>113</v>
      </c>
      <c r="N3" s="2" t="s">
        <v>154</v>
      </c>
      <c r="O3" s="2" t="s">
        <v>155</v>
      </c>
      <c r="P3" s="2" t="s">
        <v>156</v>
      </c>
      <c r="Q3" s="2" t="s">
        <v>157</v>
      </c>
      <c r="R3" s="2" t="s">
        <v>116</v>
      </c>
      <c r="S3" s="2" t="s">
        <v>158</v>
      </c>
      <c r="T3" s="2" t="s">
        <v>159</v>
      </c>
      <c r="U3" s="2" t="s">
        <v>160</v>
      </c>
      <c r="V3" s="2" t="s">
        <v>161</v>
      </c>
      <c r="W3" s="2" t="s">
        <v>117</v>
      </c>
    </row>
    <row r="4" spans="1:54" x14ac:dyDescent="0.35">
      <c r="B4" t="s">
        <v>180</v>
      </c>
      <c r="M4" t="s">
        <v>239</v>
      </c>
      <c r="N4">
        <v>31.14</v>
      </c>
      <c r="O4">
        <v>30.65</v>
      </c>
      <c r="P4">
        <v>30.19</v>
      </c>
      <c r="Q4">
        <v>29.68</v>
      </c>
      <c r="R4">
        <v>28.96</v>
      </c>
      <c r="S4">
        <v>28.46</v>
      </c>
      <c r="T4">
        <v>27.88</v>
      </c>
      <c r="U4">
        <v>27.26</v>
      </c>
      <c r="V4">
        <v>26.73</v>
      </c>
      <c r="W4">
        <v>26.06</v>
      </c>
    </row>
    <row r="5" spans="1:54" x14ac:dyDescent="0.35">
      <c r="B5" t="s">
        <v>242</v>
      </c>
      <c r="C5" t="s">
        <v>113</v>
      </c>
      <c r="M5" t="s">
        <v>240</v>
      </c>
      <c r="N5">
        <v>32.130000000000003</v>
      </c>
      <c r="O5">
        <v>31.29</v>
      </c>
      <c r="P5">
        <v>30.46</v>
      </c>
      <c r="Q5">
        <v>29.63</v>
      </c>
      <c r="R5">
        <v>28.79</v>
      </c>
      <c r="S5">
        <v>27.96</v>
      </c>
      <c r="T5">
        <v>27.13</v>
      </c>
      <c r="U5">
        <v>26.29</v>
      </c>
      <c r="V5">
        <v>25.46</v>
      </c>
      <c r="W5">
        <v>24.62</v>
      </c>
    </row>
    <row r="6" spans="1:54" x14ac:dyDescent="0.35">
      <c r="M6" t="s">
        <v>241</v>
      </c>
      <c r="N6">
        <v>-0.99</v>
      </c>
      <c r="O6">
        <v>-1.63</v>
      </c>
      <c r="P6">
        <v>-1.9</v>
      </c>
      <c r="Q6">
        <v>-1.85</v>
      </c>
      <c r="R6">
        <v>-1.68</v>
      </c>
      <c r="S6">
        <v>-1.18</v>
      </c>
      <c r="T6">
        <v>-0.43</v>
      </c>
      <c r="U6">
        <v>0.54</v>
      </c>
      <c r="V6">
        <v>1.81</v>
      </c>
      <c r="W6">
        <v>3.25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109</v>
      </c>
    </row>
    <row r="28" spans="1:54" x14ac:dyDescent="0.35">
      <c r="M28" s="2" t="s">
        <v>113</v>
      </c>
      <c r="N28" s="2" t="s">
        <v>154</v>
      </c>
      <c r="O28" s="2" t="s">
        <v>155</v>
      </c>
      <c r="P28" s="2" t="s">
        <v>156</v>
      </c>
      <c r="Q28" s="2" t="s">
        <v>157</v>
      </c>
      <c r="R28" s="2" t="s">
        <v>116</v>
      </c>
      <c r="S28" s="2" t="s">
        <v>158</v>
      </c>
      <c r="T28" s="2" t="s">
        <v>159</v>
      </c>
      <c r="U28" s="2" t="s">
        <v>160</v>
      </c>
      <c r="V28" s="2" t="s">
        <v>161</v>
      </c>
      <c r="W28" s="2" t="s">
        <v>117</v>
      </c>
    </row>
    <row r="29" spans="1:54" x14ac:dyDescent="0.35">
      <c r="B29" t="s">
        <v>124</v>
      </c>
      <c r="M29" t="s">
        <v>243</v>
      </c>
      <c r="N29">
        <v>13.31</v>
      </c>
      <c r="O29">
        <v>13.29</v>
      </c>
      <c r="P29">
        <v>13.2</v>
      </c>
      <c r="Q29">
        <v>13.05</v>
      </c>
      <c r="R29">
        <v>12.69</v>
      </c>
      <c r="S29">
        <v>12.53</v>
      </c>
      <c r="T29">
        <v>12.24</v>
      </c>
      <c r="U29">
        <v>11.93</v>
      </c>
      <c r="V29">
        <v>11.71</v>
      </c>
      <c r="W29">
        <v>11.36</v>
      </c>
    </row>
    <row r="30" spans="1:54" x14ac:dyDescent="0.35">
      <c r="B30" t="s">
        <v>249</v>
      </c>
      <c r="C30" t="s">
        <v>113</v>
      </c>
      <c r="M30" t="s">
        <v>244</v>
      </c>
      <c r="N30">
        <v>12.06</v>
      </c>
      <c r="O30">
        <v>12</v>
      </c>
      <c r="P30">
        <v>11.93</v>
      </c>
      <c r="Q30">
        <v>11.86</v>
      </c>
      <c r="R30">
        <v>11.81</v>
      </c>
      <c r="S30">
        <v>11.75</v>
      </c>
      <c r="T30">
        <v>11.7</v>
      </c>
      <c r="U30">
        <v>11.65</v>
      </c>
      <c r="V30">
        <v>11.6</v>
      </c>
      <c r="W30">
        <v>11.53</v>
      </c>
    </row>
    <row r="31" spans="1:54" x14ac:dyDescent="0.35">
      <c r="M31" t="s">
        <v>245</v>
      </c>
      <c r="N31">
        <v>2.02</v>
      </c>
      <c r="O31">
        <v>1.91</v>
      </c>
      <c r="P31">
        <v>1.83</v>
      </c>
      <c r="Q31">
        <v>1.75</v>
      </c>
      <c r="R31">
        <v>1.68</v>
      </c>
      <c r="S31">
        <v>1.57</v>
      </c>
      <c r="T31">
        <v>1.48</v>
      </c>
      <c r="U31">
        <v>1.38</v>
      </c>
      <c r="V31">
        <v>1.29</v>
      </c>
      <c r="W31">
        <v>1.18</v>
      </c>
    </row>
    <row r="32" spans="1:54" x14ac:dyDescent="0.35">
      <c r="M32" t="s">
        <v>246</v>
      </c>
      <c r="N32">
        <v>1.7</v>
      </c>
      <c r="O32">
        <v>1.49</v>
      </c>
      <c r="P32">
        <v>1.34</v>
      </c>
      <c r="Q32">
        <v>1.19</v>
      </c>
      <c r="R32">
        <v>1.05</v>
      </c>
      <c r="S32">
        <v>0.93</v>
      </c>
      <c r="T32">
        <v>0.82</v>
      </c>
      <c r="U32">
        <v>0.72</v>
      </c>
      <c r="V32">
        <v>0.62</v>
      </c>
      <c r="W32">
        <v>0.51</v>
      </c>
    </row>
    <row r="33" spans="13:23" x14ac:dyDescent="0.35">
      <c r="M33" t="s">
        <v>247</v>
      </c>
      <c r="N33">
        <v>0.54</v>
      </c>
      <c r="O33">
        <v>0.44</v>
      </c>
      <c r="P33">
        <v>0.38</v>
      </c>
      <c r="Q33">
        <v>0.32</v>
      </c>
      <c r="R33">
        <v>0.27</v>
      </c>
      <c r="S33">
        <v>0.24</v>
      </c>
      <c r="T33">
        <v>0.22</v>
      </c>
      <c r="U33">
        <v>0.2</v>
      </c>
      <c r="V33">
        <v>0.19</v>
      </c>
      <c r="W33">
        <v>0.18</v>
      </c>
    </row>
    <row r="34" spans="13:23" x14ac:dyDescent="0.35">
      <c r="M34" t="s">
        <v>248</v>
      </c>
      <c r="N34">
        <v>1.52</v>
      </c>
      <c r="O34">
        <v>1.52</v>
      </c>
      <c r="P34">
        <v>1.51</v>
      </c>
      <c r="Q34">
        <v>1.5</v>
      </c>
      <c r="R34">
        <v>1.45</v>
      </c>
      <c r="S34">
        <v>1.43</v>
      </c>
      <c r="T34">
        <v>1.41</v>
      </c>
      <c r="U34">
        <v>1.38</v>
      </c>
      <c r="V34">
        <v>1.33</v>
      </c>
      <c r="W34">
        <v>1.3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110</v>
      </c>
    </row>
    <row r="53" spans="1:54" x14ac:dyDescent="0.35">
      <c r="M53" s="2" t="s">
        <v>113</v>
      </c>
      <c r="N53" s="2" t="s">
        <v>154</v>
      </c>
      <c r="O53" s="2" t="s">
        <v>155</v>
      </c>
      <c r="P53" s="2" t="s">
        <v>156</v>
      </c>
      <c r="Q53" s="2" t="s">
        <v>157</v>
      </c>
      <c r="R53" s="2" t="s">
        <v>116</v>
      </c>
      <c r="S53" s="2" t="s">
        <v>158</v>
      </c>
      <c r="T53" s="2" t="s">
        <v>159</v>
      </c>
      <c r="U53" s="2" t="s">
        <v>160</v>
      </c>
      <c r="V53" s="2" t="s">
        <v>161</v>
      </c>
      <c r="W53" s="2" t="s">
        <v>117</v>
      </c>
    </row>
    <row r="54" spans="1:54" x14ac:dyDescent="0.35">
      <c r="B54" t="s">
        <v>112</v>
      </c>
      <c r="M54" t="s">
        <v>230</v>
      </c>
      <c r="N54">
        <v>-1.23</v>
      </c>
      <c r="O54">
        <v>-0.53</v>
      </c>
      <c r="P54">
        <v>-0.03</v>
      </c>
      <c r="Q54">
        <v>1.17</v>
      </c>
      <c r="R54">
        <v>1.01</v>
      </c>
      <c r="S54">
        <v>0.7</v>
      </c>
      <c r="T54">
        <v>0.35</v>
      </c>
      <c r="U54">
        <v>0.36</v>
      </c>
      <c r="V54">
        <v>0.37</v>
      </c>
      <c r="W54">
        <v>0.39</v>
      </c>
    </row>
    <row r="55" spans="1:54" x14ac:dyDescent="0.35">
      <c r="B55" t="s">
        <v>212</v>
      </c>
      <c r="C55" t="s">
        <v>113</v>
      </c>
      <c r="M55" t="s">
        <v>250</v>
      </c>
      <c r="N55">
        <v>3.9</v>
      </c>
      <c r="O55">
        <v>3.82</v>
      </c>
      <c r="P55">
        <v>3.9</v>
      </c>
      <c r="Q55">
        <v>3.84</v>
      </c>
      <c r="R55">
        <v>3.82</v>
      </c>
      <c r="S55">
        <v>3.95</v>
      </c>
      <c r="T55">
        <v>3.91</v>
      </c>
      <c r="U55">
        <v>3.96</v>
      </c>
      <c r="V55">
        <v>3.86</v>
      </c>
      <c r="W55">
        <v>3.77</v>
      </c>
    </row>
    <row r="56" spans="1:54" x14ac:dyDescent="0.35">
      <c r="M56" t="s">
        <v>231</v>
      </c>
      <c r="N56">
        <v>2.67</v>
      </c>
      <c r="O56">
        <v>3.29</v>
      </c>
      <c r="P56">
        <v>3.87</v>
      </c>
      <c r="Q56">
        <v>5.01</v>
      </c>
      <c r="R56">
        <v>4.83</v>
      </c>
      <c r="S56">
        <v>4.6500000000000004</v>
      </c>
      <c r="T56">
        <v>4.26</v>
      </c>
      <c r="U56">
        <v>4.32</v>
      </c>
      <c r="V56">
        <v>4.24</v>
      </c>
      <c r="W56">
        <v>4.16</v>
      </c>
    </row>
  </sheetData>
  <pageMargins left="0.7" right="0.7" top="0.75" bottom="0.75" header="0.3" footer="0.3"/>
  <pageSetup paperSize="9" orientation="portrait" horizontalDpi="300" verticalDpi="300"/>
  <drawing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K35"/>
  <sheetViews>
    <sheetView showGridLines="0" workbookViewId="0"/>
  </sheetViews>
  <sheetFormatPr defaultRowHeight="14.5" x14ac:dyDescent="0.35"/>
  <cols>
    <col min="1" max="1" width="15.26953125" customWidth="1"/>
    <col min="2" max="2" width="168" bestFit="1" customWidth="1"/>
  </cols>
  <sheetData>
    <row r="1" spans="1:37" x14ac:dyDescent="0.35">
      <c r="A1" s="27" t="s">
        <v>558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3" spans="1:37" x14ac:dyDescent="0.35">
      <c r="A3" t="s">
        <v>597</v>
      </c>
    </row>
    <row r="5" spans="1:37" ht="15" thickBot="1" x14ac:dyDescent="0.4">
      <c r="A5" s="21" t="s">
        <v>560</v>
      </c>
      <c r="B5" s="22" t="s">
        <v>554</v>
      </c>
    </row>
    <row r="6" spans="1:37" x14ac:dyDescent="0.35">
      <c r="A6" s="26" t="str">
        <f>HYPERLINK("#'2'!M2","2.1")</f>
        <v>2.1</v>
      </c>
      <c r="B6" s="24" t="s">
        <v>563</v>
      </c>
    </row>
    <row r="7" spans="1:37" x14ac:dyDescent="0.35">
      <c r="A7" s="26" t="str">
        <f>HYPERLINK("#'2'!M27","2.2")</f>
        <v>2.2</v>
      </c>
      <c r="B7" t="s">
        <v>564</v>
      </c>
    </row>
    <row r="8" spans="1:37" x14ac:dyDescent="0.35">
      <c r="A8" s="26" t="str">
        <f>HYPERLINK("#'2'!M52","2.3")</f>
        <v>2.3</v>
      </c>
      <c r="B8" t="s">
        <v>565</v>
      </c>
    </row>
    <row r="9" spans="1:37" x14ac:dyDescent="0.35">
      <c r="A9" s="26" t="str">
        <f>HYPERLINK("#'2'!M77","2.4")</f>
        <v>2.4</v>
      </c>
      <c r="B9" t="s">
        <v>566</v>
      </c>
    </row>
    <row r="10" spans="1:37" x14ac:dyDescent="0.35">
      <c r="A10" s="26" t="str">
        <f>HYPERLINK("#'2'!M102","2.5")</f>
        <v>2.5</v>
      </c>
      <c r="B10" t="s">
        <v>567</v>
      </c>
    </row>
    <row r="11" spans="1:37" x14ac:dyDescent="0.35">
      <c r="A11" s="26" t="str">
        <f>HYPERLINK("#'2'!M127","2.6")</f>
        <v>2.6</v>
      </c>
      <c r="B11" t="s">
        <v>568</v>
      </c>
    </row>
    <row r="12" spans="1:37" x14ac:dyDescent="0.35">
      <c r="A12" s="26" t="str">
        <f>HYPERLINK("#'3A'!M2","3.1")</f>
        <v>3.1</v>
      </c>
      <c r="B12" t="s">
        <v>569</v>
      </c>
    </row>
    <row r="13" spans="1:37" x14ac:dyDescent="0.35">
      <c r="A13" s="26" t="str">
        <f>HYPERLINK("#'3A'!M77","3.2")</f>
        <v>3.2</v>
      </c>
      <c r="B13" s="25" t="s">
        <v>570</v>
      </c>
    </row>
    <row r="14" spans="1:37" x14ac:dyDescent="0.35">
      <c r="A14" s="26" t="str">
        <f>HYPERLINK("#'3A'!M152","3.3")</f>
        <v>3.3</v>
      </c>
      <c r="B14" s="25" t="s">
        <v>571</v>
      </c>
    </row>
    <row r="15" spans="1:37" x14ac:dyDescent="0.35">
      <c r="A15" s="26" t="str">
        <f>HYPERLINK("#'4A'!M2","4.1")</f>
        <v>4.1</v>
      </c>
      <c r="B15" s="25" t="s">
        <v>572</v>
      </c>
    </row>
    <row r="16" spans="1:37" x14ac:dyDescent="0.35">
      <c r="A16" s="26" t="str">
        <f>HYPERLINK("#'4A'!M27","4.2")</f>
        <v>4.2</v>
      </c>
      <c r="B16" s="25" t="s">
        <v>573</v>
      </c>
    </row>
    <row r="17" spans="1:2" x14ac:dyDescent="0.35">
      <c r="A17" s="26" t="str">
        <f>HYPERLINK("#'4A'!M327","4.3")</f>
        <v>4.3</v>
      </c>
      <c r="B17" s="25" t="s">
        <v>574</v>
      </c>
    </row>
    <row r="18" spans="1:2" x14ac:dyDescent="0.35">
      <c r="A18" s="26" t="str">
        <f>HYPERLINK("#'4A'!M52","4.4")</f>
        <v>4.4</v>
      </c>
      <c r="B18" s="25" t="s">
        <v>575</v>
      </c>
    </row>
    <row r="19" spans="1:2" x14ac:dyDescent="0.35">
      <c r="A19" s="26" t="str">
        <f>HYPERLINK("#'4A'!M352","4.5")</f>
        <v>4.5</v>
      </c>
      <c r="B19" s="25" t="s">
        <v>576</v>
      </c>
    </row>
    <row r="20" spans="1:2" x14ac:dyDescent="0.35">
      <c r="A20" s="26" t="str">
        <f>HYPERLINK("#'5A'!M2","5.1")</f>
        <v>5.1</v>
      </c>
      <c r="B20" s="25" t="s">
        <v>577</v>
      </c>
    </row>
    <row r="21" spans="1:2" x14ac:dyDescent="0.35">
      <c r="A21" s="26" t="str">
        <f>HYPERLINK("#'5A'!M77","5.2")</f>
        <v>5.2</v>
      </c>
      <c r="B21" s="25" t="s">
        <v>578</v>
      </c>
    </row>
    <row r="22" spans="1:2" x14ac:dyDescent="0.35">
      <c r="A22" s="26" t="str">
        <f>HYPERLINK("#'6A'!M2","6.1")</f>
        <v>6.1</v>
      </c>
      <c r="B22" s="25" t="s">
        <v>579</v>
      </c>
    </row>
    <row r="23" spans="1:2" x14ac:dyDescent="0.35">
      <c r="A23" s="26" t="str">
        <f>HYPERLINK("#'6A'!M152","6.2")</f>
        <v>6.2</v>
      </c>
      <c r="B23" s="25" t="s">
        <v>580</v>
      </c>
    </row>
    <row r="24" spans="1:2" x14ac:dyDescent="0.35">
      <c r="A24" s="26" t="str">
        <f>HYPERLINK("#'6'!M2","6.3")</f>
        <v>6.3</v>
      </c>
      <c r="B24" s="25" t="s">
        <v>581</v>
      </c>
    </row>
    <row r="25" spans="1:2" x14ac:dyDescent="0.35">
      <c r="A25" s="26" t="str">
        <f>HYPERLINK("#'7A'!M2","7.1")</f>
        <v>7.1</v>
      </c>
      <c r="B25" s="14" t="s">
        <v>582</v>
      </c>
    </row>
    <row r="26" spans="1:2" x14ac:dyDescent="0.35">
      <c r="A26" s="26" t="str">
        <f>HYPERLINK("#'7A'!M52","7.2")</f>
        <v>7.2</v>
      </c>
      <c r="B26" s="14" t="s">
        <v>583</v>
      </c>
    </row>
    <row r="27" spans="1:2" x14ac:dyDescent="0.35">
      <c r="A27" s="26" t="str">
        <f>HYPERLINK("#'7A'!M127","7.3")</f>
        <v>7.3</v>
      </c>
      <c r="B27" s="14" t="s">
        <v>584</v>
      </c>
    </row>
    <row r="28" spans="1:2" x14ac:dyDescent="0.35">
      <c r="A28" s="26" t="str">
        <f>HYPERLINK("#'8A'!M2","8.1")</f>
        <v>8.1</v>
      </c>
      <c r="B28" s="14" t="s">
        <v>585</v>
      </c>
    </row>
    <row r="29" spans="1:2" x14ac:dyDescent="0.35">
      <c r="A29" s="26" t="str">
        <f>HYPERLINK("#'8A'!M77","8.2")</f>
        <v>8.2</v>
      </c>
      <c r="B29" s="14" t="s">
        <v>586</v>
      </c>
    </row>
    <row r="30" spans="1:2" x14ac:dyDescent="0.35">
      <c r="A30" s="26" t="str">
        <f>HYPERLINK("#'8'!M2","8.3")</f>
        <v>8.3</v>
      </c>
      <c r="B30" s="14" t="s">
        <v>587</v>
      </c>
    </row>
    <row r="31" spans="1:2" x14ac:dyDescent="0.35">
      <c r="A31" s="26" t="str">
        <f>HYPERLINK("#'9A'!M2","9.1")</f>
        <v>9.1</v>
      </c>
      <c r="B31" s="14" t="s">
        <v>588</v>
      </c>
    </row>
    <row r="32" spans="1:2" x14ac:dyDescent="0.35">
      <c r="A32" s="26" t="str">
        <f>HYPERLINK("#'10'!M2","10.1")</f>
        <v>10.1</v>
      </c>
      <c r="B32" s="14" t="s">
        <v>589</v>
      </c>
    </row>
    <row r="33" spans="1:2" x14ac:dyDescent="0.35">
      <c r="A33" s="26" t="str">
        <f>HYPERLINK("#'11A'!M2","11.1")</f>
        <v>11.1</v>
      </c>
      <c r="B33" s="14" t="s">
        <v>590</v>
      </c>
    </row>
    <row r="34" spans="1:2" x14ac:dyDescent="0.35">
      <c r="A34" s="26" t="str">
        <f>HYPERLINK("#'11B'!M2","11.2")</f>
        <v>11.2</v>
      </c>
      <c r="B34" s="14" t="s">
        <v>591</v>
      </c>
    </row>
    <row r="35" spans="1:2" x14ac:dyDescent="0.35">
      <c r="A35" s="26" t="str">
        <f>HYPERLINK("#'Appendix'!M2","App.1")</f>
        <v>App.1</v>
      </c>
      <c r="B35" s="14" t="s">
        <v>592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BB7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111</v>
      </c>
    </row>
    <row r="3" spans="1:54" x14ac:dyDescent="0.35">
      <c r="M3" s="2" t="s">
        <v>113</v>
      </c>
      <c r="N3" s="2" t="s">
        <v>115</v>
      </c>
      <c r="O3" s="2" t="s">
        <v>153</v>
      </c>
      <c r="P3" s="2" t="s">
        <v>154</v>
      </c>
      <c r="Q3" s="2" t="s">
        <v>155</v>
      </c>
      <c r="R3" s="2" t="s">
        <v>156</v>
      </c>
      <c r="S3" s="2" t="s">
        <v>157</v>
      </c>
      <c r="T3" s="2" t="s">
        <v>116</v>
      </c>
      <c r="U3" s="2" t="s">
        <v>158</v>
      </c>
      <c r="V3" s="2" t="s">
        <v>159</v>
      </c>
      <c r="W3" s="2" t="s">
        <v>160</v>
      </c>
      <c r="X3" s="2" t="s">
        <v>161</v>
      </c>
      <c r="Y3" s="2" t="s">
        <v>117</v>
      </c>
    </row>
    <row r="4" spans="1:54" x14ac:dyDescent="0.35">
      <c r="B4" t="s">
        <v>180</v>
      </c>
      <c r="M4" t="s">
        <v>251</v>
      </c>
      <c r="N4" s="3">
        <v>0.65</v>
      </c>
      <c r="O4" s="3">
        <v>0.66</v>
      </c>
      <c r="P4" s="3">
        <v>0.73</v>
      </c>
      <c r="Q4" s="3">
        <v>0.79</v>
      </c>
      <c r="R4" s="3">
        <v>0.85</v>
      </c>
      <c r="S4" s="3">
        <v>0.88</v>
      </c>
      <c r="T4" s="3">
        <v>0.89</v>
      </c>
      <c r="U4" s="3">
        <v>0.94</v>
      </c>
      <c r="V4" s="3">
        <v>0.99</v>
      </c>
      <c r="W4" s="3">
        <v>1</v>
      </c>
      <c r="X4" s="3">
        <v>0.99</v>
      </c>
      <c r="Y4" s="3">
        <v>0.97</v>
      </c>
    </row>
    <row r="5" spans="1:54" x14ac:dyDescent="0.35">
      <c r="B5" t="s">
        <v>225</v>
      </c>
      <c r="C5" t="s">
        <v>113</v>
      </c>
      <c r="M5" t="s">
        <v>252</v>
      </c>
      <c r="N5" s="3">
        <v>0.48</v>
      </c>
      <c r="O5" s="3">
        <v>0.56999999999999995</v>
      </c>
      <c r="P5" s="3">
        <v>0.59</v>
      </c>
      <c r="Q5" s="3">
        <v>0.62</v>
      </c>
      <c r="R5" s="3">
        <v>0.64</v>
      </c>
      <c r="S5" s="3">
        <v>0.66</v>
      </c>
      <c r="T5" s="3">
        <v>0.67</v>
      </c>
      <c r="U5" s="3">
        <v>0.68</v>
      </c>
      <c r="V5" s="3">
        <v>0.7</v>
      </c>
      <c r="W5" s="3">
        <v>0.71</v>
      </c>
      <c r="X5" s="3">
        <v>0.73</v>
      </c>
      <c r="Y5" s="3">
        <v>0.74</v>
      </c>
    </row>
    <row r="6" spans="1:54" x14ac:dyDescent="0.35">
      <c r="M6" t="s">
        <v>253</v>
      </c>
      <c r="N6" s="3">
        <v>0.37</v>
      </c>
      <c r="O6" s="3">
        <v>0.39</v>
      </c>
      <c r="P6" s="3">
        <v>0.41</v>
      </c>
      <c r="Q6" s="3">
        <v>0.44</v>
      </c>
      <c r="R6" s="3">
        <v>0.46</v>
      </c>
      <c r="S6" s="3">
        <v>0.48</v>
      </c>
      <c r="T6" s="3">
        <v>0.5</v>
      </c>
      <c r="U6" s="3">
        <v>0.52</v>
      </c>
      <c r="V6" s="3">
        <v>0.55000000000000004</v>
      </c>
      <c r="W6" s="3">
        <v>0.56999999999999995</v>
      </c>
      <c r="X6" s="3">
        <v>0.57999999999999996</v>
      </c>
      <c r="Y6" s="3">
        <v>0.57999999999999996</v>
      </c>
    </row>
    <row r="7" spans="1:54" x14ac:dyDescent="0.35">
      <c r="M7" t="s">
        <v>254</v>
      </c>
      <c r="N7" s="3">
        <v>7.0000000000000007E-2</v>
      </c>
      <c r="O7" s="3">
        <v>0.06</v>
      </c>
      <c r="P7" s="3">
        <v>0.06</v>
      </c>
      <c r="Q7" s="3">
        <v>0.09</v>
      </c>
      <c r="R7" s="3">
        <v>0.1</v>
      </c>
      <c r="S7" s="3">
        <v>0.12</v>
      </c>
      <c r="T7" s="3">
        <v>0.15</v>
      </c>
      <c r="U7" s="3">
        <v>0.17</v>
      </c>
      <c r="V7" s="3">
        <v>0.19</v>
      </c>
      <c r="W7" s="3">
        <v>0.23</v>
      </c>
      <c r="X7" s="3">
        <v>0.27</v>
      </c>
      <c r="Y7" s="3">
        <v>0.31</v>
      </c>
    </row>
  </sheetData>
  <pageMargins left="0.7" right="0.7" top="0.75" bottom="0.75" header="0.3" footer="0.3"/>
  <pageSetup paperSize="9" orientation="portrait" horizontalDpi="300" verticalDpi="300"/>
  <drawing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BB5"/>
  <sheetViews>
    <sheetView showGridLines="0" workbookViewId="0">
      <selection activeCell="M16" sqref="M16"/>
    </sheetView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555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430</v>
      </c>
      <c r="N4">
        <v>77.430000000000007</v>
      </c>
      <c r="O4">
        <v>87.11</v>
      </c>
      <c r="P4">
        <v>82.14</v>
      </c>
      <c r="Q4">
        <v>83.31</v>
      </c>
      <c r="R4">
        <v>86.56</v>
      </c>
      <c r="S4">
        <v>83.54</v>
      </c>
      <c r="T4">
        <v>96.12</v>
      </c>
      <c r="U4">
        <v>86.92</v>
      </c>
      <c r="V4">
        <v>82.63</v>
      </c>
      <c r="W4">
        <v>80.17</v>
      </c>
      <c r="X4">
        <v>75.94</v>
      </c>
      <c r="Y4">
        <v>76.650000000000006</v>
      </c>
      <c r="Z4">
        <v>77.11</v>
      </c>
      <c r="AA4">
        <v>81.99</v>
      </c>
      <c r="AB4">
        <v>75.760000000000005</v>
      </c>
      <c r="AC4">
        <v>71.41</v>
      </c>
      <c r="AD4">
        <v>79.540000000000006</v>
      </c>
      <c r="AE4">
        <v>75.260000000000005</v>
      </c>
      <c r="AF4">
        <v>70.239999999999995</v>
      </c>
      <c r="AG4">
        <v>66.52</v>
      </c>
      <c r="AH4">
        <v>65.75</v>
      </c>
      <c r="AI4">
        <v>60.31</v>
      </c>
      <c r="AJ4">
        <v>55.02</v>
      </c>
      <c r="AK4">
        <v>56.42</v>
      </c>
      <c r="AL4">
        <v>52.93</v>
      </c>
      <c r="AM4">
        <v>49.32</v>
      </c>
      <c r="AN4">
        <v>52.36</v>
      </c>
      <c r="AO4">
        <v>50.05</v>
      </c>
      <c r="AP4">
        <v>51.63</v>
      </c>
      <c r="AQ4">
        <v>46.74</v>
      </c>
      <c r="AR4">
        <v>43.83</v>
      </c>
      <c r="AS4">
        <v>43.23</v>
      </c>
      <c r="AT4">
        <v>43.26</v>
      </c>
      <c r="AU4">
        <v>42.33</v>
      </c>
      <c r="AV4">
        <v>42.54</v>
      </c>
      <c r="AW4">
        <v>40.82</v>
      </c>
      <c r="AX4">
        <v>39.880000000000003</v>
      </c>
      <c r="AY4">
        <v>38.32</v>
      </c>
      <c r="AZ4">
        <v>37.43</v>
      </c>
      <c r="BA4">
        <v>36</v>
      </c>
      <c r="BB4">
        <v>35.020000000000003</v>
      </c>
    </row>
    <row r="5" spans="1:54" x14ac:dyDescent="0.35">
      <c r="B5" t="s">
        <v>187</v>
      </c>
      <c r="C5" t="s">
        <v>113</v>
      </c>
      <c r="M5" t="s">
        <v>431</v>
      </c>
      <c r="N5">
        <v>4.34</v>
      </c>
      <c r="O5">
        <v>4.71</v>
      </c>
      <c r="P5">
        <v>4.95</v>
      </c>
      <c r="Q5">
        <v>5.14</v>
      </c>
      <c r="R5">
        <v>5.12</v>
      </c>
      <c r="S5">
        <v>5.35</v>
      </c>
      <c r="T5">
        <v>5.72</v>
      </c>
      <c r="U5">
        <v>5.91</v>
      </c>
      <c r="V5">
        <v>5.87</v>
      </c>
      <c r="W5">
        <v>6.17</v>
      </c>
      <c r="X5">
        <v>6.47</v>
      </c>
      <c r="Y5">
        <v>7.12</v>
      </c>
      <c r="Z5">
        <v>7.53</v>
      </c>
      <c r="AA5">
        <v>8.67</v>
      </c>
      <c r="AB5">
        <v>9.39</v>
      </c>
      <c r="AC5">
        <v>10.14</v>
      </c>
      <c r="AD5">
        <v>10.46</v>
      </c>
      <c r="AE5">
        <v>11.48</v>
      </c>
      <c r="AF5">
        <v>11.68</v>
      </c>
      <c r="AG5">
        <v>12</v>
      </c>
      <c r="AH5">
        <v>14.24</v>
      </c>
      <c r="AI5">
        <v>13.66</v>
      </c>
      <c r="AJ5">
        <v>13.77</v>
      </c>
      <c r="AK5">
        <v>13.9</v>
      </c>
      <c r="AL5">
        <v>13.93</v>
      </c>
      <c r="AM5">
        <v>15.09</v>
      </c>
      <c r="AN5">
        <v>16.2</v>
      </c>
      <c r="AO5">
        <v>17.86</v>
      </c>
      <c r="AP5">
        <v>17.66</v>
      </c>
      <c r="AQ5">
        <v>17.7</v>
      </c>
      <c r="AR5">
        <v>19.96</v>
      </c>
      <c r="AS5">
        <v>20.28</v>
      </c>
      <c r="AT5">
        <v>20.48</v>
      </c>
      <c r="AU5">
        <v>20.79</v>
      </c>
      <c r="AV5">
        <v>20.46</v>
      </c>
      <c r="AW5">
        <v>19.829999999999998</v>
      </c>
      <c r="AX5">
        <v>18.899999999999999</v>
      </c>
      <c r="AY5">
        <v>18.239999999999998</v>
      </c>
      <c r="AZ5">
        <v>17.920000000000002</v>
      </c>
      <c r="BA5">
        <v>17.670000000000002</v>
      </c>
      <c r="BB5">
        <v>17.14</v>
      </c>
    </row>
  </sheetData>
  <pageMargins left="0.7" right="0.7" top="0.75" bottom="0.75" header="0.3" footer="0.3"/>
  <pageSetup paperSize="9" orientation="portrait" horizontalDpi="300" verticalDpi="300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BA36"/>
  <sheetViews>
    <sheetView showGridLines="0" zoomScaleNormal="100" workbookViewId="0"/>
  </sheetViews>
  <sheetFormatPr defaultRowHeight="14.5" x14ac:dyDescent="0.35"/>
  <cols>
    <col min="1" max="1" width="13.7265625" bestFit="1" customWidth="1"/>
    <col min="2" max="2" width="30.453125" customWidth="1"/>
    <col min="3" max="3" width="49.26953125" bestFit="1" customWidth="1"/>
    <col min="4" max="4" width="36.54296875" bestFit="1" customWidth="1"/>
    <col min="5" max="5" width="95.453125" bestFit="1" customWidth="1"/>
  </cols>
  <sheetData>
    <row r="1" spans="1:53" x14ac:dyDescent="0.35">
      <c r="A1" s="27" t="s">
        <v>529</v>
      </c>
      <c r="B1" s="1"/>
      <c r="C1" s="1"/>
      <c r="D1" s="28"/>
      <c r="E1" s="28"/>
      <c r="F1" s="2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5" spans="1:53" ht="15" thickBot="1" x14ac:dyDescent="0.4">
      <c r="A5" s="21" t="s">
        <v>468</v>
      </c>
      <c r="B5" s="21" t="s">
        <v>481</v>
      </c>
      <c r="C5" s="21" t="s">
        <v>507</v>
      </c>
      <c r="D5" s="21" t="s">
        <v>527</v>
      </c>
      <c r="E5" s="21" t="s">
        <v>445</v>
      </c>
    </row>
    <row r="6" spans="1:53" x14ac:dyDescent="0.35">
      <c r="A6" s="29">
        <v>2</v>
      </c>
      <c r="B6" s="30" t="s">
        <v>557</v>
      </c>
      <c r="C6" s="31" t="s">
        <v>508</v>
      </c>
      <c r="D6" s="14" t="s">
        <v>477</v>
      </c>
      <c r="E6" s="14" t="s">
        <v>446</v>
      </c>
    </row>
    <row r="7" spans="1:53" x14ac:dyDescent="0.35">
      <c r="A7" s="32" t="s">
        <v>469</v>
      </c>
      <c r="B7" s="30" t="s">
        <v>482</v>
      </c>
      <c r="C7" s="33" t="s">
        <v>509</v>
      </c>
      <c r="D7" s="14" t="s">
        <v>477</v>
      </c>
      <c r="E7" s="14" t="s">
        <v>459</v>
      </c>
    </row>
    <row r="8" spans="1:53" x14ac:dyDescent="0.35">
      <c r="A8" s="32" t="s">
        <v>470</v>
      </c>
      <c r="B8" s="30" t="s">
        <v>483</v>
      </c>
      <c r="C8" s="33" t="s">
        <v>247</v>
      </c>
      <c r="D8" s="14" t="s">
        <v>477</v>
      </c>
      <c r="E8" s="14" t="s">
        <v>461</v>
      </c>
    </row>
    <row r="9" spans="1:53" x14ac:dyDescent="0.35">
      <c r="A9" s="32" t="s">
        <v>494</v>
      </c>
      <c r="B9" s="30" t="s">
        <v>497</v>
      </c>
      <c r="C9" s="33" t="s">
        <v>259</v>
      </c>
      <c r="D9" s="14" t="s">
        <v>477</v>
      </c>
      <c r="E9" s="14" t="s">
        <v>456</v>
      </c>
    </row>
    <row r="10" spans="1:53" x14ac:dyDescent="0.35">
      <c r="A10" s="32" t="s">
        <v>495</v>
      </c>
      <c r="B10" s="30" t="s">
        <v>499</v>
      </c>
      <c r="C10" s="33" t="s">
        <v>260</v>
      </c>
      <c r="D10" s="14" t="s">
        <v>477</v>
      </c>
      <c r="E10" s="14" t="s">
        <v>456</v>
      </c>
    </row>
    <row r="11" spans="1:53" x14ac:dyDescent="0.35">
      <c r="A11" s="32" t="s">
        <v>496</v>
      </c>
      <c r="B11" s="30" t="s">
        <v>500</v>
      </c>
      <c r="C11" s="33" t="s">
        <v>518</v>
      </c>
      <c r="D11" s="14" t="s">
        <v>477</v>
      </c>
      <c r="E11" s="14" t="s">
        <v>456</v>
      </c>
    </row>
    <row r="12" spans="1:53" x14ac:dyDescent="0.35">
      <c r="A12" s="32" t="s">
        <v>494</v>
      </c>
      <c r="B12" s="30" t="s">
        <v>502</v>
      </c>
      <c r="C12" s="33" t="s">
        <v>259</v>
      </c>
      <c r="D12" s="14" t="s">
        <v>477</v>
      </c>
      <c r="E12" s="14" t="s">
        <v>457</v>
      </c>
    </row>
    <row r="13" spans="1:53" x14ac:dyDescent="0.35">
      <c r="A13" s="32" t="s">
        <v>495</v>
      </c>
      <c r="B13" s="30" t="s">
        <v>503</v>
      </c>
      <c r="C13" s="33" t="s">
        <v>260</v>
      </c>
      <c r="D13" s="14" t="s">
        <v>477</v>
      </c>
      <c r="E13" s="14" t="s">
        <v>457</v>
      </c>
    </row>
    <row r="14" spans="1:53" x14ac:dyDescent="0.35">
      <c r="A14" s="32" t="s">
        <v>496</v>
      </c>
      <c r="B14" s="30" t="s">
        <v>504</v>
      </c>
      <c r="C14" s="33" t="s">
        <v>518</v>
      </c>
      <c r="D14" s="14" t="s">
        <v>477</v>
      </c>
      <c r="E14" s="14" t="s">
        <v>457</v>
      </c>
    </row>
    <row r="15" spans="1:53" x14ac:dyDescent="0.35">
      <c r="A15" s="32" t="s">
        <v>494</v>
      </c>
      <c r="B15" s="30" t="s">
        <v>502</v>
      </c>
      <c r="C15" s="33" t="s">
        <v>259</v>
      </c>
      <c r="D15" s="14" t="s">
        <v>477</v>
      </c>
      <c r="E15" s="14" t="s">
        <v>458</v>
      </c>
    </row>
    <row r="16" spans="1:53" x14ac:dyDescent="0.35">
      <c r="A16" s="32" t="s">
        <v>495</v>
      </c>
      <c r="B16" s="30" t="s">
        <v>505</v>
      </c>
      <c r="C16" s="33" t="s">
        <v>260</v>
      </c>
      <c r="D16" s="14" t="s">
        <v>477</v>
      </c>
      <c r="E16" s="14" t="s">
        <v>458</v>
      </c>
    </row>
    <row r="17" spans="1:5" x14ac:dyDescent="0.35">
      <c r="A17" s="32" t="s">
        <v>495</v>
      </c>
      <c r="B17" s="30" t="s">
        <v>506</v>
      </c>
      <c r="C17" s="33" t="s">
        <v>260</v>
      </c>
      <c r="D17" s="14" t="s">
        <v>477</v>
      </c>
      <c r="E17" s="14" t="s">
        <v>458</v>
      </c>
    </row>
    <row r="18" spans="1:5" x14ac:dyDescent="0.35">
      <c r="A18" s="32" t="s">
        <v>476</v>
      </c>
      <c r="B18" s="32" t="s">
        <v>515</v>
      </c>
      <c r="C18" s="33" t="s">
        <v>261</v>
      </c>
      <c r="D18" s="14" t="s">
        <v>478</v>
      </c>
      <c r="E18" s="14" t="s">
        <v>462</v>
      </c>
    </row>
    <row r="19" spans="1:5" x14ac:dyDescent="0.35">
      <c r="A19" s="32" t="s">
        <v>476</v>
      </c>
      <c r="B19" s="32" t="s">
        <v>515</v>
      </c>
      <c r="C19" s="33" t="s">
        <v>261</v>
      </c>
      <c r="D19" s="14" t="s">
        <v>478</v>
      </c>
      <c r="E19" s="14" t="s">
        <v>528</v>
      </c>
    </row>
    <row r="20" spans="1:5" x14ac:dyDescent="0.35">
      <c r="A20" s="32" t="s">
        <v>475</v>
      </c>
      <c r="B20" s="30" t="s">
        <v>489</v>
      </c>
      <c r="C20" s="33" t="s">
        <v>243</v>
      </c>
      <c r="D20" s="14" t="s">
        <v>479</v>
      </c>
      <c r="E20" s="14" t="s">
        <v>454</v>
      </c>
    </row>
    <row r="21" spans="1:5" x14ac:dyDescent="0.35">
      <c r="A21" s="32" t="s">
        <v>475</v>
      </c>
      <c r="B21" s="30" t="s">
        <v>493</v>
      </c>
      <c r="C21" s="33" t="s">
        <v>243</v>
      </c>
      <c r="D21" s="14" t="s">
        <v>479</v>
      </c>
      <c r="E21" s="14" t="s">
        <v>490</v>
      </c>
    </row>
    <row r="22" spans="1:5" x14ac:dyDescent="0.35">
      <c r="A22" s="32" t="s">
        <v>475</v>
      </c>
      <c r="B22" t="s">
        <v>593</v>
      </c>
      <c r="C22" s="33" t="s">
        <v>243</v>
      </c>
      <c r="D22" s="14" t="s">
        <v>479</v>
      </c>
      <c r="E22" s="14" t="s">
        <v>491</v>
      </c>
    </row>
    <row r="23" spans="1:5" x14ac:dyDescent="0.35">
      <c r="A23" s="32" t="s">
        <v>475</v>
      </c>
      <c r="B23" t="s">
        <v>594</v>
      </c>
      <c r="C23" s="33" t="s">
        <v>243</v>
      </c>
      <c r="D23" s="14" t="s">
        <v>479</v>
      </c>
      <c r="E23" s="14" t="s">
        <v>492</v>
      </c>
    </row>
    <row r="24" spans="1:5" x14ac:dyDescent="0.35">
      <c r="A24" s="32" t="s">
        <v>475</v>
      </c>
      <c r="B24" s="32" t="s">
        <v>516</v>
      </c>
      <c r="C24" s="33" t="s">
        <v>243</v>
      </c>
      <c r="D24" s="14" t="s">
        <v>479</v>
      </c>
      <c r="E24" s="14" t="s">
        <v>455</v>
      </c>
    </row>
    <row r="25" spans="1:5" x14ac:dyDescent="0.35">
      <c r="A25" s="32" t="s">
        <v>474</v>
      </c>
      <c r="B25" s="30" t="s">
        <v>485</v>
      </c>
      <c r="C25" s="33" t="s">
        <v>521</v>
      </c>
      <c r="D25" s="14" t="s">
        <v>479</v>
      </c>
      <c r="E25" s="14" t="s">
        <v>460</v>
      </c>
    </row>
    <row r="26" spans="1:5" x14ac:dyDescent="0.35">
      <c r="A26" s="32" t="s">
        <v>472</v>
      </c>
      <c r="B26" s="30" t="s">
        <v>498</v>
      </c>
      <c r="C26" s="33" t="s">
        <v>519</v>
      </c>
      <c r="D26" s="14" t="s">
        <v>480</v>
      </c>
      <c r="E26" s="14" t="s">
        <v>463</v>
      </c>
    </row>
    <row r="27" spans="1:5" x14ac:dyDescent="0.35">
      <c r="A27" s="32" t="s">
        <v>472</v>
      </c>
      <c r="B27" s="30" t="s">
        <v>484</v>
      </c>
      <c r="C27" s="33" t="s">
        <v>519</v>
      </c>
      <c r="D27" s="14" t="s">
        <v>480</v>
      </c>
      <c r="E27" s="14" t="s">
        <v>464</v>
      </c>
    </row>
    <row r="28" spans="1:5" x14ac:dyDescent="0.35">
      <c r="A28" s="32" t="s">
        <v>473</v>
      </c>
      <c r="B28" s="32" t="s">
        <v>516</v>
      </c>
      <c r="C28" s="33" t="s">
        <v>520</v>
      </c>
      <c r="D28" s="14" t="s">
        <v>480</v>
      </c>
      <c r="E28" s="14" t="s">
        <v>465</v>
      </c>
    </row>
    <row r="29" spans="1:5" x14ac:dyDescent="0.35">
      <c r="A29" s="32" t="s">
        <v>473</v>
      </c>
      <c r="B29" s="32" t="s">
        <v>516</v>
      </c>
      <c r="C29" s="33" t="s">
        <v>520</v>
      </c>
      <c r="D29" s="14" t="s">
        <v>480</v>
      </c>
      <c r="E29" s="14" t="s">
        <v>466</v>
      </c>
    </row>
    <row r="30" spans="1:5" x14ac:dyDescent="0.35">
      <c r="A30" s="32" t="s">
        <v>473</v>
      </c>
      <c r="B30" s="30" t="s">
        <v>501</v>
      </c>
      <c r="C30" s="33" t="s">
        <v>520</v>
      </c>
      <c r="D30" s="14" t="s">
        <v>480</v>
      </c>
      <c r="E30" s="14" t="s">
        <v>467</v>
      </c>
    </row>
    <row r="31" spans="1:5" x14ac:dyDescent="0.35">
      <c r="A31" s="32" t="s">
        <v>471</v>
      </c>
      <c r="B31" s="30" t="s">
        <v>486</v>
      </c>
      <c r="C31" s="33" t="s">
        <v>246</v>
      </c>
      <c r="D31" s="14" t="s">
        <v>447</v>
      </c>
      <c r="E31" s="14" t="s">
        <v>448</v>
      </c>
    </row>
    <row r="32" spans="1:5" x14ac:dyDescent="0.35">
      <c r="A32" s="32" t="s">
        <v>471</v>
      </c>
      <c r="B32" s="30" t="s">
        <v>487</v>
      </c>
      <c r="C32" s="33" t="s">
        <v>246</v>
      </c>
      <c r="D32" s="14" t="s">
        <v>447</v>
      </c>
      <c r="E32" s="14" t="s">
        <v>449</v>
      </c>
    </row>
    <row r="33" spans="1:5" x14ac:dyDescent="0.35">
      <c r="A33" s="32" t="s">
        <v>471</v>
      </c>
      <c r="B33" s="30" t="s">
        <v>488</v>
      </c>
      <c r="C33" s="33" t="s">
        <v>246</v>
      </c>
      <c r="D33" s="14" t="s">
        <v>447</v>
      </c>
      <c r="E33" s="14" t="s">
        <v>450</v>
      </c>
    </row>
    <row r="34" spans="1:5" x14ac:dyDescent="0.35">
      <c r="A34" s="32" t="s">
        <v>471</v>
      </c>
      <c r="B34" s="32" t="s">
        <v>516</v>
      </c>
      <c r="C34" s="33" t="s">
        <v>246</v>
      </c>
      <c r="D34" s="14" t="s">
        <v>447</v>
      </c>
      <c r="E34" s="14" t="s">
        <v>451</v>
      </c>
    </row>
    <row r="35" spans="1:5" x14ac:dyDescent="0.35">
      <c r="A35" s="32" t="s">
        <v>471</v>
      </c>
      <c r="B35" s="32" t="s">
        <v>516</v>
      </c>
      <c r="C35" s="33" t="s">
        <v>246</v>
      </c>
      <c r="D35" s="14" t="s">
        <v>447</v>
      </c>
      <c r="E35" s="14" t="s">
        <v>452</v>
      </c>
    </row>
    <row r="36" spans="1:5" x14ac:dyDescent="0.35">
      <c r="A36" s="32" t="s">
        <v>471</v>
      </c>
      <c r="B36" s="30" t="s">
        <v>517</v>
      </c>
      <c r="C36" s="33" t="s">
        <v>246</v>
      </c>
      <c r="D36" s="14" t="s">
        <v>447</v>
      </c>
      <c r="E36" s="14" t="s">
        <v>453</v>
      </c>
    </row>
  </sheetData>
  <hyperlinks>
    <hyperlink ref="B6" location="'2'!M52" display="2.3 og tabel 2.2 i hovedrapport"/>
    <hyperlink ref="B7" location="'7A'!M102" display="7A.5"/>
    <hyperlink ref="B8" location="'8A'!M102" display="8A.5"/>
    <hyperlink ref="B25" location="'7B'!M2" display="7B.1"/>
    <hyperlink ref="B31" location="'3A'!M302" display="3A.13"/>
    <hyperlink ref="B32" location="'3A'!M252" display="3A.10"/>
    <hyperlink ref="B33" location="'3A'!M227" display="3A.11"/>
    <hyperlink ref="B20" location="'4A'!M227" display="4A.10"/>
    <hyperlink ref="B21" location="'4A'!M277" display="4A.12"/>
    <hyperlink ref="B9" location="'5A'!M27" display="5A.2"/>
    <hyperlink ref="B10" location="'6A'!M152" display="6A.7"/>
    <hyperlink ref="B11" location="'10A'!M52" display="10A.3"/>
    <hyperlink ref="B12" location="'5A'!M127" display="5A.6"/>
    <hyperlink ref="B13" location="'6A'!M52" display="6A.3"/>
    <hyperlink ref="B14" location="'10A'!M102" display="10A.5"/>
    <hyperlink ref="B15" location="'5A'!M127" display="5A.6"/>
    <hyperlink ref="B16" location="'6A'!M227" display="6A.10"/>
    <hyperlink ref="B17" location="'6A'!M252" display="6A.11"/>
    <hyperlink ref="B26" location="'10C'!M27" display="10C.2"/>
    <hyperlink ref="B27" location="'10C'!M77" display="10C.4"/>
    <hyperlink ref="B30" location="'10B'!M52" display="10B.3"/>
    <hyperlink ref="B36" location="'3A'!M102" display="3A.5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B136"/>
  <sheetViews>
    <sheetView showGridLines="0" zoomScaleNormal="100" workbookViewId="0">
      <selection activeCell="M15" sqref="M15"/>
    </sheetView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0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180</v>
      </c>
      <c r="M4" t="s">
        <v>255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23.23</v>
      </c>
    </row>
    <row r="5" spans="1:54" x14ac:dyDescent="0.35">
      <c r="B5" t="s">
        <v>212</v>
      </c>
      <c r="C5" t="s">
        <v>113</v>
      </c>
      <c r="M5" t="s">
        <v>256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11.79</v>
      </c>
    </row>
    <row r="6" spans="1:54" x14ac:dyDescent="0.35">
      <c r="M6" t="s">
        <v>257</v>
      </c>
      <c r="N6">
        <v>77.430000000000007</v>
      </c>
      <c r="O6">
        <v>87.11</v>
      </c>
      <c r="P6">
        <v>82.14</v>
      </c>
      <c r="Q6">
        <v>83.31</v>
      </c>
      <c r="R6">
        <v>86.56</v>
      </c>
      <c r="S6">
        <v>83.54</v>
      </c>
      <c r="T6">
        <v>96.12</v>
      </c>
      <c r="U6">
        <v>86.92</v>
      </c>
      <c r="V6">
        <v>82.63</v>
      </c>
      <c r="W6">
        <v>80.17</v>
      </c>
      <c r="X6">
        <v>75.94</v>
      </c>
      <c r="Y6">
        <v>76.650000000000006</v>
      </c>
      <c r="Z6">
        <v>77.11</v>
      </c>
      <c r="AA6">
        <v>81.99</v>
      </c>
      <c r="AB6">
        <v>75.760000000000005</v>
      </c>
      <c r="AC6">
        <v>71.41</v>
      </c>
      <c r="AD6">
        <v>79.540000000000006</v>
      </c>
      <c r="AE6">
        <v>75.260000000000005</v>
      </c>
      <c r="AF6">
        <v>70.239999999999995</v>
      </c>
      <c r="AG6">
        <v>66.52</v>
      </c>
      <c r="AH6">
        <v>65.75</v>
      </c>
      <c r="AI6">
        <v>60.31</v>
      </c>
      <c r="AJ6">
        <v>55.02</v>
      </c>
      <c r="AK6">
        <v>56.42</v>
      </c>
      <c r="AL6">
        <v>52.93</v>
      </c>
      <c r="AM6">
        <v>49.32</v>
      </c>
      <c r="AN6">
        <v>52.36</v>
      </c>
      <c r="AO6">
        <v>50.05</v>
      </c>
      <c r="AP6">
        <v>51.63</v>
      </c>
      <c r="AQ6">
        <v>46.74</v>
      </c>
      <c r="AR6">
        <v>43.83</v>
      </c>
      <c r="AS6">
        <v>43.23</v>
      </c>
      <c r="AT6">
        <v>43.26</v>
      </c>
      <c r="AU6">
        <v>42.33</v>
      </c>
      <c r="AV6">
        <v>42.54</v>
      </c>
      <c r="AW6">
        <v>40.82</v>
      </c>
      <c r="AX6">
        <v>39.880000000000003</v>
      </c>
      <c r="AY6">
        <v>38.32</v>
      </c>
      <c r="AZ6">
        <v>37.43</v>
      </c>
      <c r="BA6">
        <v>36</v>
      </c>
      <c r="BB6">
        <v>35.020000000000003</v>
      </c>
    </row>
    <row r="13" spans="1:54" x14ac:dyDescent="0.35">
      <c r="N13" s="11"/>
      <c r="O13" s="12"/>
      <c r="P13" s="12"/>
      <c r="Q13" s="12"/>
      <c r="R13" s="12"/>
      <c r="S13" s="11"/>
      <c r="T13" s="11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</row>
    <row r="14" spans="1:54" x14ac:dyDescent="0.35"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1</v>
      </c>
    </row>
    <row r="28" spans="1:54" x14ac:dyDescent="0.35">
      <c r="M28" s="2" t="s">
        <v>113</v>
      </c>
      <c r="N28" s="2" t="s">
        <v>117</v>
      </c>
      <c r="P28" s="4" t="s">
        <v>436</v>
      </c>
      <c r="Q28" s="4" t="s">
        <v>262</v>
      </c>
      <c r="S28" s="4" t="s">
        <v>437</v>
      </c>
    </row>
    <row r="29" spans="1:54" x14ac:dyDescent="0.35">
      <c r="B29" t="s">
        <v>258</v>
      </c>
      <c r="M29" t="s">
        <v>246</v>
      </c>
      <c r="N29">
        <v>0.51</v>
      </c>
      <c r="P29" s="8">
        <f>fig_2_2[[#This Row],[2030]]/SUM(fig_2_2[2030])</f>
        <v>1.4563106796116504E-2</v>
      </c>
      <c r="Q29" s="8"/>
      <c r="S29" s="5" t="str">
        <f>fig_2_2[[#This Row],[ ]]&amp;"; "&amp;ROUND(P29,2) * 100&amp;" "&amp;$P$28</f>
        <v>Husholdninger; 1 pct.</v>
      </c>
    </row>
    <row r="30" spans="1:54" x14ac:dyDescent="0.35">
      <c r="B30" t="s">
        <v>263</v>
      </c>
      <c r="C30" t="s">
        <v>113</v>
      </c>
      <c r="M30" t="s">
        <v>243</v>
      </c>
      <c r="N30">
        <v>11.52</v>
      </c>
      <c r="P30" s="8">
        <f>fig_2_2[[#This Row],[2030]]/SUM(fig_2_2[2030])</f>
        <v>0.32895488292404335</v>
      </c>
      <c r="Q30" s="8"/>
      <c r="S30" s="5" t="str">
        <f>fig_2_2[[#This Row],[ ]]&amp;"; "&amp;ROUND(P30,2) * 100&amp;" "&amp;$P$28</f>
        <v>Transport; 33 pct.</v>
      </c>
    </row>
    <row r="31" spans="1:54" x14ac:dyDescent="0.35">
      <c r="M31" t="s">
        <v>259</v>
      </c>
      <c r="N31">
        <v>0.21</v>
      </c>
      <c r="P31" s="8">
        <f>fig_2_2[[#This Row],[2030]]/SUM(fig_2_2[2030])</f>
        <v>5.9965733866362073E-3</v>
      </c>
      <c r="Q31" s="8"/>
      <c r="S31" s="5" t="str">
        <f>fig_2_2[[#This Row],[ ]]&amp;"; "&amp;ROUND(P31,2) * 100&amp;" "&amp;$P$28</f>
        <v>Serviceerhverv; 1 pct.</v>
      </c>
    </row>
    <row r="32" spans="1:54" x14ac:dyDescent="0.35">
      <c r="M32" t="s">
        <v>260</v>
      </c>
      <c r="N32">
        <v>3.49</v>
      </c>
      <c r="P32" s="8">
        <f>fig_2_2[[#This Row],[2030]]/SUM(fig_2_2[2030])</f>
        <v>9.9657338663620781E-2</v>
      </c>
      <c r="Q32" s="8"/>
      <c r="S32" s="5" t="str">
        <f>fig_2_2[[#This Row],[ ]]&amp;";    "&amp;ROUND(P32,2) * 100&amp;" "&amp;$P$28</f>
        <v>Fremstillingserhverv og bygge-anlæg;    10 pct.</v>
      </c>
    </row>
    <row r="33" spans="13:19" x14ac:dyDescent="0.35">
      <c r="M33" t="s">
        <v>522</v>
      </c>
      <c r="N33">
        <v>2.2599999999999998</v>
      </c>
      <c r="P33" s="8">
        <f>fig_2_2[[#This Row],[2030]]/SUM(fig_2_2[2030])</f>
        <v>6.4534551684751557E-2</v>
      </c>
      <c r="Q33" s="8"/>
      <c r="S33" s="5" t="str">
        <f>fig_2_2[[#This Row],[ ]]&amp;";    "&amp;ROUND(P33,2) * 100&amp;" "&amp;$P$28</f>
        <v>Produktion af olie, gas og VE-brændstoffer;    6 pct.</v>
      </c>
    </row>
    <row r="34" spans="13:19" x14ac:dyDescent="0.35">
      <c r="M34" t="s">
        <v>247</v>
      </c>
      <c r="N34">
        <v>0.24</v>
      </c>
      <c r="P34" s="8">
        <f>fig_2_2[[#This Row],[2030]]/SUM(fig_2_2[2030])</f>
        <v>6.8532267275842364E-3</v>
      </c>
      <c r="Q34" s="8"/>
      <c r="S34" s="5" t="str">
        <f>fig_2_2[[#This Row],[ ]]&amp;"; "&amp;ROUND(P34,2) * 100&amp;" "&amp;$P$28</f>
        <v>El og fjernvarme; 1 pct.</v>
      </c>
    </row>
    <row r="35" spans="13:19" x14ac:dyDescent="0.35">
      <c r="M35" t="s">
        <v>261</v>
      </c>
      <c r="N35">
        <v>1.75</v>
      </c>
      <c r="P35" s="8">
        <f>fig_2_2[[#This Row],[2030]]/SUM(fig_2_2[2030])</f>
        <v>4.9971444888635058E-2</v>
      </c>
      <c r="Q35" s="8"/>
      <c r="S35" s="5" t="str">
        <f>fig_2_2[[#This Row],[ ]]&amp;"; "&amp;ROUND(P35,2) * 100&amp;" "&amp;$P$28</f>
        <v>Affald og F-gasser; 5 pct.</v>
      </c>
    </row>
    <row r="36" spans="13:19" x14ac:dyDescent="0.35">
      <c r="M36" t="s">
        <v>244</v>
      </c>
      <c r="N36">
        <v>15.94</v>
      </c>
      <c r="P36" s="8">
        <f>fig_2_2[[#This Row],[2030]]/SUM(fig_2_2[2030])</f>
        <v>0.45516847515705305</v>
      </c>
      <c r="Q36" s="8">
        <f>1+P37</f>
        <v>0.97430039977155913</v>
      </c>
      <c r="S36" s="5" t="str">
        <f>fig_2_2[[#This Row],[ ]]&amp;"; "&amp;ROUND(P36,2) * 100&amp;" "&amp;$P$28</f>
        <v>Landbrug, skove, gartneri og fiskeri; 46 pct.</v>
      </c>
    </row>
    <row r="37" spans="13:19" x14ac:dyDescent="0.35">
      <c r="M37" t="s">
        <v>262</v>
      </c>
      <c r="N37">
        <v>-0.9</v>
      </c>
      <c r="P37" s="7">
        <f>fig_2_2[[#This Row],[2030]]/SUM(fig_2_2[2030])</f>
        <v>-2.5699600228440891E-2</v>
      </c>
      <c r="Q37" s="7">
        <f>1-Q36</f>
        <v>2.5699600228440866E-2</v>
      </c>
      <c r="S37" s="6" t="str">
        <f>fig_2_2[[#This Row],[ ]]&amp;";    "&amp;ROUND(P37,2) * 100&amp;" "&amp;$P$28</f>
        <v>CCS;    -3 pct.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2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262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-0.4</v>
      </c>
      <c r="AX54">
        <v>-0.4</v>
      </c>
      <c r="AY54">
        <v>-0.6</v>
      </c>
      <c r="AZ54">
        <v>-0.6</v>
      </c>
      <c r="BA54">
        <v>-0.9</v>
      </c>
      <c r="BB54">
        <v>-0.9</v>
      </c>
    </row>
    <row r="55" spans="1:54" x14ac:dyDescent="0.35">
      <c r="B55" t="s">
        <v>264</v>
      </c>
      <c r="C55" t="s">
        <v>113</v>
      </c>
      <c r="M55" t="s">
        <v>244</v>
      </c>
      <c r="N55">
        <v>22.03</v>
      </c>
      <c r="O55">
        <v>20.93</v>
      </c>
      <c r="P55">
        <v>21.71</v>
      </c>
      <c r="Q55">
        <v>20.3</v>
      </c>
      <c r="R55">
        <v>19.48</v>
      </c>
      <c r="S55">
        <v>19.57</v>
      </c>
      <c r="T55">
        <v>18.77</v>
      </c>
      <c r="U55">
        <v>19.14</v>
      </c>
      <c r="V55">
        <v>18.88</v>
      </c>
      <c r="W55">
        <v>18.63</v>
      </c>
      <c r="X55">
        <v>18.77</v>
      </c>
      <c r="Y55">
        <v>17.86</v>
      </c>
      <c r="Z55">
        <v>18.89</v>
      </c>
      <c r="AA55">
        <v>18.440000000000001</v>
      </c>
      <c r="AB55">
        <v>18.02</v>
      </c>
      <c r="AC55">
        <v>17.829999999999998</v>
      </c>
      <c r="AD55">
        <v>17.98</v>
      </c>
      <c r="AE55">
        <v>18.440000000000001</v>
      </c>
      <c r="AF55">
        <v>16.98</v>
      </c>
      <c r="AG55">
        <v>15.89</v>
      </c>
      <c r="AH55">
        <v>14.99</v>
      </c>
      <c r="AI55">
        <v>14.6</v>
      </c>
      <c r="AJ55">
        <v>13.75</v>
      </c>
      <c r="AK55">
        <v>13.5</v>
      </c>
      <c r="AL55">
        <v>14.18</v>
      </c>
      <c r="AM55">
        <v>13.21</v>
      </c>
      <c r="AN55">
        <v>14.46</v>
      </c>
      <c r="AO55">
        <v>14.35</v>
      </c>
      <c r="AP55">
        <v>16.010000000000002</v>
      </c>
      <c r="AQ55">
        <v>14.86</v>
      </c>
      <c r="AR55">
        <v>15.14</v>
      </c>
      <c r="AS55">
        <v>14.97</v>
      </c>
      <c r="AT55">
        <v>15.53</v>
      </c>
      <c r="AU55">
        <v>16.03</v>
      </c>
      <c r="AV55">
        <v>17.12</v>
      </c>
      <c r="AW55">
        <v>16.88</v>
      </c>
      <c r="AX55">
        <v>16.649999999999999</v>
      </c>
      <c r="AY55">
        <v>16.21</v>
      </c>
      <c r="AZ55">
        <v>16.22</v>
      </c>
      <c r="BA55">
        <v>16.09</v>
      </c>
      <c r="BB55">
        <v>15.94</v>
      </c>
    </row>
    <row r="56" spans="1:54" x14ac:dyDescent="0.35">
      <c r="M56" t="s">
        <v>261</v>
      </c>
      <c r="N56">
        <v>2.65</v>
      </c>
      <c r="O56">
        <v>2.72</v>
      </c>
      <c r="P56">
        <v>2.76</v>
      </c>
      <c r="Q56">
        <v>2.92</v>
      </c>
      <c r="R56">
        <v>2.95</v>
      </c>
      <c r="S56">
        <v>3.02</v>
      </c>
      <c r="T56">
        <v>3.12</v>
      </c>
      <c r="U56">
        <v>3.13</v>
      </c>
      <c r="V56">
        <v>3.16</v>
      </c>
      <c r="W56">
        <v>3.39</v>
      </c>
      <c r="X56">
        <v>3.47</v>
      </c>
      <c r="Y56">
        <v>3.55</v>
      </c>
      <c r="Z56">
        <v>3.57</v>
      </c>
      <c r="AA56">
        <v>3.68</v>
      </c>
      <c r="AB56">
        <v>3.58</v>
      </c>
      <c r="AC56">
        <v>3.65</v>
      </c>
      <c r="AD56">
        <v>3.76</v>
      </c>
      <c r="AE56">
        <v>3.82</v>
      </c>
      <c r="AF56">
        <v>3.88</v>
      </c>
      <c r="AG56">
        <v>3.75</v>
      </c>
      <c r="AH56">
        <v>3.48</v>
      </c>
      <c r="AI56">
        <v>3.45</v>
      </c>
      <c r="AJ56">
        <v>3.52</v>
      </c>
      <c r="AK56">
        <v>3.56</v>
      </c>
      <c r="AL56">
        <v>3.54</v>
      </c>
      <c r="AM56">
        <v>3.41</v>
      </c>
      <c r="AN56">
        <v>3.46</v>
      </c>
      <c r="AO56">
        <v>3.36</v>
      </c>
      <c r="AP56">
        <v>3.41</v>
      </c>
      <c r="AQ56">
        <v>3.33</v>
      </c>
      <c r="AR56">
        <v>3.05</v>
      </c>
      <c r="AS56">
        <v>2.94</v>
      </c>
      <c r="AT56">
        <v>2.91</v>
      </c>
      <c r="AU56">
        <v>2.87</v>
      </c>
      <c r="AV56">
        <v>2.78</v>
      </c>
      <c r="AW56">
        <v>2.56</v>
      </c>
      <c r="AX56">
        <v>2.42</v>
      </c>
      <c r="AY56">
        <v>2.25</v>
      </c>
      <c r="AZ56">
        <v>2.09</v>
      </c>
      <c r="BA56">
        <v>1.91</v>
      </c>
      <c r="BB56">
        <v>1.75</v>
      </c>
    </row>
    <row r="57" spans="1:54" x14ac:dyDescent="0.35">
      <c r="M57" t="s">
        <v>247</v>
      </c>
      <c r="N57">
        <v>24.37</v>
      </c>
      <c r="O57">
        <v>33.130000000000003</v>
      </c>
      <c r="P57">
        <v>27.95</v>
      </c>
      <c r="Q57">
        <v>29.5</v>
      </c>
      <c r="R57">
        <v>33.6</v>
      </c>
      <c r="S57">
        <v>29.89</v>
      </c>
      <c r="T57">
        <v>42.08</v>
      </c>
      <c r="U57">
        <v>32.89</v>
      </c>
      <c r="V57">
        <v>29.28</v>
      </c>
      <c r="W57">
        <v>25.98</v>
      </c>
      <c r="X57">
        <v>22.75</v>
      </c>
      <c r="Y57">
        <v>24.04</v>
      </c>
      <c r="Z57">
        <v>24.08</v>
      </c>
      <c r="AA57">
        <v>28.76</v>
      </c>
      <c r="AB57">
        <v>22.78</v>
      </c>
      <c r="AC57">
        <v>19.52</v>
      </c>
      <c r="AD57">
        <v>27.28</v>
      </c>
      <c r="AE57">
        <v>22.5</v>
      </c>
      <c r="AF57">
        <v>20.47</v>
      </c>
      <c r="AG57">
        <v>20.440000000000001</v>
      </c>
      <c r="AH57">
        <v>20.52</v>
      </c>
      <c r="AI57">
        <v>16.52</v>
      </c>
      <c r="AJ57">
        <v>13.17</v>
      </c>
      <c r="AK57">
        <v>15.32</v>
      </c>
      <c r="AL57">
        <v>11.82</v>
      </c>
      <c r="AM57">
        <v>8.8800000000000008</v>
      </c>
      <c r="AN57">
        <v>10.27</v>
      </c>
      <c r="AO57">
        <v>7.74</v>
      </c>
      <c r="AP57">
        <v>7.79</v>
      </c>
      <c r="AQ57">
        <v>4.92</v>
      </c>
      <c r="AR57">
        <v>2.66</v>
      </c>
      <c r="AS57">
        <v>2.8</v>
      </c>
      <c r="AT57">
        <v>2.46</v>
      </c>
      <c r="AU57">
        <v>1.54</v>
      </c>
      <c r="AV57">
        <v>1.26</v>
      </c>
      <c r="AW57">
        <v>1.1200000000000001</v>
      </c>
      <c r="AX57">
        <v>0.99</v>
      </c>
      <c r="AY57">
        <v>0.76</v>
      </c>
      <c r="AZ57">
        <v>0.59</v>
      </c>
      <c r="BA57">
        <v>0.27</v>
      </c>
      <c r="BB57">
        <v>0.24</v>
      </c>
    </row>
    <row r="58" spans="1:54" x14ac:dyDescent="0.35">
      <c r="M58" t="s">
        <v>522</v>
      </c>
      <c r="N58">
        <v>2.02</v>
      </c>
      <c r="O58">
        <v>2.5299999999999998</v>
      </c>
      <c r="P58">
        <v>2.78</v>
      </c>
      <c r="Q58">
        <v>2.7</v>
      </c>
      <c r="R58">
        <v>2.79</v>
      </c>
      <c r="S58">
        <v>2.81</v>
      </c>
      <c r="T58">
        <v>3.13</v>
      </c>
      <c r="U58">
        <v>3.38</v>
      </c>
      <c r="V58">
        <v>3.14</v>
      </c>
      <c r="W58">
        <v>4.05</v>
      </c>
      <c r="X58">
        <v>3.68</v>
      </c>
      <c r="Y58">
        <v>3.72</v>
      </c>
      <c r="Z58">
        <v>3.67</v>
      </c>
      <c r="AA58">
        <v>3.7</v>
      </c>
      <c r="AB58">
        <v>3.85</v>
      </c>
      <c r="AC58">
        <v>3.57</v>
      </c>
      <c r="AD58">
        <v>3.6</v>
      </c>
      <c r="AE58">
        <v>3.58</v>
      </c>
      <c r="AF58">
        <v>3.24</v>
      </c>
      <c r="AG58">
        <v>2.96</v>
      </c>
      <c r="AH58">
        <v>2.97</v>
      </c>
      <c r="AI58">
        <v>2.83</v>
      </c>
      <c r="AJ58">
        <v>2.85</v>
      </c>
      <c r="AK58">
        <v>2.76</v>
      </c>
      <c r="AL58">
        <v>2.71</v>
      </c>
      <c r="AM58">
        <v>2.84</v>
      </c>
      <c r="AN58">
        <v>2.63</v>
      </c>
      <c r="AO58">
        <v>2.7</v>
      </c>
      <c r="AP58">
        <v>2.5099999999999998</v>
      </c>
      <c r="AQ58">
        <v>2.41</v>
      </c>
      <c r="AR58">
        <v>2.04</v>
      </c>
      <c r="AS58">
        <v>2.0699999999999998</v>
      </c>
      <c r="AT58">
        <v>2.36</v>
      </c>
      <c r="AU58">
        <v>2.2799999999999998</v>
      </c>
      <c r="AV58">
        <v>2.2400000000000002</v>
      </c>
      <c r="AW58">
        <v>2.16</v>
      </c>
      <c r="AX58">
        <v>2.2000000000000002</v>
      </c>
      <c r="AY58">
        <v>2.23</v>
      </c>
      <c r="AZ58">
        <v>2.2599999999999998</v>
      </c>
      <c r="BA58">
        <v>2.2599999999999998</v>
      </c>
      <c r="BB58">
        <v>2.2599999999999998</v>
      </c>
    </row>
    <row r="59" spans="1:54" x14ac:dyDescent="0.35">
      <c r="M59" t="s">
        <v>260</v>
      </c>
      <c r="N59">
        <v>8.07</v>
      </c>
      <c r="O59">
        <v>8.6</v>
      </c>
      <c r="P59">
        <v>8.4499999999999993</v>
      </c>
      <c r="Q59">
        <v>8.34</v>
      </c>
      <c r="R59">
        <v>8.4600000000000009</v>
      </c>
      <c r="S59">
        <v>8.8000000000000007</v>
      </c>
      <c r="T59">
        <v>8.94</v>
      </c>
      <c r="U59">
        <v>8.9700000000000006</v>
      </c>
      <c r="V59">
        <v>8.94</v>
      </c>
      <c r="W59">
        <v>9.1</v>
      </c>
      <c r="X59">
        <v>8.9</v>
      </c>
      <c r="Y59">
        <v>8.93</v>
      </c>
      <c r="Z59">
        <v>8.4499999999999993</v>
      </c>
      <c r="AA59">
        <v>8.44</v>
      </c>
      <c r="AB59">
        <v>8.3800000000000008</v>
      </c>
      <c r="AC59">
        <v>7.57</v>
      </c>
      <c r="AD59">
        <v>7.71</v>
      </c>
      <c r="AE59">
        <v>7.43</v>
      </c>
      <c r="AF59">
        <v>6.58</v>
      </c>
      <c r="AG59">
        <v>5.26</v>
      </c>
      <c r="AH59">
        <v>5.45</v>
      </c>
      <c r="AI59">
        <v>5.53</v>
      </c>
      <c r="AJ59">
        <v>5.15</v>
      </c>
      <c r="AK59">
        <v>4.97</v>
      </c>
      <c r="AL59">
        <v>4.93</v>
      </c>
      <c r="AM59">
        <v>4.8899999999999997</v>
      </c>
      <c r="AN59">
        <v>5.14</v>
      </c>
      <c r="AO59">
        <v>5.36</v>
      </c>
      <c r="AP59">
        <v>5.27</v>
      </c>
      <c r="AQ59">
        <v>4.99</v>
      </c>
      <c r="AR59">
        <v>4.97</v>
      </c>
      <c r="AS59">
        <v>4.7699999999999996</v>
      </c>
      <c r="AT59">
        <v>4.59</v>
      </c>
      <c r="AU59">
        <v>4.46</v>
      </c>
      <c r="AV59">
        <v>4.33</v>
      </c>
      <c r="AW59">
        <v>4.21</v>
      </c>
      <c r="AX59">
        <v>4.0599999999999996</v>
      </c>
      <c r="AY59">
        <v>3.93</v>
      </c>
      <c r="AZ59">
        <v>3.79</v>
      </c>
      <c r="BA59">
        <v>3.65</v>
      </c>
      <c r="BB59">
        <v>3.49</v>
      </c>
    </row>
    <row r="60" spans="1:54" x14ac:dyDescent="0.35">
      <c r="M60" t="s">
        <v>259</v>
      </c>
      <c r="N60">
        <v>1.43</v>
      </c>
      <c r="O60">
        <v>1.34</v>
      </c>
      <c r="P60">
        <v>1.24</v>
      </c>
      <c r="Q60">
        <v>1.32</v>
      </c>
      <c r="R60">
        <v>1.1299999999999999</v>
      </c>
      <c r="S60">
        <v>1.1499999999999999</v>
      </c>
      <c r="T60">
        <v>1.32</v>
      </c>
      <c r="U60">
        <v>1.17</v>
      </c>
      <c r="V60">
        <v>1.05</v>
      </c>
      <c r="W60">
        <v>1.04</v>
      </c>
      <c r="X60">
        <v>0.95</v>
      </c>
      <c r="Y60">
        <v>0.92</v>
      </c>
      <c r="Z60">
        <v>0.94</v>
      </c>
      <c r="AA60">
        <v>1.03</v>
      </c>
      <c r="AB60">
        <v>1.02</v>
      </c>
      <c r="AC60">
        <v>1.02</v>
      </c>
      <c r="AD60">
        <v>1.04</v>
      </c>
      <c r="AE60">
        <v>0.95</v>
      </c>
      <c r="AF60">
        <v>0.95</v>
      </c>
      <c r="AG60">
        <v>0.93</v>
      </c>
      <c r="AH60">
        <v>0.9</v>
      </c>
      <c r="AI60">
        <v>0.74</v>
      </c>
      <c r="AJ60">
        <v>0.8</v>
      </c>
      <c r="AK60">
        <v>0.8</v>
      </c>
      <c r="AL60">
        <v>0.65</v>
      </c>
      <c r="AM60">
        <v>0.69</v>
      </c>
      <c r="AN60">
        <v>0.71</v>
      </c>
      <c r="AO60">
        <v>0.72</v>
      </c>
      <c r="AP60">
        <v>0.71</v>
      </c>
      <c r="AQ60">
        <v>0.63</v>
      </c>
      <c r="AR60">
        <v>0.59</v>
      </c>
      <c r="AS60">
        <v>0.53</v>
      </c>
      <c r="AT60">
        <v>0.48</v>
      </c>
      <c r="AU60">
        <v>0.45</v>
      </c>
      <c r="AV60">
        <v>0.41</v>
      </c>
      <c r="AW60">
        <v>0.39</v>
      </c>
      <c r="AX60">
        <v>0.34</v>
      </c>
      <c r="AY60">
        <v>0.31</v>
      </c>
      <c r="AZ60">
        <v>0.28000000000000003</v>
      </c>
      <c r="BA60">
        <v>0.24</v>
      </c>
      <c r="BB60">
        <v>0.21</v>
      </c>
    </row>
    <row r="61" spans="1:54" x14ac:dyDescent="0.35">
      <c r="M61" t="s">
        <v>243</v>
      </c>
      <c r="N61">
        <v>11.76</v>
      </c>
      <c r="O61">
        <v>12.44</v>
      </c>
      <c r="P61">
        <v>12.4</v>
      </c>
      <c r="Q61">
        <v>12.66</v>
      </c>
      <c r="R61">
        <v>13.06</v>
      </c>
      <c r="S61">
        <v>13.16</v>
      </c>
      <c r="T61">
        <v>13.26</v>
      </c>
      <c r="U61">
        <v>13.33</v>
      </c>
      <c r="V61">
        <v>13.34</v>
      </c>
      <c r="W61">
        <v>13.35</v>
      </c>
      <c r="X61">
        <v>13.25</v>
      </c>
      <c r="Y61">
        <v>13.28</v>
      </c>
      <c r="Z61">
        <v>13.41</v>
      </c>
      <c r="AA61">
        <v>13.86</v>
      </c>
      <c r="AB61">
        <v>14.2</v>
      </c>
      <c r="AC61">
        <v>14.42</v>
      </c>
      <c r="AD61">
        <v>14.58</v>
      </c>
      <c r="AE61">
        <v>15.16</v>
      </c>
      <c r="AF61">
        <v>14.9</v>
      </c>
      <c r="AG61">
        <v>14.13</v>
      </c>
      <c r="AH61">
        <v>13.93</v>
      </c>
      <c r="AI61">
        <v>13.65</v>
      </c>
      <c r="AJ61">
        <v>12.97</v>
      </c>
      <c r="AK61">
        <v>12.79</v>
      </c>
      <c r="AL61">
        <v>12.87</v>
      </c>
      <c r="AM61">
        <v>13.05</v>
      </c>
      <c r="AN61">
        <v>13.32</v>
      </c>
      <c r="AO61">
        <v>13.58</v>
      </c>
      <c r="AP61">
        <v>13.75</v>
      </c>
      <c r="AQ61">
        <v>13.53</v>
      </c>
      <c r="AR61">
        <v>13.49</v>
      </c>
      <c r="AS61">
        <v>13.46</v>
      </c>
      <c r="AT61">
        <v>13.44</v>
      </c>
      <c r="AU61">
        <v>13.35</v>
      </c>
      <c r="AV61">
        <v>13.2</v>
      </c>
      <c r="AW61">
        <v>12.85</v>
      </c>
      <c r="AX61">
        <v>12.69</v>
      </c>
      <c r="AY61">
        <v>12.4</v>
      </c>
      <c r="AZ61">
        <v>12.09</v>
      </c>
      <c r="BA61">
        <v>11.87</v>
      </c>
      <c r="BB61">
        <v>11.52</v>
      </c>
    </row>
    <row r="62" spans="1:54" x14ac:dyDescent="0.35">
      <c r="M62" t="s">
        <v>246</v>
      </c>
      <c r="N62">
        <v>5.1100000000000003</v>
      </c>
      <c r="O62">
        <v>5.42</v>
      </c>
      <c r="P62">
        <v>4.84</v>
      </c>
      <c r="Q62">
        <v>5.58</v>
      </c>
      <c r="R62">
        <v>5.09</v>
      </c>
      <c r="S62">
        <v>5.14</v>
      </c>
      <c r="T62">
        <v>5.49</v>
      </c>
      <c r="U62">
        <v>4.93</v>
      </c>
      <c r="V62">
        <v>4.83</v>
      </c>
      <c r="W62">
        <v>4.6399999999999997</v>
      </c>
      <c r="X62">
        <v>4.16</v>
      </c>
      <c r="Y62">
        <v>4.3600000000000003</v>
      </c>
      <c r="Z62">
        <v>4.0999999999999996</v>
      </c>
      <c r="AA62">
        <v>4.08</v>
      </c>
      <c r="AB62">
        <v>3.94</v>
      </c>
      <c r="AC62">
        <v>3.83</v>
      </c>
      <c r="AD62">
        <v>3.6</v>
      </c>
      <c r="AE62">
        <v>3.37</v>
      </c>
      <c r="AF62">
        <v>3.26</v>
      </c>
      <c r="AG62">
        <v>3.16</v>
      </c>
      <c r="AH62">
        <v>3.5</v>
      </c>
      <c r="AI62">
        <v>2.99</v>
      </c>
      <c r="AJ62">
        <v>2.81</v>
      </c>
      <c r="AK62">
        <v>2.72</v>
      </c>
      <c r="AL62">
        <v>2.23</v>
      </c>
      <c r="AM62">
        <v>2.34</v>
      </c>
      <c r="AN62">
        <v>2.37</v>
      </c>
      <c r="AO62">
        <v>2.23</v>
      </c>
      <c r="AP62">
        <v>2.1800000000000002</v>
      </c>
      <c r="AQ62">
        <v>2.06</v>
      </c>
      <c r="AR62">
        <v>1.87</v>
      </c>
      <c r="AS62">
        <v>1.7</v>
      </c>
      <c r="AT62">
        <v>1.49</v>
      </c>
      <c r="AU62">
        <v>1.34</v>
      </c>
      <c r="AV62">
        <v>1.19</v>
      </c>
      <c r="AW62">
        <v>1.05</v>
      </c>
      <c r="AX62">
        <v>0.93</v>
      </c>
      <c r="AY62">
        <v>0.82</v>
      </c>
      <c r="AZ62">
        <v>0.72</v>
      </c>
      <c r="BA62">
        <v>0.62</v>
      </c>
      <c r="BB62">
        <v>0.51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3</v>
      </c>
    </row>
    <row r="78" spans="1:54" x14ac:dyDescent="0.35">
      <c r="M78" s="2" t="s">
        <v>113</v>
      </c>
      <c r="N78" s="2" t="s">
        <v>115</v>
      </c>
      <c r="O78" s="2" t="s">
        <v>153</v>
      </c>
      <c r="P78" s="2" t="s">
        <v>154</v>
      </c>
      <c r="Q78" s="2" t="s">
        <v>155</v>
      </c>
      <c r="R78" s="2" t="s">
        <v>156</v>
      </c>
      <c r="S78" s="2" t="s">
        <v>157</v>
      </c>
      <c r="T78" s="2" t="s">
        <v>116</v>
      </c>
      <c r="U78" s="2" t="s">
        <v>158</v>
      </c>
      <c r="V78" s="2" t="s">
        <v>159</v>
      </c>
      <c r="W78" s="2" t="s">
        <v>160</v>
      </c>
      <c r="X78" s="2" t="s">
        <v>161</v>
      </c>
      <c r="Y78" s="2" t="s">
        <v>117</v>
      </c>
    </row>
    <row r="79" spans="1:54" x14ac:dyDescent="0.35">
      <c r="B79" t="s">
        <v>180</v>
      </c>
      <c r="M79" t="s">
        <v>244</v>
      </c>
      <c r="N79">
        <v>100</v>
      </c>
      <c r="O79">
        <v>101.93</v>
      </c>
      <c r="P79">
        <v>100.76</v>
      </c>
      <c r="Q79">
        <v>104.55</v>
      </c>
      <c r="R79">
        <v>107.92</v>
      </c>
      <c r="S79">
        <v>115.24</v>
      </c>
      <c r="T79">
        <v>113.64</v>
      </c>
      <c r="U79">
        <v>112.06</v>
      </c>
      <c r="V79">
        <v>109.13</v>
      </c>
      <c r="W79">
        <v>109.15</v>
      </c>
      <c r="X79">
        <v>108.27</v>
      </c>
      <c r="Y79">
        <v>107.27</v>
      </c>
    </row>
    <row r="80" spans="1:54" x14ac:dyDescent="0.35">
      <c r="B80" t="s">
        <v>265</v>
      </c>
      <c r="C80" t="s">
        <v>113</v>
      </c>
      <c r="M80" t="s">
        <v>522</v>
      </c>
      <c r="N80">
        <v>100</v>
      </c>
      <c r="O80">
        <v>84.7</v>
      </c>
      <c r="P80">
        <v>85.98</v>
      </c>
      <c r="Q80">
        <v>97.74</v>
      </c>
      <c r="R80">
        <v>94.54</v>
      </c>
      <c r="S80">
        <v>92.93</v>
      </c>
      <c r="T80">
        <v>89.49</v>
      </c>
      <c r="U80">
        <v>91.23</v>
      </c>
      <c r="V80">
        <v>92.29</v>
      </c>
      <c r="W80">
        <v>93.77</v>
      </c>
      <c r="X80">
        <v>93.58</v>
      </c>
      <c r="Y80">
        <v>93.61</v>
      </c>
    </row>
    <row r="81" spans="13:25" x14ac:dyDescent="0.35">
      <c r="M81" t="s">
        <v>243</v>
      </c>
      <c r="N81">
        <v>100</v>
      </c>
      <c r="O81">
        <v>99.69</v>
      </c>
      <c r="P81">
        <v>99.44</v>
      </c>
      <c r="Q81">
        <v>99.3</v>
      </c>
      <c r="R81">
        <v>98.63</v>
      </c>
      <c r="S81">
        <v>97.56</v>
      </c>
      <c r="T81">
        <v>94.94</v>
      </c>
      <c r="U81">
        <v>93.77</v>
      </c>
      <c r="V81">
        <v>91.64</v>
      </c>
      <c r="W81">
        <v>89.31</v>
      </c>
      <c r="X81">
        <v>87.73</v>
      </c>
      <c r="Y81">
        <v>85.12</v>
      </c>
    </row>
    <row r="82" spans="13:25" x14ac:dyDescent="0.35">
      <c r="M82" t="s">
        <v>260</v>
      </c>
      <c r="N82">
        <v>100</v>
      </c>
      <c r="O82">
        <v>99.55</v>
      </c>
      <c r="P82">
        <v>95.45</v>
      </c>
      <c r="Q82">
        <v>91.88</v>
      </c>
      <c r="R82">
        <v>89.39</v>
      </c>
      <c r="S82">
        <v>86.74</v>
      </c>
      <c r="T82">
        <v>84.33</v>
      </c>
      <c r="U82">
        <v>81.349999999999994</v>
      </c>
      <c r="V82">
        <v>78.7</v>
      </c>
      <c r="W82">
        <v>75.89</v>
      </c>
      <c r="X82">
        <v>73.010000000000005</v>
      </c>
      <c r="Y82">
        <v>69.86</v>
      </c>
    </row>
    <row r="83" spans="13:25" x14ac:dyDescent="0.35">
      <c r="M83" t="s">
        <v>261</v>
      </c>
      <c r="N83">
        <v>100</v>
      </c>
      <c r="O83">
        <v>91.77</v>
      </c>
      <c r="P83">
        <v>88.32</v>
      </c>
      <c r="Q83">
        <v>87.36</v>
      </c>
      <c r="R83">
        <v>86.33</v>
      </c>
      <c r="S83">
        <v>83.6</v>
      </c>
      <c r="T83">
        <v>76.930000000000007</v>
      </c>
      <c r="U83">
        <v>72.599999999999994</v>
      </c>
      <c r="V83">
        <v>67.709999999999994</v>
      </c>
      <c r="W83">
        <v>62.85</v>
      </c>
      <c r="X83">
        <v>57.25</v>
      </c>
      <c r="Y83">
        <v>52.66</v>
      </c>
    </row>
    <row r="84" spans="13:25" x14ac:dyDescent="0.35">
      <c r="M84" t="s">
        <v>259</v>
      </c>
      <c r="N84">
        <v>100</v>
      </c>
      <c r="O84">
        <v>94.05</v>
      </c>
      <c r="P84">
        <v>84.11</v>
      </c>
      <c r="Q84">
        <v>76.37</v>
      </c>
      <c r="R84">
        <v>71.13</v>
      </c>
      <c r="S84">
        <v>65.680000000000007</v>
      </c>
      <c r="T84">
        <v>61.26</v>
      </c>
      <c r="U84">
        <v>54.58</v>
      </c>
      <c r="V84">
        <v>49.14</v>
      </c>
      <c r="W84">
        <v>43.94</v>
      </c>
      <c r="X84">
        <v>38.86</v>
      </c>
      <c r="Y84">
        <v>33.93</v>
      </c>
    </row>
    <row r="85" spans="13:25" x14ac:dyDescent="0.35">
      <c r="M85" t="s">
        <v>246</v>
      </c>
      <c r="N85">
        <v>100</v>
      </c>
      <c r="O85">
        <v>90.78</v>
      </c>
      <c r="P85">
        <v>82.39</v>
      </c>
      <c r="Q85">
        <v>72.59</v>
      </c>
      <c r="R85">
        <v>65.16</v>
      </c>
      <c r="S85">
        <v>57.64</v>
      </c>
      <c r="T85">
        <v>51.12</v>
      </c>
      <c r="U85">
        <v>45.02</v>
      </c>
      <c r="V85">
        <v>39.93</v>
      </c>
      <c r="W85">
        <v>34.950000000000003</v>
      </c>
      <c r="X85">
        <v>29.95</v>
      </c>
      <c r="Y85">
        <v>24.95</v>
      </c>
    </row>
    <row r="86" spans="13:25" x14ac:dyDescent="0.35">
      <c r="M86" t="s">
        <v>247</v>
      </c>
      <c r="N86">
        <v>100</v>
      </c>
      <c r="O86">
        <v>54.08</v>
      </c>
      <c r="P86">
        <v>56.87</v>
      </c>
      <c r="Q86">
        <v>49.98</v>
      </c>
      <c r="R86">
        <v>31.36</v>
      </c>
      <c r="S86">
        <v>25.66</v>
      </c>
      <c r="T86">
        <v>22.83</v>
      </c>
      <c r="U86">
        <v>20.04</v>
      </c>
      <c r="V86">
        <v>15.5</v>
      </c>
      <c r="W86">
        <v>12.01</v>
      </c>
      <c r="X86">
        <v>5.43</v>
      </c>
      <c r="Y86">
        <v>4.83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4</v>
      </c>
    </row>
    <row r="103" spans="1:54" x14ac:dyDescent="0.35">
      <c r="M103" s="2" t="s">
        <v>113</v>
      </c>
      <c r="N103" s="2" t="s">
        <v>114</v>
      </c>
      <c r="O103" s="2" t="s">
        <v>125</v>
      </c>
      <c r="P103" s="2" t="s">
        <v>126</v>
      </c>
      <c r="Q103" s="2" t="s">
        <v>127</v>
      </c>
      <c r="R103" s="2" t="s">
        <v>128</v>
      </c>
      <c r="S103" s="2" t="s">
        <v>129</v>
      </c>
      <c r="T103" s="2" t="s">
        <v>130</v>
      </c>
      <c r="U103" s="2" t="s">
        <v>131</v>
      </c>
      <c r="V103" s="2" t="s">
        <v>132</v>
      </c>
      <c r="W103" s="2" t="s">
        <v>133</v>
      </c>
      <c r="X103" s="2" t="s">
        <v>134</v>
      </c>
      <c r="Y103" s="2" t="s">
        <v>135</v>
      </c>
      <c r="Z103" s="2" t="s">
        <v>136</v>
      </c>
      <c r="AA103" s="2" t="s">
        <v>137</v>
      </c>
      <c r="AB103" s="2" t="s">
        <v>138</v>
      </c>
      <c r="AC103" s="2" t="s">
        <v>139</v>
      </c>
      <c r="AD103" s="2" t="s">
        <v>140</v>
      </c>
      <c r="AE103" s="2" t="s">
        <v>141</v>
      </c>
      <c r="AF103" s="2" t="s">
        <v>142</v>
      </c>
      <c r="AG103" s="2" t="s">
        <v>143</v>
      </c>
      <c r="AH103" s="2" t="s">
        <v>144</v>
      </c>
      <c r="AI103" s="2" t="s">
        <v>145</v>
      </c>
      <c r="AJ103" s="2" t="s">
        <v>146</v>
      </c>
      <c r="AK103" s="2" t="s">
        <v>147</v>
      </c>
      <c r="AL103" s="2" t="s">
        <v>148</v>
      </c>
      <c r="AM103" s="2" t="s">
        <v>149</v>
      </c>
      <c r="AN103" s="2" t="s">
        <v>150</v>
      </c>
      <c r="AO103" s="2" t="s">
        <v>151</v>
      </c>
      <c r="AP103" s="2" t="s">
        <v>152</v>
      </c>
      <c r="AQ103" s="2" t="s">
        <v>115</v>
      </c>
      <c r="AR103" s="2" t="s">
        <v>153</v>
      </c>
      <c r="AS103" s="2" t="s">
        <v>154</v>
      </c>
      <c r="AT103" s="2" t="s">
        <v>155</v>
      </c>
      <c r="AU103" s="2" t="s">
        <v>156</v>
      </c>
      <c r="AV103" s="2" t="s">
        <v>157</v>
      </c>
      <c r="AW103" s="2" t="s">
        <v>116</v>
      </c>
      <c r="AX103" s="2" t="s">
        <v>158</v>
      </c>
      <c r="AY103" s="2" t="s">
        <v>159</v>
      </c>
      <c r="AZ103" s="2" t="s">
        <v>160</v>
      </c>
      <c r="BA103" s="2" t="s">
        <v>161</v>
      </c>
      <c r="BB103" s="2" t="s">
        <v>117</v>
      </c>
    </row>
    <row r="104" spans="1:54" x14ac:dyDescent="0.35">
      <c r="B104" t="s">
        <v>124</v>
      </c>
      <c r="M104" t="s">
        <v>262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-0.4</v>
      </c>
      <c r="AX104">
        <v>-0.4</v>
      </c>
      <c r="AY104">
        <v>-0.6</v>
      </c>
      <c r="AZ104">
        <v>-0.6</v>
      </c>
      <c r="BA104">
        <v>-0.9</v>
      </c>
      <c r="BB104">
        <v>-0.9</v>
      </c>
    </row>
    <row r="105" spans="1:54" x14ac:dyDescent="0.35">
      <c r="B105" t="s">
        <v>267</v>
      </c>
      <c r="C105" t="s">
        <v>113</v>
      </c>
      <c r="M105" t="s">
        <v>526</v>
      </c>
      <c r="N105">
        <v>53.52</v>
      </c>
      <c r="O105">
        <v>64.27</v>
      </c>
      <c r="P105">
        <v>58.41</v>
      </c>
      <c r="Q105">
        <v>60.74</v>
      </c>
      <c r="R105">
        <v>64.73</v>
      </c>
      <c r="S105">
        <v>61.6</v>
      </c>
      <c r="T105">
        <v>75.099999999999994</v>
      </c>
      <c r="U105">
        <v>65.55</v>
      </c>
      <c r="V105">
        <v>61.44</v>
      </c>
      <c r="W105">
        <v>58.95</v>
      </c>
      <c r="X105">
        <v>54.44</v>
      </c>
      <c r="Y105">
        <v>56.11</v>
      </c>
      <c r="Z105">
        <v>55.6</v>
      </c>
      <c r="AA105">
        <v>60.85</v>
      </c>
      <c r="AB105">
        <v>55.22</v>
      </c>
      <c r="AC105">
        <v>51.5</v>
      </c>
      <c r="AD105">
        <v>59.39</v>
      </c>
      <c r="AE105">
        <v>54.48</v>
      </c>
      <c r="AF105">
        <v>51.21</v>
      </c>
      <c r="AG105">
        <v>49.08</v>
      </c>
      <c r="AH105">
        <v>49.51</v>
      </c>
      <c r="AI105">
        <v>44.22</v>
      </c>
      <c r="AJ105">
        <v>39.65</v>
      </c>
      <c r="AK105">
        <v>41.37</v>
      </c>
      <c r="AL105">
        <v>37.11</v>
      </c>
      <c r="AM105">
        <v>34.659999999999997</v>
      </c>
      <c r="AN105">
        <v>36.22</v>
      </c>
      <c r="AO105">
        <v>33.880000000000003</v>
      </c>
      <c r="AP105">
        <v>33.71</v>
      </c>
      <c r="AQ105">
        <v>30.08</v>
      </c>
      <c r="AR105">
        <v>27.18</v>
      </c>
      <c r="AS105">
        <v>26.81</v>
      </c>
      <c r="AT105">
        <v>26.27</v>
      </c>
      <c r="AU105">
        <v>24.85</v>
      </c>
      <c r="AV105">
        <v>23.96</v>
      </c>
      <c r="AW105">
        <v>22.87</v>
      </c>
      <c r="AX105">
        <v>22.15</v>
      </c>
      <c r="AY105">
        <v>21.24</v>
      </c>
      <c r="AZ105">
        <v>20.350000000000001</v>
      </c>
      <c r="BA105">
        <v>19.37</v>
      </c>
      <c r="BB105">
        <v>18.54</v>
      </c>
    </row>
    <row r="106" spans="1:54" x14ac:dyDescent="0.35">
      <c r="M106" t="s">
        <v>525</v>
      </c>
      <c r="N106">
        <v>2.25</v>
      </c>
      <c r="O106">
        <v>2.39</v>
      </c>
      <c r="P106">
        <v>2.46</v>
      </c>
      <c r="Q106">
        <v>2.5299999999999998</v>
      </c>
      <c r="R106">
        <v>2.64</v>
      </c>
      <c r="S106">
        <v>2.8</v>
      </c>
      <c r="T106">
        <v>2.95</v>
      </c>
      <c r="U106">
        <v>3.04</v>
      </c>
      <c r="V106">
        <v>3.17</v>
      </c>
      <c r="W106">
        <v>3.42</v>
      </c>
      <c r="X106">
        <v>3.57</v>
      </c>
      <c r="Y106">
        <v>3.43</v>
      </c>
      <c r="Z106">
        <v>3.37</v>
      </c>
      <c r="AA106">
        <v>3.36</v>
      </c>
      <c r="AB106">
        <v>3.23</v>
      </c>
      <c r="AC106">
        <v>2.75</v>
      </c>
      <c r="AD106">
        <v>2.8</v>
      </c>
      <c r="AE106">
        <v>2.83</v>
      </c>
      <c r="AF106">
        <v>2.5299999999999998</v>
      </c>
      <c r="AG106">
        <v>2.1</v>
      </c>
      <c r="AH106">
        <v>1.88</v>
      </c>
      <c r="AI106">
        <v>2.0299999999999998</v>
      </c>
      <c r="AJ106">
        <v>2.0699999999999998</v>
      </c>
      <c r="AK106">
        <v>2.04</v>
      </c>
      <c r="AL106">
        <v>1.99</v>
      </c>
      <c r="AM106">
        <v>1.82</v>
      </c>
      <c r="AN106">
        <v>2.0299999999999998</v>
      </c>
      <c r="AO106">
        <v>2.0099999999999998</v>
      </c>
      <c r="AP106">
        <v>2.0299999999999998</v>
      </c>
      <c r="AQ106">
        <v>1.83</v>
      </c>
      <c r="AR106">
        <v>1.83</v>
      </c>
      <c r="AS106">
        <v>1.72</v>
      </c>
      <c r="AT106">
        <v>1.68</v>
      </c>
      <c r="AU106">
        <v>1.66</v>
      </c>
      <c r="AV106">
        <v>1.65</v>
      </c>
      <c r="AW106">
        <v>1.64</v>
      </c>
      <c r="AX106">
        <v>1.62</v>
      </c>
      <c r="AY106">
        <v>1.6</v>
      </c>
      <c r="AZ106">
        <v>1.57</v>
      </c>
      <c r="BA106">
        <v>1.52</v>
      </c>
      <c r="BB106">
        <v>1.49</v>
      </c>
    </row>
    <row r="107" spans="1:54" x14ac:dyDescent="0.35">
      <c r="M107" t="s">
        <v>524</v>
      </c>
      <c r="N107">
        <v>13.07</v>
      </c>
      <c r="O107">
        <v>12.94</v>
      </c>
      <c r="P107">
        <v>12.78</v>
      </c>
      <c r="Q107">
        <v>12.71</v>
      </c>
      <c r="R107">
        <v>12.54</v>
      </c>
      <c r="S107">
        <v>12.55</v>
      </c>
      <c r="T107">
        <v>12.18</v>
      </c>
      <c r="U107">
        <v>12.17</v>
      </c>
      <c r="V107">
        <v>12.16</v>
      </c>
      <c r="W107">
        <v>11.78</v>
      </c>
      <c r="X107">
        <v>11.73</v>
      </c>
      <c r="Y107">
        <v>11.77</v>
      </c>
      <c r="Z107">
        <v>11.81</v>
      </c>
      <c r="AA107">
        <v>11.61</v>
      </c>
      <c r="AB107">
        <v>11.55</v>
      </c>
      <c r="AC107">
        <v>11.36</v>
      </c>
      <c r="AD107">
        <v>11.07</v>
      </c>
      <c r="AE107">
        <v>11.28</v>
      </c>
      <c r="AF107">
        <v>11.27</v>
      </c>
      <c r="AG107">
        <v>11.07</v>
      </c>
      <c r="AH107">
        <v>11.02</v>
      </c>
      <c r="AI107">
        <v>10.99</v>
      </c>
      <c r="AJ107">
        <v>11.01</v>
      </c>
      <c r="AK107">
        <v>11</v>
      </c>
      <c r="AL107">
        <v>11.09</v>
      </c>
      <c r="AM107">
        <v>10.98</v>
      </c>
      <c r="AN107">
        <v>11.13</v>
      </c>
      <c r="AO107">
        <v>11.2</v>
      </c>
      <c r="AP107">
        <v>11.08</v>
      </c>
      <c r="AQ107">
        <v>11.06</v>
      </c>
      <c r="AR107">
        <v>11.01</v>
      </c>
      <c r="AS107">
        <v>10.79</v>
      </c>
      <c r="AT107">
        <v>10.76</v>
      </c>
      <c r="AU107">
        <v>10.71</v>
      </c>
      <c r="AV107">
        <v>10.67</v>
      </c>
      <c r="AW107">
        <v>10.65</v>
      </c>
      <c r="AX107">
        <v>10.62</v>
      </c>
      <c r="AY107">
        <v>10.59</v>
      </c>
      <c r="AZ107">
        <v>10.57</v>
      </c>
      <c r="BA107">
        <v>10.53</v>
      </c>
      <c r="BB107">
        <v>10.5</v>
      </c>
    </row>
    <row r="108" spans="1:54" x14ac:dyDescent="0.35">
      <c r="M108" t="s">
        <v>523</v>
      </c>
      <c r="N108">
        <v>6.53</v>
      </c>
      <c r="O108">
        <v>5.45</v>
      </c>
      <c r="P108">
        <v>6.45</v>
      </c>
      <c r="Q108">
        <v>5.3</v>
      </c>
      <c r="R108">
        <v>4.67</v>
      </c>
      <c r="S108">
        <v>4.72</v>
      </c>
      <c r="T108">
        <v>4.09</v>
      </c>
      <c r="U108">
        <v>4.45</v>
      </c>
      <c r="V108">
        <v>4.24</v>
      </c>
      <c r="W108">
        <v>4.38</v>
      </c>
      <c r="X108">
        <v>4.5999999999999996</v>
      </c>
      <c r="Y108">
        <v>3.72</v>
      </c>
      <c r="Z108">
        <v>4.74</v>
      </c>
      <c r="AA108">
        <v>4.58</v>
      </c>
      <c r="AB108">
        <v>4.34</v>
      </c>
      <c r="AC108">
        <v>4.37</v>
      </c>
      <c r="AD108">
        <v>4.8099999999999996</v>
      </c>
      <c r="AE108">
        <v>5.22</v>
      </c>
      <c r="AF108">
        <v>3.79</v>
      </c>
      <c r="AG108">
        <v>2.92</v>
      </c>
      <c r="AH108">
        <v>2.0499999999999998</v>
      </c>
      <c r="AI108">
        <v>1.79</v>
      </c>
      <c r="AJ108">
        <v>1.06</v>
      </c>
      <c r="AK108">
        <v>0.8</v>
      </c>
      <c r="AL108">
        <v>1.52</v>
      </c>
      <c r="AM108">
        <v>0.64</v>
      </c>
      <c r="AN108">
        <v>1.75</v>
      </c>
      <c r="AO108">
        <v>1.68</v>
      </c>
      <c r="AP108">
        <v>3.5</v>
      </c>
      <c r="AQ108">
        <v>2.44</v>
      </c>
      <c r="AR108">
        <v>2.78</v>
      </c>
      <c r="AS108">
        <v>2.89</v>
      </c>
      <c r="AT108">
        <v>3.51</v>
      </c>
      <c r="AU108">
        <v>4.09</v>
      </c>
      <c r="AV108">
        <v>5.24</v>
      </c>
      <c r="AW108">
        <v>5.05</v>
      </c>
      <c r="AX108">
        <v>4.88</v>
      </c>
      <c r="AY108">
        <v>4.49</v>
      </c>
      <c r="AZ108">
        <v>4.55</v>
      </c>
      <c r="BA108">
        <v>4.4800000000000004</v>
      </c>
      <c r="BB108">
        <v>4.3899999999999997</v>
      </c>
    </row>
    <row r="109" spans="1:54" x14ac:dyDescent="0.35">
      <c r="M109" t="s">
        <v>266</v>
      </c>
      <c r="N109">
        <v>2.06</v>
      </c>
      <c r="O109">
        <v>2.0699999999999998</v>
      </c>
      <c r="P109">
        <v>2.0499999999999998</v>
      </c>
      <c r="Q109">
        <v>2.0299999999999998</v>
      </c>
      <c r="R109">
        <v>1.97</v>
      </c>
      <c r="S109">
        <v>1.87</v>
      </c>
      <c r="T109">
        <v>1.8</v>
      </c>
      <c r="U109">
        <v>1.72</v>
      </c>
      <c r="V109">
        <v>1.63</v>
      </c>
      <c r="W109">
        <v>1.64</v>
      </c>
      <c r="X109">
        <v>1.59</v>
      </c>
      <c r="Y109">
        <v>1.63</v>
      </c>
      <c r="Z109">
        <v>1.59</v>
      </c>
      <c r="AA109">
        <v>1.59</v>
      </c>
      <c r="AB109">
        <v>1.42</v>
      </c>
      <c r="AC109">
        <v>1.42</v>
      </c>
      <c r="AD109">
        <v>1.46</v>
      </c>
      <c r="AE109">
        <v>1.44</v>
      </c>
      <c r="AF109">
        <v>1.44</v>
      </c>
      <c r="AG109">
        <v>1.35</v>
      </c>
      <c r="AH109">
        <v>1.28</v>
      </c>
      <c r="AI109">
        <v>1.28</v>
      </c>
      <c r="AJ109">
        <v>1.23</v>
      </c>
      <c r="AK109">
        <v>1.21</v>
      </c>
      <c r="AL109">
        <v>1.22</v>
      </c>
      <c r="AM109">
        <v>1.21</v>
      </c>
      <c r="AN109">
        <v>1.24</v>
      </c>
      <c r="AO109">
        <v>1.27</v>
      </c>
      <c r="AP109">
        <v>1.31</v>
      </c>
      <c r="AQ109">
        <v>1.33</v>
      </c>
      <c r="AR109">
        <v>1.03</v>
      </c>
      <c r="AS109">
        <v>1.03</v>
      </c>
      <c r="AT109">
        <v>1.03</v>
      </c>
      <c r="AU109">
        <v>1.03</v>
      </c>
      <c r="AV109">
        <v>1.03</v>
      </c>
      <c r="AW109">
        <v>1.01</v>
      </c>
      <c r="AX109">
        <v>1.01</v>
      </c>
      <c r="AY109">
        <v>1</v>
      </c>
      <c r="AZ109">
        <v>0.99</v>
      </c>
      <c r="BA109">
        <v>0.99</v>
      </c>
      <c r="BB109">
        <v>0.99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5</v>
      </c>
    </row>
    <row r="128" spans="1:54" x14ac:dyDescent="0.35">
      <c r="M128" s="2" t="s">
        <v>113</v>
      </c>
      <c r="N128" s="2" t="s">
        <v>114</v>
      </c>
      <c r="O128" s="2" t="s">
        <v>125</v>
      </c>
      <c r="P128" s="2" t="s">
        <v>126</v>
      </c>
      <c r="Q128" s="2" t="s">
        <v>127</v>
      </c>
      <c r="R128" s="2" t="s">
        <v>128</v>
      </c>
      <c r="S128" s="2" t="s">
        <v>129</v>
      </c>
      <c r="T128" s="2" t="s">
        <v>130</v>
      </c>
      <c r="U128" s="2" t="s">
        <v>131</v>
      </c>
      <c r="V128" s="2" t="s">
        <v>132</v>
      </c>
      <c r="W128" s="2" t="s">
        <v>133</v>
      </c>
      <c r="X128" s="2" t="s">
        <v>134</v>
      </c>
      <c r="Y128" s="2" t="s">
        <v>135</v>
      </c>
      <c r="Z128" s="2" t="s">
        <v>136</v>
      </c>
      <c r="AA128" s="2" t="s">
        <v>137</v>
      </c>
      <c r="AB128" s="2" t="s">
        <v>138</v>
      </c>
      <c r="AC128" s="2" t="s">
        <v>139</v>
      </c>
      <c r="AD128" s="2" t="s">
        <v>140</v>
      </c>
      <c r="AE128" s="2" t="s">
        <v>141</v>
      </c>
      <c r="AF128" s="2" t="s">
        <v>142</v>
      </c>
      <c r="AG128" s="2" t="s">
        <v>143</v>
      </c>
      <c r="AH128" s="2" t="s">
        <v>144</v>
      </c>
      <c r="AI128" s="2" t="s">
        <v>145</v>
      </c>
      <c r="AJ128" s="2" t="s">
        <v>146</v>
      </c>
      <c r="AK128" s="2" t="s">
        <v>147</v>
      </c>
      <c r="AL128" s="2" t="s">
        <v>148</v>
      </c>
      <c r="AM128" s="2" t="s">
        <v>149</v>
      </c>
      <c r="AN128" s="2" t="s">
        <v>150</v>
      </c>
      <c r="AO128" s="2" t="s">
        <v>151</v>
      </c>
      <c r="AP128" s="2" t="s">
        <v>152</v>
      </c>
      <c r="AQ128" s="2" t="s">
        <v>115</v>
      </c>
      <c r="AR128" s="2" t="s">
        <v>153</v>
      </c>
      <c r="AS128" s="2" t="s">
        <v>154</v>
      </c>
      <c r="AT128" s="2" t="s">
        <v>155</v>
      </c>
      <c r="AU128" s="2" t="s">
        <v>156</v>
      </c>
      <c r="AV128" s="2" t="s">
        <v>157</v>
      </c>
      <c r="AW128" s="2" t="s">
        <v>116</v>
      </c>
      <c r="AX128" s="2" t="s">
        <v>158</v>
      </c>
      <c r="AY128" s="2" t="s">
        <v>159</v>
      </c>
      <c r="AZ128" s="2" t="s">
        <v>160</v>
      </c>
      <c r="BA128" s="2" t="s">
        <v>161</v>
      </c>
      <c r="BB128" s="2" t="s">
        <v>117</v>
      </c>
    </row>
    <row r="129" spans="2:54" x14ac:dyDescent="0.35">
      <c r="B129" t="s">
        <v>124</v>
      </c>
      <c r="M129" t="s">
        <v>171</v>
      </c>
      <c r="N129">
        <v>254.84</v>
      </c>
      <c r="O129">
        <v>345.92</v>
      </c>
      <c r="P129">
        <v>288.11</v>
      </c>
      <c r="Q129">
        <v>302.08</v>
      </c>
      <c r="R129">
        <v>324.72000000000003</v>
      </c>
      <c r="S129">
        <v>271.69</v>
      </c>
      <c r="T129">
        <v>373.19</v>
      </c>
      <c r="U129">
        <v>277.58</v>
      </c>
      <c r="V129">
        <v>235.68</v>
      </c>
      <c r="W129">
        <v>197.93</v>
      </c>
      <c r="X129">
        <v>165.92</v>
      </c>
      <c r="Y129">
        <v>175.45</v>
      </c>
      <c r="Z129">
        <v>175.74</v>
      </c>
      <c r="AA129">
        <v>239.97</v>
      </c>
      <c r="AB129">
        <v>183.64</v>
      </c>
      <c r="AC129">
        <v>154.99</v>
      </c>
      <c r="AD129">
        <v>233.05</v>
      </c>
      <c r="AE129">
        <v>195.25</v>
      </c>
      <c r="AF129">
        <v>171.57</v>
      </c>
      <c r="AG129">
        <v>168.48</v>
      </c>
      <c r="AH129">
        <v>163.69999999999999</v>
      </c>
      <c r="AI129">
        <v>136.21</v>
      </c>
      <c r="AJ129">
        <v>106.77</v>
      </c>
      <c r="AK129">
        <v>135.62</v>
      </c>
      <c r="AL129">
        <v>107.49</v>
      </c>
      <c r="AM129">
        <v>76.459999999999994</v>
      </c>
      <c r="AN129">
        <v>88.48</v>
      </c>
      <c r="AO129">
        <v>66.13</v>
      </c>
      <c r="AP129">
        <v>67.55</v>
      </c>
      <c r="AQ129">
        <v>38.06</v>
      </c>
      <c r="AR129">
        <v>19.95</v>
      </c>
      <c r="AS129">
        <v>22.77</v>
      </c>
      <c r="AT129">
        <v>21.72</v>
      </c>
      <c r="AU129">
        <v>12.63</v>
      </c>
      <c r="AV129">
        <v>11.06</v>
      </c>
      <c r="AW129">
        <v>10.52</v>
      </c>
      <c r="AX129">
        <v>9.93</v>
      </c>
      <c r="AY129">
        <v>8.09</v>
      </c>
      <c r="AZ129">
        <v>6.65</v>
      </c>
      <c r="BA129">
        <v>3.6</v>
      </c>
      <c r="BB129">
        <v>3.57</v>
      </c>
    </row>
    <row r="130" spans="2:54" x14ac:dyDescent="0.35">
      <c r="B130" t="s">
        <v>179</v>
      </c>
      <c r="C130" t="s">
        <v>113</v>
      </c>
      <c r="M130" t="s">
        <v>172</v>
      </c>
      <c r="N130">
        <v>343.47</v>
      </c>
      <c r="O130">
        <v>352.02</v>
      </c>
      <c r="P130">
        <v>343.03</v>
      </c>
      <c r="Q130">
        <v>346.99</v>
      </c>
      <c r="R130">
        <v>359.12</v>
      </c>
      <c r="S130">
        <v>371.81</v>
      </c>
      <c r="T130">
        <v>402.58</v>
      </c>
      <c r="U130">
        <v>386.32</v>
      </c>
      <c r="V130">
        <v>376.48</v>
      </c>
      <c r="W130">
        <v>378.58</v>
      </c>
      <c r="X130">
        <v>369.57</v>
      </c>
      <c r="Y130">
        <v>370.97</v>
      </c>
      <c r="Z130">
        <v>357.04</v>
      </c>
      <c r="AA130">
        <v>346.89</v>
      </c>
      <c r="AB130">
        <v>347.24</v>
      </c>
      <c r="AC130">
        <v>348.3</v>
      </c>
      <c r="AD130">
        <v>346.63</v>
      </c>
      <c r="AE130">
        <v>344.5</v>
      </c>
      <c r="AF130">
        <v>335.9</v>
      </c>
      <c r="AG130">
        <v>313.81</v>
      </c>
      <c r="AH130">
        <v>315.89999999999998</v>
      </c>
      <c r="AI130">
        <v>302.38</v>
      </c>
      <c r="AJ130">
        <v>289.89</v>
      </c>
      <c r="AK130">
        <v>280.79000000000002</v>
      </c>
      <c r="AL130">
        <v>272.37</v>
      </c>
      <c r="AM130">
        <v>275.89</v>
      </c>
      <c r="AN130">
        <v>277.14</v>
      </c>
      <c r="AO130">
        <v>282.92</v>
      </c>
      <c r="AP130">
        <v>284.5</v>
      </c>
      <c r="AQ130">
        <v>279.45</v>
      </c>
      <c r="AR130">
        <v>277.29000000000002</v>
      </c>
      <c r="AS130">
        <v>274.45999999999998</v>
      </c>
      <c r="AT130">
        <v>273</v>
      </c>
      <c r="AU130">
        <v>270.45999999999998</v>
      </c>
      <c r="AV130">
        <v>267.14999999999998</v>
      </c>
      <c r="AW130">
        <v>260.92</v>
      </c>
      <c r="AX130">
        <v>258.19</v>
      </c>
      <c r="AY130">
        <v>253.74</v>
      </c>
      <c r="AZ130">
        <v>248.87</v>
      </c>
      <c r="BA130">
        <v>245.24</v>
      </c>
      <c r="BB130">
        <v>239.98</v>
      </c>
    </row>
    <row r="131" spans="2:54" x14ac:dyDescent="0.35">
      <c r="M131" t="s">
        <v>268</v>
      </c>
      <c r="N131">
        <v>6.97</v>
      </c>
      <c r="O131">
        <v>7.53</v>
      </c>
      <c r="P131">
        <v>8.01</v>
      </c>
      <c r="Q131">
        <v>8.73</v>
      </c>
      <c r="R131">
        <v>9.14</v>
      </c>
      <c r="S131">
        <v>10.31</v>
      </c>
      <c r="T131">
        <v>11.23</v>
      </c>
      <c r="U131">
        <v>12.05</v>
      </c>
      <c r="V131">
        <v>11.97</v>
      </c>
      <c r="W131">
        <v>13.11</v>
      </c>
      <c r="X131">
        <v>13.68</v>
      </c>
      <c r="Y131">
        <v>14.51</v>
      </c>
      <c r="Z131">
        <v>15.24</v>
      </c>
      <c r="AA131">
        <v>16.47</v>
      </c>
      <c r="AB131">
        <v>16.77</v>
      </c>
      <c r="AC131">
        <v>17.010000000000002</v>
      </c>
      <c r="AD131">
        <v>17.29</v>
      </c>
      <c r="AE131">
        <v>17.89</v>
      </c>
      <c r="AF131">
        <v>18.68</v>
      </c>
      <c r="AG131">
        <v>17.71</v>
      </c>
      <c r="AH131">
        <v>17.149999999999999</v>
      </c>
      <c r="AI131">
        <v>17.29</v>
      </c>
      <c r="AJ131">
        <v>16.8</v>
      </c>
      <c r="AK131">
        <v>16.86</v>
      </c>
      <c r="AL131">
        <v>17.420000000000002</v>
      </c>
      <c r="AM131">
        <v>17.86</v>
      </c>
      <c r="AN131">
        <v>17.78</v>
      </c>
      <c r="AO131">
        <v>17.84</v>
      </c>
      <c r="AP131">
        <v>17.34</v>
      </c>
      <c r="AQ131">
        <v>17.809999999999999</v>
      </c>
      <c r="AR131">
        <v>19.559999999999999</v>
      </c>
      <c r="AS131">
        <v>19.57</v>
      </c>
      <c r="AT131">
        <v>19.45</v>
      </c>
      <c r="AU131">
        <v>19.37</v>
      </c>
      <c r="AV131">
        <v>18.46</v>
      </c>
      <c r="AW131">
        <v>16.37</v>
      </c>
      <c r="AX131">
        <v>15.04</v>
      </c>
      <c r="AY131">
        <v>13.62</v>
      </c>
      <c r="AZ131">
        <v>12.17</v>
      </c>
      <c r="BA131">
        <v>10.64</v>
      </c>
      <c r="BB131">
        <v>9.31</v>
      </c>
    </row>
    <row r="132" spans="2:54" x14ac:dyDescent="0.35">
      <c r="M132" t="s">
        <v>173</v>
      </c>
      <c r="N132">
        <v>76.099999999999994</v>
      </c>
      <c r="O132">
        <v>86.16</v>
      </c>
      <c r="P132">
        <v>90.59</v>
      </c>
      <c r="Q132">
        <v>102.59</v>
      </c>
      <c r="R132">
        <v>114.63</v>
      </c>
      <c r="S132">
        <v>132.74</v>
      </c>
      <c r="T132">
        <v>156.36000000000001</v>
      </c>
      <c r="U132">
        <v>164.63</v>
      </c>
      <c r="V132">
        <v>178.86</v>
      </c>
      <c r="W132">
        <v>188.02</v>
      </c>
      <c r="X132">
        <v>186.27</v>
      </c>
      <c r="Y132">
        <v>193.89</v>
      </c>
      <c r="Z132">
        <v>193.74</v>
      </c>
      <c r="AA132">
        <v>196.07</v>
      </c>
      <c r="AB132">
        <v>195.21</v>
      </c>
      <c r="AC132">
        <v>187.54</v>
      </c>
      <c r="AD132">
        <v>191.21</v>
      </c>
      <c r="AE132">
        <v>171.11</v>
      </c>
      <c r="AF132">
        <v>172.16</v>
      </c>
      <c r="AG132">
        <v>165.08</v>
      </c>
      <c r="AH132">
        <v>184.98</v>
      </c>
      <c r="AI132">
        <v>156.24</v>
      </c>
      <c r="AJ132">
        <v>146.49</v>
      </c>
      <c r="AK132">
        <v>138.09</v>
      </c>
      <c r="AL132">
        <v>118.86</v>
      </c>
      <c r="AM132">
        <v>121.58</v>
      </c>
      <c r="AN132">
        <v>123.18</v>
      </c>
      <c r="AO132">
        <v>117.54</v>
      </c>
      <c r="AP132">
        <v>114.26</v>
      </c>
      <c r="AQ132">
        <v>106.24</v>
      </c>
      <c r="AR132">
        <v>89.52</v>
      </c>
      <c r="AS132">
        <v>82.63</v>
      </c>
      <c r="AT132">
        <v>77.42</v>
      </c>
      <c r="AU132">
        <v>71.61</v>
      </c>
      <c r="AV132">
        <v>63.47</v>
      </c>
      <c r="AW132">
        <v>58.09</v>
      </c>
      <c r="AX132">
        <v>52.54</v>
      </c>
      <c r="AY132">
        <v>48.32</v>
      </c>
      <c r="AZ132">
        <v>44.61</v>
      </c>
      <c r="BA132">
        <v>40.14</v>
      </c>
      <c r="BB132">
        <v>35.68</v>
      </c>
    </row>
    <row r="133" spans="2:54" x14ac:dyDescent="0.35">
      <c r="M133" t="s">
        <v>269</v>
      </c>
      <c r="N133">
        <v>0.75</v>
      </c>
      <c r="O133">
        <v>0.91</v>
      </c>
      <c r="P133">
        <v>0.9</v>
      </c>
      <c r="Q133">
        <v>1.08</v>
      </c>
      <c r="R133">
        <v>1.28</v>
      </c>
      <c r="S133">
        <v>1.76</v>
      </c>
      <c r="T133">
        <v>1.99</v>
      </c>
      <c r="U133">
        <v>2.39</v>
      </c>
      <c r="V133">
        <v>2.67</v>
      </c>
      <c r="W133">
        <v>2.66</v>
      </c>
      <c r="X133">
        <v>2.91</v>
      </c>
      <c r="Y133">
        <v>3.05</v>
      </c>
      <c r="Z133">
        <v>3.36</v>
      </c>
      <c r="AA133">
        <v>3.58</v>
      </c>
      <c r="AB133">
        <v>3.74</v>
      </c>
      <c r="AC133">
        <v>3.83</v>
      </c>
      <c r="AD133">
        <v>3.92</v>
      </c>
      <c r="AE133">
        <v>3.91</v>
      </c>
      <c r="AF133">
        <v>3.93</v>
      </c>
      <c r="AG133">
        <v>4.18</v>
      </c>
      <c r="AH133">
        <v>4.34</v>
      </c>
      <c r="AI133">
        <v>4.1100000000000003</v>
      </c>
      <c r="AJ133">
        <v>4.4000000000000004</v>
      </c>
      <c r="AK133">
        <v>4.59</v>
      </c>
      <c r="AL133">
        <v>5.56</v>
      </c>
      <c r="AM133">
        <v>6.29</v>
      </c>
      <c r="AN133">
        <v>9.0500000000000007</v>
      </c>
      <c r="AO133">
        <v>10.91</v>
      </c>
      <c r="AP133">
        <v>13.35</v>
      </c>
      <c r="AQ133">
        <v>16.600000000000001</v>
      </c>
      <c r="AR133">
        <v>25.42</v>
      </c>
      <c r="AS133">
        <v>29.54</v>
      </c>
      <c r="AT133">
        <v>33.979999999999997</v>
      </c>
      <c r="AU133">
        <v>36.46</v>
      </c>
      <c r="AV133">
        <v>39.56</v>
      </c>
      <c r="AW133">
        <v>40.409999999999997</v>
      </c>
      <c r="AX133">
        <v>43.03</v>
      </c>
      <c r="AY133">
        <v>44.78</v>
      </c>
      <c r="AZ133">
        <v>46.75</v>
      </c>
      <c r="BA133">
        <v>48.84</v>
      </c>
      <c r="BB133">
        <v>51.05</v>
      </c>
    </row>
    <row r="134" spans="2:54" x14ac:dyDescent="0.35">
      <c r="M134" t="s">
        <v>270</v>
      </c>
      <c r="N134">
        <v>0.74</v>
      </c>
      <c r="O134">
        <v>0.74</v>
      </c>
      <c r="P134">
        <v>0.74</v>
      </c>
      <c r="Q134">
        <v>0.8</v>
      </c>
      <c r="R134">
        <v>0.25</v>
      </c>
      <c r="S134">
        <v>0.25</v>
      </c>
      <c r="T134">
        <v>0.06</v>
      </c>
      <c r="U134">
        <v>0.01</v>
      </c>
      <c r="V134">
        <v>0.01</v>
      </c>
      <c r="W134">
        <v>0.03</v>
      </c>
      <c r="X134">
        <v>0.05</v>
      </c>
      <c r="Y134">
        <v>0.19</v>
      </c>
      <c r="Z134">
        <v>0.13</v>
      </c>
      <c r="AA134">
        <v>0.42</v>
      </c>
      <c r="AB134">
        <v>0.65</v>
      </c>
      <c r="AC134">
        <v>0.76</v>
      </c>
      <c r="AD134">
        <v>1.28</v>
      </c>
      <c r="AE134">
        <v>1.46</v>
      </c>
      <c r="AF134">
        <v>2.06</v>
      </c>
      <c r="AG134">
        <v>2.0099999999999998</v>
      </c>
      <c r="AH134">
        <v>3.11</v>
      </c>
      <c r="AI134">
        <v>6.27</v>
      </c>
      <c r="AJ134">
        <v>9.7100000000000009</v>
      </c>
      <c r="AK134">
        <v>9.6300000000000008</v>
      </c>
      <c r="AL134">
        <v>9.67</v>
      </c>
      <c r="AM134">
        <v>9.61</v>
      </c>
      <c r="AN134">
        <v>9.3800000000000008</v>
      </c>
      <c r="AO134">
        <v>9.2100000000000009</v>
      </c>
      <c r="AP134">
        <v>9.19</v>
      </c>
      <c r="AQ134">
        <v>9.6199999999999992</v>
      </c>
      <c r="AR134">
        <v>11.54</v>
      </c>
      <c r="AS134">
        <v>11.45</v>
      </c>
      <c r="AT134">
        <v>11.25</v>
      </c>
      <c r="AU134">
        <v>11.17</v>
      </c>
      <c r="AV134">
        <v>11.03</v>
      </c>
      <c r="AW134">
        <v>13.81</v>
      </c>
      <c r="AX134">
        <v>13.59</v>
      </c>
      <c r="AY134">
        <v>13.18</v>
      </c>
      <c r="AZ134">
        <v>14.45</v>
      </c>
      <c r="BA134">
        <v>14.18</v>
      </c>
      <c r="BB134">
        <v>15.72</v>
      </c>
    </row>
    <row r="135" spans="2:54" x14ac:dyDescent="0.35">
      <c r="M135" t="s">
        <v>271</v>
      </c>
      <c r="N135">
        <v>2.2999999999999998</v>
      </c>
      <c r="O135">
        <v>2.78</v>
      </c>
      <c r="P135">
        <v>3.43</v>
      </c>
      <c r="Q135">
        <v>3.88</v>
      </c>
      <c r="R135">
        <v>4.28</v>
      </c>
      <c r="S135">
        <v>4.45</v>
      </c>
      <c r="T135">
        <v>4.67</v>
      </c>
      <c r="U135">
        <v>7.24</v>
      </c>
      <c r="V135">
        <v>10.45</v>
      </c>
      <c r="W135">
        <v>11.22</v>
      </c>
      <c r="X135">
        <v>15.6</v>
      </c>
      <c r="Y135">
        <v>15.85</v>
      </c>
      <c r="Z135">
        <v>17.920000000000002</v>
      </c>
      <c r="AA135">
        <v>20.399999999999999</v>
      </c>
      <c r="AB135">
        <v>24.09</v>
      </c>
      <c r="AC135">
        <v>24.23</v>
      </c>
      <c r="AD135">
        <v>22.42</v>
      </c>
      <c r="AE135">
        <v>26.29</v>
      </c>
      <c r="AF135">
        <v>25.46</v>
      </c>
      <c r="AG135">
        <v>24.78</v>
      </c>
      <c r="AH135">
        <v>28.77</v>
      </c>
      <c r="AI135">
        <v>35.979999999999997</v>
      </c>
      <c r="AJ135">
        <v>38.229999999999997</v>
      </c>
      <c r="AK135">
        <v>42.93</v>
      </c>
      <c r="AL135">
        <v>50.53</v>
      </c>
      <c r="AM135">
        <v>54.59</v>
      </c>
      <c r="AN135">
        <v>50.67</v>
      </c>
      <c r="AO135">
        <v>58.24</v>
      </c>
      <c r="AP135">
        <v>56.24</v>
      </c>
      <c r="AQ135">
        <v>64.489999999999995</v>
      </c>
      <c r="AR135">
        <v>70.17</v>
      </c>
      <c r="AS135">
        <v>80.66</v>
      </c>
      <c r="AT135">
        <v>93.48</v>
      </c>
      <c r="AU135">
        <v>102.93</v>
      </c>
      <c r="AV135">
        <v>114.52</v>
      </c>
      <c r="AW135">
        <v>123.68</v>
      </c>
      <c r="AX135">
        <v>143.24</v>
      </c>
      <c r="AY135">
        <v>160.19999999999999</v>
      </c>
      <c r="AZ135">
        <v>166.24</v>
      </c>
      <c r="BA135">
        <v>170.88</v>
      </c>
      <c r="BB135">
        <v>174.47</v>
      </c>
    </row>
    <row r="136" spans="2:54" x14ac:dyDescent="0.35">
      <c r="M136" t="s">
        <v>272</v>
      </c>
      <c r="N136">
        <v>41.67</v>
      </c>
      <c r="O136">
        <v>44.92</v>
      </c>
      <c r="P136">
        <v>47.18</v>
      </c>
      <c r="Q136">
        <v>48.94</v>
      </c>
      <c r="R136">
        <v>48.51</v>
      </c>
      <c r="S136">
        <v>50.35</v>
      </c>
      <c r="T136">
        <v>53.56</v>
      </c>
      <c r="U136">
        <v>55.18</v>
      </c>
      <c r="V136">
        <v>54.75</v>
      </c>
      <c r="W136">
        <v>57.49</v>
      </c>
      <c r="X136">
        <v>59.92</v>
      </c>
      <c r="Y136">
        <v>65.83</v>
      </c>
      <c r="Z136">
        <v>69.510000000000005</v>
      </c>
      <c r="AA136">
        <v>79.61</v>
      </c>
      <c r="AB136">
        <v>86.03</v>
      </c>
      <c r="AC136">
        <v>93.05</v>
      </c>
      <c r="AD136">
        <v>96.38</v>
      </c>
      <c r="AE136">
        <v>105.81</v>
      </c>
      <c r="AF136">
        <v>107.6</v>
      </c>
      <c r="AG136">
        <v>110.81</v>
      </c>
      <c r="AH136">
        <v>131.72999999999999</v>
      </c>
      <c r="AI136">
        <v>126.75</v>
      </c>
      <c r="AJ136">
        <v>127.85</v>
      </c>
      <c r="AK136">
        <v>129.47999999999999</v>
      </c>
      <c r="AL136">
        <v>129.12</v>
      </c>
      <c r="AM136">
        <v>139.96</v>
      </c>
      <c r="AN136">
        <v>149.32</v>
      </c>
      <c r="AO136">
        <v>163.51</v>
      </c>
      <c r="AP136">
        <v>161.22</v>
      </c>
      <c r="AQ136">
        <v>160.97999999999999</v>
      </c>
      <c r="AR136">
        <v>179.42</v>
      </c>
      <c r="AS136">
        <v>182.92</v>
      </c>
      <c r="AT136">
        <v>186.45</v>
      </c>
      <c r="AU136">
        <v>190.57</v>
      </c>
      <c r="AV136">
        <v>190.48</v>
      </c>
      <c r="AW136">
        <v>190.3</v>
      </c>
      <c r="AX136">
        <v>186.92</v>
      </c>
      <c r="AY136">
        <v>185.59</v>
      </c>
      <c r="AZ136">
        <v>186.42</v>
      </c>
      <c r="BA136">
        <v>187.61</v>
      </c>
      <c r="BB136">
        <v>186.7</v>
      </c>
    </row>
  </sheetData>
  <pageMargins left="0.7" right="0.7" top="0.75" bottom="0.75" header="0.3" footer="0.3"/>
  <pageSetup paperSize="9" orientation="portrait" horizontalDpi="300" verticalDpi="300"/>
  <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BB7"/>
  <sheetViews>
    <sheetView showGridLines="0" zoomScaleNormal="10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514</v>
      </c>
    </row>
    <row r="3" spans="1:54" x14ac:dyDescent="0.35">
      <c r="M3" s="2" t="s">
        <v>113</v>
      </c>
      <c r="N3" s="2" t="s">
        <v>144</v>
      </c>
      <c r="O3" s="2" t="s">
        <v>145</v>
      </c>
      <c r="P3" s="2" t="s">
        <v>146</v>
      </c>
      <c r="Q3" s="2" t="s">
        <v>147</v>
      </c>
      <c r="R3" s="2" t="s">
        <v>148</v>
      </c>
      <c r="S3" s="2" t="s">
        <v>149</v>
      </c>
      <c r="T3" s="2" t="s">
        <v>150</v>
      </c>
      <c r="U3" s="2" t="s">
        <v>151</v>
      </c>
      <c r="V3" s="2" t="s">
        <v>152</v>
      </c>
      <c r="W3" s="2" t="s">
        <v>115</v>
      </c>
      <c r="X3" s="2" t="s">
        <v>153</v>
      </c>
      <c r="Y3" s="2" t="s">
        <v>154</v>
      </c>
      <c r="Z3" s="2" t="s">
        <v>155</v>
      </c>
      <c r="AA3" s="2" t="s">
        <v>156</v>
      </c>
      <c r="AB3" s="2" t="s">
        <v>157</v>
      </c>
      <c r="AC3" s="2" t="s">
        <v>116</v>
      </c>
      <c r="AD3" s="2" t="s">
        <v>158</v>
      </c>
      <c r="AE3" s="2" t="s">
        <v>159</v>
      </c>
      <c r="AF3" s="2" t="s">
        <v>160</v>
      </c>
      <c r="AG3" s="2" t="s">
        <v>161</v>
      </c>
      <c r="AH3" s="2" t="s">
        <v>117</v>
      </c>
    </row>
    <row r="4" spans="1:54" x14ac:dyDescent="0.35">
      <c r="B4" t="s">
        <v>180</v>
      </c>
      <c r="M4" t="s">
        <v>510</v>
      </c>
      <c r="N4">
        <v>100</v>
      </c>
      <c r="O4">
        <v>100.68</v>
      </c>
      <c r="P4">
        <v>89.54</v>
      </c>
      <c r="Q4">
        <v>84.45</v>
      </c>
      <c r="R4">
        <v>81.849999999999994</v>
      </c>
      <c r="S4">
        <v>84.52</v>
      </c>
      <c r="T4">
        <v>84.66</v>
      </c>
      <c r="U4">
        <v>87.1</v>
      </c>
      <c r="V4">
        <v>84.57</v>
      </c>
      <c r="W4">
        <v>79.959999999999994</v>
      </c>
      <c r="X4">
        <v>81.94</v>
      </c>
      <c r="Y4">
        <v>77.45</v>
      </c>
      <c r="Z4">
        <v>74.44</v>
      </c>
      <c r="AA4">
        <v>71.55</v>
      </c>
      <c r="AB4">
        <v>69.09</v>
      </c>
      <c r="AC4">
        <v>66.39</v>
      </c>
      <c r="AD4">
        <v>64.64</v>
      </c>
      <c r="AE4">
        <v>62.85</v>
      </c>
      <c r="AF4">
        <v>61.09</v>
      </c>
      <c r="AG4">
        <v>59.38</v>
      </c>
      <c r="AH4">
        <v>57.71</v>
      </c>
    </row>
    <row r="5" spans="1:54" x14ac:dyDescent="0.35">
      <c r="B5" t="s">
        <v>225</v>
      </c>
      <c r="C5" t="s">
        <v>113</v>
      </c>
      <c r="M5" t="s">
        <v>511</v>
      </c>
      <c r="N5">
        <v>100</v>
      </c>
      <c r="O5">
        <v>96.64</v>
      </c>
      <c r="P5">
        <v>89.01</v>
      </c>
      <c r="Q5">
        <v>84.78</v>
      </c>
      <c r="R5">
        <v>80.02</v>
      </c>
      <c r="S5">
        <v>79.17</v>
      </c>
      <c r="T5">
        <v>77.94</v>
      </c>
      <c r="U5">
        <v>78.239999999999995</v>
      </c>
      <c r="V5">
        <v>77.040000000000006</v>
      </c>
      <c r="W5">
        <v>72.62</v>
      </c>
      <c r="X5">
        <v>74.099999999999994</v>
      </c>
      <c r="Y5">
        <v>72.319999999999993</v>
      </c>
      <c r="Z5">
        <v>71.290000000000006</v>
      </c>
      <c r="AA5">
        <v>70.290000000000006</v>
      </c>
      <c r="AB5">
        <v>69.34</v>
      </c>
      <c r="AC5">
        <v>68.42</v>
      </c>
      <c r="AD5">
        <v>67.790000000000006</v>
      </c>
      <c r="AE5">
        <v>67.17</v>
      </c>
      <c r="AF5">
        <v>66.56</v>
      </c>
      <c r="AG5">
        <v>65.97</v>
      </c>
      <c r="AH5">
        <v>65.400000000000006</v>
      </c>
    </row>
    <row r="6" spans="1:54" x14ac:dyDescent="0.35">
      <c r="M6" t="s">
        <v>512</v>
      </c>
      <c r="N6">
        <v>100</v>
      </c>
      <c r="O6">
        <v>102.43</v>
      </c>
      <c r="P6">
        <v>90.25</v>
      </c>
      <c r="Q6">
        <v>90.57</v>
      </c>
      <c r="R6">
        <v>86.91</v>
      </c>
      <c r="S6">
        <v>78.010000000000005</v>
      </c>
      <c r="T6">
        <v>74.760000000000005</v>
      </c>
      <c r="U6">
        <v>77.400000000000006</v>
      </c>
      <c r="V6">
        <v>70.78</v>
      </c>
      <c r="W6">
        <v>68.040000000000006</v>
      </c>
      <c r="X6">
        <v>67.569999999999993</v>
      </c>
      <c r="Y6">
        <v>65.37</v>
      </c>
      <c r="Z6">
        <v>64.63</v>
      </c>
      <c r="AA6">
        <v>63.92</v>
      </c>
      <c r="AB6">
        <v>63.31</v>
      </c>
      <c r="AC6">
        <v>61.38</v>
      </c>
      <c r="AD6">
        <v>60.59</v>
      </c>
      <c r="AE6">
        <v>59.82</v>
      </c>
      <c r="AF6">
        <v>58.38</v>
      </c>
      <c r="AG6">
        <v>57.64</v>
      </c>
      <c r="AH6">
        <v>56.02</v>
      </c>
    </row>
    <row r="7" spans="1:54" x14ac:dyDescent="0.35">
      <c r="M7" t="s">
        <v>513</v>
      </c>
      <c r="N7">
        <v>100</v>
      </c>
      <c r="O7">
        <v>100.98</v>
      </c>
      <c r="P7">
        <v>92.27</v>
      </c>
      <c r="Q7">
        <v>91.9</v>
      </c>
      <c r="R7">
        <v>88.07</v>
      </c>
      <c r="S7">
        <v>78.94</v>
      </c>
      <c r="T7">
        <v>75.44</v>
      </c>
      <c r="U7">
        <v>78.09</v>
      </c>
      <c r="V7">
        <v>71.34</v>
      </c>
      <c r="W7">
        <v>68.34</v>
      </c>
      <c r="X7">
        <v>67.77</v>
      </c>
      <c r="Y7">
        <v>66.14</v>
      </c>
      <c r="Z7">
        <v>65.86</v>
      </c>
      <c r="AA7">
        <v>65.58</v>
      </c>
      <c r="AB7">
        <v>65.33</v>
      </c>
      <c r="AC7">
        <v>65.08</v>
      </c>
      <c r="AD7">
        <v>64.709999999999994</v>
      </c>
      <c r="AE7">
        <v>64.349999999999994</v>
      </c>
      <c r="AF7">
        <v>63.99</v>
      </c>
      <c r="AG7">
        <v>63.65</v>
      </c>
      <c r="AH7">
        <v>63.3</v>
      </c>
    </row>
  </sheetData>
  <pageMargins left="0.7" right="0.7" top="0.75" bottom="0.75" header="0.3" footer="0.3"/>
  <pageSetup paperSize="9" orientation="portrait" horizontalDpi="300" verticalDpi="300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B6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438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180</v>
      </c>
      <c r="M4" t="s">
        <v>389</v>
      </c>
      <c r="N4">
        <v>24.28</v>
      </c>
      <c r="O4">
        <v>34.32</v>
      </c>
      <c r="P4">
        <v>28.82</v>
      </c>
      <c r="Q4">
        <v>31.95</v>
      </c>
      <c r="R4">
        <v>37.869999999999997</v>
      </c>
      <c r="S4">
        <v>34.6</v>
      </c>
      <c r="T4">
        <v>50.99</v>
      </c>
      <c r="U4">
        <v>41.87</v>
      </c>
      <c r="V4">
        <v>39.22</v>
      </c>
      <c r="W4">
        <v>37.03</v>
      </c>
      <c r="X4">
        <v>34.42</v>
      </c>
      <c r="Y4">
        <v>36.14</v>
      </c>
      <c r="Z4">
        <v>37.32</v>
      </c>
      <c r="AA4">
        <v>43.73</v>
      </c>
      <c r="AB4">
        <v>38.380000000000003</v>
      </c>
      <c r="AC4">
        <v>34.39</v>
      </c>
      <c r="AD4">
        <v>43.15</v>
      </c>
      <c r="AE4">
        <v>37.33</v>
      </c>
      <c r="AF4">
        <v>34.83</v>
      </c>
      <c r="AG4">
        <v>34.450000000000003</v>
      </c>
      <c r="AH4">
        <v>36.86</v>
      </c>
      <c r="AI4">
        <v>33.54</v>
      </c>
      <c r="AJ4">
        <v>29.22</v>
      </c>
      <c r="AK4">
        <v>33.130000000000003</v>
      </c>
      <c r="AL4">
        <v>30.8</v>
      </c>
      <c r="AM4">
        <v>27.9</v>
      </c>
      <c r="AN4">
        <v>29.06</v>
      </c>
      <c r="AO4">
        <v>29.62</v>
      </c>
      <c r="AP4">
        <v>29.3</v>
      </c>
      <c r="AQ4">
        <v>28.67</v>
      </c>
      <c r="AR4">
        <v>29.61</v>
      </c>
      <c r="AS4">
        <v>33.28</v>
      </c>
      <c r="AT4">
        <v>36.33</v>
      </c>
      <c r="AU4">
        <v>37.89</v>
      </c>
      <c r="AV4">
        <v>40.299999999999997</v>
      </c>
      <c r="AW4">
        <v>42.14</v>
      </c>
      <c r="AX4">
        <v>46.48</v>
      </c>
      <c r="AY4">
        <v>50.21</v>
      </c>
      <c r="AZ4">
        <v>51.32</v>
      </c>
      <c r="BA4">
        <v>51.87</v>
      </c>
      <c r="BB4">
        <v>52.23</v>
      </c>
    </row>
    <row r="5" spans="1:54" x14ac:dyDescent="0.35">
      <c r="B5" t="s">
        <v>184</v>
      </c>
      <c r="C5" t="s">
        <v>113</v>
      </c>
      <c r="M5" t="s">
        <v>390</v>
      </c>
      <c r="N5">
        <v>31.62</v>
      </c>
      <c r="O5">
        <v>32.409999999999997</v>
      </c>
      <c r="P5">
        <v>32.770000000000003</v>
      </c>
      <c r="Q5">
        <v>33.1</v>
      </c>
      <c r="R5">
        <v>33.159999999999997</v>
      </c>
      <c r="S5">
        <v>33.86</v>
      </c>
      <c r="T5">
        <v>35.32</v>
      </c>
      <c r="U5">
        <v>34.71</v>
      </c>
      <c r="V5">
        <v>34.99</v>
      </c>
      <c r="W5">
        <v>34.869999999999997</v>
      </c>
      <c r="X5">
        <v>35.299999999999997</v>
      </c>
      <c r="Y5">
        <v>35.57</v>
      </c>
      <c r="Z5">
        <v>35.369999999999997</v>
      </c>
      <c r="AA5">
        <v>35.25</v>
      </c>
      <c r="AB5">
        <v>35.58</v>
      </c>
      <c r="AC5">
        <v>35.83</v>
      </c>
      <c r="AD5">
        <v>36.35</v>
      </c>
      <c r="AE5">
        <v>36.520000000000003</v>
      </c>
      <c r="AF5">
        <v>36.4</v>
      </c>
      <c r="AG5">
        <v>34.81</v>
      </c>
      <c r="AH5">
        <v>35.47</v>
      </c>
      <c r="AI5">
        <v>34.94</v>
      </c>
      <c r="AJ5">
        <v>34.4</v>
      </c>
      <c r="AK5">
        <v>34.19</v>
      </c>
      <c r="AL5">
        <v>33.86</v>
      </c>
      <c r="AM5">
        <v>33.9</v>
      </c>
      <c r="AN5">
        <v>34.15</v>
      </c>
      <c r="AO5">
        <v>34.22</v>
      </c>
      <c r="AP5">
        <v>34.590000000000003</v>
      </c>
      <c r="AQ5">
        <v>34.57</v>
      </c>
      <c r="AR5">
        <v>37.049999999999997</v>
      </c>
      <c r="AS5">
        <v>38.29</v>
      </c>
      <c r="AT5">
        <v>39.74</v>
      </c>
      <c r="AU5">
        <v>41.19</v>
      </c>
      <c r="AV5">
        <v>43.09</v>
      </c>
      <c r="AW5">
        <v>44.87</v>
      </c>
      <c r="AX5">
        <v>46.6</v>
      </c>
      <c r="AY5">
        <v>48.44</v>
      </c>
      <c r="AZ5">
        <v>50.24</v>
      </c>
      <c r="BA5">
        <v>51.85</v>
      </c>
      <c r="BB5">
        <v>53.59</v>
      </c>
    </row>
    <row r="6" spans="1:54" x14ac:dyDescent="0.35">
      <c r="M6" t="s">
        <v>391</v>
      </c>
      <c r="N6">
        <v>7.05</v>
      </c>
      <c r="O6">
        <v>-1.97</v>
      </c>
      <c r="P6">
        <v>3.75</v>
      </c>
      <c r="Q6">
        <v>1.19</v>
      </c>
      <c r="R6">
        <v>-4.84</v>
      </c>
      <c r="S6">
        <v>-0.79</v>
      </c>
      <c r="T6">
        <v>-15.4</v>
      </c>
      <c r="U6">
        <v>-7.25</v>
      </c>
      <c r="V6">
        <v>-4.32</v>
      </c>
      <c r="W6">
        <v>-2.31</v>
      </c>
      <c r="X6">
        <v>0.66</v>
      </c>
      <c r="Y6">
        <v>-0.57999999999999996</v>
      </c>
      <c r="Z6">
        <v>-2.0699999999999998</v>
      </c>
      <c r="AA6">
        <v>-8.5399999999999991</v>
      </c>
      <c r="AB6">
        <v>-2.87</v>
      </c>
      <c r="AC6">
        <v>1.37</v>
      </c>
      <c r="AD6">
        <v>-6.94</v>
      </c>
      <c r="AE6">
        <v>-0.95</v>
      </c>
      <c r="AF6">
        <v>1.45</v>
      </c>
      <c r="AG6">
        <v>0.33</v>
      </c>
      <c r="AH6">
        <v>-1.1399999999999999</v>
      </c>
      <c r="AI6">
        <v>1.32</v>
      </c>
      <c r="AJ6">
        <v>5.21</v>
      </c>
      <c r="AK6">
        <v>1.08</v>
      </c>
      <c r="AL6">
        <v>2.86</v>
      </c>
      <c r="AM6">
        <v>5.91</v>
      </c>
      <c r="AN6">
        <v>5.0599999999999996</v>
      </c>
      <c r="AO6">
        <v>4.5599999999999996</v>
      </c>
      <c r="AP6">
        <v>5.22</v>
      </c>
      <c r="AQ6">
        <v>5.81</v>
      </c>
      <c r="AR6">
        <v>7.44</v>
      </c>
      <c r="AS6">
        <v>5.03</v>
      </c>
      <c r="AT6">
        <v>3.44</v>
      </c>
      <c r="AU6">
        <v>3.32</v>
      </c>
      <c r="AV6">
        <v>2.81</v>
      </c>
      <c r="AW6">
        <v>2.74</v>
      </c>
      <c r="AX6">
        <v>0.13</v>
      </c>
      <c r="AY6">
        <v>-1.75</v>
      </c>
      <c r="AZ6">
        <v>-1.07</v>
      </c>
      <c r="BA6">
        <v>0</v>
      </c>
      <c r="BB6">
        <v>1.37</v>
      </c>
    </row>
  </sheetData>
  <pageMargins left="0.7" right="0.7" top="0.75" bottom="0.75" header="0.3" footer="0.3"/>
  <pageSetup paperSize="9" orientation="portrait" horizontalDpi="300" verticalDpi="300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B9"/>
  <sheetViews>
    <sheetView showGridLines="0" zoomScaleNormal="10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6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112</v>
      </c>
      <c r="M4" t="s">
        <v>118</v>
      </c>
      <c r="N4">
        <v>2.4300000000000002</v>
      </c>
      <c r="O4">
        <v>2.54</v>
      </c>
      <c r="P4">
        <v>2.48</v>
      </c>
      <c r="Q4">
        <v>2.29</v>
      </c>
      <c r="R4">
        <v>2.27</v>
      </c>
      <c r="S4">
        <v>2.2999999999999998</v>
      </c>
      <c r="T4">
        <v>2.5</v>
      </c>
      <c r="U4">
        <v>2.52</v>
      </c>
      <c r="V4">
        <v>2.4900000000000002</v>
      </c>
      <c r="W4">
        <v>2.4700000000000002</v>
      </c>
      <c r="X4">
        <v>2.44</v>
      </c>
      <c r="Y4">
        <v>2.37</v>
      </c>
      <c r="Z4">
        <v>2.33</v>
      </c>
      <c r="AA4">
        <v>2.25</v>
      </c>
      <c r="AB4">
        <v>2.12</v>
      </c>
      <c r="AC4">
        <v>2.09</v>
      </c>
      <c r="AD4">
        <v>2.1</v>
      </c>
      <c r="AE4">
        <v>1.93</v>
      </c>
      <c r="AF4">
        <v>1.92</v>
      </c>
      <c r="AG4">
        <v>1.89</v>
      </c>
      <c r="AH4">
        <v>1.92</v>
      </c>
      <c r="AI4">
        <v>1.82</v>
      </c>
      <c r="AJ4">
        <v>1.68</v>
      </c>
      <c r="AK4">
        <v>1.7</v>
      </c>
      <c r="AL4">
        <v>1.57</v>
      </c>
      <c r="AM4">
        <v>1.59</v>
      </c>
      <c r="AN4">
        <v>1.58</v>
      </c>
      <c r="AO4">
        <v>1.46</v>
      </c>
      <c r="AP4">
        <v>1.43</v>
      </c>
      <c r="AQ4">
        <v>1.36</v>
      </c>
      <c r="AR4">
        <v>1.36</v>
      </c>
      <c r="AS4">
        <v>1.29</v>
      </c>
      <c r="AT4">
        <v>1.26</v>
      </c>
      <c r="AU4">
        <v>1.24</v>
      </c>
      <c r="AV4">
        <v>1.22</v>
      </c>
      <c r="AW4">
        <v>1.18</v>
      </c>
      <c r="AX4">
        <v>1.1499999999999999</v>
      </c>
      <c r="AY4">
        <v>1.1299999999999999</v>
      </c>
      <c r="AZ4">
        <v>1.1000000000000001</v>
      </c>
      <c r="BA4">
        <v>1.08</v>
      </c>
      <c r="BB4">
        <v>1.04</v>
      </c>
    </row>
    <row r="5" spans="1:54" x14ac:dyDescent="0.35">
      <c r="B5" t="s">
        <v>123</v>
      </c>
      <c r="C5" t="s">
        <v>113</v>
      </c>
      <c r="M5" t="s">
        <v>119</v>
      </c>
      <c r="N5">
        <v>13.07</v>
      </c>
      <c r="O5">
        <v>12.94</v>
      </c>
      <c r="P5">
        <v>12.78</v>
      </c>
      <c r="Q5">
        <v>12.71</v>
      </c>
      <c r="R5">
        <v>12.54</v>
      </c>
      <c r="S5">
        <v>12.55</v>
      </c>
      <c r="T5">
        <v>12.18</v>
      </c>
      <c r="U5">
        <v>12.17</v>
      </c>
      <c r="V5">
        <v>12.16</v>
      </c>
      <c r="W5">
        <v>11.78</v>
      </c>
      <c r="X5">
        <v>11.73</v>
      </c>
      <c r="Y5">
        <v>11.77</v>
      </c>
      <c r="Z5">
        <v>11.81</v>
      </c>
      <c r="AA5">
        <v>11.61</v>
      </c>
      <c r="AB5">
        <v>11.55</v>
      </c>
      <c r="AC5">
        <v>11.36</v>
      </c>
      <c r="AD5">
        <v>11.07</v>
      </c>
      <c r="AE5">
        <v>11.28</v>
      </c>
      <c r="AF5">
        <v>11.27</v>
      </c>
      <c r="AG5">
        <v>11.07</v>
      </c>
      <c r="AH5">
        <v>11.02</v>
      </c>
      <c r="AI5">
        <v>10.99</v>
      </c>
      <c r="AJ5">
        <v>11.01</v>
      </c>
      <c r="AK5">
        <v>11</v>
      </c>
      <c r="AL5">
        <v>11.09</v>
      </c>
      <c r="AM5">
        <v>10.98</v>
      </c>
      <c r="AN5">
        <v>11.13</v>
      </c>
      <c r="AO5">
        <v>11.2</v>
      </c>
      <c r="AP5">
        <v>11.08</v>
      </c>
      <c r="AQ5">
        <v>11.06</v>
      </c>
      <c r="AR5">
        <v>11.01</v>
      </c>
      <c r="AS5">
        <v>10.79</v>
      </c>
      <c r="AT5">
        <v>10.76</v>
      </c>
      <c r="AU5">
        <v>10.71</v>
      </c>
      <c r="AV5">
        <v>10.67</v>
      </c>
      <c r="AW5">
        <v>10.65</v>
      </c>
      <c r="AX5">
        <v>10.62</v>
      </c>
      <c r="AY5">
        <v>10.59</v>
      </c>
      <c r="AZ5">
        <v>10.57</v>
      </c>
      <c r="BA5">
        <v>10.53</v>
      </c>
      <c r="BB5">
        <v>10.5</v>
      </c>
    </row>
    <row r="6" spans="1:54" x14ac:dyDescent="0.35">
      <c r="M6" t="s">
        <v>120</v>
      </c>
      <c r="N6">
        <v>7.21</v>
      </c>
      <c r="O6">
        <v>6.39</v>
      </c>
      <c r="P6">
        <v>7.5</v>
      </c>
      <c r="Q6">
        <v>6.4</v>
      </c>
      <c r="R6">
        <v>5.79</v>
      </c>
      <c r="S6">
        <v>5.86</v>
      </c>
      <c r="T6">
        <v>5.23</v>
      </c>
      <c r="U6">
        <v>5.53</v>
      </c>
      <c r="V6">
        <v>5.38</v>
      </c>
      <c r="W6">
        <v>5.58</v>
      </c>
      <c r="X6">
        <v>5.67</v>
      </c>
      <c r="Y6">
        <v>4.9400000000000004</v>
      </c>
      <c r="Z6">
        <v>5.92</v>
      </c>
      <c r="AA6">
        <v>5.66</v>
      </c>
      <c r="AB6">
        <v>5.37</v>
      </c>
      <c r="AC6">
        <v>5.15</v>
      </c>
      <c r="AD6">
        <v>5.52</v>
      </c>
      <c r="AE6">
        <v>6.21</v>
      </c>
      <c r="AF6">
        <v>5.56</v>
      </c>
      <c r="AG6">
        <v>4.7699999999999996</v>
      </c>
      <c r="AH6">
        <v>4.07</v>
      </c>
      <c r="AI6">
        <v>4.68</v>
      </c>
      <c r="AJ6">
        <v>4.4800000000000004</v>
      </c>
      <c r="AK6">
        <v>4.03</v>
      </c>
      <c r="AL6">
        <v>5.31</v>
      </c>
      <c r="AM6">
        <v>4.41</v>
      </c>
      <c r="AN6">
        <v>4.59</v>
      </c>
      <c r="AO6">
        <v>4.05</v>
      </c>
      <c r="AP6">
        <v>5.5</v>
      </c>
      <c r="AQ6">
        <v>5.03</v>
      </c>
      <c r="AR6">
        <v>4.5199999999999996</v>
      </c>
      <c r="AS6">
        <v>3.87</v>
      </c>
      <c r="AT6">
        <v>3.79</v>
      </c>
      <c r="AU6">
        <v>3.88</v>
      </c>
      <c r="AV6">
        <v>3.83</v>
      </c>
      <c r="AW6">
        <v>3.79</v>
      </c>
      <c r="AX6">
        <v>3.93</v>
      </c>
      <c r="AY6">
        <v>3.89</v>
      </c>
      <c r="AZ6">
        <v>3.93</v>
      </c>
      <c r="BA6">
        <v>3.84</v>
      </c>
      <c r="BB6">
        <v>3.75</v>
      </c>
    </row>
    <row r="7" spans="1:54" x14ac:dyDescent="0.35">
      <c r="M7" t="s">
        <v>121</v>
      </c>
      <c r="N7">
        <v>-1.26</v>
      </c>
      <c r="O7">
        <v>-1.51</v>
      </c>
      <c r="P7">
        <v>-1.62</v>
      </c>
      <c r="Q7">
        <v>-1.65</v>
      </c>
      <c r="R7">
        <v>-1.66</v>
      </c>
      <c r="S7">
        <v>-1.66</v>
      </c>
      <c r="T7">
        <v>-1.66</v>
      </c>
      <c r="U7">
        <v>-1.6</v>
      </c>
      <c r="V7">
        <v>-1.63</v>
      </c>
      <c r="W7">
        <v>-1.65</v>
      </c>
      <c r="X7">
        <v>-1.49</v>
      </c>
      <c r="Y7">
        <v>-1.64</v>
      </c>
      <c r="Z7">
        <v>-1.59</v>
      </c>
      <c r="AA7">
        <v>-1.47</v>
      </c>
      <c r="AB7">
        <v>-1.41</v>
      </c>
      <c r="AC7">
        <v>-1.32</v>
      </c>
      <c r="AD7">
        <v>-1.25</v>
      </c>
      <c r="AE7">
        <v>-1.5</v>
      </c>
      <c r="AF7">
        <v>-2.25</v>
      </c>
      <c r="AG7">
        <v>-2.35</v>
      </c>
      <c r="AH7">
        <v>-2.5099999999999998</v>
      </c>
      <c r="AI7">
        <v>-3.42</v>
      </c>
      <c r="AJ7">
        <v>-3.76</v>
      </c>
      <c r="AK7">
        <v>-3.55</v>
      </c>
      <c r="AL7">
        <v>-4.0999999999999996</v>
      </c>
      <c r="AM7">
        <v>-4.09</v>
      </c>
      <c r="AN7">
        <v>-3.22</v>
      </c>
      <c r="AO7">
        <v>-2.62</v>
      </c>
      <c r="AP7">
        <v>-2.33</v>
      </c>
      <c r="AQ7">
        <v>-2.89</v>
      </c>
      <c r="AR7">
        <v>-1.99</v>
      </c>
      <c r="AS7">
        <v>-1.23</v>
      </c>
      <c r="AT7">
        <v>-0.53</v>
      </c>
      <c r="AU7">
        <v>-0.03</v>
      </c>
      <c r="AV7">
        <v>1.17</v>
      </c>
      <c r="AW7">
        <v>1.01</v>
      </c>
      <c r="AX7">
        <v>0.7</v>
      </c>
      <c r="AY7">
        <v>0.35</v>
      </c>
      <c r="AZ7">
        <v>0.36</v>
      </c>
      <c r="BA7">
        <v>0.37</v>
      </c>
      <c r="BB7">
        <v>0.39</v>
      </c>
    </row>
    <row r="8" spans="1:54" x14ac:dyDescent="0.35">
      <c r="M8" t="s">
        <v>122</v>
      </c>
      <c r="N8">
        <v>0.57999999999999996</v>
      </c>
      <c r="O8">
        <v>0.56999999999999995</v>
      </c>
      <c r="P8">
        <v>0.56000000000000005</v>
      </c>
      <c r="Q8">
        <v>0.55000000000000004</v>
      </c>
      <c r="R8">
        <v>0.54</v>
      </c>
      <c r="S8">
        <v>0.52</v>
      </c>
      <c r="T8">
        <v>0.52</v>
      </c>
      <c r="U8">
        <v>0.52</v>
      </c>
      <c r="V8">
        <v>0.48</v>
      </c>
      <c r="W8">
        <v>0.45</v>
      </c>
      <c r="X8">
        <v>0.43</v>
      </c>
      <c r="Y8">
        <v>0.42</v>
      </c>
      <c r="Z8">
        <v>0.41</v>
      </c>
      <c r="AA8">
        <v>0.39</v>
      </c>
      <c r="AB8">
        <v>0.39</v>
      </c>
      <c r="AC8">
        <v>0.54</v>
      </c>
      <c r="AD8">
        <v>0.54</v>
      </c>
      <c r="AE8">
        <v>0.51</v>
      </c>
      <c r="AF8">
        <v>0.49</v>
      </c>
      <c r="AG8">
        <v>0.5</v>
      </c>
      <c r="AH8">
        <v>0.48</v>
      </c>
      <c r="AI8">
        <v>0.52</v>
      </c>
      <c r="AJ8">
        <v>0.35</v>
      </c>
      <c r="AK8">
        <v>0.32</v>
      </c>
      <c r="AL8">
        <v>0.32</v>
      </c>
      <c r="AM8">
        <v>0.33</v>
      </c>
      <c r="AN8">
        <v>0.38</v>
      </c>
      <c r="AO8">
        <v>0.26</v>
      </c>
      <c r="AP8">
        <v>0.32</v>
      </c>
      <c r="AQ8">
        <v>0.3</v>
      </c>
      <c r="AR8">
        <v>0.25</v>
      </c>
      <c r="AS8">
        <v>0.24</v>
      </c>
      <c r="AT8">
        <v>0.25</v>
      </c>
      <c r="AU8">
        <v>0.23</v>
      </c>
      <c r="AV8">
        <v>0.24</v>
      </c>
      <c r="AW8">
        <v>0.25</v>
      </c>
      <c r="AX8">
        <v>0.25</v>
      </c>
      <c r="AY8">
        <v>0.25</v>
      </c>
      <c r="AZ8">
        <v>0.26</v>
      </c>
      <c r="BA8">
        <v>0.26</v>
      </c>
      <c r="BB8">
        <v>0.26</v>
      </c>
    </row>
    <row r="9" spans="1:54" x14ac:dyDescent="0.35">
      <c r="M9" t="s">
        <v>231</v>
      </c>
      <c r="N9">
        <f>SUM(N4:N8)</f>
        <v>22.029999999999998</v>
      </c>
      <c r="O9">
        <f t="shared" ref="O9:BB9" si="0">SUM(O4:O8)</f>
        <v>20.93</v>
      </c>
      <c r="P9">
        <f t="shared" si="0"/>
        <v>21.699999999999996</v>
      </c>
      <c r="Q9">
        <f t="shared" si="0"/>
        <v>20.3</v>
      </c>
      <c r="R9">
        <f t="shared" si="0"/>
        <v>19.479999999999997</v>
      </c>
      <c r="S9">
        <f t="shared" si="0"/>
        <v>19.57</v>
      </c>
      <c r="T9">
        <f t="shared" si="0"/>
        <v>18.77</v>
      </c>
      <c r="U9">
        <f t="shared" si="0"/>
        <v>19.139999999999997</v>
      </c>
      <c r="V9">
        <f t="shared" si="0"/>
        <v>18.880000000000003</v>
      </c>
      <c r="W9">
        <f t="shared" si="0"/>
        <v>18.63</v>
      </c>
      <c r="X9">
        <f t="shared" si="0"/>
        <v>18.78</v>
      </c>
      <c r="Y9">
        <f t="shared" si="0"/>
        <v>17.860000000000003</v>
      </c>
      <c r="Z9">
        <f t="shared" si="0"/>
        <v>18.880000000000003</v>
      </c>
      <c r="AA9">
        <f t="shared" si="0"/>
        <v>18.440000000000001</v>
      </c>
      <c r="AB9">
        <f t="shared" si="0"/>
        <v>18.020000000000003</v>
      </c>
      <c r="AC9">
        <f t="shared" si="0"/>
        <v>17.82</v>
      </c>
      <c r="AD9">
        <f t="shared" si="0"/>
        <v>17.979999999999997</v>
      </c>
      <c r="AE9">
        <f t="shared" si="0"/>
        <v>18.43</v>
      </c>
      <c r="AF9">
        <f t="shared" si="0"/>
        <v>16.989999999999998</v>
      </c>
      <c r="AG9">
        <f t="shared" si="0"/>
        <v>15.88</v>
      </c>
      <c r="AH9">
        <f t="shared" si="0"/>
        <v>14.979999999999999</v>
      </c>
      <c r="AI9">
        <f t="shared" si="0"/>
        <v>14.590000000000002</v>
      </c>
      <c r="AJ9">
        <f t="shared" si="0"/>
        <v>13.760000000000002</v>
      </c>
      <c r="AK9">
        <f t="shared" si="0"/>
        <v>13.5</v>
      </c>
      <c r="AL9">
        <f t="shared" si="0"/>
        <v>14.19</v>
      </c>
      <c r="AM9">
        <f t="shared" si="0"/>
        <v>13.22</v>
      </c>
      <c r="AN9">
        <f t="shared" si="0"/>
        <v>14.46</v>
      </c>
      <c r="AO9">
        <f t="shared" si="0"/>
        <v>14.35</v>
      </c>
      <c r="AP9">
        <f t="shared" si="0"/>
        <v>15.999999999999998</v>
      </c>
      <c r="AQ9">
        <f t="shared" si="0"/>
        <v>14.86</v>
      </c>
      <c r="AR9">
        <f t="shared" si="0"/>
        <v>15.15</v>
      </c>
      <c r="AS9">
        <f t="shared" si="0"/>
        <v>14.959999999999999</v>
      </c>
      <c r="AT9">
        <f t="shared" si="0"/>
        <v>15.53</v>
      </c>
      <c r="AU9">
        <f t="shared" si="0"/>
        <v>16.03</v>
      </c>
      <c r="AV9">
        <f t="shared" si="0"/>
        <v>17.13</v>
      </c>
      <c r="AW9">
        <f t="shared" si="0"/>
        <v>16.880000000000003</v>
      </c>
      <c r="AX9">
        <f t="shared" si="0"/>
        <v>16.649999999999999</v>
      </c>
      <c r="AY9">
        <f t="shared" si="0"/>
        <v>16.21</v>
      </c>
      <c r="AZ9">
        <f t="shared" si="0"/>
        <v>16.22</v>
      </c>
      <c r="BA9">
        <f t="shared" si="0"/>
        <v>16.079999999999998</v>
      </c>
      <c r="BB9">
        <f t="shared" si="0"/>
        <v>15.94</v>
      </c>
    </row>
  </sheetData>
  <pageMargins left="0.7" right="0.7" top="0.75" bottom="0.75" header="0.3" footer="0.3"/>
  <pageSetup paperSize="9" orientation="portrait" horizontalDpi="300" verticalDpi="300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B330"/>
  <sheetViews>
    <sheetView showGridLines="0" zoomScaleNormal="10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7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248</v>
      </c>
      <c r="N4">
        <v>0.11</v>
      </c>
      <c r="O4">
        <v>0.11</v>
      </c>
      <c r="P4">
        <v>0.11</v>
      </c>
      <c r="Q4">
        <v>0.11</v>
      </c>
      <c r="R4">
        <v>0.11</v>
      </c>
      <c r="S4">
        <v>0.12</v>
      </c>
      <c r="T4">
        <v>0.12</v>
      </c>
      <c r="U4">
        <v>0.12</v>
      </c>
      <c r="V4">
        <v>0.12</v>
      </c>
      <c r="W4">
        <v>0.12</v>
      </c>
      <c r="X4">
        <v>0.13</v>
      </c>
      <c r="Y4">
        <v>0.12</v>
      </c>
      <c r="Z4">
        <v>0.12</v>
      </c>
      <c r="AA4">
        <v>0.12</v>
      </c>
      <c r="AB4">
        <v>0.12</v>
      </c>
      <c r="AC4">
        <v>0.12</v>
      </c>
      <c r="AD4">
        <v>0.12</v>
      </c>
      <c r="AE4">
        <v>0.12</v>
      </c>
      <c r="AF4">
        <v>0.12</v>
      </c>
      <c r="AG4">
        <v>0.11</v>
      </c>
      <c r="AH4">
        <v>0.11</v>
      </c>
      <c r="AI4">
        <v>0.1</v>
      </c>
      <c r="AJ4">
        <v>0.1</v>
      </c>
      <c r="AK4">
        <v>0.09</v>
      </c>
      <c r="AL4">
        <v>0.09</v>
      </c>
      <c r="AM4">
        <v>0.09</v>
      </c>
      <c r="AN4">
        <v>0.09</v>
      </c>
      <c r="AO4">
        <v>0.09</v>
      </c>
      <c r="AP4">
        <v>0.09</v>
      </c>
      <c r="AQ4">
        <v>0.08</v>
      </c>
      <c r="AR4">
        <v>0.08</v>
      </c>
      <c r="AS4">
        <v>0.08</v>
      </c>
      <c r="AT4">
        <v>0.08</v>
      </c>
      <c r="AU4">
        <v>0.08</v>
      </c>
      <c r="AV4">
        <v>0.08</v>
      </c>
      <c r="AW4">
        <v>0.08</v>
      </c>
      <c r="AX4">
        <v>0.08</v>
      </c>
      <c r="AY4">
        <v>0.08</v>
      </c>
      <c r="AZ4">
        <v>0.08</v>
      </c>
      <c r="BA4">
        <v>0.08</v>
      </c>
      <c r="BB4">
        <v>0.08</v>
      </c>
    </row>
    <row r="5" spans="1:54" x14ac:dyDescent="0.35">
      <c r="B5" t="s">
        <v>187</v>
      </c>
      <c r="C5" t="s">
        <v>113</v>
      </c>
      <c r="M5" t="s">
        <v>273</v>
      </c>
      <c r="N5">
        <v>5</v>
      </c>
      <c r="O5">
        <v>5.31</v>
      </c>
      <c r="P5">
        <v>4.7300000000000004</v>
      </c>
      <c r="Q5">
        <v>5.47</v>
      </c>
      <c r="R5">
        <v>4.97</v>
      </c>
      <c r="S5">
        <v>5.0199999999999996</v>
      </c>
      <c r="T5">
        <v>5.37</v>
      </c>
      <c r="U5">
        <v>4.8099999999999996</v>
      </c>
      <c r="V5">
        <v>4.71</v>
      </c>
      <c r="W5">
        <v>4.5199999999999996</v>
      </c>
      <c r="X5">
        <v>4.03</v>
      </c>
      <c r="Y5">
        <v>4.2300000000000004</v>
      </c>
      <c r="Z5">
        <v>3.98</v>
      </c>
      <c r="AA5">
        <v>3.96</v>
      </c>
      <c r="AB5">
        <v>3.82</v>
      </c>
      <c r="AC5">
        <v>3.71</v>
      </c>
      <c r="AD5">
        <v>3.48</v>
      </c>
      <c r="AE5">
        <v>3.25</v>
      </c>
      <c r="AF5">
        <v>3.14</v>
      </c>
      <c r="AG5">
        <v>3.05</v>
      </c>
      <c r="AH5">
        <v>3.39</v>
      </c>
      <c r="AI5">
        <v>2.89</v>
      </c>
      <c r="AJ5">
        <v>2.71</v>
      </c>
      <c r="AK5">
        <v>2.63</v>
      </c>
      <c r="AL5">
        <v>2.14</v>
      </c>
      <c r="AM5">
        <v>2.2400000000000002</v>
      </c>
      <c r="AN5">
        <v>2.2799999999999998</v>
      </c>
      <c r="AO5">
        <v>2.14</v>
      </c>
      <c r="AP5">
        <v>2.09</v>
      </c>
      <c r="AQ5">
        <v>1.97</v>
      </c>
      <c r="AR5">
        <v>1.79</v>
      </c>
      <c r="AS5">
        <v>1.62</v>
      </c>
      <c r="AT5">
        <v>1.41</v>
      </c>
      <c r="AU5">
        <v>1.26</v>
      </c>
      <c r="AV5">
        <v>1.1100000000000001</v>
      </c>
      <c r="AW5">
        <v>0.97</v>
      </c>
      <c r="AX5">
        <v>0.85</v>
      </c>
      <c r="AY5">
        <v>0.74</v>
      </c>
      <c r="AZ5">
        <v>0.64</v>
      </c>
      <c r="BA5">
        <v>0.54</v>
      </c>
      <c r="BB5">
        <v>0.43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8</v>
      </c>
    </row>
    <row r="28" spans="1:54" x14ac:dyDescent="0.35">
      <c r="M28" s="2" t="s">
        <v>113</v>
      </c>
      <c r="N28" s="2" t="s">
        <v>114</v>
      </c>
      <c r="O28" s="2" t="s">
        <v>115</v>
      </c>
      <c r="P28" s="2" t="s">
        <v>116</v>
      </c>
      <c r="Q28" s="2" t="s">
        <v>117</v>
      </c>
    </row>
    <row r="29" spans="1:54" x14ac:dyDescent="0.35">
      <c r="B29" t="s">
        <v>112</v>
      </c>
      <c r="M29" t="s">
        <v>279</v>
      </c>
      <c r="N29">
        <v>3.94</v>
      </c>
      <c r="O29">
        <v>0.62</v>
      </c>
      <c r="P29">
        <v>0.24</v>
      </c>
      <c r="Q29">
        <v>0.15</v>
      </c>
    </row>
    <row r="30" spans="1:54" x14ac:dyDescent="0.35">
      <c r="B30" t="s">
        <v>170</v>
      </c>
      <c r="C30" t="s">
        <v>113</v>
      </c>
      <c r="M30" t="s">
        <v>280</v>
      </c>
      <c r="N30">
        <v>0.91</v>
      </c>
      <c r="O30">
        <v>1.29</v>
      </c>
      <c r="P30">
        <v>0.71</v>
      </c>
      <c r="Q30">
        <v>0.27</v>
      </c>
    </row>
    <row r="31" spans="1:54" x14ac:dyDescent="0.35">
      <c r="M31" t="s">
        <v>284</v>
      </c>
      <c r="N31">
        <v>7.0000000000000007E-2</v>
      </c>
      <c r="O31">
        <v>0</v>
      </c>
      <c r="P31">
        <v>0</v>
      </c>
      <c r="Q31">
        <v>0</v>
      </c>
    </row>
    <row r="32" spans="1:54" x14ac:dyDescent="0.35">
      <c r="M32" t="s">
        <v>285</v>
      </c>
      <c r="N32">
        <v>0.19</v>
      </c>
      <c r="O32">
        <v>0.15</v>
      </c>
      <c r="P32">
        <v>0.11</v>
      </c>
      <c r="Q32">
        <v>0.09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9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286</v>
      </c>
      <c r="N54">
        <v>26.24</v>
      </c>
      <c r="O54">
        <v>27.04</v>
      </c>
      <c r="P54">
        <v>27.7</v>
      </c>
      <c r="Q54">
        <v>27.71</v>
      </c>
      <c r="R54">
        <v>28.58</v>
      </c>
      <c r="S54">
        <v>28.09</v>
      </c>
      <c r="T54">
        <v>28.49</v>
      </c>
      <c r="U54">
        <v>28.55</v>
      </c>
      <c r="V54">
        <v>28.67</v>
      </c>
      <c r="W54">
        <v>29.05</v>
      </c>
      <c r="X54">
        <v>29.73</v>
      </c>
      <c r="Y54">
        <v>29.73</v>
      </c>
      <c r="Z54">
        <v>30.24</v>
      </c>
      <c r="AA54">
        <v>30.21</v>
      </c>
      <c r="AB54">
        <v>30.92</v>
      </c>
      <c r="AC54">
        <v>31.56</v>
      </c>
      <c r="AD54">
        <v>32.17</v>
      </c>
      <c r="AE54">
        <v>32.24</v>
      </c>
      <c r="AF54">
        <v>31.95</v>
      </c>
      <c r="AG54">
        <v>31.16</v>
      </c>
      <c r="AH54">
        <v>31.6</v>
      </c>
      <c r="AI54">
        <v>30.96</v>
      </c>
      <c r="AJ54">
        <v>30.64</v>
      </c>
      <c r="AK54">
        <v>31.55</v>
      </c>
      <c r="AL54">
        <v>30.94</v>
      </c>
      <c r="AM54">
        <v>31.17</v>
      </c>
      <c r="AN54">
        <v>31.45</v>
      </c>
      <c r="AO54">
        <v>30.09</v>
      </c>
      <c r="AP54">
        <v>29.82</v>
      </c>
      <c r="AQ54">
        <v>31.34</v>
      </c>
      <c r="AR54">
        <v>32.15</v>
      </c>
      <c r="AS54">
        <v>32.909999999999997</v>
      </c>
      <c r="AT54">
        <v>33.65</v>
      </c>
      <c r="AU54">
        <v>34.380000000000003</v>
      </c>
      <c r="AV54">
        <v>35.119999999999997</v>
      </c>
      <c r="AW54">
        <v>35.85</v>
      </c>
      <c r="AX54">
        <v>36.450000000000003</v>
      </c>
      <c r="AY54">
        <v>37.04</v>
      </c>
      <c r="AZ54">
        <v>37.630000000000003</v>
      </c>
      <c r="BA54">
        <v>38.22</v>
      </c>
      <c r="BB54">
        <v>38.82</v>
      </c>
    </row>
    <row r="55" spans="1:54" x14ac:dyDescent="0.35">
      <c r="B55" t="s">
        <v>165</v>
      </c>
      <c r="C55" t="s">
        <v>113</v>
      </c>
      <c r="M55" t="s">
        <v>248</v>
      </c>
      <c r="N55">
        <v>1.63</v>
      </c>
      <c r="O55">
        <v>1.66</v>
      </c>
      <c r="P55">
        <v>1.62</v>
      </c>
      <c r="Q55">
        <v>1.69</v>
      </c>
      <c r="R55">
        <v>1.83</v>
      </c>
      <c r="S55">
        <v>1.88</v>
      </c>
      <c r="T55">
        <v>2.0299999999999998</v>
      </c>
      <c r="U55">
        <v>1.97</v>
      </c>
      <c r="V55">
        <v>1.94</v>
      </c>
      <c r="W55">
        <v>1.97</v>
      </c>
      <c r="X55">
        <v>2</v>
      </c>
      <c r="Y55">
        <v>1.99</v>
      </c>
      <c r="Z55">
        <v>1.9</v>
      </c>
      <c r="AA55">
        <v>1.91</v>
      </c>
      <c r="AB55">
        <v>1.94</v>
      </c>
      <c r="AC55">
        <v>1.89</v>
      </c>
      <c r="AD55">
        <v>1.87</v>
      </c>
      <c r="AE55">
        <v>1.84</v>
      </c>
      <c r="AF55">
        <v>1.72</v>
      </c>
      <c r="AG55">
        <v>1.64</v>
      </c>
      <c r="AH55">
        <v>1.65</v>
      </c>
      <c r="AI55">
        <v>1.51</v>
      </c>
      <c r="AJ55">
        <v>1.44</v>
      </c>
      <c r="AK55">
        <v>1.35</v>
      </c>
      <c r="AL55">
        <v>1.29</v>
      </c>
      <c r="AM55">
        <v>1.31</v>
      </c>
      <c r="AN55">
        <v>1.23</v>
      </c>
      <c r="AO55">
        <v>1.18</v>
      </c>
      <c r="AP55">
        <v>1.1399999999999999</v>
      </c>
      <c r="AQ55">
        <v>1.07</v>
      </c>
      <c r="AR55">
        <v>1.08</v>
      </c>
      <c r="AS55">
        <v>1.08</v>
      </c>
      <c r="AT55">
        <v>1.08</v>
      </c>
      <c r="AU55">
        <v>1.08</v>
      </c>
      <c r="AV55">
        <v>1.08</v>
      </c>
      <c r="AW55">
        <v>1.08</v>
      </c>
      <c r="AX55">
        <v>1.08</v>
      </c>
      <c r="AY55">
        <v>1.08</v>
      </c>
      <c r="AZ55">
        <v>1.08</v>
      </c>
      <c r="BA55">
        <v>1.08</v>
      </c>
      <c r="BB55">
        <v>1.08</v>
      </c>
    </row>
    <row r="56" spans="1:54" x14ac:dyDescent="0.35">
      <c r="M56" t="s">
        <v>169</v>
      </c>
      <c r="N56">
        <v>141.46</v>
      </c>
      <c r="O56">
        <v>155.24</v>
      </c>
      <c r="P56">
        <v>147.87</v>
      </c>
      <c r="Q56">
        <v>162.9</v>
      </c>
      <c r="R56">
        <v>155.32</v>
      </c>
      <c r="S56">
        <v>159.93</v>
      </c>
      <c r="T56">
        <v>172.29</v>
      </c>
      <c r="U56">
        <v>159.37</v>
      </c>
      <c r="V56">
        <v>158.58000000000001</v>
      </c>
      <c r="W56">
        <v>153.38</v>
      </c>
      <c r="X56">
        <v>145.43</v>
      </c>
      <c r="Y56">
        <v>155.91</v>
      </c>
      <c r="Z56">
        <v>150.97</v>
      </c>
      <c r="AA56">
        <v>155.75</v>
      </c>
      <c r="AB56">
        <v>154.74</v>
      </c>
      <c r="AC56">
        <v>156.51</v>
      </c>
      <c r="AD56">
        <v>155.94</v>
      </c>
      <c r="AE56">
        <v>155.94</v>
      </c>
      <c r="AF56">
        <v>155.69999999999999</v>
      </c>
      <c r="AG56">
        <v>156.91</v>
      </c>
      <c r="AH56">
        <v>177.2</v>
      </c>
      <c r="AI56">
        <v>156.6</v>
      </c>
      <c r="AJ56">
        <v>155.11000000000001</v>
      </c>
      <c r="AK56">
        <v>155.68</v>
      </c>
      <c r="AL56">
        <v>142.15</v>
      </c>
      <c r="AM56">
        <v>154.53</v>
      </c>
      <c r="AN56">
        <v>160.63999999999999</v>
      </c>
      <c r="AO56">
        <v>157.24</v>
      </c>
      <c r="AP56">
        <v>155.22999999999999</v>
      </c>
      <c r="AQ56">
        <v>150.56</v>
      </c>
      <c r="AR56">
        <v>155.25</v>
      </c>
      <c r="AS56">
        <v>154.27000000000001</v>
      </c>
      <c r="AT56">
        <v>153.74</v>
      </c>
      <c r="AU56">
        <v>153.22</v>
      </c>
      <c r="AV56">
        <v>152.69</v>
      </c>
      <c r="AW56">
        <v>152.16</v>
      </c>
      <c r="AX56">
        <v>151.87</v>
      </c>
      <c r="AY56">
        <v>151.59</v>
      </c>
      <c r="AZ56">
        <v>151.30000000000001</v>
      </c>
      <c r="BA56">
        <v>151.02000000000001</v>
      </c>
      <c r="BB56">
        <v>150.72999999999999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10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124</v>
      </c>
      <c r="M79" t="s">
        <v>171</v>
      </c>
      <c r="N79">
        <v>0.75</v>
      </c>
      <c r="O79">
        <v>1.29</v>
      </c>
      <c r="P79">
        <v>1.01</v>
      </c>
      <c r="Q79">
        <v>0.95</v>
      </c>
      <c r="R79">
        <v>0.76</v>
      </c>
      <c r="S79">
        <v>0.49</v>
      </c>
      <c r="T79">
        <v>0.17</v>
      </c>
      <c r="U79">
        <v>0.16</v>
      </c>
      <c r="V79">
        <v>0.19</v>
      </c>
      <c r="W79">
        <v>0.13</v>
      </c>
      <c r="X79">
        <v>0.05</v>
      </c>
      <c r="Y79">
        <v>0.05</v>
      </c>
      <c r="Z79">
        <v>0.04</v>
      </c>
      <c r="AA79">
        <v>0.03</v>
      </c>
      <c r="AB79">
        <v>0.03</v>
      </c>
      <c r="AC79">
        <v>0.01</v>
      </c>
      <c r="AD79">
        <v>0</v>
      </c>
      <c r="AE79">
        <v>0.01</v>
      </c>
      <c r="AF79">
        <v>0.02</v>
      </c>
      <c r="AG79">
        <v>0.02</v>
      </c>
      <c r="AH79">
        <v>0.03</v>
      </c>
      <c r="AI79">
        <v>0.03</v>
      </c>
      <c r="AJ79">
        <v>0.02</v>
      </c>
      <c r="AK79">
        <v>0.02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</row>
    <row r="80" spans="1:54" x14ac:dyDescent="0.35">
      <c r="B80" t="s">
        <v>179</v>
      </c>
      <c r="C80" t="s">
        <v>113</v>
      </c>
      <c r="M80" t="s">
        <v>172</v>
      </c>
      <c r="N80">
        <v>53.2</v>
      </c>
      <c r="O80">
        <v>53.96</v>
      </c>
      <c r="P80">
        <v>45.96</v>
      </c>
      <c r="Q80">
        <v>53.28</v>
      </c>
      <c r="R80">
        <v>46.78</v>
      </c>
      <c r="S80">
        <v>46.16</v>
      </c>
      <c r="T80">
        <v>48.39</v>
      </c>
      <c r="U80">
        <v>42.4</v>
      </c>
      <c r="V80">
        <v>40.58</v>
      </c>
      <c r="W80">
        <v>38.299999999999997</v>
      </c>
      <c r="X80">
        <v>32.76</v>
      </c>
      <c r="Y80">
        <v>34</v>
      </c>
      <c r="Z80">
        <v>31.45</v>
      </c>
      <c r="AA80">
        <v>29.65</v>
      </c>
      <c r="AB80">
        <v>27.97</v>
      </c>
      <c r="AC80">
        <v>26.79</v>
      </c>
      <c r="AD80">
        <v>24.25</v>
      </c>
      <c r="AE80">
        <v>22.24</v>
      </c>
      <c r="AF80">
        <v>20.9</v>
      </c>
      <c r="AG80">
        <v>19.77</v>
      </c>
      <c r="AH80">
        <v>20.63</v>
      </c>
      <c r="AI80">
        <v>17.41</v>
      </c>
      <c r="AJ80">
        <v>14.96</v>
      </c>
      <c r="AK80">
        <v>14.06</v>
      </c>
      <c r="AL80">
        <v>10.42</v>
      </c>
      <c r="AM80">
        <v>10.71</v>
      </c>
      <c r="AN80">
        <v>10.26</v>
      </c>
      <c r="AO80">
        <v>9.41</v>
      </c>
      <c r="AP80">
        <v>9.4</v>
      </c>
      <c r="AQ80">
        <v>8.48</v>
      </c>
      <c r="AR80">
        <v>7.36</v>
      </c>
      <c r="AS80">
        <v>6.5</v>
      </c>
      <c r="AT80">
        <v>5.69</v>
      </c>
      <c r="AU80">
        <v>4.88</v>
      </c>
      <c r="AV80">
        <v>4.07</v>
      </c>
      <c r="AW80">
        <v>3.27</v>
      </c>
      <c r="AX80">
        <v>3.03</v>
      </c>
      <c r="AY80">
        <v>2.79</v>
      </c>
      <c r="AZ80">
        <v>2.5499999999999998</v>
      </c>
      <c r="BA80">
        <v>2.2999999999999998</v>
      </c>
      <c r="BB80">
        <v>2.06</v>
      </c>
    </row>
    <row r="81" spans="13:54" x14ac:dyDescent="0.35">
      <c r="M81" t="s">
        <v>173</v>
      </c>
      <c r="N81">
        <v>17.36</v>
      </c>
      <c r="O81">
        <v>20.43</v>
      </c>
      <c r="P81">
        <v>21.44</v>
      </c>
      <c r="Q81">
        <v>24.9</v>
      </c>
      <c r="R81">
        <v>24.74</v>
      </c>
      <c r="S81">
        <v>26.95</v>
      </c>
      <c r="T81">
        <v>30.41</v>
      </c>
      <c r="U81">
        <v>28.36</v>
      </c>
      <c r="V81">
        <v>29.14</v>
      </c>
      <c r="W81">
        <v>28.98</v>
      </c>
      <c r="X81">
        <v>27.57</v>
      </c>
      <c r="Y81">
        <v>29.26</v>
      </c>
      <c r="Z81">
        <v>28.08</v>
      </c>
      <c r="AA81">
        <v>30.02</v>
      </c>
      <c r="AB81">
        <v>29.86</v>
      </c>
      <c r="AC81">
        <v>29.52</v>
      </c>
      <c r="AD81">
        <v>28.59</v>
      </c>
      <c r="AE81">
        <v>26.57</v>
      </c>
      <c r="AF81">
        <v>26.52</v>
      </c>
      <c r="AG81">
        <v>26.69</v>
      </c>
      <c r="AH81">
        <v>31.45</v>
      </c>
      <c r="AI81">
        <v>27.19</v>
      </c>
      <c r="AJ81">
        <v>27.21</v>
      </c>
      <c r="AK81">
        <v>27.21</v>
      </c>
      <c r="AL81">
        <v>23.71</v>
      </c>
      <c r="AM81">
        <v>24.9</v>
      </c>
      <c r="AN81">
        <v>26.09</v>
      </c>
      <c r="AO81">
        <v>24.69</v>
      </c>
      <c r="AP81">
        <v>23.92</v>
      </c>
      <c r="AQ81">
        <v>23.23</v>
      </c>
      <c r="AR81">
        <v>22.09</v>
      </c>
      <c r="AS81">
        <v>20.190000000000001</v>
      </c>
      <c r="AT81">
        <v>17.7</v>
      </c>
      <c r="AU81">
        <v>16.09</v>
      </c>
      <c r="AV81">
        <v>14.1</v>
      </c>
      <c r="AW81">
        <v>12.84</v>
      </c>
      <c r="AX81">
        <v>10.99</v>
      </c>
      <c r="AY81">
        <v>9.5</v>
      </c>
      <c r="AZ81">
        <v>8.0500000000000007</v>
      </c>
      <c r="BA81">
        <v>6.59</v>
      </c>
      <c r="BB81">
        <v>5.13</v>
      </c>
    </row>
    <row r="82" spans="13:54" x14ac:dyDescent="0.35">
      <c r="M82" t="s">
        <v>174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0.08</v>
      </c>
      <c r="AM82">
        <v>0.26</v>
      </c>
      <c r="AN82">
        <v>0.81</v>
      </c>
      <c r="AO82">
        <v>1.35</v>
      </c>
      <c r="AP82">
        <v>1.83</v>
      </c>
      <c r="AQ82">
        <v>2.5499999999999998</v>
      </c>
      <c r="AR82">
        <v>4.75</v>
      </c>
      <c r="AS82">
        <v>5.52</v>
      </c>
      <c r="AT82">
        <v>7.05</v>
      </c>
      <c r="AU82">
        <v>7.7</v>
      </c>
      <c r="AV82">
        <v>8.73</v>
      </c>
      <c r="AW82">
        <v>9.0299999999999994</v>
      </c>
      <c r="AX82">
        <v>9.9700000000000006</v>
      </c>
      <c r="AY82">
        <v>10.55</v>
      </c>
      <c r="AZ82">
        <v>11.09</v>
      </c>
      <c r="BA82">
        <v>11.64</v>
      </c>
      <c r="BB82">
        <v>12.19</v>
      </c>
    </row>
    <row r="83" spans="13:54" x14ac:dyDescent="0.35">
      <c r="M83" t="s">
        <v>175</v>
      </c>
      <c r="N83">
        <v>14.04</v>
      </c>
      <c r="O83">
        <v>15.5</v>
      </c>
      <c r="P83">
        <v>15.81</v>
      </c>
      <c r="Q83">
        <v>16.61</v>
      </c>
      <c r="R83">
        <v>15.98</v>
      </c>
      <c r="S83">
        <v>15.84</v>
      </c>
      <c r="T83">
        <v>16.3</v>
      </c>
      <c r="U83">
        <v>16.46</v>
      </c>
      <c r="V83">
        <v>14.91</v>
      </c>
      <c r="W83">
        <v>15.06</v>
      </c>
      <c r="X83">
        <v>17.739999999999998</v>
      </c>
      <c r="Y83">
        <v>20.39</v>
      </c>
      <c r="Z83">
        <v>20.97</v>
      </c>
      <c r="AA83">
        <v>23.76</v>
      </c>
      <c r="AB83">
        <v>25.18</v>
      </c>
      <c r="AC83">
        <v>29.3</v>
      </c>
      <c r="AD83">
        <v>32.33</v>
      </c>
      <c r="AE83">
        <v>38.409999999999997</v>
      </c>
      <c r="AF83">
        <v>37.36</v>
      </c>
      <c r="AG83">
        <v>37.22</v>
      </c>
      <c r="AH83">
        <v>39.81</v>
      </c>
      <c r="AI83">
        <v>35.869999999999997</v>
      </c>
      <c r="AJ83">
        <v>34.58</v>
      </c>
      <c r="AK83">
        <v>35.880000000000003</v>
      </c>
      <c r="AL83">
        <v>34.979999999999997</v>
      </c>
      <c r="AM83">
        <v>40.520000000000003</v>
      </c>
      <c r="AN83">
        <v>42.77</v>
      </c>
      <c r="AO83">
        <v>40.700000000000003</v>
      </c>
      <c r="AP83">
        <v>38.43</v>
      </c>
      <c r="AQ83">
        <v>35.340000000000003</v>
      </c>
      <c r="AR83">
        <v>36.4</v>
      </c>
      <c r="AS83">
        <v>35.86</v>
      </c>
      <c r="AT83">
        <v>35.35</v>
      </c>
      <c r="AU83">
        <v>34.83</v>
      </c>
      <c r="AV83">
        <v>34.32</v>
      </c>
      <c r="AW83">
        <v>33.799999999999997</v>
      </c>
      <c r="AX83">
        <v>33.07</v>
      </c>
      <c r="AY83">
        <v>32.33</v>
      </c>
      <c r="AZ83">
        <v>31.59</v>
      </c>
      <c r="BA83">
        <v>30.85</v>
      </c>
      <c r="BB83">
        <v>30.11</v>
      </c>
    </row>
    <row r="84" spans="13:54" x14ac:dyDescent="0.35">
      <c r="M84" t="s">
        <v>176</v>
      </c>
      <c r="N84">
        <v>1.65</v>
      </c>
      <c r="O84">
        <v>1.63</v>
      </c>
      <c r="P84">
        <v>1.73</v>
      </c>
      <c r="Q84">
        <v>1.88</v>
      </c>
      <c r="R84">
        <v>1.97</v>
      </c>
      <c r="S84">
        <v>2.0699999999999998</v>
      </c>
      <c r="T84">
        <v>2.19</v>
      </c>
      <c r="U84">
        <v>2.31</v>
      </c>
      <c r="V84">
        <v>2.42</v>
      </c>
      <c r="W84">
        <v>2.52</v>
      </c>
      <c r="X84">
        <v>2.59</v>
      </c>
      <c r="Y84">
        <v>2.65</v>
      </c>
      <c r="Z84">
        <v>2.67</v>
      </c>
      <c r="AA84">
        <v>2.69</v>
      </c>
      <c r="AB84">
        <v>2.75</v>
      </c>
      <c r="AC84">
        <v>2.94</v>
      </c>
      <c r="AD84">
        <v>3.26</v>
      </c>
      <c r="AE84">
        <v>3.26</v>
      </c>
      <c r="AF84">
        <v>3.61</v>
      </c>
      <c r="AG84">
        <v>3.91</v>
      </c>
      <c r="AH84">
        <v>4.2</v>
      </c>
      <c r="AI84">
        <v>4.5</v>
      </c>
      <c r="AJ84">
        <v>4.95</v>
      </c>
      <c r="AK84">
        <v>5.19</v>
      </c>
      <c r="AL84">
        <v>5.42</v>
      </c>
      <c r="AM84">
        <v>6.02</v>
      </c>
      <c r="AN84">
        <v>6.7</v>
      </c>
      <c r="AO84">
        <v>6.87</v>
      </c>
      <c r="AP84">
        <v>7.77</v>
      </c>
      <c r="AQ84">
        <v>8.7799999999999994</v>
      </c>
      <c r="AR84">
        <v>9.17</v>
      </c>
      <c r="AS84">
        <v>9.86</v>
      </c>
      <c r="AT84">
        <v>10.67</v>
      </c>
      <c r="AU84">
        <v>11.48</v>
      </c>
      <c r="AV84">
        <v>12.29</v>
      </c>
      <c r="AW84">
        <v>13.1</v>
      </c>
      <c r="AX84">
        <v>14</v>
      </c>
      <c r="AY84">
        <v>14.91</v>
      </c>
      <c r="AZ84">
        <v>15.82</v>
      </c>
      <c r="BA84">
        <v>16.72</v>
      </c>
      <c r="BB84">
        <v>17.63</v>
      </c>
    </row>
    <row r="85" spans="13:54" x14ac:dyDescent="0.35">
      <c r="M85" t="s">
        <v>177</v>
      </c>
      <c r="N85">
        <v>47.51</v>
      </c>
      <c r="O85">
        <v>54.65</v>
      </c>
      <c r="P85">
        <v>54.49</v>
      </c>
      <c r="Q85">
        <v>57.49</v>
      </c>
      <c r="R85">
        <v>57.8</v>
      </c>
      <c r="S85">
        <v>61.13</v>
      </c>
      <c r="T85">
        <v>66.87</v>
      </c>
      <c r="U85">
        <v>62.75</v>
      </c>
      <c r="V85">
        <v>64.72</v>
      </c>
      <c r="W85">
        <v>62.1</v>
      </c>
      <c r="X85">
        <v>59.37</v>
      </c>
      <c r="Y85">
        <v>64.38</v>
      </c>
      <c r="Z85">
        <v>62.93</v>
      </c>
      <c r="AA85">
        <v>64.489999999999995</v>
      </c>
      <c r="AB85">
        <v>64.290000000000006</v>
      </c>
      <c r="AC85">
        <v>63.47</v>
      </c>
      <c r="AD85">
        <v>63.16</v>
      </c>
      <c r="AE85">
        <v>61.94</v>
      </c>
      <c r="AF85">
        <v>63.67</v>
      </c>
      <c r="AG85">
        <v>65.47</v>
      </c>
      <c r="AH85">
        <v>76.64</v>
      </c>
      <c r="AI85">
        <v>67.5</v>
      </c>
      <c r="AJ85">
        <v>69.25</v>
      </c>
      <c r="AK85">
        <v>68.91</v>
      </c>
      <c r="AL85">
        <v>63.23</v>
      </c>
      <c r="AM85">
        <v>67.83</v>
      </c>
      <c r="AN85">
        <v>69.680000000000007</v>
      </c>
      <c r="AO85">
        <v>70.06</v>
      </c>
      <c r="AP85">
        <v>69.75</v>
      </c>
      <c r="AQ85">
        <v>67.709999999999994</v>
      </c>
      <c r="AR85">
        <v>70.66</v>
      </c>
      <c r="AS85">
        <v>71.209999999999994</v>
      </c>
      <c r="AT85">
        <v>71.83</v>
      </c>
      <c r="AU85">
        <v>72.45</v>
      </c>
      <c r="AV85">
        <v>73.069999999999993</v>
      </c>
      <c r="AW85">
        <v>73.69</v>
      </c>
      <c r="AX85">
        <v>74.040000000000006</v>
      </c>
      <c r="AY85">
        <v>74.39</v>
      </c>
      <c r="AZ85">
        <v>74.73</v>
      </c>
      <c r="BA85">
        <v>75.08</v>
      </c>
      <c r="BB85">
        <v>75.430000000000007</v>
      </c>
    </row>
    <row r="86" spans="13:54" x14ac:dyDescent="0.35">
      <c r="M86" t="s">
        <v>178</v>
      </c>
      <c r="N86">
        <v>8.57</v>
      </c>
      <c r="O86">
        <v>9.44</v>
      </c>
      <c r="P86">
        <v>9.0500000000000007</v>
      </c>
      <c r="Q86">
        <v>9.49</v>
      </c>
      <c r="R86">
        <v>8.9600000000000009</v>
      </c>
      <c r="S86">
        <v>8.9700000000000006</v>
      </c>
      <c r="T86">
        <v>9.65</v>
      </c>
      <c r="U86">
        <v>8.59</v>
      </c>
      <c r="V86">
        <v>8.27</v>
      </c>
      <c r="W86">
        <v>7.97</v>
      </c>
      <c r="X86">
        <v>7.04</v>
      </c>
      <c r="Y86">
        <v>6.84</v>
      </c>
      <c r="Z86">
        <v>6.44</v>
      </c>
      <c r="AA86">
        <v>6.73</v>
      </c>
      <c r="AB86">
        <v>6.27</v>
      </c>
      <c r="AC86">
        <v>6.05</v>
      </c>
      <c r="AD86">
        <v>5.89</v>
      </c>
      <c r="AE86">
        <v>5.01</v>
      </c>
      <c r="AF86">
        <v>5.05</v>
      </c>
      <c r="AG86">
        <v>5.18</v>
      </c>
      <c r="AH86">
        <v>5.78</v>
      </c>
      <c r="AI86">
        <v>5.38</v>
      </c>
      <c r="AJ86">
        <v>5.32</v>
      </c>
      <c r="AK86">
        <v>5.56</v>
      </c>
      <c r="AL86">
        <v>5.43</v>
      </c>
      <c r="AM86">
        <v>5.47</v>
      </c>
      <c r="AN86">
        <v>5.53</v>
      </c>
      <c r="AO86">
        <v>5.33</v>
      </c>
      <c r="AP86">
        <v>5.25</v>
      </c>
      <c r="AQ86">
        <v>5.52</v>
      </c>
      <c r="AR86">
        <v>5.89</v>
      </c>
      <c r="AS86">
        <v>6.18</v>
      </c>
      <c r="AT86">
        <v>6.51</v>
      </c>
      <c r="AU86">
        <v>6.84</v>
      </c>
      <c r="AV86">
        <v>7.17</v>
      </c>
      <c r="AW86">
        <v>7.5</v>
      </c>
      <c r="AX86">
        <v>7.85</v>
      </c>
      <c r="AY86">
        <v>8.1999999999999993</v>
      </c>
      <c r="AZ86">
        <v>8.5399999999999991</v>
      </c>
      <c r="BA86">
        <v>8.89</v>
      </c>
      <c r="BB86">
        <v>9.24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11</v>
      </c>
    </row>
    <row r="103" spans="1:54" x14ac:dyDescent="0.35">
      <c r="M103" s="2" t="s">
        <v>113</v>
      </c>
      <c r="N103" s="2" t="s">
        <v>115</v>
      </c>
      <c r="O103" s="2" t="s">
        <v>117</v>
      </c>
    </row>
    <row r="104" spans="1:54" x14ac:dyDescent="0.35">
      <c r="B104" t="s">
        <v>112</v>
      </c>
      <c r="M104" t="s">
        <v>172</v>
      </c>
      <c r="N104" s="3">
        <v>0.06</v>
      </c>
      <c r="O104" s="3">
        <v>0.01</v>
      </c>
    </row>
    <row r="105" spans="1:54" x14ac:dyDescent="0.35">
      <c r="B105" t="s">
        <v>287</v>
      </c>
      <c r="C105" t="s">
        <v>113</v>
      </c>
      <c r="M105" t="s">
        <v>173</v>
      </c>
      <c r="N105" s="3">
        <v>0.15</v>
      </c>
      <c r="O105" s="3">
        <v>0.03</v>
      </c>
    </row>
    <row r="106" spans="1:54" x14ac:dyDescent="0.35">
      <c r="M106" t="s">
        <v>174</v>
      </c>
      <c r="N106" s="3">
        <v>0.02</v>
      </c>
      <c r="O106" s="3">
        <v>0.08</v>
      </c>
    </row>
    <row r="107" spans="1:54" x14ac:dyDescent="0.35">
      <c r="M107" t="s">
        <v>175</v>
      </c>
      <c r="N107" s="3">
        <v>0.23</v>
      </c>
      <c r="O107" s="3">
        <v>0.2</v>
      </c>
    </row>
    <row r="108" spans="1:54" x14ac:dyDescent="0.35">
      <c r="M108" t="s">
        <v>176</v>
      </c>
      <c r="N108" s="3">
        <v>0.06</v>
      </c>
      <c r="O108" s="3">
        <v>0.12</v>
      </c>
    </row>
    <row r="109" spans="1:54" x14ac:dyDescent="0.35">
      <c r="M109" t="s">
        <v>177</v>
      </c>
      <c r="N109" s="3">
        <v>0.45</v>
      </c>
      <c r="O109" s="3">
        <v>0.5</v>
      </c>
    </row>
    <row r="110" spans="1:54" x14ac:dyDescent="0.35">
      <c r="M110" t="s">
        <v>178</v>
      </c>
      <c r="N110" s="3">
        <v>0.04</v>
      </c>
      <c r="O110" s="3">
        <v>0.06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2" t="s">
        <v>12</v>
      </c>
    </row>
    <row r="128" spans="1:54" x14ac:dyDescent="0.35">
      <c r="M128" s="2" t="s">
        <v>113</v>
      </c>
      <c r="N128" s="2" t="s">
        <v>144</v>
      </c>
      <c r="O128" s="2" t="s">
        <v>145</v>
      </c>
      <c r="P128" s="2" t="s">
        <v>146</v>
      </c>
      <c r="Q128" s="2" t="s">
        <v>147</v>
      </c>
      <c r="R128" s="2" t="s">
        <v>148</v>
      </c>
      <c r="S128" s="2" t="s">
        <v>149</v>
      </c>
      <c r="T128" s="2" t="s">
        <v>150</v>
      </c>
      <c r="U128" s="2" t="s">
        <v>151</v>
      </c>
      <c r="V128" s="2" t="s">
        <v>152</v>
      </c>
      <c r="W128" s="2" t="s">
        <v>115</v>
      </c>
      <c r="X128" s="2" t="s">
        <v>153</v>
      </c>
      <c r="Y128" s="2" t="s">
        <v>154</v>
      </c>
      <c r="Z128" s="2" t="s">
        <v>155</v>
      </c>
      <c r="AA128" s="2" t="s">
        <v>156</v>
      </c>
      <c r="AB128" s="2" t="s">
        <v>157</v>
      </c>
      <c r="AC128" s="2" t="s">
        <v>116</v>
      </c>
      <c r="AD128" s="2" t="s">
        <v>158</v>
      </c>
      <c r="AE128" s="2" t="s">
        <v>159</v>
      </c>
      <c r="AF128" s="2" t="s">
        <v>160</v>
      </c>
      <c r="AG128" s="2" t="s">
        <v>161</v>
      </c>
      <c r="AH128" s="2" t="s">
        <v>117</v>
      </c>
    </row>
    <row r="129" spans="2:34" x14ac:dyDescent="0.35">
      <c r="B129" t="s">
        <v>180</v>
      </c>
      <c r="M129" t="s">
        <v>288</v>
      </c>
      <c r="N129">
        <v>92</v>
      </c>
      <c r="O129">
        <v>94</v>
      </c>
      <c r="P129">
        <v>95</v>
      </c>
      <c r="Q129">
        <v>95</v>
      </c>
      <c r="R129">
        <v>96</v>
      </c>
      <c r="S129">
        <v>97</v>
      </c>
      <c r="T129">
        <v>97</v>
      </c>
      <c r="U129">
        <v>98</v>
      </c>
      <c r="V129">
        <v>99</v>
      </c>
      <c r="W129">
        <v>100</v>
      </c>
      <c r="X129">
        <v>100</v>
      </c>
      <c r="Y129">
        <v>101</v>
      </c>
      <c r="Z129">
        <v>101</v>
      </c>
      <c r="AA129">
        <v>101</v>
      </c>
      <c r="AB129">
        <v>101</v>
      </c>
      <c r="AC129">
        <v>101</v>
      </c>
      <c r="AD129">
        <v>102</v>
      </c>
      <c r="AE129">
        <v>102</v>
      </c>
      <c r="AF129">
        <v>102</v>
      </c>
      <c r="AG129">
        <v>102</v>
      </c>
      <c r="AH129">
        <v>102</v>
      </c>
    </row>
    <row r="130" spans="2:34" x14ac:dyDescent="0.35">
      <c r="B130" t="s">
        <v>220</v>
      </c>
      <c r="C130" t="s">
        <v>113</v>
      </c>
      <c r="M130" t="s">
        <v>289</v>
      </c>
      <c r="N130">
        <v>157</v>
      </c>
      <c r="O130">
        <v>156</v>
      </c>
      <c r="P130">
        <v>137</v>
      </c>
      <c r="Q130">
        <v>133</v>
      </c>
      <c r="R130">
        <v>119</v>
      </c>
      <c r="S130">
        <v>116</v>
      </c>
      <c r="T130">
        <v>115</v>
      </c>
      <c r="U130">
        <v>107</v>
      </c>
      <c r="V130">
        <v>106</v>
      </c>
      <c r="W130">
        <v>100</v>
      </c>
      <c r="X130">
        <v>88</v>
      </c>
      <c r="Y130">
        <v>79</v>
      </c>
      <c r="Z130">
        <v>71</v>
      </c>
      <c r="AA130">
        <v>63</v>
      </c>
      <c r="AB130">
        <v>55</v>
      </c>
      <c r="AC130">
        <v>47</v>
      </c>
      <c r="AD130">
        <v>42</v>
      </c>
      <c r="AE130">
        <v>37</v>
      </c>
      <c r="AF130">
        <v>32</v>
      </c>
      <c r="AG130">
        <v>27</v>
      </c>
      <c r="AH130">
        <v>22</v>
      </c>
    </row>
    <row r="131" spans="2:34" x14ac:dyDescent="0.35">
      <c r="M131" t="s">
        <v>290</v>
      </c>
      <c r="N131">
        <v>103</v>
      </c>
      <c r="O131">
        <v>105</v>
      </c>
      <c r="P131">
        <v>98</v>
      </c>
      <c r="Q131">
        <v>99</v>
      </c>
      <c r="R131">
        <v>101</v>
      </c>
      <c r="S131">
        <v>104</v>
      </c>
      <c r="T131">
        <v>106</v>
      </c>
      <c r="U131">
        <v>103</v>
      </c>
      <c r="V131">
        <v>102</v>
      </c>
      <c r="W131">
        <v>100</v>
      </c>
      <c r="X131">
        <v>98</v>
      </c>
      <c r="Y131">
        <v>98</v>
      </c>
      <c r="Z131">
        <v>97</v>
      </c>
      <c r="AA131">
        <v>97</v>
      </c>
      <c r="AB131">
        <v>96</v>
      </c>
      <c r="AC131">
        <v>96</v>
      </c>
      <c r="AD131">
        <v>96</v>
      </c>
      <c r="AE131">
        <v>96</v>
      </c>
      <c r="AF131">
        <v>95</v>
      </c>
      <c r="AG131">
        <v>95</v>
      </c>
      <c r="AH131">
        <v>95</v>
      </c>
    </row>
    <row r="132" spans="2:34" x14ac:dyDescent="0.35">
      <c r="M132" t="s">
        <v>291</v>
      </c>
      <c r="N132">
        <v>88</v>
      </c>
      <c r="O132">
        <v>90</v>
      </c>
      <c r="P132">
        <v>90</v>
      </c>
      <c r="Q132">
        <v>91</v>
      </c>
      <c r="R132">
        <v>92</v>
      </c>
      <c r="S132">
        <v>93</v>
      </c>
      <c r="T132">
        <v>94</v>
      </c>
      <c r="U132">
        <v>95</v>
      </c>
      <c r="V132">
        <v>98</v>
      </c>
      <c r="W132">
        <v>100</v>
      </c>
      <c r="X132">
        <v>102</v>
      </c>
      <c r="Y132">
        <v>103</v>
      </c>
      <c r="Z132">
        <v>104</v>
      </c>
      <c r="AA132">
        <v>105</v>
      </c>
      <c r="AB132">
        <v>106</v>
      </c>
      <c r="AC132">
        <v>107</v>
      </c>
      <c r="AD132">
        <v>108</v>
      </c>
      <c r="AE132">
        <v>108</v>
      </c>
      <c r="AF132">
        <v>109</v>
      </c>
      <c r="AG132">
        <v>110</v>
      </c>
      <c r="AH132">
        <v>111</v>
      </c>
    </row>
    <row r="133" spans="2:34" x14ac:dyDescent="0.35">
      <c r="M133" t="s">
        <v>292</v>
      </c>
      <c r="N133">
        <v>111</v>
      </c>
      <c r="O133">
        <v>111</v>
      </c>
      <c r="P133">
        <v>109</v>
      </c>
      <c r="Q133">
        <v>107</v>
      </c>
      <c r="R133">
        <v>109</v>
      </c>
      <c r="S133">
        <v>107</v>
      </c>
      <c r="T133">
        <v>107</v>
      </c>
      <c r="U133">
        <v>103</v>
      </c>
      <c r="V133">
        <v>103</v>
      </c>
      <c r="W133">
        <v>100</v>
      </c>
      <c r="X133">
        <v>88</v>
      </c>
      <c r="Y133">
        <v>79</v>
      </c>
      <c r="Z133">
        <v>71</v>
      </c>
      <c r="AA133">
        <v>63</v>
      </c>
      <c r="AB133">
        <v>54</v>
      </c>
      <c r="AC133">
        <v>46</v>
      </c>
      <c r="AD133">
        <v>41</v>
      </c>
      <c r="AE133">
        <v>35</v>
      </c>
      <c r="AF133">
        <v>30</v>
      </c>
      <c r="AG133">
        <v>25</v>
      </c>
      <c r="AH133">
        <v>19</v>
      </c>
    </row>
    <row r="134" spans="2:34" x14ac:dyDescent="0.35">
      <c r="M134" t="s">
        <v>293</v>
      </c>
      <c r="N134">
        <v>98</v>
      </c>
      <c r="O134">
        <v>100</v>
      </c>
      <c r="P134">
        <v>97</v>
      </c>
      <c r="Q134">
        <v>97</v>
      </c>
      <c r="R134">
        <v>99</v>
      </c>
      <c r="S134">
        <v>100</v>
      </c>
      <c r="T134">
        <v>101</v>
      </c>
      <c r="U134">
        <v>101</v>
      </c>
      <c r="V134">
        <v>102</v>
      </c>
      <c r="W134">
        <v>100</v>
      </c>
      <c r="X134">
        <v>103</v>
      </c>
      <c r="Y134">
        <v>102</v>
      </c>
      <c r="Z134">
        <v>102</v>
      </c>
      <c r="AA134">
        <v>101</v>
      </c>
      <c r="AB134">
        <v>101</v>
      </c>
      <c r="AC134">
        <v>101</v>
      </c>
      <c r="AD134">
        <v>101</v>
      </c>
      <c r="AE134">
        <v>100</v>
      </c>
      <c r="AF134">
        <v>100</v>
      </c>
      <c r="AG134">
        <v>100</v>
      </c>
      <c r="AH134">
        <v>100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13</v>
      </c>
    </row>
    <row r="153" spans="1:54" x14ac:dyDescent="0.35">
      <c r="M153" s="2" t="s">
        <v>113</v>
      </c>
      <c r="N153" s="2" t="s">
        <v>114</v>
      </c>
      <c r="O153" s="2" t="s">
        <v>125</v>
      </c>
      <c r="P153" s="2" t="s">
        <v>126</v>
      </c>
      <c r="Q153" s="2" t="s">
        <v>127</v>
      </c>
      <c r="R153" s="2" t="s">
        <v>128</v>
      </c>
      <c r="S153" s="2" t="s">
        <v>129</v>
      </c>
      <c r="T153" s="2" t="s">
        <v>130</v>
      </c>
      <c r="U153" s="2" t="s">
        <v>131</v>
      </c>
      <c r="V153" s="2" t="s">
        <v>132</v>
      </c>
      <c r="W153" s="2" t="s">
        <v>133</v>
      </c>
      <c r="X153" s="2" t="s">
        <v>134</v>
      </c>
      <c r="Y153" s="2" t="s">
        <v>135</v>
      </c>
      <c r="Z153" s="2" t="s">
        <v>136</v>
      </c>
      <c r="AA153" s="2" t="s">
        <v>137</v>
      </c>
      <c r="AB153" s="2" t="s">
        <v>138</v>
      </c>
      <c r="AC153" s="2" t="s">
        <v>139</v>
      </c>
      <c r="AD153" s="2" t="s">
        <v>140</v>
      </c>
      <c r="AE153" s="2" t="s">
        <v>141</v>
      </c>
      <c r="AF153" s="2" t="s">
        <v>142</v>
      </c>
      <c r="AG153" s="2" t="s">
        <v>143</v>
      </c>
      <c r="AH153" s="2" t="s">
        <v>144</v>
      </c>
      <c r="AI153" s="2" t="s">
        <v>145</v>
      </c>
      <c r="AJ153" s="2" t="s">
        <v>146</v>
      </c>
      <c r="AK153" s="2" t="s">
        <v>147</v>
      </c>
      <c r="AL153" s="2" t="s">
        <v>148</v>
      </c>
      <c r="AM153" s="2" t="s">
        <v>149</v>
      </c>
      <c r="AN153" s="2" t="s">
        <v>150</v>
      </c>
      <c r="AO153" s="2" t="s">
        <v>151</v>
      </c>
      <c r="AP153" s="2" t="s">
        <v>152</v>
      </c>
      <c r="AQ153" s="2" t="s">
        <v>115</v>
      </c>
      <c r="AR153" s="2" t="s">
        <v>153</v>
      </c>
      <c r="AS153" s="2" t="s">
        <v>154</v>
      </c>
      <c r="AT153" s="2" t="s">
        <v>155</v>
      </c>
      <c r="AU153" s="2" t="s">
        <v>156</v>
      </c>
      <c r="AV153" s="2" t="s">
        <v>157</v>
      </c>
      <c r="AW153" s="2" t="s">
        <v>116</v>
      </c>
      <c r="AX153" s="2" t="s">
        <v>158</v>
      </c>
      <c r="AY153" s="2" t="s">
        <v>159</v>
      </c>
      <c r="AZ153" s="2" t="s">
        <v>160</v>
      </c>
      <c r="BA153" s="2" t="s">
        <v>161</v>
      </c>
      <c r="BB153" s="2" t="s">
        <v>117</v>
      </c>
    </row>
    <row r="154" spans="1:54" x14ac:dyDescent="0.35">
      <c r="B154" t="s">
        <v>124</v>
      </c>
      <c r="M154" t="s">
        <v>282</v>
      </c>
      <c r="N154">
        <v>7.88</v>
      </c>
      <c r="O154">
        <v>8.76</v>
      </c>
      <c r="P154">
        <v>8.34</v>
      </c>
      <c r="Q154">
        <v>8.7100000000000009</v>
      </c>
      <c r="R154">
        <v>8.15</v>
      </c>
      <c r="S154">
        <v>8.1300000000000008</v>
      </c>
      <c r="T154">
        <v>8.77</v>
      </c>
      <c r="U154">
        <v>7.66</v>
      </c>
      <c r="V154">
        <v>7.31</v>
      </c>
      <c r="W154">
        <v>6.97</v>
      </c>
      <c r="X154">
        <v>6.01</v>
      </c>
      <c r="Y154">
        <v>5.79</v>
      </c>
      <c r="Z154">
        <v>5.38</v>
      </c>
      <c r="AA154">
        <v>5.66</v>
      </c>
      <c r="AB154">
        <v>5.17</v>
      </c>
      <c r="AC154">
        <v>4.88</v>
      </c>
      <c r="AD154">
        <v>4.59</v>
      </c>
      <c r="AE154">
        <v>3.72</v>
      </c>
      <c r="AF154">
        <v>3.62</v>
      </c>
      <c r="AG154">
        <v>3.62</v>
      </c>
      <c r="AH154">
        <v>4.07</v>
      </c>
      <c r="AI154">
        <v>3.54</v>
      </c>
      <c r="AJ154">
        <v>3.33</v>
      </c>
      <c r="AK154">
        <v>3.42</v>
      </c>
      <c r="AL154">
        <v>3.17</v>
      </c>
      <c r="AM154">
        <v>2.95</v>
      </c>
      <c r="AN154">
        <v>2.72</v>
      </c>
      <c r="AO154">
        <v>2.4300000000000002</v>
      </c>
      <c r="AP154">
        <v>1.96</v>
      </c>
      <c r="AQ154">
        <v>1.79</v>
      </c>
      <c r="AR154">
        <v>1.63</v>
      </c>
      <c r="AS154">
        <v>1.59</v>
      </c>
      <c r="AT154">
        <v>1.55</v>
      </c>
      <c r="AU154">
        <v>1.52</v>
      </c>
      <c r="AV154">
        <v>1.48</v>
      </c>
      <c r="AW154">
        <v>1.44</v>
      </c>
      <c r="AX154">
        <v>1.42</v>
      </c>
      <c r="AY154">
        <v>1.39</v>
      </c>
      <c r="AZ154">
        <v>1.36</v>
      </c>
      <c r="BA154">
        <v>1.33</v>
      </c>
      <c r="BB154">
        <v>1.3</v>
      </c>
    </row>
    <row r="155" spans="1:54" x14ac:dyDescent="0.35">
      <c r="B155" t="s">
        <v>165</v>
      </c>
      <c r="C155" t="s">
        <v>113</v>
      </c>
      <c r="M155" t="s">
        <v>294</v>
      </c>
      <c r="N155">
        <v>0.7</v>
      </c>
      <c r="O155">
        <v>0.68</v>
      </c>
      <c r="P155">
        <v>0.72</v>
      </c>
      <c r="Q155">
        <v>0.78</v>
      </c>
      <c r="R155">
        <v>0.8</v>
      </c>
      <c r="S155">
        <v>0.84</v>
      </c>
      <c r="T155">
        <v>0.88</v>
      </c>
      <c r="U155">
        <v>0.92</v>
      </c>
      <c r="V155">
        <v>0.97</v>
      </c>
      <c r="W155">
        <v>1</v>
      </c>
      <c r="X155">
        <v>1.03</v>
      </c>
      <c r="Y155">
        <v>1.05</v>
      </c>
      <c r="Z155">
        <v>1.06</v>
      </c>
      <c r="AA155">
        <v>1.07</v>
      </c>
      <c r="AB155">
        <v>1.0900000000000001</v>
      </c>
      <c r="AC155">
        <v>1.17</v>
      </c>
      <c r="AD155">
        <v>1.3</v>
      </c>
      <c r="AE155">
        <v>1.3</v>
      </c>
      <c r="AF155">
        <v>1.43</v>
      </c>
      <c r="AG155">
        <v>1.56</v>
      </c>
      <c r="AH155">
        <v>1.7</v>
      </c>
      <c r="AI155">
        <v>1.84</v>
      </c>
      <c r="AJ155">
        <v>1.99</v>
      </c>
      <c r="AK155">
        <v>2.14</v>
      </c>
      <c r="AL155">
        <v>2.2599999999999998</v>
      </c>
      <c r="AM155">
        <v>2.52</v>
      </c>
      <c r="AN155">
        <v>2.81</v>
      </c>
      <c r="AO155">
        <v>2.9</v>
      </c>
      <c r="AP155">
        <v>3.29</v>
      </c>
      <c r="AQ155">
        <v>3.74</v>
      </c>
      <c r="AR155">
        <v>4.26</v>
      </c>
      <c r="AS155">
        <v>4.59</v>
      </c>
      <c r="AT155">
        <v>4.96</v>
      </c>
      <c r="AU155">
        <v>5.32</v>
      </c>
      <c r="AV155">
        <v>5.69</v>
      </c>
      <c r="AW155">
        <v>6.05</v>
      </c>
      <c r="AX155">
        <v>6.43</v>
      </c>
      <c r="AY155">
        <v>6.81</v>
      </c>
      <c r="AZ155">
        <v>7.19</v>
      </c>
      <c r="BA155">
        <v>7.56</v>
      </c>
      <c r="BB155">
        <v>7.94</v>
      </c>
    </row>
    <row r="156" spans="1:54" x14ac:dyDescent="0.35">
      <c r="M156" t="s">
        <v>286</v>
      </c>
      <c r="N156">
        <v>26.24</v>
      </c>
      <c r="O156">
        <v>27.04</v>
      </c>
      <c r="P156">
        <v>27.7</v>
      </c>
      <c r="Q156">
        <v>27.71</v>
      </c>
      <c r="R156">
        <v>28.58</v>
      </c>
      <c r="S156">
        <v>28.09</v>
      </c>
      <c r="T156">
        <v>28.49</v>
      </c>
      <c r="U156">
        <v>28.55</v>
      </c>
      <c r="V156">
        <v>28.67</v>
      </c>
      <c r="W156">
        <v>29.05</v>
      </c>
      <c r="X156">
        <v>29.73</v>
      </c>
      <c r="Y156">
        <v>29.73</v>
      </c>
      <c r="Z156">
        <v>30.24</v>
      </c>
      <c r="AA156">
        <v>30.21</v>
      </c>
      <c r="AB156">
        <v>30.92</v>
      </c>
      <c r="AC156">
        <v>31.56</v>
      </c>
      <c r="AD156">
        <v>32.17</v>
      </c>
      <c r="AE156">
        <v>32.24</v>
      </c>
      <c r="AF156">
        <v>31.95</v>
      </c>
      <c r="AG156">
        <v>31.16</v>
      </c>
      <c r="AH156">
        <v>31.6</v>
      </c>
      <c r="AI156">
        <v>30.96</v>
      </c>
      <c r="AJ156">
        <v>30.64</v>
      </c>
      <c r="AK156">
        <v>31.55</v>
      </c>
      <c r="AL156">
        <v>30.94</v>
      </c>
      <c r="AM156">
        <v>31.17</v>
      </c>
      <c r="AN156">
        <v>31.45</v>
      </c>
      <c r="AO156">
        <v>30.09</v>
      </c>
      <c r="AP156">
        <v>29.82</v>
      </c>
      <c r="AQ156">
        <v>31.34</v>
      </c>
      <c r="AR156">
        <v>32.15</v>
      </c>
      <c r="AS156">
        <v>32.909999999999997</v>
      </c>
      <c r="AT156">
        <v>33.65</v>
      </c>
      <c r="AU156">
        <v>34.380000000000003</v>
      </c>
      <c r="AV156">
        <v>35.119999999999997</v>
      </c>
      <c r="AW156">
        <v>35.85</v>
      </c>
      <c r="AX156">
        <v>36.450000000000003</v>
      </c>
      <c r="AY156">
        <v>37.04</v>
      </c>
      <c r="AZ156">
        <v>37.630000000000003</v>
      </c>
      <c r="BA156">
        <v>38.22</v>
      </c>
      <c r="BB156">
        <v>38.82</v>
      </c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24" x14ac:dyDescent="0.35">
      <c r="M177" s="2" t="s">
        <v>14</v>
      </c>
    </row>
    <row r="178" spans="2:24" x14ac:dyDescent="0.35">
      <c r="M178" s="2" t="s">
        <v>113</v>
      </c>
      <c r="N178" s="2" t="s">
        <v>153</v>
      </c>
      <c r="O178" s="2" t="s">
        <v>154</v>
      </c>
      <c r="P178" s="2" t="s">
        <v>155</v>
      </c>
      <c r="Q178" s="2" t="s">
        <v>156</v>
      </c>
      <c r="R178" s="2" t="s">
        <v>157</v>
      </c>
      <c r="S178" s="2" t="s">
        <v>116</v>
      </c>
      <c r="T178" s="2" t="s">
        <v>158</v>
      </c>
      <c r="U178" s="2" t="s">
        <v>159</v>
      </c>
      <c r="V178" s="2" t="s">
        <v>160</v>
      </c>
      <c r="W178" s="2" t="s">
        <v>161</v>
      </c>
      <c r="X178" s="2" t="s">
        <v>117</v>
      </c>
    </row>
    <row r="179" spans="2:24" x14ac:dyDescent="0.35">
      <c r="B179" t="s">
        <v>180</v>
      </c>
      <c r="M179" t="s">
        <v>113</v>
      </c>
      <c r="N179">
        <v>103</v>
      </c>
      <c r="O179">
        <v>107</v>
      </c>
      <c r="P179">
        <v>110</v>
      </c>
      <c r="Q179">
        <v>114</v>
      </c>
      <c r="R179">
        <v>117</v>
      </c>
      <c r="S179">
        <v>121</v>
      </c>
      <c r="T179">
        <v>123</v>
      </c>
      <c r="U179">
        <v>126</v>
      </c>
      <c r="V179">
        <v>128</v>
      </c>
      <c r="W179">
        <v>131</v>
      </c>
      <c r="X179">
        <v>133</v>
      </c>
    </row>
    <row r="180" spans="2:24" x14ac:dyDescent="0.35">
      <c r="B180" t="s">
        <v>180</v>
      </c>
      <c r="C180" t="s">
        <v>113</v>
      </c>
    </row>
    <row r="201" spans="1:54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35">
      <c r="M202" s="2" t="s">
        <v>15</v>
      </c>
    </row>
    <row r="203" spans="1:54" x14ac:dyDescent="0.35">
      <c r="M203" s="2" t="s">
        <v>113</v>
      </c>
      <c r="N203" s="2" t="s">
        <v>153</v>
      </c>
      <c r="O203" s="2" t="s">
        <v>154</v>
      </c>
      <c r="P203" s="2" t="s">
        <v>155</v>
      </c>
      <c r="Q203" s="2" t="s">
        <v>156</v>
      </c>
      <c r="R203" s="2" t="s">
        <v>157</v>
      </c>
      <c r="S203" s="2" t="s">
        <v>116</v>
      </c>
      <c r="T203" s="2" t="s">
        <v>158</v>
      </c>
      <c r="U203" s="2" t="s">
        <v>159</v>
      </c>
      <c r="V203" s="2" t="s">
        <v>160</v>
      </c>
      <c r="W203" s="2" t="s">
        <v>161</v>
      </c>
      <c r="X203" s="2" t="s">
        <v>117</v>
      </c>
    </row>
    <row r="204" spans="1:54" x14ac:dyDescent="0.35">
      <c r="B204" t="s">
        <v>180</v>
      </c>
      <c r="M204" t="s">
        <v>113</v>
      </c>
      <c r="N204">
        <v>106</v>
      </c>
      <c r="O204">
        <v>108</v>
      </c>
      <c r="P204">
        <v>109</v>
      </c>
      <c r="Q204">
        <v>111</v>
      </c>
      <c r="R204">
        <v>113</v>
      </c>
      <c r="S204">
        <v>115</v>
      </c>
      <c r="T204">
        <v>117</v>
      </c>
      <c r="U204">
        <v>119</v>
      </c>
      <c r="V204">
        <v>122</v>
      </c>
      <c r="W204">
        <v>124</v>
      </c>
      <c r="X204">
        <v>126</v>
      </c>
    </row>
    <row r="205" spans="1:54" x14ac:dyDescent="0.35">
      <c r="B205" t="s">
        <v>180</v>
      </c>
      <c r="C205" t="s">
        <v>113</v>
      </c>
    </row>
    <row r="226" spans="1:54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35">
      <c r="M227" s="2" t="s">
        <v>16</v>
      </c>
    </row>
    <row r="228" spans="1:54" x14ac:dyDescent="0.35">
      <c r="M228" s="2" t="s">
        <v>113</v>
      </c>
      <c r="N228" s="2" t="s">
        <v>148</v>
      </c>
      <c r="O228" s="2" t="s">
        <v>149</v>
      </c>
      <c r="P228" s="2" t="s">
        <v>150</v>
      </c>
      <c r="Q228" s="2" t="s">
        <v>151</v>
      </c>
      <c r="R228" s="2" t="s">
        <v>152</v>
      </c>
      <c r="S228" s="2" t="s">
        <v>115</v>
      </c>
      <c r="T228" s="2" t="s">
        <v>153</v>
      </c>
    </row>
    <row r="229" spans="1:54" x14ac:dyDescent="0.35">
      <c r="B229" t="s">
        <v>124</v>
      </c>
      <c r="M229" t="s">
        <v>274</v>
      </c>
      <c r="N229">
        <v>4</v>
      </c>
      <c r="O229">
        <v>5</v>
      </c>
      <c r="P229">
        <v>6</v>
      </c>
      <c r="Q229">
        <v>8</v>
      </c>
      <c r="R229">
        <v>10</v>
      </c>
      <c r="S229">
        <v>11</v>
      </c>
      <c r="T229">
        <v>15</v>
      </c>
    </row>
    <row r="230" spans="1:54" x14ac:dyDescent="0.35">
      <c r="B230" t="s">
        <v>187</v>
      </c>
      <c r="C230" t="s">
        <v>113</v>
      </c>
      <c r="M230" t="s">
        <v>275</v>
      </c>
      <c r="N230">
        <v>17</v>
      </c>
      <c r="O230">
        <v>24</v>
      </c>
      <c r="P230">
        <v>21</v>
      </c>
      <c r="Q230">
        <v>36</v>
      </c>
      <c r="R230">
        <v>40</v>
      </c>
      <c r="S230">
        <v>49</v>
      </c>
      <c r="T230">
        <v>50</v>
      </c>
    </row>
    <row r="251" spans="1:54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x14ac:dyDescent="0.35">
      <c r="M252" s="2" t="s">
        <v>17</v>
      </c>
    </row>
    <row r="253" spans="1:54" x14ac:dyDescent="0.35">
      <c r="M253" s="2" t="s">
        <v>113</v>
      </c>
      <c r="N253" s="2" t="s">
        <v>439</v>
      </c>
      <c r="O253" t="s">
        <v>440</v>
      </c>
    </row>
    <row r="254" spans="1:54" x14ac:dyDescent="0.35">
      <c r="B254" t="s">
        <v>202</v>
      </c>
      <c r="M254" t="s">
        <v>280</v>
      </c>
      <c r="N254">
        <v>-3</v>
      </c>
      <c r="O254">
        <v>1</v>
      </c>
    </row>
    <row r="255" spans="1:54" x14ac:dyDescent="0.35">
      <c r="B255" t="s">
        <v>276</v>
      </c>
      <c r="C255" t="s">
        <v>113</v>
      </c>
      <c r="M255" t="s">
        <v>279</v>
      </c>
      <c r="N255">
        <v>-9</v>
      </c>
      <c r="O255">
        <v>0.04</v>
      </c>
    </row>
    <row r="276" spans="1:54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x14ac:dyDescent="0.35">
      <c r="M277" s="2" t="s">
        <v>18</v>
      </c>
    </row>
    <row r="278" spans="1:54" x14ac:dyDescent="0.35">
      <c r="M278" s="2" t="s">
        <v>113</v>
      </c>
      <c r="N278" s="2" t="s">
        <v>144</v>
      </c>
      <c r="O278" s="2" t="s">
        <v>145</v>
      </c>
      <c r="P278" s="2" t="s">
        <v>146</v>
      </c>
      <c r="Q278" s="2" t="s">
        <v>147</v>
      </c>
      <c r="R278" s="2" t="s">
        <v>148</v>
      </c>
      <c r="S278" s="2" t="s">
        <v>149</v>
      </c>
      <c r="T278" s="2" t="s">
        <v>150</v>
      </c>
      <c r="U278" s="2" t="s">
        <v>151</v>
      </c>
      <c r="V278" s="2" t="s">
        <v>152</v>
      </c>
      <c r="W278" s="2" t="s">
        <v>115</v>
      </c>
      <c r="X278" s="2" t="s">
        <v>153</v>
      </c>
      <c r="Y278" s="2" t="s">
        <v>154</v>
      </c>
      <c r="Z278" s="2" t="s">
        <v>155</v>
      </c>
      <c r="AA278" s="2" t="s">
        <v>156</v>
      </c>
      <c r="AB278" s="2" t="s">
        <v>157</v>
      </c>
      <c r="AC278" s="2" t="s">
        <v>116</v>
      </c>
      <c r="AD278" s="2" t="s">
        <v>158</v>
      </c>
      <c r="AE278" s="2" t="s">
        <v>159</v>
      </c>
      <c r="AF278" s="2" t="s">
        <v>160</v>
      </c>
      <c r="AG278" s="2" t="s">
        <v>161</v>
      </c>
      <c r="AH278" s="2" t="s">
        <v>117</v>
      </c>
    </row>
    <row r="279" spans="1:54" x14ac:dyDescent="0.35">
      <c r="B279" t="s">
        <v>180</v>
      </c>
      <c r="M279" t="s">
        <v>277</v>
      </c>
      <c r="N279">
        <v>153.01</v>
      </c>
      <c r="O279">
        <v>152.16</v>
      </c>
      <c r="P279">
        <v>140.27000000000001</v>
      </c>
      <c r="Q279">
        <v>140.5</v>
      </c>
      <c r="R279">
        <v>141.57</v>
      </c>
      <c r="S279">
        <v>145.04</v>
      </c>
      <c r="T279">
        <v>146.43</v>
      </c>
      <c r="U279">
        <v>141.35</v>
      </c>
      <c r="V279">
        <v>139.12</v>
      </c>
      <c r="W279">
        <v>134.51</v>
      </c>
      <c r="X279">
        <v>131.21</v>
      </c>
      <c r="Y279">
        <v>130.32</v>
      </c>
      <c r="Z279">
        <v>129.41999999999999</v>
      </c>
      <c r="AA279">
        <v>128.53</v>
      </c>
      <c r="AB279">
        <v>127.63</v>
      </c>
      <c r="AC279">
        <v>126.74</v>
      </c>
      <c r="AD279">
        <v>126.25</v>
      </c>
      <c r="AE279">
        <v>125.77</v>
      </c>
      <c r="AF279">
        <v>125.28</v>
      </c>
      <c r="AG279">
        <v>124.8</v>
      </c>
      <c r="AH279">
        <v>124.31</v>
      </c>
    </row>
    <row r="280" spans="1:54" x14ac:dyDescent="0.35">
      <c r="B280" t="s">
        <v>228</v>
      </c>
      <c r="C280" t="s">
        <v>113</v>
      </c>
      <c r="M280" t="s">
        <v>278</v>
      </c>
      <c r="N280">
        <v>145.71</v>
      </c>
      <c r="O280">
        <v>144.9</v>
      </c>
      <c r="P280">
        <v>140.38</v>
      </c>
      <c r="Q280">
        <v>138.65</v>
      </c>
      <c r="R280">
        <v>140.52000000000001</v>
      </c>
      <c r="S280">
        <v>140.22</v>
      </c>
      <c r="T280">
        <v>139.56</v>
      </c>
      <c r="U280">
        <v>138.13999999999999</v>
      </c>
      <c r="V280">
        <v>136.18</v>
      </c>
      <c r="W280">
        <v>131.03</v>
      </c>
      <c r="X280">
        <v>132.22999999999999</v>
      </c>
      <c r="Y280">
        <v>130.53</v>
      </c>
      <c r="Z280">
        <v>128.83000000000001</v>
      </c>
      <c r="AA280">
        <v>127.12</v>
      </c>
      <c r="AB280">
        <v>125.42</v>
      </c>
      <c r="AC280">
        <v>123.72</v>
      </c>
      <c r="AD280">
        <v>122.52</v>
      </c>
      <c r="AE280">
        <v>121.33</v>
      </c>
      <c r="AF280">
        <v>120.13</v>
      </c>
      <c r="AG280">
        <v>118.93</v>
      </c>
      <c r="AH280">
        <v>117.73</v>
      </c>
    </row>
    <row r="301" spans="1:54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 x14ac:dyDescent="0.35">
      <c r="M302" s="2" t="s">
        <v>19</v>
      </c>
    </row>
    <row r="303" spans="1:54" x14ac:dyDescent="0.35">
      <c r="M303" s="2" t="s">
        <v>113</v>
      </c>
      <c r="N303" s="2" t="s">
        <v>145</v>
      </c>
      <c r="O303" s="2" t="s">
        <v>146</v>
      </c>
      <c r="P303" s="2" t="s">
        <v>147</v>
      </c>
      <c r="Q303" s="2" t="s">
        <v>148</v>
      </c>
      <c r="R303" s="2" t="s">
        <v>149</v>
      </c>
      <c r="S303" s="2" t="s">
        <v>150</v>
      </c>
      <c r="T303" s="2" t="s">
        <v>151</v>
      </c>
      <c r="U303" s="2" t="s">
        <v>152</v>
      </c>
      <c r="V303" s="2" t="s">
        <v>115</v>
      </c>
      <c r="W303" s="2" t="s">
        <v>153</v>
      </c>
      <c r="X303" s="2" t="s">
        <v>154</v>
      </c>
      <c r="Y303" s="2" t="s">
        <v>155</v>
      </c>
      <c r="Z303" s="2" t="s">
        <v>156</v>
      </c>
      <c r="AA303" s="2" t="s">
        <v>157</v>
      </c>
      <c r="AB303" s="2" t="s">
        <v>116</v>
      </c>
      <c r="AC303" s="2" t="s">
        <v>158</v>
      </c>
      <c r="AD303" s="2" t="s">
        <v>159</v>
      </c>
      <c r="AE303" s="2" t="s">
        <v>160</v>
      </c>
      <c r="AF303" s="2" t="s">
        <v>161</v>
      </c>
      <c r="AG303" s="2" t="s">
        <v>117</v>
      </c>
    </row>
    <row r="304" spans="1:54" x14ac:dyDescent="0.35">
      <c r="B304" t="s">
        <v>124</v>
      </c>
      <c r="M304" t="s">
        <v>279</v>
      </c>
      <c r="N304">
        <v>178</v>
      </c>
      <c r="O304">
        <v>167</v>
      </c>
      <c r="P304">
        <v>157</v>
      </c>
      <c r="Q304">
        <v>147</v>
      </c>
      <c r="R304">
        <v>136</v>
      </c>
      <c r="S304">
        <v>126</v>
      </c>
      <c r="T304">
        <v>116</v>
      </c>
      <c r="U304">
        <v>105</v>
      </c>
      <c r="V304">
        <v>95</v>
      </c>
      <c r="W304">
        <v>85</v>
      </c>
      <c r="X304">
        <v>74</v>
      </c>
      <c r="Y304">
        <v>64</v>
      </c>
      <c r="Z304">
        <v>53</v>
      </c>
      <c r="AA304">
        <v>43</v>
      </c>
      <c r="AB304">
        <v>33</v>
      </c>
      <c r="AC304">
        <v>29</v>
      </c>
      <c r="AD304">
        <v>26</v>
      </c>
      <c r="AE304">
        <v>23</v>
      </c>
      <c r="AF304">
        <v>20</v>
      </c>
      <c r="AG304">
        <v>17</v>
      </c>
    </row>
    <row r="305" spans="2:33" x14ac:dyDescent="0.35">
      <c r="B305" t="s">
        <v>249</v>
      </c>
      <c r="C305" t="s">
        <v>113</v>
      </c>
      <c r="M305" t="s">
        <v>280</v>
      </c>
      <c r="N305">
        <v>318</v>
      </c>
      <c r="O305">
        <v>322</v>
      </c>
      <c r="P305">
        <v>325</v>
      </c>
      <c r="Q305">
        <v>328</v>
      </c>
      <c r="R305">
        <v>331</v>
      </c>
      <c r="S305">
        <v>332</v>
      </c>
      <c r="T305">
        <v>333</v>
      </c>
      <c r="U305">
        <v>334</v>
      </c>
      <c r="V305">
        <v>336</v>
      </c>
      <c r="W305">
        <v>341</v>
      </c>
      <c r="X305">
        <v>330</v>
      </c>
      <c r="Y305">
        <v>319</v>
      </c>
      <c r="Z305">
        <v>308</v>
      </c>
      <c r="AA305">
        <v>297</v>
      </c>
      <c r="AB305">
        <v>285</v>
      </c>
      <c r="AC305">
        <v>275</v>
      </c>
      <c r="AD305">
        <v>264</v>
      </c>
      <c r="AE305">
        <v>253</v>
      </c>
      <c r="AF305">
        <v>242</v>
      </c>
      <c r="AG305">
        <v>231</v>
      </c>
    </row>
    <row r="306" spans="2:33" x14ac:dyDescent="0.35">
      <c r="M306" t="s">
        <v>281</v>
      </c>
      <c r="N306">
        <v>80</v>
      </c>
      <c r="O306">
        <v>83</v>
      </c>
      <c r="P306">
        <v>87</v>
      </c>
      <c r="Q306">
        <v>89</v>
      </c>
      <c r="R306">
        <v>93</v>
      </c>
      <c r="S306">
        <v>96</v>
      </c>
      <c r="T306">
        <v>99</v>
      </c>
      <c r="U306">
        <v>104</v>
      </c>
      <c r="V306">
        <v>107</v>
      </c>
      <c r="W306">
        <v>110</v>
      </c>
      <c r="X306">
        <v>109</v>
      </c>
      <c r="Y306">
        <v>108</v>
      </c>
      <c r="Z306">
        <v>107</v>
      </c>
      <c r="AA306">
        <v>106</v>
      </c>
      <c r="AB306">
        <v>105</v>
      </c>
      <c r="AC306">
        <v>103</v>
      </c>
      <c r="AD306">
        <v>101</v>
      </c>
      <c r="AE306">
        <v>99</v>
      </c>
      <c r="AF306">
        <v>97</v>
      </c>
      <c r="AG306">
        <v>95</v>
      </c>
    </row>
    <row r="307" spans="2:33" x14ac:dyDescent="0.35">
      <c r="M307" t="s">
        <v>177</v>
      </c>
      <c r="N307">
        <v>830</v>
      </c>
      <c r="O307">
        <v>834</v>
      </c>
      <c r="P307">
        <v>838</v>
      </c>
      <c r="Q307">
        <v>841</v>
      </c>
      <c r="R307">
        <v>843</v>
      </c>
      <c r="S307">
        <v>849</v>
      </c>
      <c r="T307">
        <v>856</v>
      </c>
      <c r="U307">
        <v>863</v>
      </c>
      <c r="V307">
        <v>869</v>
      </c>
      <c r="W307">
        <v>873</v>
      </c>
      <c r="X307">
        <v>894</v>
      </c>
      <c r="Y307">
        <v>916</v>
      </c>
      <c r="Z307">
        <v>937</v>
      </c>
      <c r="AA307">
        <v>958</v>
      </c>
      <c r="AB307">
        <v>979</v>
      </c>
      <c r="AC307">
        <v>993</v>
      </c>
      <c r="AD307">
        <v>1006</v>
      </c>
      <c r="AE307">
        <v>1019</v>
      </c>
      <c r="AF307">
        <v>1032</v>
      </c>
      <c r="AG307">
        <v>1046</v>
      </c>
    </row>
    <row r="308" spans="2:33" x14ac:dyDescent="0.35">
      <c r="M308" t="s">
        <v>282</v>
      </c>
      <c r="N308">
        <v>109</v>
      </c>
      <c r="O308">
        <v>105</v>
      </c>
      <c r="P308">
        <v>101</v>
      </c>
      <c r="Q308">
        <v>100</v>
      </c>
      <c r="R308">
        <v>97</v>
      </c>
      <c r="S308">
        <v>93</v>
      </c>
      <c r="T308">
        <v>90</v>
      </c>
      <c r="U308">
        <v>88</v>
      </c>
      <c r="V308">
        <v>88</v>
      </c>
      <c r="W308">
        <v>90</v>
      </c>
      <c r="X308">
        <v>90</v>
      </c>
      <c r="Y308">
        <v>91</v>
      </c>
      <c r="Z308">
        <v>91</v>
      </c>
      <c r="AA308">
        <v>91</v>
      </c>
      <c r="AB308">
        <v>92</v>
      </c>
      <c r="AC308">
        <v>92</v>
      </c>
      <c r="AD308">
        <v>92</v>
      </c>
      <c r="AE308">
        <v>92</v>
      </c>
      <c r="AF308">
        <v>93</v>
      </c>
      <c r="AG308">
        <v>93</v>
      </c>
    </row>
    <row r="309" spans="2:33" x14ac:dyDescent="0.35">
      <c r="M309" t="s">
        <v>283</v>
      </c>
      <c r="N309">
        <v>25</v>
      </c>
      <c r="O309">
        <v>33</v>
      </c>
      <c r="P309">
        <v>42</v>
      </c>
      <c r="Q309">
        <v>50</v>
      </c>
      <c r="R309">
        <v>59</v>
      </c>
      <c r="S309">
        <v>67</v>
      </c>
      <c r="T309">
        <v>76</v>
      </c>
      <c r="U309">
        <v>84</v>
      </c>
      <c r="V309">
        <v>93</v>
      </c>
      <c r="W309">
        <v>101</v>
      </c>
      <c r="X309">
        <v>110</v>
      </c>
      <c r="Y309">
        <v>120</v>
      </c>
      <c r="Z309">
        <v>129</v>
      </c>
      <c r="AA309">
        <v>139</v>
      </c>
      <c r="AB309">
        <v>148</v>
      </c>
      <c r="AC309">
        <v>159</v>
      </c>
      <c r="AD309">
        <v>170</v>
      </c>
      <c r="AE309">
        <v>181</v>
      </c>
      <c r="AF309">
        <v>192</v>
      </c>
      <c r="AG309">
        <v>202</v>
      </c>
    </row>
    <row r="326" spans="1:54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 x14ac:dyDescent="0.35">
      <c r="M327" s="2" t="s">
        <v>20</v>
      </c>
    </row>
    <row r="328" spans="1:54" x14ac:dyDescent="0.35">
      <c r="M328" s="2" t="s">
        <v>113</v>
      </c>
      <c r="N328" s="2" t="s">
        <v>114</v>
      </c>
      <c r="O328" s="2" t="s">
        <v>125</v>
      </c>
      <c r="P328" s="2" t="s">
        <v>126</v>
      </c>
      <c r="Q328" s="2" t="s">
        <v>127</v>
      </c>
      <c r="R328" s="2" t="s">
        <v>128</v>
      </c>
      <c r="S328" s="2" t="s">
        <v>129</v>
      </c>
      <c r="T328" s="2" t="s">
        <v>130</v>
      </c>
      <c r="U328" s="2" t="s">
        <v>131</v>
      </c>
      <c r="V328" s="2" t="s">
        <v>132</v>
      </c>
      <c r="W328" s="2" t="s">
        <v>133</v>
      </c>
      <c r="X328" s="2" t="s">
        <v>134</v>
      </c>
      <c r="Y328" s="2" t="s">
        <v>135</v>
      </c>
      <c r="Z328" s="2" t="s">
        <v>136</v>
      </c>
      <c r="AA328" s="2" t="s">
        <v>137</v>
      </c>
      <c r="AB328" s="2" t="s">
        <v>138</v>
      </c>
      <c r="AC328" s="2" t="s">
        <v>139</v>
      </c>
      <c r="AD328" s="2" t="s">
        <v>140</v>
      </c>
      <c r="AE328" s="2" t="s">
        <v>141</v>
      </c>
      <c r="AF328" s="2" t="s">
        <v>142</v>
      </c>
      <c r="AG328" s="2" t="s">
        <v>143</v>
      </c>
      <c r="AH328" s="2" t="s">
        <v>144</v>
      </c>
      <c r="AI328" s="2" t="s">
        <v>145</v>
      </c>
      <c r="AJ328" s="2" t="s">
        <v>146</v>
      </c>
      <c r="AK328" s="2" t="s">
        <v>147</v>
      </c>
      <c r="AL328" s="2" t="s">
        <v>148</v>
      </c>
      <c r="AM328" s="2" t="s">
        <v>149</v>
      </c>
      <c r="AN328" s="2" t="s">
        <v>150</v>
      </c>
      <c r="AO328" s="2" t="s">
        <v>151</v>
      </c>
      <c r="AP328" s="2" t="s">
        <v>152</v>
      </c>
      <c r="AQ328" s="2" t="s">
        <v>115</v>
      </c>
      <c r="AR328" s="2" t="s">
        <v>153</v>
      </c>
      <c r="AS328" s="2" t="s">
        <v>154</v>
      </c>
      <c r="AT328" s="2" t="s">
        <v>155</v>
      </c>
      <c r="AU328" s="2" t="s">
        <v>156</v>
      </c>
      <c r="AV328" s="2" t="s">
        <v>157</v>
      </c>
      <c r="AW328" s="2" t="s">
        <v>116</v>
      </c>
      <c r="AX328" s="2" t="s">
        <v>158</v>
      </c>
      <c r="AY328" s="2" t="s">
        <v>159</v>
      </c>
      <c r="AZ328" s="2" t="s">
        <v>160</v>
      </c>
      <c r="BA328" s="2" t="s">
        <v>161</v>
      </c>
      <c r="BB328" s="2" t="s">
        <v>117</v>
      </c>
    </row>
    <row r="329" spans="1:54" x14ac:dyDescent="0.35">
      <c r="B329" t="s">
        <v>124</v>
      </c>
      <c r="M329" t="s">
        <v>185</v>
      </c>
      <c r="N329">
        <v>5.1100000000000003</v>
      </c>
      <c r="O329">
        <v>5.42</v>
      </c>
      <c r="P329">
        <v>4.84</v>
      </c>
      <c r="Q329">
        <v>5.58</v>
      </c>
      <c r="R329">
        <v>5.09</v>
      </c>
      <c r="S329">
        <v>5.14</v>
      </c>
      <c r="T329">
        <v>5.49</v>
      </c>
      <c r="U329">
        <v>4.93</v>
      </c>
      <c r="V329">
        <v>4.83</v>
      </c>
      <c r="W329">
        <v>4.6399999999999997</v>
      </c>
      <c r="X329">
        <v>4.16</v>
      </c>
      <c r="Y329">
        <v>4.3600000000000003</v>
      </c>
      <c r="Z329">
        <v>4.0999999999999996</v>
      </c>
      <c r="AA329">
        <v>4.08</v>
      </c>
      <c r="AB329">
        <v>3.94</v>
      </c>
      <c r="AC329">
        <v>3.83</v>
      </c>
      <c r="AD329">
        <v>3.6</v>
      </c>
      <c r="AE329">
        <v>3.37</v>
      </c>
      <c r="AF329">
        <v>3.26</v>
      </c>
      <c r="AG329">
        <v>3.16</v>
      </c>
      <c r="AH329">
        <v>3.5</v>
      </c>
      <c r="AI329">
        <v>2.99</v>
      </c>
      <c r="AJ329">
        <v>2.81</v>
      </c>
      <c r="AK329">
        <v>2.72</v>
      </c>
      <c r="AL329">
        <v>2.23</v>
      </c>
      <c r="AM329">
        <v>2.34</v>
      </c>
      <c r="AN329">
        <v>2.37</v>
      </c>
      <c r="AO329">
        <v>2.23</v>
      </c>
      <c r="AP329">
        <v>2.1800000000000002</v>
      </c>
      <c r="AQ329">
        <v>2.06</v>
      </c>
      <c r="AR329">
        <v>1.87</v>
      </c>
      <c r="AS329">
        <v>1.7</v>
      </c>
      <c r="AT329">
        <v>1.49</v>
      </c>
      <c r="AU329">
        <v>1.34</v>
      </c>
      <c r="AV329">
        <v>1.19</v>
      </c>
      <c r="AW329">
        <v>1.05</v>
      </c>
      <c r="AX329">
        <v>0.93</v>
      </c>
      <c r="AY329">
        <v>0.82</v>
      </c>
      <c r="AZ329">
        <v>0.72</v>
      </c>
      <c r="BA329">
        <v>0.62</v>
      </c>
      <c r="BB329">
        <v>0.51</v>
      </c>
    </row>
    <row r="330" spans="1:54" x14ac:dyDescent="0.35">
      <c r="B330" t="s">
        <v>187</v>
      </c>
      <c r="C330" t="s">
        <v>113</v>
      </c>
      <c r="M330" t="s">
        <v>186</v>
      </c>
      <c r="N330">
        <v>1.51</v>
      </c>
      <c r="O330">
        <v>1.67</v>
      </c>
      <c r="P330">
        <v>1.71</v>
      </c>
      <c r="Q330">
        <v>1.8</v>
      </c>
      <c r="R330">
        <v>1.74</v>
      </c>
      <c r="S330">
        <v>1.72</v>
      </c>
      <c r="T330">
        <v>1.78</v>
      </c>
      <c r="U330">
        <v>1.8</v>
      </c>
      <c r="V330">
        <v>1.62</v>
      </c>
      <c r="W330">
        <v>1.65</v>
      </c>
      <c r="X330">
        <v>1.95</v>
      </c>
      <c r="Y330">
        <v>2.25</v>
      </c>
      <c r="Z330">
        <v>2.31</v>
      </c>
      <c r="AA330">
        <v>2.63</v>
      </c>
      <c r="AB330">
        <v>2.78</v>
      </c>
      <c r="AC330">
        <v>3.25</v>
      </c>
      <c r="AD330">
        <v>3.59</v>
      </c>
      <c r="AE330">
        <v>4.2699999999999996</v>
      </c>
      <c r="AF330">
        <v>4.1500000000000004</v>
      </c>
      <c r="AG330">
        <v>4.13</v>
      </c>
      <c r="AH330">
        <v>4.42</v>
      </c>
      <c r="AI330">
        <v>3.98</v>
      </c>
      <c r="AJ330">
        <v>3.84</v>
      </c>
      <c r="AK330">
        <v>3.98</v>
      </c>
      <c r="AL330">
        <v>3.89</v>
      </c>
      <c r="AM330">
        <v>4.5199999999999996</v>
      </c>
      <c r="AN330">
        <v>4.8</v>
      </c>
      <c r="AO330">
        <v>4.5999999999999996</v>
      </c>
      <c r="AP330">
        <v>4.37</v>
      </c>
      <c r="AQ330">
        <v>4.0599999999999996</v>
      </c>
      <c r="AR330">
        <v>4.3099999999999996</v>
      </c>
      <c r="AS330">
        <v>4.29</v>
      </c>
      <c r="AT330">
        <v>4.32</v>
      </c>
      <c r="AU330">
        <v>4.3</v>
      </c>
      <c r="AV330">
        <v>4.3</v>
      </c>
      <c r="AW330">
        <v>4.26</v>
      </c>
      <c r="AX330">
        <v>4.2300000000000004</v>
      </c>
      <c r="AY330">
        <v>4.18</v>
      </c>
      <c r="AZ330">
        <v>4.12</v>
      </c>
      <c r="BA330">
        <v>4.07</v>
      </c>
      <c r="BB330">
        <v>4.0199999999999996</v>
      </c>
    </row>
  </sheetData>
  <pageMargins left="0.7" right="0.7" top="0.75" bottom="0.75" header="0.3" footer="0.3"/>
  <pageSetup paperSize="9" orientation="portrait" horizontalDpi="300" verticalDpi="300"/>
  <drawing r:id="rId1"/>
  <tableParts count="1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B356"/>
  <sheetViews>
    <sheetView showGridLines="0" workbookViewId="0"/>
  </sheetViews>
  <sheetFormatPr defaultRowHeight="14.5" x14ac:dyDescent="0.35"/>
  <cols>
    <col min="13" max="13" width="70.7265625" customWidth="1"/>
  </cols>
  <sheetData>
    <row r="1" spans="1:54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35">
      <c r="M2" s="2" t="s">
        <v>21</v>
      </c>
    </row>
    <row r="3" spans="1:54" x14ac:dyDescent="0.35">
      <c r="M3" s="2" t="s">
        <v>113</v>
      </c>
      <c r="N3" s="2" t="s">
        <v>114</v>
      </c>
      <c r="O3" s="2" t="s">
        <v>125</v>
      </c>
      <c r="P3" s="2" t="s">
        <v>126</v>
      </c>
      <c r="Q3" s="2" t="s">
        <v>127</v>
      </c>
      <c r="R3" s="2" t="s">
        <v>128</v>
      </c>
      <c r="S3" s="2" t="s">
        <v>129</v>
      </c>
      <c r="T3" s="2" t="s">
        <v>130</v>
      </c>
      <c r="U3" s="2" t="s">
        <v>131</v>
      </c>
      <c r="V3" s="2" t="s">
        <v>132</v>
      </c>
      <c r="W3" s="2" t="s">
        <v>133</v>
      </c>
      <c r="X3" s="2" t="s">
        <v>134</v>
      </c>
      <c r="Y3" s="2" t="s">
        <v>135</v>
      </c>
      <c r="Z3" s="2" t="s">
        <v>136</v>
      </c>
      <c r="AA3" s="2" t="s">
        <v>137</v>
      </c>
      <c r="AB3" s="2" t="s">
        <v>138</v>
      </c>
      <c r="AC3" s="2" t="s">
        <v>139</v>
      </c>
      <c r="AD3" s="2" t="s">
        <v>140</v>
      </c>
      <c r="AE3" s="2" t="s">
        <v>141</v>
      </c>
      <c r="AF3" s="2" t="s">
        <v>142</v>
      </c>
      <c r="AG3" s="2" t="s">
        <v>143</v>
      </c>
      <c r="AH3" s="2" t="s">
        <v>144</v>
      </c>
      <c r="AI3" s="2" t="s">
        <v>145</v>
      </c>
      <c r="AJ3" s="2" t="s">
        <v>146</v>
      </c>
      <c r="AK3" s="2" t="s">
        <v>147</v>
      </c>
      <c r="AL3" s="2" t="s">
        <v>148</v>
      </c>
      <c r="AM3" s="2" t="s">
        <v>149</v>
      </c>
      <c r="AN3" s="2" t="s">
        <v>150</v>
      </c>
      <c r="AO3" s="2" t="s">
        <v>151</v>
      </c>
      <c r="AP3" s="2" t="s">
        <v>152</v>
      </c>
      <c r="AQ3" s="2" t="s">
        <v>115</v>
      </c>
      <c r="AR3" s="2" t="s">
        <v>153</v>
      </c>
      <c r="AS3" s="2" t="s">
        <v>154</v>
      </c>
      <c r="AT3" s="2" t="s">
        <v>155</v>
      </c>
      <c r="AU3" s="2" t="s">
        <v>156</v>
      </c>
      <c r="AV3" s="2" t="s">
        <v>157</v>
      </c>
      <c r="AW3" s="2" t="s">
        <v>116</v>
      </c>
      <c r="AX3" s="2" t="s">
        <v>158</v>
      </c>
      <c r="AY3" s="2" t="s">
        <v>159</v>
      </c>
      <c r="AZ3" s="2" t="s">
        <v>160</v>
      </c>
      <c r="BA3" s="2" t="s">
        <v>161</v>
      </c>
      <c r="BB3" s="2" t="s">
        <v>117</v>
      </c>
    </row>
    <row r="4" spans="1:54" x14ac:dyDescent="0.35">
      <c r="B4" t="s">
        <v>124</v>
      </c>
      <c r="M4" t="s">
        <v>295</v>
      </c>
      <c r="N4">
        <v>10.46</v>
      </c>
      <c r="O4">
        <v>10.87</v>
      </c>
      <c r="P4">
        <v>11.02</v>
      </c>
      <c r="Q4">
        <v>11.12</v>
      </c>
      <c r="R4">
        <v>11.57</v>
      </c>
      <c r="S4">
        <v>11.62</v>
      </c>
      <c r="T4">
        <v>11.77</v>
      </c>
      <c r="U4">
        <v>11.93</v>
      </c>
      <c r="V4">
        <v>12.07</v>
      </c>
      <c r="W4">
        <v>12.14</v>
      </c>
      <c r="X4">
        <v>11.98</v>
      </c>
      <c r="Y4">
        <v>12</v>
      </c>
      <c r="Z4">
        <v>12.11</v>
      </c>
      <c r="AA4">
        <v>12.55</v>
      </c>
      <c r="AB4">
        <v>12.83</v>
      </c>
      <c r="AC4">
        <v>12.92</v>
      </c>
      <c r="AD4">
        <v>13.26</v>
      </c>
      <c r="AE4">
        <v>13.83</v>
      </c>
      <c r="AF4">
        <v>13.49</v>
      </c>
      <c r="AG4">
        <v>12.74</v>
      </c>
      <c r="AH4">
        <v>12.64</v>
      </c>
      <c r="AI4">
        <v>12.29</v>
      </c>
      <c r="AJ4">
        <v>11.72</v>
      </c>
      <c r="AK4">
        <v>11.52</v>
      </c>
      <c r="AL4">
        <v>11.71</v>
      </c>
      <c r="AM4">
        <v>11.93</v>
      </c>
      <c r="AN4">
        <v>12.11</v>
      </c>
      <c r="AO4">
        <v>12.28</v>
      </c>
      <c r="AP4">
        <v>12.56</v>
      </c>
      <c r="AQ4">
        <v>12.35</v>
      </c>
      <c r="AR4">
        <v>12.32</v>
      </c>
      <c r="AS4">
        <v>12.28</v>
      </c>
      <c r="AT4">
        <v>12.26</v>
      </c>
      <c r="AU4">
        <v>12.17</v>
      </c>
      <c r="AV4">
        <v>12.04</v>
      </c>
      <c r="AW4">
        <v>11.69</v>
      </c>
      <c r="AX4">
        <v>11.54</v>
      </c>
      <c r="AY4">
        <v>11.36</v>
      </c>
      <c r="AZ4">
        <v>11.05</v>
      </c>
      <c r="BA4">
        <v>10.84</v>
      </c>
      <c r="BB4">
        <v>10.49</v>
      </c>
    </row>
    <row r="5" spans="1:54" x14ac:dyDescent="0.35">
      <c r="B5" t="s">
        <v>193</v>
      </c>
      <c r="C5" t="s">
        <v>113</v>
      </c>
      <c r="M5" t="s">
        <v>296</v>
      </c>
      <c r="N5">
        <v>0.3</v>
      </c>
      <c r="O5">
        <v>0.31</v>
      </c>
      <c r="P5">
        <v>0.33</v>
      </c>
      <c r="Q5">
        <v>0.34</v>
      </c>
      <c r="R5">
        <v>0.31</v>
      </c>
      <c r="S5">
        <v>0.31</v>
      </c>
      <c r="T5">
        <v>0.31</v>
      </c>
      <c r="U5">
        <v>0.3</v>
      </c>
      <c r="V5">
        <v>0.25</v>
      </c>
      <c r="W5">
        <v>0.24</v>
      </c>
      <c r="X5">
        <v>0.23</v>
      </c>
      <c r="Y5">
        <v>0.22</v>
      </c>
      <c r="Z5">
        <v>0.21</v>
      </c>
      <c r="AA5">
        <v>0.22</v>
      </c>
      <c r="AB5">
        <v>0.22</v>
      </c>
      <c r="AC5">
        <v>0.24</v>
      </c>
      <c r="AD5">
        <v>0.23</v>
      </c>
      <c r="AE5">
        <v>0.23</v>
      </c>
      <c r="AF5">
        <v>0.24</v>
      </c>
      <c r="AG5">
        <v>0.23</v>
      </c>
      <c r="AH5">
        <v>0.25</v>
      </c>
      <c r="AI5">
        <v>0.25</v>
      </c>
      <c r="AJ5">
        <v>0.25</v>
      </c>
      <c r="AK5">
        <v>0.25</v>
      </c>
      <c r="AL5">
        <v>0.26</v>
      </c>
      <c r="AM5">
        <v>0.25</v>
      </c>
      <c r="AN5">
        <v>0.26</v>
      </c>
      <c r="AO5">
        <v>0.25</v>
      </c>
      <c r="AP5">
        <v>0.23</v>
      </c>
      <c r="AQ5">
        <v>0.23</v>
      </c>
      <c r="AR5">
        <v>0.21</v>
      </c>
      <c r="AS5">
        <v>0.21</v>
      </c>
      <c r="AT5">
        <v>0.21</v>
      </c>
      <c r="AU5">
        <v>0.21</v>
      </c>
      <c r="AV5">
        <v>0.19</v>
      </c>
      <c r="AW5">
        <v>0.18</v>
      </c>
      <c r="AX5">
        <v>0.18</v>
      </c>
      <c r="AY5">
        <v>7.0000000000000007E-2</v>
      </c>
      <c r="AZ5">
        <v>7.0000000000000007E-2</v>
      </c>
      <c r="BA5">
        <v>0.06</v>
      </c>
      <c r="BB5">
        <v>0.06</v>
      </c>
    </row>
    <row r="6" spans="1:54" x14ac:dyDescent="0.35">
      <c r="M6" t="s">
        <v>297</v>
      </c>
      <c r="N6">
        <v>0.57999999999999996</v>
      </c>
      <c r="O6">
        <v>0.68</v>
      </c>
      <c r="P6">
        <v>0.63</v>
      </c>
      <c r="Q6">
        <v>0.67</v>
      </c>
      <c r="R6">
        <v>0.64</v>
      </c>
      <c r="S6">
        <v>0.67</v>
      </c>
      <c r="T6">
        <v>0.68</v>
      </c>
      <c r="U6">
        <v>0.6</v>
      </c>
      <c r="V6">
        <v>0.5</v>
      </c>
      <c r="W6">
        <v>0.47</v>
      </c>
      <c r="X6">
        <v>0.63</v>
      </c>
      <c r="Y6">
        <v>0.67</v>
      </c>
      <c r="Z6">
        <v>0.73</v>
      </c>
      <c r="AA6">
        <v>0.71</v>
      </c>
      <c r="AB6">
        <v>0.64</v>
      </c>
      <c r="AC6">
        <v>0.72</v>
      </c>
      <c r="AD6">
        <v>0.68</v>
      </c>
      <c r="AE6">
        <v>0.61</v>
      </c>
      <c r="AF6">
        <v>0.75</v>
      </c>
      <c r="AG6">
        <v>0.71</v>
      </c>
      <c r="AH6">
        <v>0.63</v>
      </c>
      <c r="AI6">
        <v>0.62</v>
      </c>
      <c r="AJ6">
        <v>0.6</v>
      </c>
      <c r="AK6">
        <v>0.61</v>
      </c>
      <c r="AL6">
        <v>0.51</v>
      </c>
      <c r="AM6">
        <v>0.53</v>
      </c>
      <c r="AN6">
        <v>0.59</v>
      </c>
      <c r="AO6">
        <v>0.6</v>
      </c>
      <c r="AP6">
        <v>0.59</v>
      </c>
      <c r="AQ6">
        <v>0.6</v>
      </c>
      <c r="AR6">
        <v>0.61</v>
      </c>
      <c r="AS6">
        <v>0.61</v>
      </c>
      <c r="AT6">
        <v>0.61</v>
      </c>
      <c r="AU6">
        <v>0.61</v>
      </c>
      <c r="AV6">
        <v>0.61</v>
      </c>
      <c r="AW6">
        <v>0.61</v>
      </c>
      <c r="AX6">
        <v>0.61</v>
      </c>
      <c r="AY6">
        <v>0.61</v>
      </c>
      <c r="AZ6">
        <v>0.61</v>
      </c>
      <c r="BA6">
        <v>0.6</v>
      </c>
      <c r="BB6">
        <v>0.6</v>
      </c>
    </row>
    <row r="7" spans="1:54" x14ac:dyDescent="0.35">
      <c r="M7" t="s">
        <v>298</v>
      </c>
      <c r="N7">
        <v>0.24</v>
      </c>
      <c r="O7">
        <v>0.22</v>
      </c>
      <c r="P7">
        <v>0.22</v>
      </c>
      <c r="Q7">
        <v>0.21</v>
      </c>
      <c r="R7">
        <v>0.22</v>
      </c>
      <c r="S7">
        <v>0.23</v>
      </c>
      <c r="T7">
        <v>0.24</v>
      </c>
      <c r="U7">
        <v>0.24</v>
      </c>
      <c r="V7">
        <v>0.23</v>
      </c>
      <c r="W7">
        <v>0.21</v>
      </c>
      <c r="X7">
        <v>0.18</v>
      </c>
      <c r="Y7">
        <v>0.19</v>
      </c>
      <c r="Z7">
        <v>0.16</v>
      </c>
      <c r="AA7">
        <v>0.16</v>
      </c>
      <c r="AB7">
        <v>0.15</v>
      </c>
      <c r="AC7">
        <v>0.15</v>
      </c>
      <c r="AD7">
        <v>0.17</v>
      </c>
      <c r="AE7">
        <v>0.19</v>
      </c>
      <c r="AF7">
        <v>0.19</v>
      </c>
      <c r="AG7">
        <v>0.18</v>
      </c>
      <c r="AH7">
        <v>0.19</v>
      </c>
      <c r="AI7">
        <v>0.18</v>
      </c>
      <c r="AJ7">
        <v>0.16</v>
      </c>
      <c r="AK7">
        <v>0.16</v>
      </c>
      <c r="AL7">
        <v>0.15</v>
      </c>
      <c r="AM7">
        <v>0.14000000000000001</v>
      </c>
      <c r="AN7">
        <v>0.15</v>
      </c>
      <c r="AO7">
        <v>0.15</v>
      </c>
      <c r="AP7">
        <v>0.15</v>
      </c>
      <c r="AQ7">
        <v>0.15</v>
      </c>
      <c r="AR7">
        <v>0.15</v>
      </c>
      <c r="AS7">
        <v>0.15</v>
      </c>
      <c r="AT7">
        <v>0.15</v>
      </c>
      <c r="AU7">
        <v>0.15</v>
      </c>
      <c r="AV7">
        <v>0.16</v>
      </c>
      <c r="AW7">
        <v>0.16</v>
      </c>
      <c r="AX7">
        <v>0.16</v>
      </c>
      <c r="AY7">
        <v>0.16</v>
      </c>
      <c r="AZ7">
        <v>0.16</v>
      </c>
      <c r="BA7">
        <v>0.16</v>
      </c>
      <c r="BB7">
        <v>0.17</v>
      </c>
    </row>
    <row r="8" spans="1:54" x14ac:dyDescent="0.35">
      <c r="M8" t="s">
        <v>299</v>
      </c>
      <c r="N8">
        <v>0.18</v>
      </c>
      <c r="O8">
        <v>0.36</v>
      </c>
      <c r="P8">
        <v>0.21</v>
      </c>
      <c r="Q8">
        <v>0.31</v>
      </c>
      <c r="R8">
        <v>0.33</v>
      </c>
      <c r="S8">
        <v>0.34</v>
      </c>
      <c r="T8">
        <v>0.26</v>
      </c>
      <c r="U8">
        <v>0.26</v>
      </c>
      <c r="V8">
        <v>0.3</v>
      </c>
      <c r="W8">
        <v>0.28000000000000003</v>
      </c>
      <c r="X8">
        <v>0.21</v>
      </c>
      <c r="Y8">
        <v>0.21</v>
      </c>
      <c r="Z8">
        <v>0.2</v>
      </c>
      <c r="AA8">
        <v>0.21</v>
      </c>
      <c r="AB8">
        <v>0.36</v>
      </c>
      <c r="AC8">
        <v>0.39</v>
      </c>
      <c r="AD8">
        <v>0.24</v>
      </c>
      <c r="AE8">
        <v>0.28999999999999998</v>
      </c>
      <c r="AF8">
        <v>0.22</v>
      </c>
      <c r="AG8">
        <v>0.27</v>
      </c>
      <c r="AH8">
        <v>0.22</v>
      </c>
      <c r="AI8">
        <v>0.3</v>
      </c>
      <c r="AJ8">
        <v>0.22</v>
      </c>
      <c r="AK8">
        <v>0.25</v>
      </c>
      <c r="AL8">
        <v>0.24</v>
      </c>
      <c r="AM8">
        <v>0.2</v>
      </c>
      <c r="AN8">
        <v>0.21</v>
      </c>
      <c r="AO8">
        <v>0.31</v>
      </c>
      <c r="AP8">
        <v>0.22</v>
      </c>
      <c r="AQ8">
        <v>0.21</v>
      </c>
      <c r="AR8">
        <v>0.2</v>
      </c>
      <c r="AS8">
        <v>0.2</v>
      </c>
      <c r="AT8">
        <v>0.2</v>
      </c>
      <c r="AU8">
        <v>0.2</v>
      </c>
      <c r="AV8">
        <v>0.2</v>
      </c>
      <c r="AW8">
        <v>0.2</v>
      </c>
      <c r="AX8">
        <v>0.2</v>
      </c>
      <c r="AY8">
        <v>0.2</v>
      </c>
      <c r="AZ8">
        <v>0.2</v>
      </c>
      <c r="BA8">
        <v>0.2</v>
      </c>
      <c r="BB8">
        <v>0.2</v>
      </c>
    </row>
    <row r="26" spans="1:54" x14ac:dyDescent="0.3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35">
      <c r="M27" s="2" t="s">
        <v>22</v>
      </c>
    </row>
    <row r="28" spans="1:54" x14ac:dyDescent="0.35">
      <c r="M28" s="2" t="s">
        <v>113</v>
      </c>
      <c r="N28" s="2" t="s">
        <v>114</v>
      </c>
      <c r="O28" s="2" t="s">
        <v>125</v>
      </c>
      <c r="P28" s="2" t="s">
        <v>126</v>
      </c>
      <c r="Q28" s="2" t="s">
        <v>127</v>
      </c>
      <c r="R28" s="2" t="s">
        <v>128</v>
      </c>
      <c r="S28" s="2" t="s">
        <v>129</v>
      </c>
      <c r="T28" s="2" t="s">
        <v>130</v>
      </c>
      <c r="U28" s="2" t="s">
        <v>131</v>
      </c>
      <c r="V28" s="2" t="s">
        <v>132</v>
      </c>
      <c r="W28" s="2" t="s">
        <v>133</v>
      </c>
      <c r="X28" s="2" t="s">
        <v>134</v>
      </c>
      <c r="Y28" s="2" t="s">
        <v>135</v>
      </c>
      <c r="Z28" s="2" t="s">
        <v>136</v>
      </c>
      <c r="AA28" s="2" t="s">
        <v>137</v>
      </c>
      <c r="AB28" s="2" t="s">
        <v>138</v>
      </c>
      <c r="AC28" s="2" t="s">
        <v>139</v>
      </c>
      <c r="AD28" s="2" t="s">
        <v>140</v>
      </c>
      <c r="AE28" s="2" t="s">
        <v>141</v>
      </c>
      <c r="AF28" s="2" t="s">
        <v>142</v>
      </c>
      <c r="AG28" s="2" t="s">
        <v>143</v>
      </c>
      <c r="AH28" s="2" t="s">
        <v>144</v>
      </c>
      <c r="AI28" s="2" t="s">
        <v>145</v>
      </c>
      <c r="AJ28" s="2" t="s">
        <v>146</v>
      </c>
      <c r="AK28" s="2" t="s">
        <v>147</v>
      </c>
      <c r="AL28" s="2" t="s">
        <v>148</v>
      </c>
      <c r="AM28" s="2" t="s">
        <v>149</v>
      </c>
      <c r="AN28" s="2" t="s">
        <v>150</v>
      </c>
      <c r="AO28" s="2" t="s">
        <v>151</v>
      </c>
      <c r="AP28" s="2" t="s">
        <v>152</v>
      </c>
      <c r="AQ28" s="2" t="s">
        <v>115</v>
      </c>
      <c r="AR28" s="2" t="s">
        <v>153</v>
      </c>
      <c r="AS28" s="2" t="s">
        <v>154</v>
      </c>
      <c r="AT28" s="2" t="s">
        <v>155</v>
      </c>
      <c r="AU28" s="2" t="s">
        <v>156</v>
      </c>
      <c r="AV28" s="2" t="s">
        <v>157</v>
      </c>
      <c r="AW28" s="2" t="s">
        <v>116</v>
      </c>
      <c r="AX28" s="2" t="s">
        <v>158</v>
      </c>
      <c r="AY28" s="2" t="s">
        <v>159</v>
      </c>
      <c r="AZ28" s="2" t="s">
        <v>160</v>
      </c>
      <c r="BA28" s="2" t="s">
        <v>161</v>
      </c>
      <c r="BB28" s="2" t="s">
        <v>117</v>
      </c>
    </row>
    <row r="29" spans="1:54" x14ac:dyDescent="0.35">
      <c r="B29" t="s">
        <v>180</v>
      </c>
      <c r="M29" t="s">
        <v>303</v>
      </c>
      <c r="N29">
        <v>6.31</v>
      </c>
      <c r="O29">
        <v>6.5</v>
      </c>
      <c r="P29">
        <v>6.54</v>
      </c>
      <c r="Q29">
        <v>6.53</v>
      </c>
      <c r="R29">
        <v>6.6</v>
      </c>
      <c r="S29">
        <v>6.74</v>
      </c>
      <c r="T29">
        <v>6.89</v>
      </c>
      <c r="U29">
        <v>7.05</v>
      </c>
      <c r="V29">
        <v>7.11</v>
      </c>
      <c r="W29">
        <v>7.26</v>
      </c>
      <c r="X29">
        <v>7.22</v>
      </c>
      <c r="Y29">
        <v>7.06</v>
      </c>
      <c r="Z29">
        <v>7.09</v>
      </c>
      <c r="AA29">
        <v>7.18</v>
      </c>
      <c r="AB29">
        <v>7.22</v>
      </c>
      <c r="AC29">
        <v>7.15</v>
      </c>
      <c r="AD29">
        <v>7.15</v>
      </c>
      <c r="AE29">
        <v>7.32</v>
      </c>
      <c r="AF29">
        <v>7.15</v>
      </c>
      <c r="AG29">
        <v>7.01</v>
      </c>
      <c r="AH29">
        <v>7.03</v>
      </c>
      <c r="AI29">
        <v>6.9</v>
      </c>
      <c r="AJ29">
        <v>6.87</v>
      </c>
      <c r="AK29">
        <v>6.87</v>
      </c>
      <c r="AL29">
        <v>6.99</v>
      </c>
      <c r="AM29">
        <v>7.06</v>
      </c>
      <c r="AN29">
        <v>7.06</v>
      </c>
      <c r="AO29">
        <v>7.13</v>
      </c>
      <c r="AP29">
        <v>7.28</v>
      </c>
      <c r="AQ29">
        <v>7.24</v>
      </c>
      <c r="AR29">
        <v>7.23</v>
      </c>
      <c r="AS29">
        <v>7.21</v>
      </c>
      <c r="AT29">
        <v>7.21</v>
      </c>
      <c r="AU29">
        <v>7.16</v>
      </c>
      <c r="AV29">
        <v>7.08</v>
      </c>
      <c r="AW29">
        <v>6.91</v>
      </c>
      <c r="AX29">
        <v>6.82</v>
      </c>
      <c r="AY29">
        <v>6.71</v>
      </c>
      <c r="AZ29">
        <v>6.54</v>
      </c>
      <c r="BA29">
        <v>6.41</v>
      </c>
      <c r="BB29">
        <v>6.22</v>
      </c>
    </row>
    <row r="30" spans="1:54" x14ac:dyDescent="0.35">
      <c r="B30" t="s">
        <v>220</v>
      </c>
      <c r="C30" t="s">
        <v>113</v>
      </c>
      <c r="M30" t="s">
        <v>304</v>
      </c>
      <c r="N30">
        <v>1.75</v>
      </c>
      <c r="O30">
        <v>1.83</v>
      </c>
      <c r="P30">
        <v>1.82</v>
      </c>
      <c r="Q30">
        <v>1.86</v>
      </c>
      <c r="R30">
        <v>1.93</v>
      </c>
      <c r="S30">
        <v>1.92</v>
      </c>
      <c r="T30">
        <v>1.93</v>
      </c>
      <c r="U30">
        <v>1.94</v>
      </c>
      <c r="V30">
        <v>1.98</v>
      </c>
      <c r="W30">
        <v>2.06</v>
      </c>
      <c r="X30">
        <v>2.12</v>
      </c>
      <c r="Y30">
        <v>2.19</v>
      </c>
      <c r="Z30">
        <v>2.19</v>
      </c>
      <c r="AA30">
        <v>2.29</v>
      </c>
      <c r="AB30">
        <v>2.4300000000000002</v>
      </c>
      <c r="AC30">
        <v>2.56</v>
      </c>
      <c r="AD30">
        <v>2.8</v>
      </c>
      <c r="AE30">
        <v>3</v>
      </c>
      <c r="AF30">
        <v>2.98</v>
      </c>
      <c r="AG30">
        <v>2.76</v>
      </c>
      <c r="AH30">
        <v>2.65</v>
      </c>
      <c r="AI30">
        <v>2.38</v>
      </c>
      <c r="AJ30">
        <v>2.2000000000000002</v>
      </c>
      <c r="AK30">
        <v>2.08</v>
      </c>
      <c r="AL30">
        <v>1.97</v>
      </c>
      <c r="AM30">
        <v>2.04</v>
      </c>
      <c r="AN30">
        <v>2.02</v>
      </c>
      <c r="AO30">
        <v>2.0499999999999998</v>
      </c>
      <c r="AP30">
        <v>2.09</v>
      </c>
      <c r="AQ30">
        <v>1.99</v>
      </c>
      <c r="AR30">
        <v>2.0099999999999998</v>
      </c>
      <c r="AS30">
        <v>2</v>
      </c>
      <c r="AT30">
        <v>1.99</v>
      </c>
      <c r="AU30">
        <v>1.97</v>
      </c>
      <c r="AV30">
        <v>1.95</v>
      </c>
      <c r="AW30">
        <v>1.87</v>
      </c>
      <c r="AX30">
        <v>1.84</v>
      </c>
      <c r="AY30">
        <v>1.8</v>
      </c>
      <c r="AZ30">
        <v>1.74</v>
      </c>
      <c r="BA30">
        <v>1.7</v>
      </c>
      <c r="BB30">
        <v>1.62</v>
      </c>
    </row>
    <row r="31" spans="1:54" x14ac:dyDescent="0.35">
      <c r="M31" t="s">
        <v>305</v>
      </c>
      <c r="N31">
        <v>1.81</v>
      </c>
      <c r="O31">
        <v>1.87</v>
      </c>
      <c r="P31">
        <v>1.83</v>
      </c>
      <c r="Q31">
        <v>1.76</v>
      </c>
      <c r="R31">
        <v>1.82</v>
      </c>
      <c r="S31">
        <v>1.79</v>
      </c>
      <c r="T31">
        <v>1.8</v>
      </c>
      <c r="U31">
        <v>1.8</v>
      </c>
      <c r="V31">
        <v>1.8</v>
      </c>
      <c r="W31">
        <v>1.89</v>
      </c>
      <c r="X31">
        <v>1.87</v>
      </c>
      <c r="Y31">
        <v>1.9</v>
      </c>
      <c r="Z31">
        <v>1.87</v>
      </c>
      <c r="AA31">
        <v>1.9</v>
      </c>
      <c r="AB31">
        <v>1.93</v>
      </c>
      <c r="AC31">
        <v>1.98</v>
      </c>
      <c r="AD31">
        <v>2.0299999999999998</v>
      </c>
      <c r="AE31">
        <v>2.0499999999999998</v>
      </c>
      <c r="AF31">
        <v>1.95</v>
      </c>
      <c r="AG31">
        <v>1.65</v>
      </c>
      <c r="AH31">
        <v>1.78</v>
      </c>
      <c r="AI31">
        <v>1.75</v>
      </c>
      <c r="AJ31">
        <v>1.61</v>
      </c>
      <c r="AK31">
        <v>1.58</v>
      </c>
      <c r="AL31">
        <v>1.57</v>
      </c>
      <c r="AM31">
        <v>1.58</v>
      </c>
      <c r="AN31">
        <v>1.61</v>
      </c>
      <c r="AO31">
        <v>1.66</v>
      </c>
      <c r="AP31">
        <v>1.74</v>
      </c>
      <c r="AQ31">
        <v>1.69</v>
      </c>
      <c r="AR31">
        <v>1.71</v>
      </c>
      <c r="AS31">
        <v>1.72</v>
      </c>
      <c r="AT31">
        <v>1.72</v>
      </c>
      <c r="AU31">
        <v>1.71</v>
      </c>
      <c r="AV31">
        <v>1.7</v>
      </c>
      <c r="AW31">
        <v>1.65</v>
      </c>
      <c r="AX31">
        <v>1.63</v>
      </c>
      <c r="AY31">
        <v>1.61</v>
      </c>
      <c r="AZ31">
        <v>1.57</v>
      </c>
      <c r="BA31">
        <v>1.54</v>
      </c>
      <c r="BB31">
        <v>1.49</v>
      </c>
    </row>
    <row r="32" spans="1:54" x14ac:dyDescent="0.35">
      <c r="M32" t="s">
        <v>306</v>
      </c>
      <c r="N32">
        <v>-0.11</v>
      </c>
      <c r="O32">
        <v>-0.03</v>
      </c>
      <c r="P32">
        <v>0.15</v>
      </c>
      <c r="Q32">
        <v>0.28999999999999998</v>
      </c>
      <c r="R32">
        <v>0.52</v>
      </c>
      <c r="S32">
        <v>0.44</v>
      </c>
      <c r="T32">
        <v>0.4</v>
      </c>
      <c r="U32">
        <v>0.37</v>
      </c>
      <c r="V32">
        <v>0.43</v>
      </c>
      <c r="W32">
        <v>0.19</v>
      </c>
      <c r="X32">
        <v>0.04</v>
      </c>
      <c r="Y32">
        <v>0.12</v>
      </c>
      <c r="Z32">
        <v>0.24</v>
      </c>
      <c r="AA32">
        <v>0.47</v>
      </c>
      <c r="AB32">
        <v>0.53</v>
      </c>
      <c r="AC32">
        <v>0.53</v>
      </c>
      <c r="AD32">
        <v>0.59</v>
      </c>
      <c r="AE32">
        <v>0.8</v>
      </c>
      <c r="AF32">
        <v>0.75</v>
      </c>
      <c r="AG32">
        <v>0.67</v>
      </c>
      <c r="AH32">
        <v>0.54</v>
      </c>
      <c r="AI32">
        <v>0.65</v>
      </c>
      <c r="AJ32">
        <v>0.47</v>
      </c>
      <c r="AK32">
        <v>0.43</v>
      </c>
      <c r="AL32">
        <v>0.62</v>
      </c>
      <c r="AM32">
        <v>0.64</v>
      </c>
      <c r="AN32">
        <v>0.8</v>
      </c>
      <c r="AO32">
        <v>0.8</v>
      </c>
      <c r="AP32">
        <v>0.8</v>
      </c>
      <c r="AQ32">
        <v>0.8</v>
      </c>
      <c r="AR32">
        <v>0.74</v>
      </c>
      <c r="AS32">
        <v>0.75</v>
      </c>
      <c r="AT32">
        <v>0.75</v>
      </c>
      <c r="AU32">
        <v>0.75</v>
      </c>
      <c r="AV32">
        <v>0.75</v>
      </c>
      <c r="AW32">
        <v>0.73</v>
      </c>
      <c r="AX32">
        <v>0.73</v>
      </c>
      <c r="AY32">
        <v>0.73</v>
      </c>
      <c r="AZ32">
        <v>0.72</v>
      </c>
      <c r="BA32">
        <v>0.72</v>
      </c>
      <c r="BB32">
        <v>0.7</v>
      </c>
    </row>
    <row r="33" spans="13:54" x14ac:dyDescent="0.35">
      <c r="M33" t="s">
        <v>307</v>
      </c>
      <c r="N33">
        <v>0.63</v>
      </c>
      <c r="O33">
        <v>0.64</v>
      </c>
      <c r="P33">
        <v>0.61</v>
      </c>
      <c r="Q33">
        <v>0.62</v>
      </c>
      <c r="R33">
        <v>0.64</v>
      </c>
      <c r="S33">
        <v>0.66</v>
      </c>
      <c r="T33">
        <v>0.68</v>
      </c>
      <c r="U33">
        <v>0.67</v>
      </c>
      <c r="V33">
        <v>0.66</v>
      </c>
      <c r="W33">
        <v>0.65</v>
      </c>
      <c r="X33">
        <v>0.65</v>
      </c>
      <c r="Y33">
        <v>0.64</v>
      </c>
      <c r="Z33">
        <v>0.63</v>
      </c>
      <c r="AA33">
        <v>0.63</v>
      </c>
      <c r="AB33">
        <v>0.64</v>
      </c>
      <c r="AC33">
        <v>0.61</v>
      </c>
      <c r="AD33">
        <v>0.6</v>
      </c>
      <c r="AE33">
        <v>0.57999999999999996</v>
      </c>
      <c r="AF33">
        <v>0.57999999999999996</v>
      </c>
      <c r="AG33">
        <v>0.56000000000000005</v>
      </c>
      <c r="AH33">
        <v>0.56999999999999995</v>
      </c>
      <c r="AI33">
        <v>0.53</v>
      </c>
      <c r="AJ33">
        <v>0.5</v>
      </c>
      <c r="AK33">
        <v>0.5</v>
      </c>
      <c r="AL33">
        <v>0.49</v>
      </c>
      <c r="AM33">
        <v>0.54</v>
      </c>
      <c r="AN33">
        <v>0.55000000000000004</v>
      </c>
      <c r="AO33">
        <v>0.56999999999999995</v>
      </c>
      <c r="AP33">
        <v>0.59</v>
      </c>
      <c r="AQ33">
        <v>0.56000000000000005</v>
      </c>
      <c r="AR33">
        <v>0.55000000000000004</v>
      </c>
      <c r="AS33">
        <v>0.54</v>
      </c>
      <c r="AT33">
        <v>0.53</v>
      </c>
      <c r="AU33">
        <v>0.52</v>
      </c>
      <c r="AV33">
        <v>0.5</v>
      </c>
      <c r="AW33">
        <v>0.47</v>
      </c>
      <c r="AX33">
        <v>0.46</v>
      </c>
      <c r="AY33">
        <v>0.45</v>
      </c>
      <c r="AZ33">
        <v>0.43</v>
      </c>
      <c r="BA33">
        <v>0.41</v>
      </c>
      <c r="BB33">
        <v>0.39</v>
      </c>
    </row>
    <row r="34" spans="13:54" x14ac:dyDescent="0.35">
      <c r="M34" t="s">
        <v>308</v>
      </c>
      <c r="N34">
        <v>0.06</v>
      </c>
      <c r="O34">
        <v>0.06</v>
      </c>
      <c r="P34">
        <v>0.06</v>
      </c>
      <c r="Q34">
        <v>0.06</v>
      </c>
      <c r="R34">
        <v>7.0000000000000007E-2</v>
      </c>
      <c r="S34">
        <v>7.0000000000000007E-2</v>
      </c>
      <c r="T34">
        <v>7.0000000000000007E-2</v>
      </c>
      <c r="U34">
        <v>0.08</v>
      </c>
      <c r="V34">
        <v>0.09</v>
      </c>
      <c r="W34">
        <v>0.09</v>
      </c>
      <c r="X34">
        <v>0.09</v>
      </c>
      <c r="Y34">
        <v>0.09</v>
      </c>
      <c r="Z34">
        <v>0.09</v>
      </c>
      <c r="AA34">
        <v>0.09</v>
      </c>
      <c r="AB34">
        <v>0.08</v>
      </c>
      <c r="AC34">
        <v>0.08</v>
      </c>
      <c r="AD34">
        <v>0.08</v>
      </c>
      <c r="AE34">
        <v>0.08</v>
      </c>
      <c r="AF34">
        <v>0.08</v>
      </c>
      <c r="AG34">
        <v>0.08</v>
      </c>
      <c r="AH34">
        <v>0.08</v>
      </c>
      <c r="AI34">
        <v>7.0000000000000007E-2</v>
      </c>
      <c r="AJ34">
        <v>7.0000000000000007E-2</v>
      </c>
      <c r="AK34">
        <v>7.0000000000000007E-2</v>
      </c>
      <c r="AL34">
        <v>7.0000000000000007E-2</v>
      </c>
      <c r="AM34">
        <v>0.08</v>
      </c>
      <c r="AN34">
        <v>7.0000000000000007E-2</v>
      </c>
      <c r="AO34">
        <v>7.0000000000000007E-2</v>
      </c>
      <c r="AP34">
        <v>7.0000000000000007E-2</v>
      </c>
      <c r="AQ34">
        <v>7.0000000000000007E-2</v>
      </c>
      <c r="AR34">
        <v>7.0000000000000007E-2</v>
      </c>
      <c r="AS34">
        <v>7.0000000000000007E-2</v>
      </c>
      <c r="AT34">
        <v>7.0000000000000007E-2</v>
      </c>
      <c r="AU34">
        <v>7.0000000000000007E-2</v>
      </c>
      <c r="AV34">
        <v>7.0000000000000007E-2</v>
      </c>
      <c r="AW34">
        <v>0.06</v>
      </c>
      <c r="AX34">
        <v>0.06</v>
      </c>
      <c r="AY34">
        <v>0.06</v>
      </c>
      <c r="AZ34">
        <v>0.06</v>
      </c>
      <c r="BA34">
        <v>0.06</v>
      </c>
      <c r="BB34">
        <v>0.06</v>
      </c>
    </row>
    <row r="51" spans="1:54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x14ac:dyDescent="0.35">
      <c r="M52" s="2" t="s">
        <v>23</v>
      </c>
    </row>
    <row r="53" spans="1:54" x14ac:dyDescent="0.35">
      <c r="M53" s="2" t="s">
        <v>113</v>
      </c>
      <c r="N53" s="2" t="s">
        <v>114</v>
      </c>
      <c r="O53" s="2" t="s">
        <v>125</v>
      </c>
      <c r="P53" s="2" t="s">
        <v>126</v>
      </c>
      <c r="Q53" s="2" t="s">
        <v>127</v>
      </c>
      <c r="R53" s="2" t="s">
        <v>128</v>
      </c>
      <c r="S53" s="2" t="s">
        <v>129</v>
      </c>
      <c r="T53" s="2" t="s">
        <v>130</v>
      </c>
      <c r="U53" s="2" t="s">
        <v>131</v>
      </c>
      <c r="V53" s="2" t="s">
        <v>132</v>
      </c>
      <c r="W53" s="2" t="s">
        <v>133</v>
      </c>
      <c r="X53" s="2" t="s">
        <v>134</v>
      </c>
      <c r="Y53" s="2" t="s">
        <v>135</v>
      </c>
      <c r="Z53" s="2" t="s">
        <v>136</v>
      </c>
      <c r="AA53" s="2" t="s">
        <v>137</v>
      </c>
      <c r="AB53" s="2" t="s">
        <v>138</v>
      </c>
      <c r="AC53" s="2" t="s">
        <v>139</v>
      </c>
      <c r="AD53" s="2" t="s">
        <v>140</v>
      </c>
      <c r="AE53" s="2" t="s">
        <v>141</v>
      </c>
      <c r="AF53" s="2" t="s">
        <v>142</v>
      </c>
      <c r="AG53" s="2" t="s">
        <v>143</v>
      </c>
      <c r="AH53" s="2" t="s">
        <v>144</v>
      </c>
      <c r="AI53" s="2" t="s">
        <v>145</v>
      </c>
      <c r="AJ53" s="2" t="s">
        <v>146</v>
      </c>
      <c r="AK53" s="2" t="s">
        <v>147</v>
      </c>
      <c r="AL53" s="2" t="s">
        <v>148</v>
      </c>
      <c r="AM53" s="2" t="s">
        <v>149</v>
      </c>
      <c r="AN53" s="2" t="s">
        <v>150</v>
      </c>
      <c r="AO53" s="2" t="s">
        <v>151</v>
      </c>
      <c r="AP53" s="2" t="s">
        <v>152</v>
      </c>
      <c r="AQ53" s="2" t="s">
        <v>115</v>
      </c>
      <c r="AR53" s="2" t="s">
        <v>153</v>
      </c>
      <c r="AS53" s="2" t="s">
        <v>154</v>
      </c>
      <c r="AT53" s="2" t="s">
        <v>155</v>
      </c>
      <c r="AU53" s="2" t="s">
        <v>156</v>
      </c>
      <c r="AV53" s="2" t="s">
        <v>157</v>
      </c>
      <c r="AW53" s="2" t="s">
        <v>116</v>
      </c>
      <c r="AX53" s="2" t="s">
        <v>158</v>
      </c>
      <c r="AY53" s="2" t="s">
        <v>159</v>
      </c>
      <c r="AZ53" s="2" t="s">
        <v>160</v>
      </c>
      <c r="BA53" s="2" t="s">
        <v>161</v>
      </c>
      <c r="BB53" s="2" t="s">
        <v>117</v>
      </c>
    </row>
    <row r="54" spans="1:54" x14ac:dyDescent="0.35">
      <c r="B54" t="s">
        <v>124</v>
      </c>
      <c r="M54" t="s">
        <v>311</v>
      </c>
      <c r="N54">
        <v>67.38</v>
      </c>
      <c r="O54">
        <v>71.67</v>
      </c>
      <c r="P54">
        <v>75.34</v>
      </c>
      <c r="Q54">
        <v>77.47</v>
      </c>
      <c r="R54">
        <v>80.209999999999994</v>
      </c>
      <c r="S54">
        <v>81.03</v>
      </c>
      <c r="T54">
        <v>81.819999999999993</v>
      </c>
      <c r="U54">
        <v>84.05</v>
      </c>
      <c r="V54">
        <v>85.72</v>
      </c>
      <c r="W54">
        <v>85.36</v>
      </c>
      <c r="X54">
        <v>84.15</v>
      </c>
      <c r="Y54">
        <v>83</v>
      </c>
      <c r="Z54">
        <v>83.36</v>
      </c>
      <c r="AA54">
        <v>83.55</v>
      </c>
      <c r="AB54">
        <v>82.56</v>
      </c>
      <c r="AC54">
        <v>80.069999999999993</v>
      </c>
      <c r="AD54">
        <v>78.62</v>
      </c>
      <c r="AE54">
        <v>77.95</v>
      </c>
      <c r="AF54">
        <v>74.180000000000007</v>
      </c>
      <c r="AG54">
        <v>70.53</v>
      </c>
      <c r="AH54">
        <v>65.569999999999993</v>
      </c>
      <c r="AI54">
        <v>60.94</v>
      </c>
      <c r="AJ54">
        <v>57.54</v>
      </c>
      <c r="AK54">
        <v>55.59</v>
      </c>
      <c r="AL54">
        <v>55</v>
      </c>
      <c r="AM54">
        <v>54.81</v>
      </c>
      <c r="AN54">
        <v>54.33</v>
      </c>
      <c r="AO54">
        <v>54.61</v>
      </c>
      <c r="AP54">
        <v>54.79</v>
      </c>
      <c r="AQ54">
        <v>54.84</v>
      </c>
      <c r="AR54">
        <v>53.79</v>
      </c>
      <c r="AS54">
        <v>53.57</v>
      </c>
      <c r="AT54">
        <v>53.53</v>
      </c>
      <c r="AU54">
        <v>53.23</v>
      </c>
      <c r="AV54">
        <v>52.78</v>
      </c>
      <c r="AW54">
        <v>52.27</v>
      </c>
      <c r="AX54">
        <v>51.67</v>
      </c>
      <c r="AY54">
        <v>51.06</v>
      </c>
      <c r="AZ54">
        <v>50.32</v>
      </c>
      <c r="BA54">
        <v>49.43</v>
      </c>
      <c r="BB54">
        <v>48.5</v>
      </c>
    </row>
    <row r="55" spans="1:54" x14ac:dyDescent="0.35">
      <c r="B55" t="s">
        <v>249</v>
      </c>
      <c r="C55" t="s">
        <v>113</v>
      </c>
      <c r="M55" t="s">
        <v>312</v>
      </c>
      <c r="N55">
        <v>59.95</v>
      </c>
      <c r="O55">
        <v>61.3</v>
      </c>
      <c r="P55">
        <v>59.95</v>
      </c>
      <c r="Q55">
        <v>59.52</v>
      </c>
      <c r="R55">
        <v>63.56</v>
      </c>
      <c r="S55">
        <v>64.010000000000005</v>
      </c>
      <c r="T55">
        <v>65.59</v>
      </c>
      <c r="U55">
        <v>66.37</v>
      </c>
      <c r="V55">
        <v>67.209999999999994</v>
      </c>
      <c r="W55">
        <v>69.5</v>
      </c>
      <c r="X55">
        <v>69.2</v>
      </c>
      <c r="Y55">
        <v>70.92</v>
      </c>
      <c r="Z55">
        <v>72.55</v>
      </c>
      <c r="AA55">
        <v>78.77</v>
      </c>
      <c r="AB55">
        <v>84.21</v>
      </c>
      <c r="AC55">
        <v>88.26</v>
      </c>
      <c r="AD55">
        <v>95.01</v>
      </c>
      <c r="AE55">
        <v>103.87</v>
      </c>
      <c r="AF55">
        <v>103.48</v>
      </c>
      <c r="AG55">
        <v>97.42</v>
      </c>
      <c r="AH55">
        <v>101.33</v>
      </c>
      <c r="AI55">
        <v>101.66</v>
      </c>
      <c r="AJ55">
        <v>97.66</v>
      </c>
      <c r="AK55">
        <v>97.03</v>
      </c>
      <c r="AL55">
        <v>100.4</v>
      </c>
      <c r="AM55">
        <v>103.52</v>
      </c>
      <c r="AN55">
        <v>106.61</v>
      </c>
      <c r="AO55">
        <v>108.54</v>
      </c>
      <c r="AP55">
        <v>112.27</v>
      </c>
      <c r="AQ55">
        <v>109.44</v>
      </c>
      <c r="AR55">
        <v>110.21</v>
      </c>
      <c r="AS55">
        <v>110.04</v>
      </c>
      <c r="AT55">
        <v>109.86</v>
      </c>
      <c r="AU55">
        <v>108.97</v>
      </c>
      <c r="AV55">
        <v>107.73</v>
      </c>
      <c r="AW55">
        <v>103.51</v>
      </c>
      <c r="AX55">
        <v>101.99</v>
      </c>
      <c r="AY55">
        <v>100.2</v>
      </c>
      <c r="AZ55">
        <v>96.76</v>
      </c>
      <c r="BA55">
        <v>94.83</v>
      </c>
      <c r="BB55">
        <v>91.01</v>
      </c>
    </row>
    <row r="56" spans="1:54" x14ac:dyDescent="0.35">
      <c r="M56" t="s">
        <v>314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0.01</v>
      </c>
      <c r="AG56">
        <v>0.14000000000000001</v>
      </c>
      <c r="AH56">
        <v>0.02</v>
      </c>
      <c r="AI56">
        <v>3.49</v>
      </c>
      <c r="AJ56">
        <v>6.53</v>
      </c>
      <c r="AK56">
        <v>6.78</v>
      </c>
      <c r="AL56">
        <v>7.06</v>
      </c>
      <c r="AM56">
        <v>7.13</v>
      </c>
      <c r="AN56">
        <v>7.26</v>
      </c>
      <c r="AO56">
        <v>7.19</v>
      </c>
      <c r="AP56">
        <v>7.16</v>
      </c>
      <c r="AQ56">
        <v>7.65</v>
      </c>
      <c r="AR56">
        <v>7.99</v>
      </c>
      <c r="AS56">
        <v>7.92</v>
      </c>
      <c r="AT56">
        <v>7.71</v>
      </c>
      <c r="AU56">
        <v>7.65</v>
      </c>
      <c r="AV56">
        <v>7.56</v>
      </c>
      <c r="AW56">
        <v>10.29</v>
      </c>
      <c r="AX56">
        <v>10.07</v>
      </c>
      <c r="AY56">
        <v>9.83</v>
      </c>
      <c r="AZ56">
        <v>11.11</v>
      </c>
      <c r="BA56">
        <v>10.84</v>
      </c>
      <c r="BB56">
        <v>12.41</v>
      </c>
    </row>
    <row r="57" spans="1:54" x14ac:dyDescent="0.35">
      <c r="M57" t="s">
        <v>315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0.15</v>
      </c>
      <c r="AE57">
        <v>0.25</v>
      </c>
      <c r="AF57">
        <v>0.21</v>
      </c>
      <c r="AG57">
        <v>0.2</v>
      </c>
      <c r="AH57">
        <v>1.1200000000000001</v>
      </c>
      <c r="AI57">
        <v>1.99</v>
      </c>
      <c r="AJ57">
        <v>2.12</v>
      </c>
      <c r="AK57">
        <v>1.93</v>
      </c>
      <c r="AL57">
        <v>1.87</v>
      </c>
      <c r="AM57">
        <v>1.84</v>
      </c>
      <c r="AN57">
        <v>1.84</v>
      </c>
      <c r="AO57">
        <v>1.83</v>
      </c>
      <c r="AP57">
        <v>1.8</v>
      </c>
      <c r="AQ57">
        <v>1.83</v>
      </c>
      <c r="AR57">
        <v>3.84</v>
      </c>
      <c r="AS57">
        <v>3.82</v>
      </c>
      <c r="AT57">
        <v>3.82</v>
      </c>
      <c r="AU57">
        <v>3.8</v>
      </c>
      <c r="AV57">
        <v>3.77</v>
      </c>
      <c r="AW57">
        <v>3.73</v>
      </c>
      <c r="AX57">
        <v>3.69</v>
      </c>
      <c r="AY57">
        <v>3.64</v>
      </c>
      <c r="AZ57">
        <v>3.59</v>
      </c>
      <c r="BA57">
        <v>3.53</v>
      </c>
      <c r="BB57">
        <v>3.46</v>
      </c>
    </row>
    <row r="58" spans="1:54" x14ac:dyDescent="0.35">
      <c r="M58" t="s">
        <v>316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0.11</v>
      </c>
      <c r="AO58">
        <v>0.12</v>
      </c>
      <c r="AP58">
        <v>0.13</v>
      </c>
      <c r="AQ58">
        <v>0.2</v>
      </c>
      <c r="AR58">
        <v>0.51</v>
      </c>
      <c r="AS58">
        <v>0.86</v>
      </c>
      <c r="AT58">
        <v>1.28</v>
      </c>
      <c r="AU58">
        <v>1.77</v>
      </c>
      <c r="AV58">
        <v>2.35</v>
      </c>
      <c r="AW58">
        <v>3.01</v>
      </c>
      <c r="AX58">
        <v>3.75</v>
      </c>
      <c r="AY58">
        <v>4.59</v>
      </c>
      <c r="AZ58">
        <v>5.51</v>
      </c>
      <c r="BA58">
        <v>6.53</v>
      </c>
      <c r="BB58">
        <v>7.69</v>
      </c>
    </row>
    <row r="59" spans="1:54" x14ac:dyDescent="0.35">
      <c r="M59" t="s">
        <v>248</v>
      </c>
      <c r="N59">
        <v>0.91</v>
      </c>
      <c r="O59">
        <v>0.24</v>
      </c>
      <c r="P59">
        <v>0.2</v>
      </c>
      <c r="Q59">
        <v>0.19</v>
      </c>
      <c r="R59">
        <v>0.13</v>
      </c>
      <c r="S59">
        <v>0.09</v>
      </c>
      <c r="T59">
        <v>0.09</v>
      </c>
      <c r="U59">
        <v>0.14000000000000001</v>
      </c>
      <c r="V59">
        <v>0.28999999999999998</v>
      </c>
      <c r="W59">
        <v>0.35</v>
      </c>
      <c r="X59">
        <v>0.44</v>
      </c>
      <c r="Y59">
        <v>0.46</v>
      </c>
      <c r="Z59">
        <v>0.52</v>
      </c>
      <c r="AA59">
        <v>0.43</v>
      </c>
      <c r="AB59">
        <v>0.39</v>
      </c>
      <c r="AC59">
        <v>0.34</v>
      </c>
      <c r="AD59">
        <v>0.27</v>
      </c>
      <c r="AE59">
        <v>0.23</v>
      </c>
      <c r="AF59">
        <v>0.18</v>
      </c>
      <c r="AG59">
        <v>0.12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0.08</v>
      </c>
      <c r="AN59">
        <v>0.14000000000000001</v>
      </c>
      <c r="AO59">
        <v>0.27</v>
      </c>
      <c r="AP59">
        <v>0.33</v>
      </c>
      <c r="AQ59">
        <v>0.33</v>
      </c>
      <c r="AR59">
        <v>0.33</v>
      </c>
      <c r="AS59">
        <v>0.33</v>
      </c>
      <c r="AT59">
        <v>0.35</v>
      </c>
      <c r="AU59">
        <v>0.38</v>
      </c>
      <c r="AV59">
        <v>0.41</v>
      </c>
      <c r="AW59">
        <v>0.44</v>
      </c>
      <c r="AX59">
        <v>0.47</v>
      </c>
      <c r="AY59">
        <v>0.5</v>
      </c>
      <c r="AZ59">
        <v>0.52</v>
      </c>
      <c r="BA59">
        <v>0.55000000000000004</v>
      </c>
      <c r="BB59">
        <v>0.56000000000000005</v>
      </c>
    </row>
    <row r="76" spans="1:54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35">
      <c r="M77" s="2" t="s">
        <v>24</v>
      </c>
    </row>
    <row r="78" spans="1:54" x14ac:dyDescent="0.35">
      <c r="M78" s="2" t="s">
        <v>113</v>
      </c>
      <c r="N78" s="2" t="s">
        <v>114</v>
      </c>
      <c r="O78" s="2" t="s">
        <v>125</v>
      </c>
      <c r="P78" s="2" t="s">
        <v>126</v>
      </c>
      <c r="Q78" s="2" t="s">
        <v>127</v>
      </c>
      <c r="R78" s="2" t="s">
        <v>128</v>
      </c>
      <c r="S78" s="2" t="s">
        <v>129</v>
      </c>
      <c r="T78" s="2" t="s">
        <v>130</v>
      </c>
      <c r="U78" s="2" t="s">
        <v>131</v>
      </c>
      <c r="V78" s="2" t="s">
        <v>132</v>
      </c>
      <c r="W78" s="2" t="s">
        <v>133</v>
      </c>
      <c r="X78" s="2" t="s">
        <v>134</v>
      </c>
      <c r="Y78" s="2" t="s">
        <v>135</v>
      </c>
      <c r="Z78" s="2" t="s">
        <v>136</v>
      </c>
      <c r="AA78" s="2" t="s">
        <v>137</v>
      </c>
      <c r="AB78" s="2" t="s">
        <v>138</v>
      </c>
      <c r="AC78" s="2" t="s">
        <v>139</v>
      </c>
      <c r="AD78" s="2" t="s">
        <v>140</v>
      </c>
      <c r="AE78" s="2" t="s">
        <v>141</v>
      </c>
      <c r="AF78" s="2" t="s">
        <v>142</v>
      </c>
      <c r="AG78" s="2" t="s">
        <v>143</v>
      </c>
      <c r="AH78" s="2" t="s">
        <v>144</v>
      </c>
      <c r="AI78" s="2" t="s">
        <v>145</v>
      </c>
      <c r="AJ78" s="2" t="s">
        <v>146</v>
      </c>
      <c r="AK78" s="2" t="s">
        <v>147</v>
      </c>
      <c r="AL78" s="2" t="s">
        <v>148</v>
      </c>
      <c r="AM78" s="2" t="s">
        <v>149</v>
      </c>
      <c r="AN78" s="2" t="s">
        <v>150</v>
      </c>
      <c r="AO78" s="2" t="s">
        <v>151</v>
      </c>
      <c r="AP78" s="2" t="s">
        <v>152</v>
      </c>
      <c r="AQ78" s="2" t="s">
        <v>115</v>
      </c>
      <c r="AR78" s="2" t="s">
        <v>153</v>
      </c>
      <c r="AS78" s="2" t="s">
        <v>154</v>
      </c>
      <c r="AT78" s="2" t="s">
        <v>155</v>
      </c>
      <c r="AU78" s="2" t="s">
        <v>156</v>
      </c>
      <c r="AV78" s="2" t="s">
        <v>157</v>
      </c>
      <c r="AW78" s="2" t="s">
        <v>116</v>
      </c>
      <c r="AX78" s="2" t="s">
        <v>158</v>
      </c>
      <c r="AY78" s="2" t="s">
        <v>159</v>
      </c>
      <c r="AZ78" s="2" t="s">
        <v>160</v>
      </c>
      <c r="BA78" s="2" t="s">
        <v>161</v>
      </c>
      <c r="BB78" s="2" t="s">
        <v>117</v>
      </c>
    </row>
    <row r="79" spans="1:54" x14ac:dyDescent="0.35">
      <c r="B79" t="s">
        <v>180</v>
      </c>
      <c r="M79" t="s">
        <v>312</v>
      </c>
      <c r="N79">
        <v>59.95</v>
      </c>
      <c r="O79">
        <v>61.3</v>
      </c>
      <c r="P79">
        <v>59.95</v>
      </c>
      <c r="Q79">
        <v>59.52</v>
      </c>
      <c r="R79">
        <v>63.56</v>
      </c>
      <c r="S79">
        <v>64.010000000000005</v>
      </c>
      <c r="T79">
        <v>65.59</v>
      </c>
      <c r="U79">
        <v>66.37</v>
      </c>
      <c r="V79">
        <v>67.209999999999994</v>
      </c>
      <c r="W79">
        <v>69.5</v>
      </c>
      <c r="X79">
        <v>69.2</v>
      </c>
      <c r="Y79">
        <v>70.92</v>
      </c>
      <c r="Z79">
        <v>72.55</v>
      </c>
      <c r="AA79">
        <v>78.77</v>
      </c>
      <c r="AB79">
        <v>84.21</v>
      </c>
      <c r="AC79">
        <v>88.26</v>
      </c>
      <c r="AD79">
        <v>95.01</v>
      </c>
      <c r="AE79">
        <v>103.87</v>
      </c>
      <c r="AF79">
        <v>103.48</v>
      </c>
      <c r="AG79">
        <v>97.42</v>
      </c>
      <c r="AH79">
        <v>101.33</v>
      </c>
      <c r="AI79">
        <v>101.66</v>
      </c>
      <c r="AJ79">
        <v>97.66</v>
      </c>
      <c r="AK79">
        <v>97.03</v>
      </c>
      <c r="AL79">
        <v>100.4</v>
      </c>
      <c r="AM79">
        <v>103.52</v>
      </c>
      <c r="AN79">
        <v>106.61</v>
      </c>
      <c r="AO79">
        <v>108.54</v>
      </c>
      <c r="AP79">
        <v>112.27</v>
      </c>
      <c r="AQ79">
        <v>109.44</v>
      </c>
      <c r="AR79">
        <v>110.21</v>
      </c>
      <c r="AS79">
        <v>110.04</v>
      </c>
      <c r="AT79">
        <v>109.86</v>
      </c>
      <c r="AU79">
        <v>108.97</v>
      </c>
      <c r="AV79">
        <v>107.73</v>
      </c>
      <c r="AW79">
        <v>103.51</v>
      </c>
      <c r="AX79">
        <v>101.99</v>
      </c>
      <c r="AY79">
        <v>100.2</v>
      </c>
      <c r="AZ79">
        <v>96.76</v>
      </c>
      <c r="BA79">
        <v>94.83</v>
      </c>
      <c r="BB79">
        <v>91.01</v>
      </c>
    </row>
    <row r="80" spans="1:54" x14ac:dyDescent="0.35">
      <c r="B80" t="s">
        <v>220</v>
      </c>
      <c r="C80" t="s">
        <v>113</v>
      </c>
      <c r="M80" t="s">
        <v>311</v>
      </c>
      <c r="N80">
        <v>67.38</v>
      </c>
      <c r="O80">
        <v>71.67</v>
      </c>
      <c r="P80">
        <v>75.34</v>
      </c>
      <c r="Q80">
        <v>77.47</v>
      </c>
      <c r="R80">
        <v>80.209999999999994</v>
      </c>
      <c r="S80">
        <v>81.03</v>
      </c>
      <c r="T80">
        <v>81.819999999999993</v>
      </c>
      <c r="U80">
        <v>84.05</v>
      </c>
      <c r="V80">
        <v>85.72</v>
      </c>
      <c r="W80">
        <v>85.36</v>
      </c>
      <c r="X80">
        <v>84.15</v>
      </c>
      <c r="Y80">
        <v>83</v>
      </c>
      <c r="Z80">
        <v>83.36</v>
      </c>
      <c r="AA80">
        <v>83.55</v>
      </c>
      <c r="AB80">
        <v>82.56</v>
      </c>
      <c r="AC80">
        <v>80.069999999999993</v>
      </c>
      <c r="AD80">
        <v>78.62</v>
      </c>
      <c r="AE80">
        <v>77.95</v>
      </c>
      <c r="AF80">
        <v>74.180000000000007</v>
      </c>
      <c r="AG80">
        <v>70.53</v>
      </c>
      <c r="AH80">
        <v>65.569999999999993</v>
      </c>
      <c r="AI80">
        <v>60.94</v>
      </c>
      <c r="AJ80">
        <v>57.54</v>
      </c>
      <c r="AK80">
        <v>55.59</v>
      </c>
      <c r="AL80">
        <v>55</v>
      </c>
      <c r="AM80">
        <v>54.81</v>
      </c>
      <c r="AN80">
        <v>54.33</v>
      </c>
      <c r="AO80">
        <v>54.61</v>
      </c>
      <c r="AP80">
        <v>54.79</v>
      </c>
      <c r="AQ80">
        <v>54.84</v>
      </c>
      <c r="AR80">
        <v>53.79</v>
      </c>
      <c r="AS80">
        <v>53.57</v>
      </c>
      <c r="AT80">
        <v>53.53</v>
      </c>
      <c r="AU80">
        <v>53.23</v>
      </c>
      <c r="AV80">
        <v>52.78</v>
      </c>
      <c r="AW80">
        <v>52.27</v>
      </c>
      <c r="AX80">
        <v>51.67</v>
      </c>
      <c r="AY80">
        <v>51.06</v>
      </c>
      <c r="AZ80">
        <v>50.32</v>
      </c>
      <c r="BA80">
        <v>49.43</v>
      </c>
      <c r="BB80">
        <v>48.5</v>
      </c>
    </row>
    <row r="81" spans="13:54" x14ac:dyDescent="0.35">
      <c r="M81" t="s">
        <v>314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0.01</v>
      </c>
      <c r="AG81">
        <v>0.14000000000000001</v>
      </c>
      <c r="AH81">
        <v>0.02</v>
      </c>
      <c r="AI81">
        <v>3.49</v>
      </c>
      <c r="AJ81">
        <v>6.53</v>
      </c>
      <c r="AK81">
        <v>6.78</v>
      </c>
      <c r="AL81">
        <v>7.06</v>
      </c>
      <c r="AM81">
        <v>7.13</v>
      </c>
      <c r="AN81">
        <v>7.26</v>
      </c>
      <c r="AO81">
        <v>7.19</v>
      </c>
      <c r="AP81">
        <v>7.16</v>
      </c>
      <c r="AQ81">
        <v>7.65</v>
      </c>
      <c r="AR81">
        <v>7.99</v>
      </c>
      <c r="AS81">
        <v>7.92</v>
      </c>
      <c r="AT81">
        <v>7.71</v>
      </c>
      <c r="AU81">
        <v>7.65</v>
      </c>
      <c r="AV81">
        <v>7.56</v>
      </c>
      <c r="AW81">
        <v>10.29</v>
      </c>
      <c r="AX81">
        <v>10.07</v>
      </c>
      <c r="AY81">
        <v>9.83</v>
      </c>
      <c r="AZ81">
        <v>11.11</v>
      </c>
      <c r="BA81">
        <v>10.84</v>
      </c>
      <c r="BB81">
        <v>12.41</v>
      </c>
    </row>
    <row r="82" spans="13:54" x14ac:dyDescent="0.35">
      <c r="M82" t="s">
        <v>315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0.15</v>
      </c>
      <c r="AE82">
        <v>0.25</v>
      </c>
      <c r="AF82">
        <v>0.21</v>
      </c>
      <c r="AG82">
        <v>0.2</v>
      </c>
      <c r="AH82">
        <v>1.1200000000000001</v>
      </c>
      <c r="AI82">
        <v>1.99</v>
      </c>
      <c r="AJ82">
        <v>2.12</v>
      </c>
      <c r="AK82">
        <v>1.93</v>
      </c>
      <c r="AL82">
        <v>1.87</v>
      </c>
      <c r="AM82">
        <v>1.84</v>
      </c>
      <c r="AN82">
        <v>1.84</v>
      </c>
      <c r="AO82">
        <v>1.83</v>
      </c>
      <c r="AP82">
        <v>1.8</v>
      </c>
      <c r="AQ82">
        <v>1.83</v>
      </c>
      <c r="AR82">
        <v>3.84</v>
      </c>
      <c r="AS82">
        <v>3.82</v>
      </c>
      <c r="AT82">
        <v>3.82</v>
      </c>
      <c r="AU82">
        <v>3.8</v>
      </c>
      <c r="AV82">
        <v>3.77</v>
      </c>
      <c r="AW82">
        <v>3.73</v>
      </c>
      <c r="AX82">
        <v>3.69</v>
      </c>
      <c r="AY82">
        <v>3.64</v>
      </c>
      <c r="AZ82">
        <v>3.59</v>
      </c>
      <c r="BA82">
        <v>3.53</v>
      </c>
      <c r="BB82">
        <v>3.46</v>
      </c>
    </row>
    <row r="83" spans="13:54" x14ac:dyDescent="0.35">
      <c r="M83" t="s">
        <v>316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0.11</v>
      </c>
      <c r="AO83">
        <v>0.12</v>
      </c>
      <c r="AP83">
        <v>0.13</v>
      </c>
      <c r="AQ83">
        <v>0.2</v>
      </c>
      <c r="AR83">
        <v>0.51</v>
      </c>
      <c r="AS83">
        <v>0.86</v>
      </c>
      <c r="AT83">
        <v>1.28</v>
      </c>
      <c r="AU83">
        <v>1.77</v>
      </c>
      <c r="AV83">
        <v>2.35</v>
      </c>
      <c r="AW83">
        <v>3.01</v>
      </c>
      <c r="AX83">
        <v>3.75</v>
      </c>
      <c r="AY83">
        <v>4.59</v>
      </c>
      <c r="AZ83">
        <v>5.51</v>
      </c>
      <c r="BA83">
        <v>6.53</v>
      </c>
      <c r="BB83">
        <v>7.69</v>
      </c>
    </row>
    <row r="84" spans="13:54" x14ac:dyDescent="0.35">
      <c r="M84" t="s">
        <v>248</v>
      </c>
      <c r="N84">
        <v>0.91</v>
      </c>
      <c r="O84">
        <v>0.24</v>
      </c>
      <c r="P84">
        <v>0.2</v>
      </c>
      <c r="Q84">
        <v>0.19</v>
      </c>
      <c r="R84">
        <v>0.13</v>
      </c>
      <c r="S84">
        <v>0.09</v>
      </c>
      <c r="T84">
        <v>0.09</v>
      </c>
      <c r="U84">
        <v>0.14000000000000001</v>
      </c>
      <c r="V84">
        <v>0.28999999999999998</v>
      </c>
      <c r="W84">
        <v>0.35</v>
      </c>
      <c r="X84">
        <v>0.44</v>
      </c>
      <c r="Y84">
        <v>0.46</v>
      </c>
      <c r="Z84">
        <v>0.52</v>
      </c>
      <c r="AA84">
        <v>0.43</v>
      </c>
      <c r="AB84">
        <v>0.39</v>
      </c>
      <c r="AC84">
        <v>0.34</v>
      </c>
      <c r="AD84">
        <v>0.27</v>
      </c>
      <c r="AE84">
        <v>0.23</v>
      </c>
      <c r="AF84">
        <v>0.18</v>
      </c>
      <c r="AG84">
        <v>0.12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0.08</v>
      </c>
      <c r="AN84">
        <v>0.14000000000000001</v>
      </c>
      <c r="AO84">
        <v>0.27</v>
      </c>
      <c r="AP84">
        <v>0.33</v>
      </c>
      <c r="AQ84">
        <v>0.33</v>
      </c>
      <c r="AR84">
        <v>0.33</v>
      </c>
      <c r="AS84">
        <v>0.33</v>
      </c>
      <c r="AT84">
        <v>0.35</v>
      </c>
      <c r="AU84">
        <v>0.38</v>
      </c>
      <c r="AV84">
        <v>0.41</v>
      </c>
      <c r="AW84">
        <v>0.44</v>
      </c>
      <c r="AX84">
        <v>0.47</v>
      </c>
      <c r="AY84">
        <v>0.5</v>
      </c>
      <c r="AZ84">
        <v>0.52</v>
      </c>
      <c r="BA84">
        <v>0.55000000000000004</v>
      </c>
      <c r="BB84">
        <v>0.56000000000000005</v>
      </c>
    </row>
    <row r="101" spans="1:54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35">
      <c r="M102" s="2" t="s">
        <v>25</v>
      </c>
    </row>
    <row r="103" spans="1:54" x14ac:dyDescent="0.35">
      <c r="M103" s="2" t="s">
        <v>113</v>
      </c>
      <c r="N103" s="2" t="s">
        <v>115</v>
      </c>
      <c r="O103" s="2" t="s">
        <v>153</v>
      </c>
      <c r="P103" s="2" t="s">
        <v>154</v>
      </c>
      <c r="Q103" s="2" t="s">
        <v>155</v>
      </c>
      <c r="R103" s="2" t="s">
        <v>156</v>
      </c>
      <c r="S103" s="2" t="s">
        <v>157</v>
      </c>
      <c r="T103" s="2" t="s">
        <v>116</v>
      </c>
      <c r="U103" s="2" t="s">
        <v>158</v>
      </c>
      <c r="V103" s="2" t="s">
        <v>159</v>
      </c>
      <c r="W103" s="2" t="s">
        <v>160</v>
      </c>
      <c r="X103" s="2" t="s">
        <v>161</v>
      </c>
      <c r="Y103" s="2" t="s">
        <v>117</v>
      </c>
    </row>
    <row r="104" spans="1:54" x14ac:dyDescent="0.35">
      <c r="B104" t="s">
        <v>180</v>
      </c>
      <c r="M104" t="s">
        <v>300</v>
      </c>
      <c r="N104">
        <v>100</v>
      </c>
      <c r="O104">
        <v>103.11</v>
      </c>
      <c r="P104">
        <v>104.74</v>
      </c>
      <c r="Q104">
        <v>106.97</v>
      </c>
      <c r="R104">
        <v>108.74</v>
      </c>
      <c r="S104">
        <v>110.31</v>
      </c>
      <c r="T104">
        <v>112.04</v>
      </c>
      <c r="U104">
        <v>113.83</v>
      </c>
      <c r="V104">
        <v>115.8</v>
      </c>
      <c r="W104">
        <v>117.94</v>
      </c>
      <c r="X104">
        <v>120.29</v>
      </c>
      <c r="Y104">
        <v>123.13</v>
      </c>
    </row>
    <row r="105" spans="1:54" x14ac:dyDescent="0.35">
      <c r="B105" t="s">
        <v>184</v>
      </c>
      <c r="C105" t="s">
        <v>113</v>
      </c>
      <c r="M105" t="s">
        <v>182</v>
      </c>
      <c r="N105">
        <v>100</v>
      </c>
      <c r="O105">
        <v>101.97</v>
      </c>
      <c r="P105">
        <v>101.9</v>
      </c>
      <c r="Q105">
        <v>102.16</v>
      </c>
      <c r="R105">
        <v>101.85</v>
      </c>
      <c r="S105">
        <v>101.19</v>
      </c>
      <c r="T105">
        <v>100.48</v>
      </c>
      <c r="U105">
        <v>99.61</v>
      </c>
      <c r="V105">
        <v>98.61</v>
      </c>
      <c r="W105">
        <v>97.54</v>
      </c>
      <c r="X105">
        <v>96.38</v>
      </c>
      <c r="Y105">
        <v>95.27</v>
      </c>
    </row>
    <row r="106" spans="1:54" x14ac:dyDescent="0.35">
      <c r="M106" t="s">
        <v>181</v>
      </c>
      <c r="N106">
        <v>100</v>
      </c>
      <c r="O106">
        <v>98.9</v>
      </c>
      <c r="P106">
        <v>97.28</v>
      </c>
      <c r="Q106">
        <v>95.5</v>
      </c>
      <c r="R106">
        <v>93.67</v>
      </c>
      <c r="S106">
        <v>91.73</v>
      </c>
      <c r="T106">
        <v>89.68</v>
      </c>
      <c r="U106">
        <v>87.5</v>
      </c>
      <c r="V106">
        <v>85.15</v>
      </c>
      <c r="W106">
        <v>82.7</v>
      </c>
      <c r="X106">
        <v>80.12</v>
      </c>
      <c r="Y106">
        <v>77.37</v>
      </c>
    </row>
    <row r="126" spans="1:54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35">
      <c r="M127" s="9" t="s">
        <v>442</v>
      </c>
    </row>
    <row r="128" spans="1:54" x14ac:dyDescent="0.35">
      <c r="M128" s="2" t="s">
        <v>113</v>
      </c>
      <c r="N128" s="2" t="s">
        <v>115</v>
      </c>
      <c r="O128" s="2" t="s">
        <v>153</v>
      </c>
      <c r="P128" s="2" t="s">
        <v>154</v>
      </c>
      <c r="Q128" s="2" t="s">
        <v>155</v>
      </c>
      <c r="R128" s="2" t="s">
        <v>156</v>
      </c>
      <c r="S128" s="2" t="s">
        <v>157</v>
      </c>
      <c r="T128" s="2" t="s">
        <v>116</v>
      </c>
      <c r="U128" s="2" t="s">
        <v>158</v>
      </c>
      <c r="V128" s="2" t="s">
        <v>159</v>
      </c>
      <c r="W128" s="2" t="s">
        <v>160</v>
      </c>
      <c r="X128" s="2" t="s">
        <v>161</v>
      </c>
      <c r="Y128" s="2" t="s">
        <v>117</v>
      </c>
    </row>
    <row r="129" spans="2:25" x14ac:dyDescent="0.35">
      <c r="B129" t="s">
        <v>112</v>
      </c>
      <c r="M129" t="s">
        <v>441</v>
      </c>
      <c r="N129">
        <v>2560</v>
      </c>
      <c r="O129">
        <v>2448</v>
      </c>
      <c r="P129">
        <v>2307</v>
      </c>
      <c r="Q129">
        <v>2179</v>
      </c>
      <c r="R129">
        <v>2059</v>
      </c>
      <c r="S129">
        <v>1935</v>
      </c>
      <c r="T129">
        <v>1811</v>
      </c>
      <c r="U129">
        <v>1684</v>
      </c>
      <c r="V129">
        <v>1556</v>
      </c>
      <c r="W129">
        <v>1426</v>
      </c>
      <c r="X129">
        <v>1292</v>
      </c>
      <c r="Y129">
        <v>1157</v>
      </c>
    </row>
    <row r="130" spans="2:25" x14ac:dyDescent="0.35">
      <c r="B130" t="s">
        <v>302</v>
      </c>
      <c r="C130" t="s">
        <v>113</v>
      </c>
      <c r="M130" t="s">
        <v>301</v>
      </c>
      <c r="N130">
        <v>0</v>
      </c>
      <c r="O130">
        <v>183</v>
      </c>
      <c r="P130">
        <v>393</v>
      </c>
      <c r="Q130">
        <v>585</v>
      </c>
      <c r="R130">
        <v>757</v>
      </c>
      <c r="S130">
        <v>933</v>
      </c>
      <c r="T130">
        <v>1113</v>
      </c>
      <c r="U130">
        <v>1296</v>
      </c>
      <c r="V130">
        <v>1488</v>
      </c>
      <c r="W130">
        <v>1681</v>
      </c>
      <c r="X130">
        <v>1886</v>
      </c>
      <c r="Y130">
        <v>2103</v>
      </c>
    </row>
    <row r="151" spans="1:54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35">
      <c r="M152" s="2" t="s">
        <v>26</v>
      </c>
    </row>
    <row r="153" spans="1:54" x14ac:dyDescent="0.35">
      <c r="M153" s="2" t="s">
        <v>113</v>
      </c>
      <c r="N153" s="2" t="s">
        <v>114</v>
      </c>
      <c r="O153" s="2" t="s">
        <v>125</v>
      </c>
      <c r="P153" s="2" t="s">
        <v>126</v>
      </c>
      <c r="Q153" s="2" t="s">
        <v>127</v>
      </c>
      <c r="R153" s="2" t="s">
        <v>128</v>
      </c>
      <c r="S153" s="2" t="s">
        <v>129</v>
      </c>
      <c r="T153" s="2" t="s">
        <v>130</v>
      </c>
      <c r="U153" s="2" t="s">
        <v>131</v>
      </c>
      <c r="V153" s="2" t="s">
        <v>132</v>
      </c>
      <c r="W153" s="2" t="s">
        <v>133</v>
      </c>
      <c r="X153" s="2" t="s">
        <v>134</v>
      </c>
      <c r="Y153" s="2" t="s">
        <v>135</v>
      </c>
      <c r="Z153" s="2" t="s">
        <v>136</v>
      </c>
      <c r="AA153" s="2" t="s">
        <v>137</v>
      </c>
      <c r="AB153" s="2" t="s">
        <v>138</v>
      </c>
      <c r="AC153" s="2" t="s">
        <v>139</v>
      </c>
      <c r="AD153" s="2" t="s">
        <v>140</v>
      </c>
      <c r="AE153" s="2" t="s">
        <v>141</v>
      </c>
      <c r="AF153" s="2" t="s">
        <v>142</v>
      </c>
      <c r="AG153" s="2" t="s">
        <v>143</v>
      </c>
      <c r="AH153" s="2" t="s">
        <v>144</v>
      </c>
      <c r="AI153" s="2" t="s">
        <v>145</v>
      </c>
      <c r="AJ153" s="2" t="s">
        <v>146</v>
      </c>
      <c r="AK153" s="2" t="s">
        <v>147</v>
      </c>
      <c r="AL153" s="2" t="s">
        <v>148</v>
      </c>
      <c r="AM153" s="2" t="s">
        <v>149</v>
      </c>
      <c r="AN153" s="2" t="s">
        <v>150</v>
      </c>
      <c r="AO153" s="2" t="s">
        <v>151</v>
      </c>
      <c r="AP153" s="2" t="s">
        <v>152</v>
      </c>
      <c r="AQ153" s="2" t="s">
        <v>115</v>
      </c>
      <c r="AR153" s="2" t="s">
        <v>153</v>
      </c>
      <c r="AS153" s="2" t="s">
        <v>154</v>
      </c>
      <c r="AT153" s="2" t="s">
        <v>155</v>
      </c>
      <c r="AU153" s="2" t="s">
        <v>156</v>
      </c>
      <c r="AV153" s="2" t="s">
        <v>157</v>
      </c>
      <c r="AW153" s="2" t="s">
        <v>116</v>
      </c>
      <c r="AX153" s="2" t="s">
        <v>158</v>
      </c>
      <c r="AY153" s="2" t="s">
        <v>159</v>
      </c>
      <c r="AZ153" s="2" t="s">
        <v>160</v>
      </c>
      <c r="BA153" s="2" t="s">
        <v>161</v>
      </c>
      <c r="BB153" s="2" t="s">
        <v>117</v>
      </c>
    </row>
    <row r="154" spans="1:54" x14ac:dyDescent="0.35">
      <c r="B154" t="s">
        <v>180</v>
      </c>
      <c r="M154" t="s">
        <v>323</v>
      </c>
      <c r="N154">
        <v>0.3</v>
      </c>
      <c r="O154">
        <v>0.31</v>
      </c>
      <c r="P154">
        <v>0.33</v>
      </c>
      <c r="Q154">
        <v>0.34</v>
      </c>
      <c r="R154">
        <v>0.31</v>
      </c>
      <c r="S154">
        <v>0.31</v>
      </c>
      <c r="T154">
        <v>0.31</v>
      </c>
      <c r="U154">
        <v>0.3</v>
      </c>
      <c r="V154">
        <v>0.25</v>
      </c>
      <c r="W154">
        <v>0.24</v>
      </c>
      <c r="X154">
        <v>0.23</v>
      </c>
      <c r="Y154">
        <v>0.22</v>
      </c>
      <c r="Z154">
        <v>0.21</v>
      </c>
      <c r="AA154">
        <v>0.22</v>
      </c>
      <c r="AB154">
        <v>0.22</v>
      </c>
      <c r="AC154">
        <v>0.24</v>
      </c>
      <c r="AD154">
        <v>0.23</v>
      </c>
      <c r="AE154">
        <v>0.23</v>
      </c>
      <c r="AF154">
        <v>0.24</v>
      </c>
      <c r="AG154">
        <v>0.23</v>
      </c>
      <c r="AH154">
        <v>0.25</v>
      </c>
      <c r="AI154">
        <v>0.25</v>
      </c>
      <c r="AJ154">
        <v>0.25</v>
      </c>
      <c r="AK154">
        <v>0.25</v>
      </c>
      <c r="AL154">
        <v>0.26</v>
      </c>
      <c r="AM154">
        <v>0.25</v>
      </c>
      <c r="AN154">
        <v>0.26</v>
      </c>
      <c r="AO154">
        <v>0.25</v>
      </c>
      <c r="AP154">
        <v>0.23</v>
      </c>
      <c r="AQ154">
        <v>0.23</v>
      </c>
      <c r="AR154">
        <v>0.21</v>
      </c>
      <c r="AS154">
        <v>0.21</v>
      </c>
      <c r="AT154">
        <v>0.21</v>
      </c>
      <c r="AU154">
        <v>0.21</v>
      </c>
      <c r="AV154">
        <v>0.19</v>
      </c>
      <c r="AW154">
        <v>0.18</v>
      </c>
      <c r="AX154">
        <v>0.18</v>
      </c>
      <c r="AY154">
        <v>7.0000000000000007E-2</v>
      </c>
      <c r="AZ154">
        <v>7.0000000000000007E-2</v>
      </c>
      <c r="BA154">
        <v>0.06</v>
      </c>
      <c r="BB154">
        <v>0.06</v>
      </c>
    </row>
    <row r="155" spans="1:54" x14ac:dyDescent="0.35">
      <c r="B155" t="s">
        <v>184</v>
      </c>
      <c r="C155" t="s">
        <v>113</v>
      </c>
      <c r="M155" t="s">
        <v>324</v>
      </c>
      <c r="AR155">
        <v>0.18</v>
      </c>
      <c r="AS155">
        <v>0.18</v>
      </c>
      <c r="AT155">
        <v>0.18</v>
      </c>
      <c r="AU155">
        <v>0.18</v>
      </c>
      <c r="AV155">
        <v>0.16</v>
      </c>
      <c r="AW155">
        <v>0.15</v>
      </c>
      <c r="AX155">
        <v>0.15</v>
      </c>
      <c r="AY155">
        <v>0.04</v>
      </c>
      <c r="AZ155">
        <v>0.04</v>
      </c>
      <c r="BA155">
        <v>0.03</v>
      </c>
      <c r="BB155">
        <v>0.03</v>
      </c>
    </row>
    <row r="156" spans="1:54" x14ac:dyDescent="0.35">
      <c r="M156" t="s">
        <v>325</v>
      </c>
      <c r="AR156">
        <v>0.03</v>
      </c>
      <c r="AS156">
        <v>0.03</v>
      </c>
      <c r="AT156">
        <v>0.03</v>
      </c>
      <c r="AU156">
        <v>0.03</v>
      </c>
      <c r="AV156">
        <v>0.03</v>
      </c>
      <c r="AW156">
        <v>0.03</v>
      </c>
      <c r="AX156">
        <v>0.03</v>
      </c>
      <c r="AY156">
        <v>0.03</v>
      </c>
      <c r="AZ156">
        <v>0.03</v>
      </c>
      <c r="BA156">
        <v>0.03</v>
      </c>
      <c r="BB156">
        <v>0.03</v>
      </c>
    </row>
    <row r="176" spans="1:54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2:54" x14ac:dyDescent="0.35">
      <c r="M177" s="2" t="s">
        <v>27</v>
      </c>
    </row>
    <row r="178" spans="2:54" x14ac:dyDescent="0.35">
      <c r="M178" s="2" t="s">
        <v>113</v>
      </c>
      <c r="N178" s="2" t="s">
        <v>114</v>
      </c>
      <c r="O178" s="2" t="s">
        <v>125</v>
      </c>
      <c r="P178" s="2" t="s">
        <v>126</v>
      </c>
      <c r="Q178" s="2" t="s">
        <v>127</v>
      </c>
      <c r="R178" s="2" t="s">
        <v>128</v>
      </c>
      <c r="S178" s="2" t="s">
        <v>129</v>
      </c>
      <c r="T178" s="2" t="s">
        <v>130</v>
      </c>
      <c r="U178" s="2" t="s">
        <v>131</v>
      </c>
      <c r="V178" s="2" t="s">
        <v>132</v>
      </c>
      <c r="W178" s="2" t="s">
        <v>133</v>
      </c>
      <c r="X178" s="2" t="s">
        <v>134</v>
      </c>
      <c r="Y178" s="2" t="s">
        <v>135</v>
      </c>
      <c r="Z178" s="2" t="s">
        <v>136</v>
      </c>
      <c r="AA178" s="2" t="s">
        <v>137</v>
      </c>
      <c r="AB178" s="2" t="s">
        <v>138</v>
      </c>
      <c r="AC178" s="2" t="s">
        <v>139</v>
      </c>
      <c r="AD178" s="2" t="s">
        <v>140</v>
      </c>
      <c r="AE178" s="2" t="s">
        <v>141</v>
      </c>
      <c r="AF178" s="2" t="s">
        <v>142</v>
      </c>
      <c r="AG178" s="2" t="s">
        <v>143</v>
      </c>
      <c r="AH178" s="2" t="s">
        <v>144</v>
      </c>
      <c r="AI178" s="2" t="s">
        <v>145</v>
      </c>
      <c r="AJ178" s="2" t="s">
        <v>146</v>
      </c>
      <c r="AK178" s="2" t="s">
        <v>147</v>
      </c>
      <c r="AL178" s="2" t="s">
        <v>148</v>
      </c>
      <c r="AM178" s="2" t="s">
        <v>149</v>
      </c>
      <c r="AN178" s="2" t="s">
        <v>150</v>
      </c>
      <c r="AO178" s="2" t="s">
        <v>151</v>
      </c>
      <c r="AP178" s="2" t="s">
        <v>152</v>
      </c>
      <c r="AQ178" s="2" t="s">
        <v>115</v>
      </c>
      <c r="AR178" s="2" t="s">
        <v>153</v>
      </c>
      <c r="AS178" s="2" t="s">
        <v>154</v>
      </c>
      <c r="AT178" s="2" t="s">
        <v>155</v>
      </c>
      <c r="AU178" s="2" t="s">
        <v>156</v>
      </c>
      <c r="AV178" s="2" t="s">
        <v>157</v>
      </c>
      <c r="AW178" s="2" t="s">
        <v>116</v>
      </c>
      <c r="AX178" s="2" t="s">
        <v>158</v>
      </c>
      <c r="AY178" s="2" t="s">
        <v>159</v>
      </c>
      <c r="AZ178" s="2" t="s">
        <v>160</v>
      </c>
      <c r="BA178" s="2" t="s">
        <v>161</v>
      </c>
      <c r="BB178" s="2" t="s">
        <v>117</v>
      </c>
    </row>
    <row r="179" spans="2:54" x14ac:dyDescent="0.35">
      <c r="B179" t="s">
        <v>124</v>
      </c>
      <c r="M179" t="s">
        <v>312</v>
      </c>
      <c r="N179">
        <v>4.01</v>
      </c>
      <c r="O179">
        <v>4.08</v>
      </c>
      <c r="P179">
        <v>4.3099999999999996</v>
      </c>
      <c r="Q179">
        <v>4.4800000000000004</v>
      </c>
      <c r="R179">
        <v>4.0599999999999996</v>
      </c>
      <c r="S179">
        <v>4.09</v>
      </c>
      <c r="T179">
        <v>4.0599999999999996</v>
      </c>
      <c r="U179">
        <v>3.96</v>
      </c>
      <c r="V179">
        <v>3.34</v>
      </c>
      <c r="W179">
        <v>3.14</v>
      </c>
      <c r="X179">
        <v>3.08</v>
      </c>
      <c r="Y179">
        <v>2.85</v>
      </c>
      <c r="Z179">
        <v>2.84</v>
      </c>
      <c r="AA179">
        <v>2.95</v>
      </c>
      <c r="AB179">
        <v>2.92</v>
      </c>
      <c r="AC179">
        <v>3.14</v>
      </c>
      <c r="AD179">
        <v>3.06</v>
      </c>
      <c r="AE179">
        <v>3.08</v>
      </c>
      <c r="AF179">
        <v>3.2</v>
      </c>
      <c r="AG179">
        <v>3.11</v>
      </c>
      <c r="AH179">
        <v>3.27</v>
      </c>
      <c r="AI179">
        <v>3.37</v>
      </c>
      <c r="AJ179">
        <v>3.37</v>
      </c>
      <c r="AK179">
        <v>3.35</v>
      </c>
      <c r="AL179">
        <v>3.41</v>
      </c>
      <c r="AM179">
        <v>3.36</v>
      </c>
      <c r="AN179">
        <v>3.43</v>
      </c>
      <c r="AO179">
        <v>3.3</v>
      </c>
      <c r="AP179">
        <v>3.03</v>
      </c>
      <c r="AQ179">
        <v>3.02</v>
      </c>
      <c r="AR179">
        <v>2.82</v>
      </c>
      <c r="AS179">
        <v>2.82</v>
      </c>
      <c r="AT179">
        <v>2.82</v>
      </c>
      <c r="AU179">
        <v>2.82</v>
      </c>
      <c r="AV179">
        <v>2.5299999999999998</v>
      </c>
      <c r="AW179">
        <v>2.46</v>
      </c>
      <c r="AX179">
        <v>2.46</v>
      </c>
      <c r="AY179">
        <v>0.97</v>
      </c>
      <c r="AZ179">
        <v>0.88</v>
      </c>
      <c r="BA179">
        <v>0.82</v>
      </c>
      <c r="BB179">
        <v>0.8</v>
      </c>
    </row>
    <row r="180" spans="2:54" x14ac:dyDescent="0.35">
      <c r="B180" t="s">
        <v>198</v>
      </c>
      <c r="C180" t="s">
        <v>113</v>
      </c>
      <c r="M180" t="s">
        <v>314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0.2</v>
      </c>
      <c r="AS180">
        <v>0.2</v>
      </c>
      <c r="AT180">
        <v>0.2</v>
      </c>
      <c r="AU180">
        <v>0.2</v>
      </c>
      <c r="AV180">
        <v>0.18</v>
      </c>
      <c r="AW180">
        <v>0.24</v>
      </c>
      <c r="AX180">
        <v>0.24</v>
      </c>
      <c r="AY180">
        <v>0.1</v>
      </c>
      <c r="AZ180">
        <v>0.1</v>
      </c>
      <c r="BA180">
        <v>0.09</v>
      </c>
      <c r="BB180">
        <v>0.11</v>
      </c>
    </row>
    <row r="181" spans="2:54" x14ac:dyDescent="0.35">
      <c r="M181" t="s">
        <v>316</v>
      </c>
      <c r="N181">
        <v>0.74</v>
      </c>
      <c r="O181">
        <v>0.72</v>
      </c>
      <c r="P181">
        <v>0.7</v>
      </c>
      <c r="Q181">
        <v>0.76</v>
      </c>
      <c r="R181">
        <v>0.82</v>
      </c>
      <c r="S181">
        <v>0.85</v>
      </c>
      <c r="T181">
        <v>0.92</v>
      </c>
      <c r="U181">
        <v>1.02</v>
      </c>
      <c r="V181">
        <v>1.17</v>
      </c>
      <c r="W181">
        <v>1.23</v>
      </c>
      <c r="X181">
        <v>1.25</v>
      </c>
      <c r="Y181">
        <v>1.25</v>
      </c>
      <c r="Z181">
        <v>1.31</v>
      </c>
      <c r="AA181">
        <v>1.27</v>
      </c>
      <c r="AB181">
        <v>1.33</v>
      </c>
      <c r="AC181">
        <v>1.35</v>
      </c>
      <c r="AD181">
        <v>1.35</v>
      </c>
      <c r="AE181">
        <v>1.28</v>
      </c>
      <c r="AF181">
        <v>1.36</v>
      </c>
      <c r="AG181">
        <v>1.42</v>
      </c>
      <c r="AH181">
        <v>1.46</v>
      </c>
      <c r="AI181">
        <v>1.43</v>
      </c>
      <c r="AJ181">
        <v>1.39</v>
      </c>
      <c r="AK181">
        <v>1.39</v>
      </c>
      <c r="AL181">
        <v>1.39</v>
      </c>
      <c r="AM181">
        <v>1.43</v>
      </c>
      <c r="AN181">
        <v>1.5</v>
      </c>
      <c r="AO181">
        <v>1.47</v>
      </c>
      <c r="AP181">
        <v>1.45</v>
      </c>
      <c r="AQ181">
        <v>1.48</v>
      </c>
      <c r="AR181">
        <v>1.53</v>
      </c>
      <c r="AS181">
        <v>1.55</v>
      </c>
      <c r="AT181">
        <v>1.55</v>
      </c>
      <c r="AU181">
        <v>1.55</v>
      </c>
      <c r="AV181">
        <v>1.91</v>
      </c>
      <c r="AW181">
        <v>1.92</v>
      </c>
      <c r="AX181">
        <v>1.92</v>
      </c>
      <c r="AY181">
        <v>2.46</v>
      </c>
      <c r="AZ181">
        <v>3.01</v>
      </c>
      <c r="BA181">
        <v>3.12</v>
      </c>
      <c r="BB181">
        <v>3.24</v>
      </c>
    </row>
    <row r="182" spans="2:54" x14ac:dyDescent="0.35">
      <c r="M182" t="s">
        <v>311</v>
      </c>
      <c r="N182">
        <v>0.02</v>
      </c>
      <c r="O182">
        <v>0.02</v>
      </c>
      <c r="P182">
        <v>0.01</v>
      </c>
      <c r="Q182">
        <v>0</v>
      </c>
      <c r="R182">
        <v>0</v>
      </c>
      <c r="S182">
        <v>0.01</v>
      </c>
      <c r="T182">
        <v>0.01</v>
      </c>
      <c r="U182">
        <v>0</v>
      </c>
      <c r="V182">
        <v>0</v>
      </c>
      <c r="W182">
        <v>0</v>
      </c>
      <c r="X182">
        <v>0.01</v>
      </c>
      <c r="Y182">
        <v>0.01</v>
      </c>
      <c r="Z182">
        <v>0.01</v>
      </c>
      <c r="AA182">
        <v>0</v>
      </c>
      <c r="AB182">
        <v>0</v>
      </c>
      <c r="AC182">
        <v>0</v>
      </c>
      <c r="AD182">
        <v>0</v>
      </c>
      <c r="AE182">
        <v>0.01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</row>
    <row r="201" spans="1:54" x14ac:dyDescent="0.3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35">
      <c r="M202" s="2" t="s">
        <v>28</v>
      </c>
    </row>
    <row r="203" spans="1:54" x14ac:dyDescent="0.35">
      <c r="M203" s="2" t="s">
        <v>113</v>
      </c>
      <c r="N203" s="2" t="s">
        <v>114</v>
      </c>
      <c r="O203" s="2" t="s">
        <v>125</v>
      </c>
      <c r="P203" s="2" t="s">
        <v>126</v>
      </c>
      <c r="Q203" s="2" t="s">
        <v>127</v>
      </c>
      <c r="R203" s="2" t="s">
        <v>128</v>
      </c>
      <c r="S203" s="2" t="s">
        <v>129</v>
      </c>
      <c r="T203" s="2" t="s">
        <v>130</v>
      </c>
      <c r="U203" s="2" t="s">
        <v>131</v>
      </c>
      <c r="V203" s="2" t="s">
        <v>132</v>
      </c>
      <c r="W203" s="2" t="s">
        <v>133</v>
      </c>
      <c r="X203" s="2" t="s">
        <v>134</v>
      </c>
      <c r="Y203" s="2" t="s">
        <v>135</v>
      </c>
      <c r="Z203" s="2" t="s">
        <v>136</v>
      </c>
      <c r="AA203" s="2" t="s">
        <v>137</v>
      </c>
      <c r="AB203" s="2" t="s">
        <v>138</v>
      </c>
      <c r="AC203" s="2" t="s">
        <v>139</v>
      </c>
      <c r="AD203" s="2" t="s">
        <v>140</v>
      </c>
      <c r="AE203" s="2" t="s">
        <v>141</v>
      </c>
      <c r="AF203" s="2" t="s">
        <v>142</v>
      </c>
      <c r="AG203" s="2" t="s">
        <v>143</v>
      </c>
      <c r="AH203" s="2" t="s">
        <v>144</v>
      </c>
      <c r="AI203" s="2" t="s">
        <v>145</v>
      </c>
      <c r="AJ203" s="2" t="s">
        <v>146</v>
      </c>
      <c r="AK203" s="2" t="s">
        <v>147</v>
      </c>
      <c r="AL203" s="2" t="s">
        <v>148</v>
      </c>
      <c r="AM203" s="2" t="s">
        <v>149</v>
      </c>
      <c r="AN203" s="2" t="s">
        <v>150</v>
      </c>
      <c r="AO203" s="2" t="s">
        <v>151</v>
      </c>
      <c r="AP203" s="2" t="s">
        <v>152</v>
      </c>
      <c r="AQ203" s="2" t="s">
        <v>115</v>
      </c>
      <c r="AR203" s="2" t="s">
        <v>153</v>
      </c>
      <c r="AS203" s="2" t="s">
        <v>154</v>
      </c>
      <c r="AT203" s="2" t="s">
        <v>155</v>
      </c>
      <c r="AU203" s="2" t="s">
        <v>156</v>
      </c>
      <c r="AV203" s="2" t="s">
        <v>157</v>
      </c>
      <c r="AW203" s="2" t="s">
        <v>116</v>
      </c>
      <c r="AX203" s="2" t="s">
        <v>158</v>
      </c>
      <c r="AY203" s="2" t="s">
        <v>159</v>
      </c>
      <c r="AZ203" s="2" t="s">
        <v>160</v>
      </c>
      <c r="BA203" s="2" t="s">
        <v>161</v>
      </c>
      <c r="BB203" s="2" t="s">
        <v>117</v>
      </c>
    </row>
    <row r="204" spans="1:54" x14ac:dyDescent="0.35">
      <c r="B204" t="s">
        <v>124</v>
      </c>
      <c r="M204" t="s">
        <v>298</v>
      </c>
      <c r="N204">
        <v>0.24</v>
      </c>
      <c r="O204">
        <v>0.22</v>
      </c>
      <c r="P204">
        <v>0.22</v>
      </c>
      <c r="Q204">
        <v>0.21</v>
      </c>
      <c r="R204">
        <v>0.22</v>
      </c>
      <c r="S204">
        <v>0.23</v>
      </c>
      <c r="T204">
        <v>0.24</v>
      </c>
      <c r="U204">
        <v>0.24</v>
      </c>
      <c r="V204">
        <v>0.23</v>
      </c>
      <c r="W204">
        <v>0.21</v>
      </c>
      <c r="X204">
        <v>0.18</v>
      </c>
      <c r="Y204">
        <v>0.19</v>
      </c>
      <c r="Z204">
        <v>0.16</v>
      </c>
      <c r="AA204">
        <v>0.16</v>
      </c>
      <c r="AB204">
        <v>0.15</v>
      </c>
      <c r="AC204">
        <v>0.15</v>
      </c>
      <c r="AD204">
        <v>0.17</v>
      </c>
      <c r="AE204">
        <v>0.19</v>
      </c>
      <c r="AF204">
        <v>0.19</v>
      </c>
      <c r="AG204">
        <v>0.18</v>
      </c>
      <c r="AH204">
        <v>0.19</v>
      </c>
      <c r="AI204">
        <v>0.18</v>
      </c>
      <c r="AJ204">
        <v>0.16</v>
      </c>
      <c r="AK204">
        <v>0.16</v>
      </c>
      <c r="AL204">
        <v>0.15</v>
      </c>
      <c r="AM204">
        <v>0.14000000000000001</v>
      </c>
      <c r="AN204">
        <v>0.15</v>
      </c>
      <c r="AO204">
        <v>0.15</v>
      </c>
      <c r="AP204">
        <v>0.15</v>
      </c>
      <c r="AQ204">
        <v>0.15</v>
      </c>
      <c r="AR204">
        <v>0.15</v>
      </c>
      <c r="AS204">
        <v>0.15</v>
      </c>
      <c r="AT204">
        <v>0.15</v>
      </c>
      <c r="AU204">
        <v>0.15</v>
      </c>
      <c r="AV204">
        <v>0.16</v>
      </c>
      <c r="AW204">
        <v>0.16</v>
      </c>
      <c r="AX204">
        <v>0.16</v>
      </c>
      <c r="AY204">
        <v>0.16</v>
      </c>
      <c r="AZ204">
        <v>0.16</v>
      </c>
      <c r="BA204">
        <v>0.16</v>
      </c>
      <c r="BB204">
        <v>0.17</v>
      </c>
    </row>
    <row r="205" spans="1:54" x14ac:dyDescent="0.35">
      <c r="B205" t="s">
        <v>228</v>
      </c>
      <c r="C205" t="s">
        <v>113</v>
      </c>
      <c r="M205" t="s">
        <v>297</v>
      </c>
      <c r="N205">
        <v>0.57999999999999996</v>
      </c>
      <c r="O205">
        <v>0.68</v>
      </c>
      <c r="P205">
        <v>0.63</v>
      </c>
      <c r="Q205">
        <v>0.67</v>
      </c>
      <c r="R205">
        <v>0.64</v>
      </c>
      <c r="S205">
        <v>0.67</v>
      </c>
      <c r="T205">
        <v>0.68</v>
      </c>
      <c r="U205">
        <v>0.6</v>
      </c>
      <c r="V205">
        <v>0.5</v>
      </c>
      <c r="W205">
        <v>0.47</v>
      </c>
      <c r="X205">
        <v>0.63</v>
      </c>
      <c r="Y205">
        <v>0.67</v>
      </c>
      <c r="Z205">
        <v>0.73</v>
      </c>
      <c r="AA205">
        <v>0.71</v>
      </c>
      <c r="AB205">
        <v>0.64</v>
      </c>
      <c r="AC205">
        <v>0.72</v>
      </c>
      <c r="AD205">
        <v>0.68</v>
      </c>
      <c r="AE205">
        <v>0.61</v>
      </c>
      <c r="AF205">
        <v>0.75</v>
      </c>
      <c r="AG205">
        <v>0.71</v>
      </c>
      <c r="AH205">
        <v>0.63</v>
      </c>
      <c r="AI205">
        <v>0.62</v>
      </c>
      <c r="AJ205">
        <v>0.6</v>
      </c>
      <c r="AK205">
        <v>0.61</v>
      </c>
      <c r="AL205">
        <v>0.51</v>
      </c>
      <c r="AM205">
        <v>0.53</v>
      </c>
      <c r="AN205">
        <v>0.59</v>
      </c>
      <c r="AO205">
        <v>0.6</v>
      </c>
      <c r="AP205">
        <v>0.59</v>
      </c>
      <c r="AQ205">
        <v>0.6</v>
      </c>
      <c r="AR205">
        <v>0.61</v>
      </c>
      <c r="AS205">
        <v>0.61</v>
      </c>
      <c r="AT205">
        <v>0.61</v>
      </c>
      <c r="AU205">
        <v>0.61</v>
      </c>
      <c r="AV205">
        <v>0.61</v>
      </c>
      <c r="AW205">
        <v>0.61</v>
      </c>
      <c r="AX205">
        <v>0.61</v>
      </c>
      <c r="AY205">
        <v>0.61</v>
      </c>
      <c r="AZ205">
        <v>0.61</v>
      </c>
      <c r="BA205">
        <v>0.6</v>
      </c>
      <c r="BB205">
        <v>0.6</v>
      </c>
    </row>
    <row r="226" spans="1:54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35">
      <c r="M227" s="2" t="s">
        <v>29</v>
      </c>
    </row>
    <row r="228" spans="1:54" x14ac:dyDescent="0.35">
      <c r="M228" s="2" t="s">
        <v>113</v>
      </c>
      <c r="N228" s="2" t="s">
        <v>114</v>
      </c>
      <c r="O228" s="2" t="s">
        <v>125</v>
      </c>
      <c r="P228" s="2" t="s">
        <v>126</v>
      </c>
      <c r="Q228" s="2" t="s">
        <v>127</v>
      </c>
      <c r="R228" s="2" t="s">
        <v>128</v>
      </c>
      <c r="S228" s="2" t="s">
        <v>129</v>
      </c>
      <c r="T228" s="2" t="s">
        <v>130</v>
      </c>
      <c r="U228" s="2" t="s">
        <v>131</v>
      </c>
      <c r="V228" s="2" t="s">
        <v>132</v>
      </c>
      <c r="W228" s="2" t="s">
        <v>133</v>
      </c>
      <c r="X228" s="2" t="s">
        <v>134</v>
      </c>
      <c r="Y228" s="2" t="s">
        <v>135</v>
      </c>
      <c r="Z228" s="2" t="s">
        <v>136</v>
      </c>
      <c r="AA228" s="2" t="s">
        <v>137</v>
      </c>
      <c r="AB228" s="2" t="s">
        <v>138</v>
      </c>
      <c r="AC228" s="2" t="s">
        <v>139</v>
      </c>
      <c r="AD228" s="2" t="s">
        <v>140</v>
      </c>
      <c r="AE228" s="2" t="s">
        <v>141</v>
      </c>
      <c r="AF228" s="2" t="s">
        <v>142</v>
      </c>
      <c r="AG228" s="2" t="s">
        <v>143</v>
      </c>
      <c r="AH228" s="2" t="s">
        <v>144</v>
      </c>
      <c r="AI228" s="2" t="s">
        <v>145</v>
      </c>
      <c r="AJ228" s="2" t="s">
        <v>146</v>
      </c>
      <c r="AK228" s="2" t="s">
        <v>147</v>
      </c>
      <c r="AL228" s="2" t="s">
        <v>148</v>
      </c>
      <c r="AM228" s="2" t="s">
        <v>149</v>
      </c>
      <c r="AN228" s="2" t="s">
        <v>150</v>
      </c>
      <c r="AO228" s="2" t="s">
        <v>151</v>
      </c>
      <c r="AP228" s="2" t="s">
        <v>152</v>
      </c>
      <c r="AQ228" s="2" t="s">
        <v>115</v>
      </c>
    </row>
    <row r="229" spans="1:54" x14ac:dyDescent="0.35">
      <c r="B229" t="s">
        <v>180</v>
      </c>
      <c r="M229" t="s">
        <v>317</v>
      </c>
      <c r="N229">
        <v>11.1</v>
      </c>
      <c r="O229">
        <v>11.1</v>
      </c>
      <c r="P229">
        <v>11.1</v>
      </c>
      <c r="Q229">
        <v>10.92</v>
      </c>
      <c r="R229">
        <v>11.23</v>
      </c>
      <c r="S229">
        <v>11.07</v>
      </c>
      <c r="T229">
        <v>11.03</v>
      </c>
      <c r="U229">
        <v>10.64</v>
      </c>
      <c r="V229">
        <v>11.38</v>
      </c>
      <c r="W229">
        <v>11.01</v>
      </c>
      <c r="X229">
        <v>11.33</v>
      </c>
      <c r="Y229">
        <v>11.72</v>
      </c>
      <c r="Z229">
        <v>12.67</v>
      </c>
      <c r="AA229">
        <v>12.12</v>
      </c>
      <c r="AB229">
        <v>12.12</v>
      </c>
      <c r="AC229">
        <v>11.56</v>
      </c>
      <c r="AD229">
        <v>11.76</v>
      </c>
      <c r="AE229">
        <v>11.62</v>
      </c>
      <c r="AF229">
        <v>11.6</v>
      </c>
      <c r="AG229">
        <v>11.43</v>
      </c>
      <c r="AH229">
        <v>11.71</v>
      </c>
      <c r="AI229">
        <v>11.73</v>
      </c>
      <c r="AJ229">
        <v>12.13</v>
      </c>
      <c r="AK229">
        <v>11.6</v>
      </c>
      <c r="AL229">
        <v>11.43</v>
      </c>
      <c r="AM229">
        <v>10.76</v>
      </c>
      <c r="AN229">
        <v>11.19</v>
      </c>
      <c r="AO229">
        <v>11.17</v>
      </c>
      <c r="AP229">
        <v>11.24</v>
      </c>
      <c r="AQ229">
        <v>10.67</v>
      </c>
    </row>
    <row r="230" spans="1:54" x14ac:dyDescent="0.35">
      <c r="B230" t="s">
        <v>220</v>
      </c>
      <c r="C230" t="s">
        <v>113</v>
      </c>
      <c r="M230" t="s">
        <v>318</v>
      </c>
      <c r="N230">
        <v>9.6</v>
      </c>
      <c r="O230">
        <v>9.6999999999999993</v>
      </c>
      <c r="P230">
        <v>9.7799999999999994</v>
      </c>
      <c r="Q230">
        <v>9.5</v>
      </c>
      <c r="R230">
        <v>8.94</v>
      </c>
      <c r="S230">
        <v>9.1999999999999993</v>
      </c>
      <c r="T230">
        <v>9.1199999999999992</v>
      </c>
      <c r="U230">
        <v>8.8800000000000008</v>
      </c>
      <c r="V230">
        <v>8.8000000000000007</v>
      </c>
      <c r="W230">
        <v>9</v>
      </c>
      <c r="X230">
        <v>9.24</v>
      </c>
      <c r="Y230">
        <v>9.36</v>
      </c>
      <c r="Z230">
        <v>9.61</v>
      </c>
      <c r="AA230">
        <v>9.76</v>
      </c>
      <c r="AB230">
        <v>9.82</v>
      </c>
      <c r="AC230">
        <v>9.84</v>
      </c>
      <c r="AD230">
        <v>9.83</v>
      </c>
      <c r="AE230">
        <v>9.77</v>
      </c>
      <c r="AF230">
        <v>9.57</v>
      </c>
      <c r="AG230">
        <v>9.52</v>
      </c>
      <c r="AH230">
        <v>9.1999999999999993</v>
      </c>
      <c r="AI230">
        <v>9.9499999999999993</v>
      </c>
      <c r="AJ230">
        <v>10.029999999999999</v>
      </c>
      <c r="AK230">
        <v>10.08</v>
      </c>
      <c r="AL230">
        <v>9.86</v>
      </c>
      <c r="AM230">
        <v>9.98</v>
      </c>
      <c r="AN230">
        <v>9.7799999999999994</v>
      </c>
      <c r="AO230">
        <v>9.7100000000000009</v>
      </c>
      <c r="AP230">
        <v>9.73</v>
      </c>
      <c r="AQ230">
        <v>9.51</v>
      </c>
    </row>
    <row r="231" spans="1:54" x14ac:dyDescent="0.35">
      <c r="M231" t="s">
        <v>319</v>
      </c>
      <c r="N231">
        <v>3.72</v>
      </c>
      <c r="O231">
        <v>3.74</v>
      </c>
      <c r="P231">
        <v>3.73</v>
      </c>
      <c r="Q231">
        <v>3.74</v>
      </c>
      <c r="R231">
        <v>3.84</v>
      </c>
      <c r="S231">
        <v>3.62</v>
      </c>
      <c r="T231">
        <v>3.72</v>
      </c>
      <c r="U231">
        <v>3.68</v>
      </c>
      <c r="V231">
        <v>3.54</v>
      </c>
      <c r="W231">
        <v>3.39</v>
      </c>
      <c r="X231">
        <v>3.38</v>
      </c>
      <c r="Y231">
        <v>3.39</v>
      </c>
      <c r="Z231">
        <v>2.83</v>
      </c>
      <c r="AA231">
        <v>2.84</v>
      </c>
      <c r="AB231">
        <v>2.79</v>
      </c>
      <c r="AC231">
        <v>2.83</v>
      </c>
      <c r="AD231">
        <v>2.83</v>
      </c>
      <c r="AE231">
        <v>2.88</v>
      </c>
      <c r="AF231">
        <v>2.88</v>
      </c>
      <c r="AG231">
        <v>2.85</v>
      </c>
      <c r="AH231">
        <v>2.85</v>
      </c>
      <c r="AI231">
        <v>2.83</v>
      </c>
      <c r="AJ231">
        <v>2.9</v>
      </c>
      <c r="AK231">
        <v>2.92</v>
      </c>
      <c r="AL231">
        <v>2.88</v>
      </c>
      <c r="AM231">
        <v>2.9</v>
      </c>
      <c r="AN231">
        <v>2.94</v>
      </c>
      <c r="AO231">
        <v>2.93</v>
      </c>
      <c r="AP231">
        <v>2.96</v>
      </c>
      <c r="AQ231">
        <v>2.88</v>
      </c>
    </row>
    <row r="232" spans="1:54" x14ac:dyDescent="0.35">
      <c r="M232" t="s">
        <v>320</v>
      </c>
      <c r="N232">
        <v>3.33</v>
      </c>
      <c r="O232">
        <v>3.35</v>
      </c>
      <c r="P232">
        <v>3.34</v>
      </c>
      <c r="Q232">
        <v>3.37</v>
      </c>
      <c r="R232">
        <v>3.24</v>
      </c>
      <c r="S232">
        <v>3.17</v>
      </c>
      <c r="T232">
        <v>3.31</v>
      </c>
      <c r="U232">
        <v>3.39</v>
      </c>
      <c r="V232">
        <v>3.45</v>
      </c>
      <c r="W232">
        <v>3.24</v>
      </c>
      <c r="X232">
        <v>3.19</v>
      </c>
      <c r="Y232">
        <v>3.21</v>
      </c>
      <c r="Z232">
        <v>3.04</v>
      </c>
      <c r="AA232">
        <v>2.97</v>
      </c>
      <c r="AB232">
        <v>2.95</v>
      </c>
      <c r="AC232">
        <v>2.95</v>
      </c>
      <c r="AD232">
        <v>2.96</v>
      </c>
      <c r="AE232">
        <v>2.69</v>
      </c>
      <c r="AF232">
        <v>2.56</v>
      </c>
      <c r="AG232">
        <v>2.5299999999999998</v>
      </c>
      <c r="AH232">
        <v>2.5499999999999998</v>
      </c>
      <c r="AI232">
        <v>2.29</v>
      </c>
      <c r="AJ232">
        <v>2.2599999999999998</v>
      </c>
      <c r="AK232">
        <v>2.2200000000000002</v>
      </c>
      <c r="AL232">
        <v>2.14</v>
      </c>
      <c r="AM232">
        <v>2.0699999999999998</v>
      </c>
      <c r="AN232">
        <v>2.13</v>
      </c>
      <c r="AO232">
        <v>2.23</v>
      </c>
      <c r="AP232">
        <v>2.21</v>
      </c>
      <c r="AQ232">
        <v>2.06</v>
      </c>
    </row>
    <row r="233" spans="1:54" x14ac:dyDescent="0.35">
      <c r="M233" t="s">
        <v>321</v>
      </c>
      <c r="N233">
        <v>2.17</v>
      </c>
      <c r="O233">
        <v>2.4900000000000002</v>
      </c>
      <c r="P233">
        <v>2.4900000000000002</v>
      </c>
      <c r="Q233">
        <v>2.5</v>
      </c>
      <c r="R233">
        <v>2.3199999999999998</v>
      </c>
      <c r="S233">
        <v>2.33</v>
      </c>
      <c r="T233">
        <v>2.4</v>
      </c>
      <c r="U233">
        <v>2.44</v>
      </c>
      <c r="V233">
        <v>2.39</v>
      </c>
      <c r="W233">
        <v>2.3199999999999998</v>
      </c>
      <c r="X233">
        <v>2.27</v>
      </c>
      <c r="Y233">
        <v>2.1800000000000002</v>
      </c>
      <c r="Z233">
        <v>2.14</v>
      </c>
      <c r="AA233">
        <v>2.13</v>
      </c>
      <c r="AB233">
        <v>2.12</v>
      </c>
      <c r="AC233">
        <v>2.12</v>
      </c>
      <c r="AD233">
        <v>2.15</v>
      </c>
      <c r="AE233">
        <v>2.0499999999999998</v>
      </c>
      <c r="AF233">
        <v>1.93</v>
      </c>
      <c r="AG233">
        <v>1.92</v>
      </c>
      <c r="AH233">
        <v>1.85</v>
      </c>
      <c r="AI233">
        <v>1.86</v>
      </c>
      <c r="AJ233">
        <v>1.87</v>
      </c>
      <c r="AK233">
        <v>1.91</v>
      </c>
      <c r="AL233">
        <v>1.95</v>
      </c>
      <c r="AM233">
        <v>1.99</v>
      </c>
      <c r="AN233">
        <v>1.97</v>
      </c>
      <c r="AO233">
        <v>1.97</v>
      </c>
      <c r="AP233">
        <v>2.02</v>
      </c>
      <c r="AQ233">
        <v>2.04</v>
      </c>
    </row>
    <row r="234" spans="1:54" x14ac:dyDescent="0.35">
      <c r="M234" t="s">
        <v>322</v>
      </c>
      <c r="N234">
        <v>2.44</v>
      </c>
      <c r="O234">
        <v>2.37</v>
      </c>
      <c r="P234">
        <v>2.37</v>
      </c>
      <c r="Q234">
        <v>2.38</v>
      </c>
      <c r="R234">
        <v>2.37</v>
      </c>
      <c r="S234">
        <v>2.39</v>
      </c>
      <c r="T234">
        <v>2.41</v>
      </c>
      <c r="U234">
        <v>2.2999999999999998</v>
      </c>
      <c r="V234">
        <v>2.3199999999999998</v>
      </c>
      <c r="W234">
        <v>2.31</v>
      </c>
      <c r="X234">
        <v>2.31</v>
      </c>
      <c r="Y234">
        <v>2.4</v>
      </c>
      <c r="Z234">
        <v>2.39</v>
      </c>
      <c r="AA234">
        <v>2.38</v>
      </c>
      <c r="AB234">
        <v>2.36</v>
      </c>
      <c r="AC234">
        <v>2.35</v>
      </c>
      <c r="AD234">
        <v>2.29</v>
      </c>
      <c r="AE234">
        <v>2.27</v>
      </c>
      <c r="AF234">
        <v>2.13</v>
      </c>
      <c r="AG234">
        <v>2</v>
      </c>
      <c r="AH234">
        <v>1.94</v>
      </c>
      <c r="AI234">
        <v>1.89</v>
      </c>
      <c r="AJ234">
        <v>1.77</v>
      </c>
      <c r="AK234">
        <v>1.77</v>
      </c>
      <c r="AL234">
        <v>1.8</v>
      </c>
      <c r="AM234">
        <v>1.88</v>
      </c>
      <c r="AN234">
        <v>1.9</v>
      </c>
      <c r="AO234">
        <v>1.9</v>
      </c>
      <c r="AP234">
        <v>1.96</v>
      </c>
      <c r="AQ234">
        <v>1.93</v>
      </c>
    </row>
    <row r="251" spans="1:54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x14ac:dyDescent="0.35">
      <c r="M252" s="2" t="s">
        <v>30</v>
      </c>
    </row>
    <row r="253" spans="1:54" x14ac:dyDescent="0.35">
      <c r="M253" s="2" t="s">
        <v>113</v>
      </c>
      <c r="N253" s="2" t="s">
        <v>134</v>
      </c>
      <c r="O253" s="2" t="s">
        <v>135</v>
      </c>
      <c r="P253" s="2" t="s">
        <v>136</v>
      </c>
      <c r="Q253" s="2" t="s">
        <v>137</v>
      </c>
      <c r="R253" s="2" t="s">
        <v>138</v>
      </c>
      <c r="S253" s="2" t="s">
        <v>139</v>
      </c>
      <c r="T253" s="2" t="s">
        <v>140</v>
      </c>
      <c r="U253" s="2" t="s">
        <v>141</v>
      </c>
      <c r="V253" s="2" t="s">
        <v>142</v>
      </c>
      <c r="W253" s="2" t="s">
        <v>143</v>
      </c>
      <c r="X253" s="2" t="s">
        <v>144</v>
      </c>
      <c r="Y253" s="2" t="s">
        <v>145</v>
      </c>
      <c r="Z253" s="2" t="s">
        <v>146</v>
      </c>
      <c r="AA253" s="2" t="s">
        <v>147</v>
      </c>
      <c r="AB253" s="2" t="s">
        <v>148</v>
      </c>
      <c r="AC253" s="2" t="s">
        <v>149</v>
      </c>
      <c r="AD253" s="2" t="s">
        <v>150</v>
      </c>
      <c r="AE253" s="2" t="s">
        <v>151</v>
      </c>
      <c r="AF253" s="2" t="s">
        <v>152</v>
      </c>
      <c r="AG253" s="2" t="s">
        <v>115</v>
      </c>
      <c r="AH253" s="2" t="s">
        <v>153</v>
      </c>
    </row>
    <row r="254" spans="1:54" x14ac:dyDescent="0.35">
      <c r="B254" t="s">
        <v>112</v>
      </c>
      <c r="M254" t="s">
        <v>309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1</v>
      </c>
      <c r="AA254">
        <v>1</v>
      </c>
      <c r="AB254">
        <v>2</v>
      </c>
      <c r="AC254">
        <v>4</v>
      </c>
      <c r="AD254">
        <v>1</v>
      </c>
      <c r="AE254">
        <v>1</v>
      </c>
      <c r="AF254">
        <v>2</v>
      </c>
      <c r="AG254">
        <v>6</v>
      </c>
      <c r="AH254">
        <v>14</v>
      </c>
    </row>
    <row r="255" spans="1:54" x14ac:dyDescent="0.35">
      <c r="B255" t="s">
        <v>170</v>
      </c>
      <c r="C255" t="s">
        <v>113</v>
      </c>
      <c r="M255" t="s">
        <v>310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1</v>
      </c>
      <c r="AE255">
        <v>1</v>
      </c>
      <c r="AF255">
        <v>3</v>
      </c>
      <c r="AG255">
        <v>4</v>
      </c>
      <c r="AH255">
        <v>18</v>
      </c>
    </row>
    <row r="256" spans="1:54" x14ac:dyDescent="0.35">
      <c r="M256" t="s">
        <v>311</v>
      </c>
      <c r="N256">
        <v>66</v>
      </c>
      <c r="O256">
        <v>81</v>
      </c>
      <c r="P256">
        <v>91</v>
      </c>
      <c r="Q256">
        <v>76</v>
      </c>
      <c r="R256">
        <v>95</v>
      </c>
      <c r="S256">
        <v>113</v>
      </c>
      <c r="T256">
        <v>115</v>
      </c>
      <c r="U256">
        <v>99</v>
      </c>
      <c r="V256">
        <v>81</v>
      </c>
      <c r="W256">
        <v>62</v>
      </c>
      <c r="X256">
        <v>82</v>
      </c>
      <c r="Y256">
        <v>88</v>
      </c>
      <c r="Z256">
        <v>102</v>
      </c>
      <c r="AA256">
        <v>123</v>
      </c>
      <c r="AB256">
        <v>127</v>
      </c>
      <c r="AC256">
        <v>138</v>
      </c>
      <c r="AD256">
        <v>141</v>
      </c>
      <c r="AE256">
        <v>143</v>
      </c>
      <c r="AF256">
        <v>142</v>
      </c>
      <c r="AG256">
        <v>156</v>
      </c>
      <c r="AH256">
        <v>121</v>
      </c>
    </row>
    <row r="257" spans="13:34" x14ac:dyDescent="0.35">
      <c r="M257" t="s">
        <v>312</v>
      </c>
      <c r="N257">
        <v>11</v>
      </c>
      <c r="O257">
        <v>18</v>
      </c>
      <c r="P257">
        <v>23</v>
      </c>
      <c r="Q257">
        <v>23</v>
      </c>
      <c r="R257">
        <v>30</v>
      </c>
      <c r="S257">
        <v>36</v>
      </c>
      <c r="T257">
        <v>42</v>
      </c>
      <c r="U257">
        <v>62</v>
      </c>
      <c r="V257">
        <v>73</v>
      </c>
      <c r="W257">
        <v>55</v>
      </c>
      <c r="X257">
        <v>73</v>
      </c>
      <c r="Y257">
        <v>82</v>
      </c>
      <c r="Z257">
        <v>68</v>
      </c>
      <c r="AA257">
        <v>58</v>
      </c>
      <c r="AB257">
        <v>60</v>
      </c>
      <c r="AC257">
        <v>64</v>
      </c>
      <c r="AD257">
        <v>80</v>
      </c>
      <c r="AE257">
        <v>78</v>
      </c>
      <c r="AF257">
        <v>72</v>
      </c>
      <c r="AG257">
        <v>60</v>
      </c>
      <c r="AH257">
        <v>45</v>
      </c>
    </row>
    <row r="276" spans="1:54" x14ac:dyDescent="0.3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x14ac:dyDescent="0.35">
      <c r="M277" s="2" t="s">
        <v>31</v>
      </c>
    </row>
    <row r="278" spans="1:54" x14ac:dyDescent="0.35">
      <c r="M278" s="2" t="s">
        <v>113</v>
      </c>
      <c r="N278" s="2" t="s">
        <v>146</v>
      </c>
      <c r="O278" s="2" t="s">
        <v>147</v>
      </c>
      <c r="P278" s="2" t="s">
        <v>148</v>
      </c>
      <c r="Q278" s="2" t="s">
        <v>149</v>
      </c>
      <c r="R278" s="2" t="s">
        <v>150</v>
      </c>
      <c r="S278" s="2" t="s">
        <v>151</v>
      </c>
      <c r="T278" s="2" t="s">
        <v>152</v>
      </c>
      <c r="U278" s="2" t="s">
        <v>115</v>
      </c>
      <c r="V278" s="2" t="s">
        <v>153</v>
      </c>
    </row>
    <row r="279" spans="1:54" x14ac:dyDescent="0.35">
      <c r="B279" t="s">
        <v>112</v>
      </c>
      <c r="M279" t="s">
        <v>309</v>
      </c>
      <c r="N279">
        <v>1</v>
      </c>
      <c r="O279">
        <v>2</v>
      </c>
      <c r="P279">
        <v>3</v>
      </c>
      <c r="Q279">
        <v>8</v>
      </c>
      <c r="R279">
        <v>9</v>
      </c>
      <c r="S279">
        <v>9</v>
      </c>
      <c r="T279">
        <v>10</v>
      </c>
      <c r="U279">
        <v>16</v>
      </c>
      <c r="V279">
        <v>32</v>
      </c>
    </row>
    <row r="280" spans="1:54" x14ac:dyDescent="0.35">
      <c r="B280" t="s">
        <v>170</v>
      </c>
      <c r="C280" t="s">
        <v>113</v>
      </c>
      <c r="M280" t="s">
        <v>310</v>
      </c>
      <c r="N280">
        <v>0</v>
      </c>
      <c r="O280">
        <v>0</v>
      </c>
      <c r="P280">
        <v>0</v>
      </c>
      <c r="Q280">
        <v>1</v>
      </c>
      <c r="R280">
        <v>1</v>
      </c>
      <c r="S280">
        <v>2</v>
      </c>
      <c r="T280">
        <v>5</v>
      </c>
      <c r="U280">
        <v>10</v>
      </c>
      <c r="V280">
        <v>30</v>
      </c>
    </row>
    <row r="281" spans="1:54" x14ac:dyDescent="0.35">
      <c r="M281" t="s">
        <v>311</v>
      </c>
      <c r="N281">
        <v>1613</v>
      </c>
      <c r="O281">
        <v>1623</v>
      </c>
      <c r="P281">
        <v>1639</v>
      </c>
      <c r="Q281">
        <v>1671</v>
      </c>
      <c r="R281">
        <v>1705</v>
      </c>
      <c r="S281">
        <v>1739</v>
      </c>
      <c r="T281">
        <v>1769</v>
      </c>
      <c r="U281">
        <v>1806</v>
      </c>
      <c r="V281">
        <v>1837</v>
      </c>
    </row>
    <row r="282" spans="1:54" x14ac:dyDescent="0.35">
      <c r="M282" t="s">
        <v>312</v>
      </c>
      <c r="N282">
        <v>611</v>
      </c>
      <c r="O282">
        <v>646</v>
      </c>
      <c r="P282">
        <v>680</v>
      </c>
      <c r="Q282">
        <v>713</v>
      </c>
      <c r="R282">
        <v>751</v>
      </c>
      <c r="S282">
        <v>780</v>
      </c>
      <c r="T282">
        <v>809</v>
      </c>
      <c r="U282">
        <v>818</v>
      </c>
      <c r="V282">
        <v>822</v>
      </c>
    </row>
    <row r="301" spans="1:54" x14ac:dyDescent="0.3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 x14ac:dyDescent="0.35">
      <c r="M302" s="2" t="s">
        <v>32</v>
      </c>
    </row>
    <row r="303" spans="1:54" x14ac:dyDescent="0.35">
      <c r="M303" s="2" t="s">
        <v>113</v>
      </c>
      <c r="N303" s="2" t="s">
        <v>115</v>
      </c>
      <c r="O303" s="2" t="s">
        <v>153</v>
      </c>
      <c r="P303" s="2" t="s">
        <v>154</v>
      </c>
      <c r="Q303" s="2" t="s">
        <v>155</v>
      </c>
      <c r="R303" s="2" t="s">
        <v>156</v>
      </c>
      <c r="S303" s="2" t="s">
        <v>157</v>
      </c>
      <c r="T303" s="2" t="s">
        <v>116</v>
      </c>
      <c r="U303" s="2" t="s">
        <v>158</v>
      </c>
      <c r="V303" s="2" t="s">
        <v>159</v>
      </c>
      <c r="W303" s="2" t="s">
        <v>160</v>
      </c>
      <c r="X303" s="2" t="s">
        <v>161</v>
      </c>
      <c r="Y303" s="2" t="s">
        <v>117</v>
      </c>
    </row>
    <row r="304" spans="1:54" x14ac:dyDescent="0.35">
      <c r="B304" t="s">
        <v>112</v>
      </c>
      <c r="M304" t="s">
        <v>309</v>
      </c>
      <c r="N304">
        <v>5</v>
      </c>
      <c r="O304">
        <v>14</v>
      </c>
      <c r="P304">
        <v>24</v>
      </c>
      <c r="Q304">
        <v>33</v>
      </c>
      <c r="R304">
        <v>39</v>
      </c>
      <c r="S304">
        <v>48</v>
      </c>
      <c r="T304">
        <v>57</v>
      </c>
      <c r="U304">
        <v>67</v>
      </c>
      <c r="V304">
        <v>79</v>
      </c>
      <c r="W304">
        <v>89</v>
      </c>
      <c r="X304">
        <v>105</v>
      </c>
      <c r="Y304">
        <v>124</v>
      </c>
    </row>
    <row r="305" spans="2:25" x14ac:dyDescent="0.35">
      <c r="B305" t="s">
        <v>170</v>
      </c>
      <c r="C305" t="s">
        <v>113</v>
      </c>
      <c r="M305" t="s">
        <v>310</v>
      </c>
      <c r="N305">
        <v>4</v>
      </c>
      <c r="O305">
        <v>18</v>
      </c>
      <c r="P305">
        <v>16</v>
      </c>
      <c r="Q305">
        <v>17</v>
      </c>
      <c r="R305">
        <v>17</v>
      </c>
      <c r="S305">
        <v>18</v>
      </c>
      <c r="T305">
        <v>18</v>
      </c>
      <c r="U305">
        <v>19</v>
      </c>
      <c r="V305">
        <v>20</v>
      </c>
      <c r="W305">
        <v>19</v>
      </c>
      <c r="X305">
        <v>19</v>
      </c>
      <c r="Y305">
        <v>20</v>
      </c>
    </row>
    <row r="306" spans="2:25" x14ac:dyDescent="0.35">
      <c r="M306" t="s">
        <v>311</v>
      </c>
      <c r="N306">
        <v>156</v>
      </c>
      <c r="O306">
        <v>121</v>
      </c>
      <c r="P306">
        <v>139</v>
      </c>
      <c r="Q306">
        <v>130</v>
      </c>
      <c r="R306">
        <v>119</v>
      </c>
      <c r="S306">
        <v>119</v>
      </c>
      <c r="T306">
        <v>112</v>
      </c>
      <c r="U306">
        <v>111</v>
      </c>
      <c r="V306">
        <v>112</v>
      </c>
      <c r="W306">
        <v>106</v>
      </c>
      <c r="X306">
        <v>107</v>
      </c>
      <c r="Y306">
        <v>109</v>
      </c>
    </row>
    <row r="307" spans="2:25" x14ac:dyDescent="0.35">
      <c r="M307" t="s">
        <v>312</v>
      </c>
      <c r="N307">
        <v>58</v>
      </c>
      <c r="O307">
        <v>43</v>
      </c>
      <c r="P307">
        <v>51</v>
      </c>
      <c r="Q307">
        <v>47</v>
      </c>
      <c r="R307">
        <v>44</v>
      </c>
      <c r="S307">
        <v>44</v>
      </c>
      <c r="T307">
        <v>47</v>
      </c>
      <c r="U307">
        <v>46</v>
      </c>
      <c r="V307">
        <v>46</v>
      </c>
      <c r="W307">
        <v>48</v>
      </c>
      <c r="X307">
        <v>48</v>
      </c>
      <c r="Y307">
        <v>49</v>
      </c>
    </row>
    <row r="326" spans="1:54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 x14ac:dyDescent="0.35">
      <c r="M327" s="2" t="s">
        <v>33</v>
      </c>
    </row>
    <row r="328" spans="1:54" x14ac:dyDescent="0.35">
      <c r="M328" s="2" t="s">
        <v>113</v>
      </c>
      <c r="N328" s="2" t="s">
        <v>115</v>
      </c>
      <c r="O328" s="2" t="s">
        <v>153</v>
      </c>
      <c r="P328" s="2" t="s">
        <v>154</v>
      </c>
      <c r="Q328" s="2" t="s">
        <v>155</v>
      </c>
      <c r="R328" s="2" t="s">
        <v>156</v>
      </c>
      <c r="S328" s="2" t="s">
        <v>157</v>
      </c>
      <c r="T328" s="2" t="s">
        <v>116</v>
      </c>
      <c r="U328" s="2" t="s">
        <v>158</v>
      </c>
      <c r="V328" s="2" t="s">
        <v>159</v>
      </c>
      <c r="W328" s="2" t="s">
        <v>160</v>
      </c>
      <c r="X328" s="2" t="s">
        <v>161</v>
      </c>
      <c r="Y328" s="2" t="s">
        <v>117</v>
      </c>
    </row>
    <row r="329" spans="1:54" x14ac:dyDescent="0.35">
      <c r="B329" t="s">
        <v>112</v>
      </c>
      <c r="M329" t="s">
        <v>309</v>
      </c>
      <c r="N329">
        <v>15</v>
      </c>
      <c r="O329">
        <v>31</v>
      </c>
      <c r="P329">
        <v>53</v>
      </c>
      <c r="Q329">
        <v>81</v>
      </c>
      <c r="R329">
        <v>114</v>
      </c>
      <c r="S329">
        <v>153</v>
      </c>
      <c r="T329">
        <v>200</v>
      </c>
      <c r="U329">
        <v>253</v>
      </c>
      <c r="V329">
        <v>316</v>
      </c>
      <c r="W329">
        <v>387</v>
      </c>
      <c r="X329">
        <v>469</v>
      </c>
      <c r="Y329">
        <v>566</v>
      </c>
    </row>
    <row r="330" spans="1:54" x14ac:dyDescent="0.35">
      <c r="B330" t="s">
        <v>170</v>
      </c>
      <c r="C330" t="s">
        <v>113</v>
      </c>
      <c r="M330" t="s">
        <v>310</v>
      </c>
      <c r="N330">
        <v>10</v>
      </c>
      <c r="O330">
        <v>30</v>
      </c>
      <c r="P330">
        <v>43</v>
      </c>
      <c r="Q330">
        <v>57</v>
      </c>
      <c r="R330">
        <v>70</v>
      </c>
      <c r="S330">
        <v>84</v>
      </c>
      <c r="T330">
        <v>98</v>
      </c>
      <c r="U330">
        <v>112</v>
      </c>
      <c r="V330">
        <v>126</v>
      </c>
      <c r="W330">
        <v>140</v>
      </c>
      <c r="X330">
        <v>153</v>
      </c>
      <c r="Y330">
        <v>166</v>
      </c>
    </row>
    <row r="331" spans="1:54" x14ac:dyDescent="0.35">
      <c r="M331" t="s">
        <v>311</v>
      </c>
      <c r="N331">
        <v>1752</v>
      </c>
      <c r="O331">
        <v>1783</v>
      </c>
      <c r="P331">
        <v>1808</v>
      </c>
      <c r="Q331">
        <v>1825</v>
      </c>
      <c r="R331">
        <v>1832</v>
      </c>
      <c r="S331">
        <v>1837</v>
      </c>
      <c r="T331">
        <v>1837</v>
      </c>
      <c r="U331">
        <v>1836</v>
      </c>
      <c r="V331">
        <v>1835</v>
      </c>
      <c r="W331">
        <v>1827</v>
      </c>
      <c r="X331">
        <v>1816</v>
      </c>
      <c r="Y331">
        <v>1803</v>
      </c>
    </row>
    <row r="332" spans="1:54" x14ac:dyDescent="0.35">
      <c r="M332" t="s">
        <v>312</v>
      </c>
      <c r="N332">
        <v>782</v>
      </c>
      <c r="O332">
        <v>788</v>
      </c>
      <c r="P332">
        <v>797</v>
      </c>
      <c r="Q332">
        <v>801</v>
      </c>
      <c r="R332">
        <v>799</v>
      </c>
      <c r="S332">
        <v>793</v>
      </c>
      <c r="T332">
        <v>789</v>
      </c>
      <c r="U332">
        <v>779</v>
      </c>
      <c r="V332">
        <v>766</v>
      </c>
      <c r="W332">
        <v>754</v>
      </c>
      <c r="X332">
        <v>740</v>
      </c>
      <c r="Y332">
        <v>725</v>
      </c>
    </row>
    <row r="351" spans="1:54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</row>
    <row r="352" spans="1:54" x14ac:dyDescent="0.35">
      <c r="M352" s="2" t="s">
        <v>34</v>
      </c>
    </row>
    <row r="353" spans="2:25" x14ac:dyDescent="0.35">
      <c r="M353" s="2" t="s">
        <v>113</v>
      </c>
      <c r="N353" s="2" t="s">
        <v>115</v>
      </c>
      <c r="O353" s="2" t="s">
        <v>153</v>
      </c>
      <c r="P353" s="2" t="s">
        <v>154</v>
      </c>
      <c r="Q353" s="2" t="s">
        <v>155</v>
      </c>
      <c r="R353" s="2" t="s">
        <v>156</v>
      </c>
      <c r="S353" s="2" t="s">
        <v>157</v>
      </c>
      <c r="T353" s="2" t="s">
        <v>116</v>
      </c>
      <c r="U353" s="2" t="s">
        <v>158</v>
      </c>
      <c r="V353" s="2" t="s">
        <v>159</v>
      </c>
      <c r="W353" s="2" t="s">
        <v>160</v>
      </c>
      <c r="X353" s="2" t="s">
        <v>161</v>
      </c>
      <c r="Y353" s="2" t="s">
        <v>117</v>
      </c>
    </row>
    <row r="354" spans="2:25" x14ac:dyDescent="0.35">
      <c r="B354" t="s">
        <v>180</v>
      </c>
      <c r="M354" t="s">
        <v>326</v>
      </c>
      <c r="N354" s="3">
        <v>0.04</v>
      </c>
      <c r="O354" s="3">
        <v>0.16</v>
      </c>
      <c r="P354" s="3">
        <v>0.2</v>
      </c>
      <c r="Q354" s="3">
        <v>0.27</v>
      </c>
      <c r="R354" s="3">
        <v>0.32</v>
      </c>
      <c r="S354" s="3">
        <v>0.37</v>
      </c>
      <c r="T354" s="3">
        <v>0.41</v>
      </c>
      <c r="U354" s="3">
        <v>0.45</v>
      </c>
      <c r="V354" s="3">
        <v>0.48</v>
      </c>
      <c r="W354" s="3">
        <v>0.51</v>
      </c>
      <c r="X354" s="3">
        <v>0.54</v>
      </c>
      <c r="Y354" s="3">
        <v>0.56999999999999995</v>
      </c>
    </row>
    <row r="355" spans="2:25" x14ac:dyDescent="0.35">
      <c r="B355" t="s">
        <v>184</v>
      </c>
      <c r="C355" t="s">
        <v>113</v>
      </c>
      <c r="M355" t="s">
        <v>327</v>
      </c>
      <c r="N355" s="3">
        <v>0.04</v>
      </c>
      <c r="O355" s="3">
        <v>0.16</v>
      </c>
      <c r="P355" s="3">
        <v>0.17</v>
      </c>
      <c r="Q355" s="3">
        <v>0.22</v>
      </c>
      <c r="R355" s="3">
        <v>0.25</v>
      </c>
      <c r="S355" s="3">
        <v>0.28999999999999998</v>
      </c>
      <c r="T355" s="3">
        <v>0.32</v>
      </c>
      <c r="U355" s="3">
        <v>0.35</v>
      </c>
      <c r="V355" s="3">
        <v>0.38</v>
      </c>
      <c r="W355" s="3">
        <v>0.41</v>
      </c>
      <c r="X355" s="3">
        <v>0.44</v>
      </c>
      <c r="Y355" s="3">
        <v>0.47</v>
      </c>
    </row>
    <row r="356" spans="2:25" x14ac:dyDescent="0.35">
      <c r="M356" t="s">
        <v>328</v>
      </c>
      <c r="N356" s="3">
        <v>0.04</v>
      </c>
      <c r="O356" s="3">
        <v>0.16</v>
      </c>
      <c r="P356" s="3">
        <v>0.16</v>
      </c>
      <c r="Q356" s="3">
        <v>0.2</v>
      </c>
      <c r="R356" s="3">
        <v>0.22</v>
      </c>
      <c r="S356" s="3">
        <v>0.25</v>
      </c>
      <c r="T356" s="3">
        <v>0.27</v>
      </c>
      <c r="U356" s="3">
        <v>0.3</v>
      </c>
      <c r="V356" s="3">
        <v>0.33</v>
      </c>
      <c r="W356" s="3">
        <v>0.35</v>
      </c>
      <c r="X356" s="3">
        <v>0.38</v>
      </c>
      <c r="Y356" s="3">
        <v>0.41</v>
      </c>
    </row>
  </sheetData>
  <pageMargins left="0.7" right="0.7" top="0.75" bottom="0.75" header="0.3" footer="0.3"/>
  <pageSetup paperSize="9" orientation="portrait" horizontalDpi="300" verticalDpi="300"/>
  <drawing r:id="rId1"/>
  <tableParts count="1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F22F492AE8914D8B73C3E3C23F308D" ma:contentTypeVersion="35" ma:contentTypeDescription="Opret et nyt dokument." ma:contentTypeScope="" ma:versionID="afa73df244fcf30f3c1d69ef4429e531">
  <xsd:schema xmlns:xsd="http://www.w3.org/2001/XMLSchema" xmlns:xs="http://www.w3.org/2001/XMLSchema" xmlns:p="http://schemas.microsoft.com/office/2006/metadata/properties" xmlns:ns1="http://schemas.microsoft.com/sharepoint/v3" xmlns:ns2="b1cfadd8-d294-4d34-bc36-10edd03a80b3" xmlns:ns3="57e246f5-a181-4ddd-bcfa-8f2bd33c0c9c" targetNamespace="http://schemas.microsoft.com/office/2006/metadata/properties" ma:root="true" ma:fieldsID="7cc1265a29cc1620a4073d4c8e845e1e" ns1:_="" ns2:_="" ns3:_="">
    <xsd:import namespace="http://schemas.microsoft.com/sharepoint/v3"/>
    <xsd:import namespace="b1cfadd8-d294-4d34-bc36-10edd03a80b3"/>
    <xsd:import namespace="57e246f5-a181-4ddd-bcfa-8f2bd33c0c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ltyp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Test" minOccurs="0"/>
                <xsd:element ref="ns2:MediaServiceSearchProperties" minOccurs="0"/>
                <xsd:element ref="ns2:Test_ContainsTool" minOccurs="0"/>
                <xsd:element ref="ns2:Subjects" minOccurs="0"/>
                <xsd:element ref="ns2:Shortdescription" minOccurs="0"/>
                <xsd:element ref="ns2:Tool_x002f_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Egenskaber for Unified Compliance Policy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Handling for Unified Compliance Policy-grænseflad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cfadd8-d294-4d34-bc36-10edd03a8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description="" ma:indexed="true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ltype" ma:index="17" nillable="true" ma:displayName="Filtype" ma:format="Dropdown" ma:indexed="true" ma:internalName="Filtype">
      <xsd:simpleType>
        <xsd:restriction base="dms:Text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Billedmærker" ma:readOnly="false" ma:fieldId="{5cf76f15-5ced-4ddc-b409-7134ff3c332f}" ma:taxonomyMulti="true" ma:sspId="fcff2bff-98dc-460d-973e-03f751142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st" ma:index="28" nillable="true" ma:displayName="Test" ma:format="Dropdown" ma:list="UserInfo" ma:SharePointGroup="0" ma:internalName="Tes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st_ContainsTool" ma:index="30" nillable="true" ma:displayName="Test_Contains Tool" ma:default="0" ma:description="Mark as 'yes' if this folder contains tool to add to the Tools Library" ma:format="Dropdown" ma:internalName="Test_ContainsTool">
      <xsd:simpleType>
        <xsd:restriction base="dms:Boolean"/>
      </xsd:simpleType>
    </xsd:element>
    <xsd:element name="Subjects" ma:index="31" nillable="true" ma:displayName="Subjects" ma:format="Dropdown" ma:internalName="Subject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ESG"/>
                        <xsd:enumeration value="Klimaregnskab"/>
                        <xsd:enumeration value="Energieffektivite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Shortdescription" ma:index="32" nillable="true" ma:displayName="Short description" ma:default="Please help your colleague by describing your tool" ma:description="Describe briefly what the tools is used for. You might include things like required user skill level or what problem the tool solves" ma:format="Dropdown" ma:internalName="Shortdescription">
      <xsd:simpleType>
        <xsd:restriction base="dms:Note">
          <xsd:maxLength value="255"/>
        </xsd:restriction>
      </xsd:simpleType>
    </xsd:element>
    <xsd:element name="Tool_x002f_background" ma:index="33" nillable="true" ma:displayName="Tool/background" ma:format="Dropdown" ma:indexed="true" ma:internalName="Tool_x002f_background">
      <xsd:simpleType>
        <xsd:restriction base="dms:Choice">
          <xsd:enumeration value="Tool"/>
          <xsd:enumeration value="Background"/>
          <xsd:enumeration value="Legisla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246f5-a181-4ddd-bcfa-8f2bd33c0c9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651abdf-1673-48e2-821d-f5cd0b68c3fe}" ma:internalName="TaxCatchAll" ma:showField="CatchAllData" ma:web="57e246f5-a181-4ddd-bcfa-8f2bd33c0c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e246f5-a181-4ddd-bcfa-8f2bd33c0c9c" xsi:nil="true"/>
    <_ip_UnifiedCompliancePolicyUIAction xmlns="http://schemas.microsoft.com/sharepoint/v3" xsi:nil="true"/>
    <lcf76f155ced4ddcb4097134ff3c332f xmlns="b1cfadd8-d294-4d34-bc36-10edd03a80b3">
      <Terms xmlns="http://schemas.microsoft.com/office/infopath/2007/PartnerControls"/>
    </lcf76f155ced4ddcb4097134ff3c332f>
    <Test xmlns="b1cfadd8-d294-4d34-bc36-10edd03a80b3">
      <UserInfo>
        <DisplayName/>
        <AccountId xsi:nil="true"/>
        <AccountType/>
      </UserInfo>
    </Test>
    <Filtype xmlns="b1cfadd8-d294-4d34-bc36-10edd03a80b3" xsi:nil="true"/>
    <Test_ContainsTool xmlns="b1cfadd8-d294-4d34-bc36-10edd03a80b3">false</Test_ContainsTool>
    <_ip_UnifiedCompliancePolicyProperties xmlns="http://schemas.microsoft.com/sharepoint/v3" xsi:nil="true"/>
    <Subjects xmlns="b1cfadd8-d294-4d34-bc36-10edd03a80b3" xsi:nil="true"/>
    <Shortdescription xmlns="b1cfadd8-d294-4d34-bc36-10edd03a80b3">Please help your colleague by describing your tool</Shortdescription>
    <Tool_x002f_background xmlns="b1cfadd8-d294-4d34-bc36-10edd03a80b3" xsi:nil="true"/>
  </documentManagement>
</p:properties>
</file>

<file path=customXml/itemProps1.xml><?xml version="1.0" encoding="utf-8"?>
<ds:datastoreItem xmlns:ds="http://schemas.openxmlformats.org/officeDocument/2006/customXml" ds:itemID="{38C8EFBD-0CE0-4B0E-80B0-F10623528821}"/>
</file>

<file path=customXml/itemProps2.xml><?xml version="1.0" encoding="utf-8"?>
<ds:datastoreItem xmlns:ds="http://schemas.openxmlformats.org/officeDocument/2006/customXml" ds:itemID="{8207BBBE-8E3C-45CA-BF64-04E759BE9C1D}"/>
</file>

<file path=customXml/itemProps3.xml><?xml version="1.0" encoding="utf-8"?>
<ds:datastoreItem xmlns:ds="http://schemas.openxmlformats.org/officeDocument/2006/customXml" ds:itemID="{82DAC41A-ED19-4303-A82A-EDB75E9BB8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21</vt:i4>
      </vt:variant>
    </vt:vector>
  </HeadingPairs>
  <TitlesOfParts>
    <vt:vector size="21" baseType="lpstr">
      <vt:lpstr>Velkommen</vt:lpstr>
      <vt:lpstr>Hovedrapport</vt:lpstr>
      <vt:lpstr>Indikatorer</vt:lpstr>
      <vt:lpstr>2</vt:lpstr>
      <vt:lpstr>6</vt:lpstr>
      <vt:lpstr>8</vt:lpstr>
      <vt:lpstr>10</vt:lpstr>
      <vt:lpstr>3A</vt:lpstr>
      <vt:lpstr>4A</vt:lpstr>
      <vt:lpstr>5A</vt:lpstr>
      <vt:lpstr>6A</vt:lpstr>
      <vt:lpstr>7A</vt:lpstr>
      <vt:lpstr>7B</vt:lpstr>
      <vt:lpstr>8A</vt:lpstr>
      <vt:lpstr>9A</vt:lpstr>
      <vt:lpstr>10A</vt:lpstr>
      <vt:lpstr>10B</vt:lpstr>
      <vt:lpstr>10C</vt:lpstr>
      <vt:lpstr>11A</vt:lpstr>
      <vt:lpstr>11B</vt:lpstr>
      <vt:lpstr>Appendix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2021-04-23T13:04:56Z</dcterms:created>
  <dcterms:modified xsi:type="dcterms:W3CDTF">2021-06-29T09:59:15Z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0x010100BDF22F492AE8914D8B73C3E3C23F308D</vt:lpwstr>
  </property>
</Properties>
</file>