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GF\GAS\01 Gruppe - Gas\Biogas\Biogas 2025\Biomasseindberetning\"/>
    </mc:Choice>
  </mc:AlternateContent>
  <bookViews>
    <workbookView xWindow="0" yWindow="0" windowWidth="28800" windowHeight="11750"/>
  </bookViews>
  <sheets>
    <sheet name="2023" sheetId="18" r:id="rId1"/>
    <sheet name="Aug-Dec 2022" sheetId="16" r:id="rId2"/>
    <sheet name="2021-2022" sheetId="10" r:id="rId3"/>
    <sheet name="2020-2021" sheetId="11" r:id="rId4"/>
    <sheet name="2019-2020" sheetId="12" r:id="rId5"/>
    <sheet name="2018-2019" sheetId="13" r:id="rId6"/>
    <sheet name="2017-2018" sheetId="14" r:id="rId7"/>
    <sheet name="2016-2017" sheetId="15" r:id="rId8"/>
  </sheets>
  <definedNames>
    <definedName name="_xlnm._FilterDatabase" localSheetId="2" hidden="1">'2021-2022'!$T$32:$U$97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5" l="1"/>
  <c r="C52" i="13"/>
  <c r="C67" i="14" l="1"/>
  <c r="C10" i="14" s="1"/>
  <c r="C68" i="15"/>
  <c r="D67" i="15" s="1"/>
  <c r="D68" i="15" s="1"/>
  <c r="C67" i="13"/>
  <c r="D66" i="13" s="1"/>
  <c r="D67" i="13" s="1"/>
  <c r="C68" i="12"/>
  <c r="D67" i="12" s="1"/>
  <c r="D68" i="12" s="1"/>
  <c r="C68" i="11"/>
  <c r="C10" i="11" s="1"/>
  <c r="C84" i="10"/>
  <c r="C83" i="10"/>
  <c r="C82" i="10"/>
  <c r="C10" i="15" l="1"/>
  <c r="D66" i="14"/>
  <c r="D67" i="14" s="1"/>
  <c r="C10" i="13"/>
  <c r="C10" i="12"/>
  <c r="C88" i="10"/>
  <c r="D85" i="10" s="1"/>
  <c r="C10" i="10"/>
  <c r="D86" i="10"/>
  <c r="D87" i="10"/>
  <c r="D67" i="11"/>
  <c r="D68" i="11" s="1"/>
  <c r="C78" i="15"/>
  <c r="D72" i="15" s="1"/>
  <c r="C77" i="14"/>
  <c r="D70" i="14" s="1"/>
  <c r="C77" i="13"/>
  <c r="D71" i="13" s="1"/>
  <c r="C78" i="12"/>
  <c r="D72" i="12" s="1"/>
  <c r="C78" i="11"/>
  <c r="D82" i="10" l="1"/>
  <c r="D84" i="10"/>
  <c r="D83" i="10"/>
  <c r="D71" i="11"/>
  <c r="C11" i="11"/>
  <c r="D71" i="14"/>
  <c r="D71" i="15"/>
  <c r="D70" i="13"/>
  <c r="D71" i="12"/>
  <c r="D72" i="11"/>
  <c r="C62" i="10" l="1"/>
  <c r="C60" i="10"/>
  <c r="C38" i="10" l="1"/>
  <c r="C52" i="10" l="1"/>
  <c r="C8" i="10" s="1"/>
  <c r="C98" i="10"/>
  <c r="C48" i="10"/>
  <c r="C7" i="10" s="1"/>
  <c r="C32" i="10"/>
  <c r="D25" i="10" s="1"/>
  <c r="C21" i="10"/>
  <c r="D17" i="10" s="1"/>
  <c r="C11" i="10" l="1"/>
  <c r="D91" i="10"/>
  <c r="D93" i="10"/>
  <c r="D96" i="10"/>
  <c r="D92" i="10"/>
  <c r="D94" i="10"/>
  <c r="D95" i="10"/>
  <c r="D29" i="10"/>
  <c r="D26" i="10"/>
  <c r="D24" i="10"/>
  <c r="C41" i="10"/>
  <c r="D38" i="10" s="1"/>
  <c r="D47" i="10"/>
  <c r="D31" i="10"/>
  <c r="D46" i="10"/>
  <c r="C79" i="10"/>
  <c r="D44" i="10"/>
  <c r="D30" i="10"/>
  <c r="D45" i="10"/>
  <c r="D28" i="10"/>
  <c r="C4" i="10"/>
  <c r="D27" i="10"/>
  <c r="C5" i="10"/>
  <c r="D16" i="10"/>
  <c r="D19" i="10"/>
  <c r="D18" i="10"/>
  <c r="D20" i="10"/>
  <c r="D51" i="10"/>
  <c r="D52" i="10" s="1"/>
  <c r="D97" i="10"/>
  <c r="D63" i="10" l="1"/>
  <c r="D67" i="10"/>
  <c r="D66" i="10"/>
  <c r="D36" i="10"/>
  <c r="D64" i="10"/>
  <c r="D32" i="10"/>
  <c r="D48" i="10"/>
  <c r="D55" i="10"/>
  <c r="D72" i="10"/>
  <c r="D58" i="10"/>
  <c r="D62" i="10"/>
  <c r="D57" i="10"/>
  <c r="D65" i="10"/>
  <c r="D76" i="10"/>
  <c r="D75" i="10"/>
  <c r="D59" i="10"/>
  <c r="D74" i="10"/>
  <c r="D73" i="10"/>
  <c r="D69" i="10"/>
  <c r="D77" i="10"/>
  <c r="C6" i="10"/>
  <c r="D37" i="10"/>
  <c r="D40" i="10"/>
  <c r="D39" i="10"/>
  <c r="D35" i="10"/>
  <c r="C9" i="10"/>
  <c r="D78" i="10"/>
  <c r="D70" i="10"/>
  <c r="D56" i="10"/>
  <c r="D71" i="10"/>
  <c r="D61" i="10"/>
  <c r="D68" i="10"/>
  <c r="D60" i="10"/>
  <c r="D21" i="10"/>
  <c r="D98" i="10"/>
  <c r="C12" i="10" l="1"/>
  <c r="D88" i="10"/>
  <c r="D79" i="10"/>
  <c r="D41" i="10"/>
  <c r="D8" i="10" l="1"/>
  <c r="D7" i="10"/>
  <c r="D4" i="10"/>
  <c r="D11" i="10"/>
  <c r="D9" i="10"/>
  <c r="D10" i="10"/>
  <c r="D5" i="10"/>
  <c r="D6" i="10"/>
  <c r="C37" i="15"/>
  <c r="D36" i="15" s="1"/>
  <c r="C48" i="15"/>
  <c r="C8" i="15" s="1"/>
  <c r="C36" i="14"/>
  <c r="C47" i="14"/>
  <c r="C36" i="13"/>
  <c r="C47" i="13"/>
  <c r="C48" i="12"/>
  <c r="D47" i="12" s="1"/>
  <c r="D48" i="12" s="1"/>
  <c r="C37" i="12"/>
  <c r="C37" i="11"/>
  <c r="C48" i="11"/>
  <c r="C8" i="11" s="1"/>
  <c r="D12" i="10" l="1"/>
  <c r="D47" i="15"/>
  <c r="D48" i="15" s="1"/>
  <c r="C6" i="15"/>
  <c r="D46" i="14"/>
  <c r="D47" i="14" s="1"/>
  <c r="C8" i="14"/>
  <c r="D35" i="14"/>
  <c r="C6" i="14"/>
  <c r="D46" i="13"/>
  <c r="D47" i="13" s="1"/>
  <c r="C8" i="13"/>
  <c r="D35" i="12"/>
  <c r="C6" i="12"/>
  <c r="D36" i="12"/>
  <c r="C6" i="13"/>
  <c r="D35" i="13"/>
  <c r="C8" i="12"/>
  <c r="D36" i="11"/>
  <c r="C6" i="11"/>
  <c r="D47" i="11"/>
  <c r="D48" i="11" s="1"/>
  <c r="D35" i="11"/>
  <c r="D37" i="15" l="1"/>
  <c r="D36" i="14"/>
  <c r="D36" i="13"/>
  <c r="D37" i="12"/>
  <c r="D37" i="11"/>
  <c r="C44" i="11" l="1"/>
  <c r="D42" i="11" l="1"/>
  <c r="C7" i="11"/>
  <c r="D41" i="11"/>
  <c r="D40" i="11"/>
  <c r="D43" i="11"/>
  <c r="D44" i="11" l="1"/>
  <c r="C21" i="11"/>
  <c r="D16" i="11" l="1"/>
  <c r="C4" i="11"/>
  <c r="D19" i="11"/>
  <c r="D18" i="11"/>
  <c r="D20" i="11"/>
  <c r="D17" i="11"/>
  <c r="D21" i="11" l="1"/>
  <c r="C32" i="11"/>
  <c r="D31" i="11" l="1"/>
  <c r="C5" i="11"/>
  <c r="D29" i="11"/>
  <c r="D26" i="11"/>
  <c r="D25" i="11"/>
  <c r="D24" i="11"/>
  <c r="D30" i="11"/>
  <c r="D28" i="11"/>
  <c r="D27" i="11"/>
  <c r="D32" i="11" l="1"/>
  <c r="C64" i="11" l="1"/>
  <c r="D55" i="11" l="1"/>
  <c r="D63" i="11"/>
  <c r="D57" i="11"/>
  <c r="D52" i="11"/>
  <c r="D58" i="11"/>
  <c r="D60" i="11"/>
  <c r="D61" i="11"/>
  <c r="D54" i="11"/>
  <c r="D56" i="11"/>
  <c r="D59" i="11"/>
  <c r="D53" i="11"/>
  <c r="D62" i="11"/>
  <c r="D76" i="11"/>
  <c r="D74" i="11"/>
  <c r="D77" i="11"/>
  <c r="D73" i="11"/>
  <c r="D75" i="11"/>
  <c r="C9" i="11"/>
  <c r="D51" i="11"/>
  <c r="D78" i="11" l="1"/>
  <c r="D64" i="11"/>
  <c r="C12" i="11"/>
  <c r="D10" i="11" l="1"/>
  <c r="D4" i="11"/>
  <c r="D11" i="11"/>
  <c r="D5" i="11"/>
  <c r="D6" i="11"/>
  <c r="D7" i="11"/>
  <c r="D8" i="11"/>
  <c r="D9" i="11"/>
  <c r="D12" i="11" l="1"/>
  <c r="C44" i="12"/>
  <c r="D43" i="12" s="1"/>
  <c r="D42" i="12" l="1"/>
  <c r="C7" i="12"/>
  <c r="D40" i="12"/>
  <c r="D41" i="12"/>
  <c r="D44" i="12" l="1"/>
  <c r="C21" i="12"/>
  <c r="D19" i="12" s="1"/>
  <c r="D18" i="12" l="1"/>
  <c r="D17" i="12"/>
  <c r="D16" i="12"/>
  <c r="D20" i="12"/>
  <c r="C4" i="12"/>
  <c r="D21" i="12" l="1"/>
  <c r="C32" i="12"/>
  <c r="D27" i="12" s="1"/>
  <c r="D25" i="12" l="1"/>
  <c r="D26" i="12"/>
  <c r="D24" i="12"/>
  <c r="C5" i="12"/>
  <c r="D30" i="12"/>
  <c r="D28" i="12"/>
  <c r="D31" i="12"/>
  <c r="D29" i="12"/>
  <c r="D32" i="12" l="1"/>
  <c r="C64" i="12" l="1"/>
  <c r="D52" i="12" l="1"/>
  <c r="D60" i="12"/>
  <c r="D63" i="12"/>
  <c r="D57" i="12"/>
  <c r="D59" i="12"/>
  <c r="D53" i="12"/>
  <c r="D61" i="12"/>
  <c r="D55" i="12"/>
  <c r="D51" i="12"/>
  <c r="D54" i="12"/>
  <c r="D62" i="12"/>
  <c r="D56" i="12"/>
  <c r="D58" i="12"/>
  <c r="C9" i="12"/>
  <c r="D76" i="12" l="1"/>
  <c r="D73" i="12"/>
  <c r="D77" i="12"/>
  <c r="C11" i="12"/>
  <c r="C12" i="12" s="1"/>
  <c r="D10" i="12" s="1"/>
  <c r="D74" i="12"/>
  <c r="D75" i="12"/>
  <c r="D78" i="12" l="1"/>
  <c r="D64" i="12"/>
  <c r="D11" i="12"/>
  <c r="D4" i="12"/>
  <c r="D8" i="12"/>
  <c r="D5" i="12"/>
  <c r="D6" i="12"/>
  <c r="D7" i="12"/>
  <c r="D9" i="12"/>
  <c r="D12" i="12" l="1"/>
  <c r="C43" i="13"/>
  <c r="D42" i="13" l="1"/>
  <c r="D40" i="13"/>
  <c r="C7" i="13"/>
  <c r="D39" i="13"/>
  <c r="D41" i="13"/>
  <c r="D43" i="13" l="1"/>
  <c r="C21" i="13"/>
  <c r="D19" i="13" s="1"/>
  <c r="D18" i="13" l="1"/>
  <c r="D17" i="13"/>
  <c r="D16" i="13"/>
  <c r="D20" i="13"/>
  <c r="C4" i="13"/>
  <c r="D21" i="13" l="1"/>
  <c r="C32" i="13"/>
  <c r="D27" i="13" s="1"/>
  <c r="D25" i="13" l="1"/>
  <c r="D24" i="13"/>
  <c r="D31" i="13"/>
  <c r="D30" i="13"/>
  <c r="D26" i="13"/>
  <c r="D29" i="13"/>
  <c r="C5" i="13"/>
  <c r="D28" i="13"/>
  <c r="D32" i="13" l="1"/>
  <c r="C63" i="13" l="1"/>
  <c r="D54" i="13" l="1"/>
  <c r="D57" i="13"/>
  <c r="D52" i="13"/>
  <c r="D53" i="13"/>
  <c r="D60" i="13"/>
  <c r="D61" i="13"/>
  <c r="D62" i="13"/>
  <c r="D58" i="13"/>
  <c r="D59" i="13"/>
  <c r="D55" i="13"/>
  <c r="D56" i="13"/>
  <c r="D50" i="13"/>
  <c r="D51" i="13"/>
  <c r="C9" i="13"/>
  <c r="D75" i="13" l="1"/>
  <c r="D72" i="13"/>
  <c r="D76" i="13"/>
  <c r="C11" i="13"/>
  <c r="C12" i="13" s="1"/>
  <c r="D73" i="13"/>
  <c r="D74" i="13"/>
  <c r="D9" i="13" l="1"/>
  <c r="D10" i="13"/>
  <c r="D77" i="13"/>
  <c r="D63" i="13"/>
  <c r="D11" i="13"/>
  <c r="D8" i="13"/>
  <c r="D4" i="13"/>
  <c r="D5" i="13"/>
  <c r="D6" i="13"/>
  <c r="D7" i="13"/>
  <c r="D12" i="13" l="1"/>
  <c r="C43" i="14"/>
  <c r="D42" i="14" s="1"/>
  <c r="D41" i="14" l="1"/>
  <c r="D40" i="14"/>
  <c r="C7" i="14"/>
  <c r="D39" i="14"/>
  <c r="D43" i="14" l="1"/>
  <c r="C21" i="14"/>
  <c r="D19" i="14" s="1"/>
  <c r="D18" i="14" l="1"/>
  <c r="D17" i="14"/>
  <c r="D16" i="14"/>
  <c r="C4" i="14"/>
  <c r="D20" i="14"/>
  <c r="D21" i="14" l="1"/>
  <c r="C32" i="14"/>
  <c r="D27" i="14" s="1"/>
  <c r="D31" i="14" l="1"/>
  <c r="C5" i="14"/>
  <c r="D26" i="14"/>
  <c r="D25" i="14"/>
  <c r="D30" i="14"/>
  <c r="D28" i="14"/>
  <c r="D24" i="14"/>
  <c r="D29" i="14"/>
  <c r="D32" i="14" l="1"/>
  <c r="C63" i="14" l="1"/>
  <c r="D60" i="14" s="1"/>
  <c r="D57" i="14" l="1"/>
  <c r="D59" i="14"/>
  <c r="D55" i="14"/>
  <c r="D56" i="14"/>
  <c r="D52" i="14"/>
  <c r="D54" i="14"/>
  <c r="D50" i="14"/>
  <c r="D51" i="14"/>
  <c r="D62" i="14"/>
  <c r="D61" i="14"/>
  <c r="D53" i="14"/>
  <c r="C9" i="14"/>
  <c r="D58" i="14"/>
  <c r="D75" i="14" l="1"/>
  <c r="C11" i="14"/>
  <c r="C12" i="14" s="1"/>
  <c r="D72" i="14"/>
  <c r="D74" i="14"/>
  <c r="D73" i="14"/>
  <c r="D76" i="14"/>
  <c r="D9" i="14" l="1"/>
  <c r="D10" i="14"/>
  <c r="D77" i="14"/>
  <c r="D63" i="14"/>
  <c r="D11" i="14"/>
  <c r="D4" i="14"/>
  <c r="D5" i="14"/>
  <c r="D6" i="14"/>
  <c r="D8" i="14"/>
  <c r="D7" i="14"/>
  <c r="D12" i="14" l="1"/>
  <c r="C44" i="15"/>
  <c r="D43" i="15" s="1"/>
  <c r="D42" i="15" l="1"/>
  <c r="D41" i="15"/>
  <c r="D40" i="15"/>
  <c r="C7" i="15"/>
  <c r="D44" i="15" l="1"/>
  <c r="C21" i="15"/>
  <c r="D19" i="15" s="1"/>
  <c r="D17" i="15" l="1"/>
  <c r="D18" i="15"/>
  <c r="D16" i="15"/>
  <c r="D20" i="15"/>
  <c r="C4" i="15"/>
  <c r="D21" i="15" l="1"/>
  <c r="C33" i="15"/>
  <c r="D27" i="15" l="1"/>
  <c r="D31" i="15"/>
  <c r="D29" i="15"/>
  <c r="D30" i="15"/>
  <c r="D25" i="15"/>
  <c r="D32" i="15"/>
  <c r="D26" i="15"/>
  <c r="D24" i="15"/>
  <c r="C5" i="15"/>
  <c r="D28" i="15"/>
  <c r="D33" i="15" l="1"/>
  <c r="D56" i="15" l="1"/>
  <c r="D63" i="15" l="1"/>
  <c r="D62" i="15"/>
  <c r="D60" i="15"/>
  <c r="D51" i="15"/>
  <c r="D58" i="15"/>
  <c r="D53" i="15"/>
  <c r="D61" i="15"/>
  <c r="D54" i="15"/>
  <c r="C9" i="15"/>
  <c r="D59" i="15"/>
  <c r="D55" i="15"/>
  <c r="D57" i="15"/>
  <c r="D52" i="15"/>
  <c r="D64" i="15" l="1"/>
  <c r="D74" i="15"/>
  <c r="D73" i="15" l="1"/>
  <c r="D77" i="15"/>
  <c r="C11" i="15"/>
  <c r="D75" i="15"/>
  <c r="D76" i="15"/>
  <c r="D78" i="15" l="1"/>
  <c r="C12" i="15"/>
  <c r="D10" i="15" s="1"/>
  <c r="D9" i="15" l="1"/>
  <c r="D5" i="15"/>
  <c r="D8" i="15"/>
  <c r="D4" i="15"/>
  <c r="D7" i="15"/>
  <c r="D6" i="15"/>
  <c r="D11" i="15"/>
  <c r="D12" i="15" l="1"/>
</calcChain>
</file>

<file path=xl/sharedStrings.xml><?xml version="1.0" encoding="utf-8"?>
<sst xmlns="http://schemas.openxmlformats.org/spreadsheetml/2006/main" count="756" uniqueCount="92">
  <si>
    <t>Ton</t>
  </si>
  <si>
    <t>Gylle</t>
  </si>
  <si>
    <t>Total biomassetyper</t>
  </si>
  <si>
    <t>Spildevandsslam</t>
  </si>
  <si>
    <t>%</t>
  </si>
  <si>
    <t>Kvæggylle</t>
  </si>
  <si>
    <t>Anden husdyrgødning</t>
  </si>
  <si>
    <t>Svinegylle</t>
  </si>
  <si>
    <t>Energiafgrøder</t>
  </si>
  <si>
    <t>Blandet gylle</t>
  </si>
  <si>
    <t>Husholdningsaffald</t>
  </si>
  <si>
    <t>Minkgylle</t>
  </si>
  <si>
    <t>Fjerkrægylle</t>
  </si>
  <si>
    <t>Slam og spildevand samt uforurenede produktrester</t>
  </si>
  <si>
    <t>Animalske biprodukter</t>
  </si>
  <si>
    <t>Majs</t>
  </si>
  <si>
    <t>Roer</t>
  </si>
  <si>
    <t>Organisk affald fra erhverv</t>
  </si>
  <si>
    <t>Korn</t>
  </si>
  <si>
    <t>Inaktiveret og kalkstabiliseret biomasse</t>
  </si>
  <si>
    <t>Græs</t>
  </si>
  <si>
    <t>Kartoffelfrugtsaft</t>
  </si>
  <si>
    <t>Andre afgrøder</t>
  </si>
  <si>
    <t>Slam fra dambrug</t>
  </si>
  <si>
    <t>Proteolyseret processpildevand</t>
  </si>
  <si>
    <t>Vinasse</t>
  </si>
  <si>
    <t>Pressesaft fra grøntpilleproduktion</t>
  </si>
  <si>
    <t>Andre typer af anden organisk gødning</t>
  </si>
  <si>
    <t>Øvrige typer af anden organisk gødning</t>
  </si>
  <si>
    <t>Kasserede afgrøder</t>
  </si>
  <si>
    <t>Andre restprodukter fra produktion af primærafgrøder</t>
  </si>
  <si>
    <t>Have- og parkaffald</t>
  </si>
  <si>
    <t>Naturpleje biomasse</t>
  </si>
  <si>
    <t>Økologisk kløvergræs</t>
  </si>
  <si>
    <t>Slam fra forarbejdning af animalske råvarer</t>
  </si>
  <si>
    <t>Dybstrøelse, kvæg</t>
  </si>
  <si>
    <t>Glycerin</t>
  </si>
  <si>
    <t>Dybstrøelse, andre typer</t>
  </si>
  <si>
    <t>Flydende fraktion</t>
  </si>
  <si>
    <t>Dybstrøelse, fjerkræ</t>
  </si>
  <si>
    <t>Ajle</t>
  </si>
  <si>
    <t>Kløvergræs</t>
  </si>
  <si>
    <t>Kildesorteret organisk dagrenovation og dagrenovationslignende affald</t>
  </si>
  <si>
    <t>Total</t>
  </si>
  <si>
    <t>Fast gødning</t>
  </si>
  <si>
    <t>Fiberfraktion fra separeret husdyrgødning</t>
  </si>
  <si>
    <t xml:space="preserve">Halm og lign. </t>
  </si>
  <si>
    <t>Halm diverse</t>
  </si>
  <si>
    <t>Frøgræshalm</t>
  </si>
  <si>
    <t>Roepulp</t>
  </si>
  <si>
    <t>Aff. fra bryggeri, mask mv.</t>
  </si>
  <si>
    <t>Foderrest soyaskrå/ grøntpiller</t>
  </si>
  <si>
    <t>Aff. fra pharma industri</t>
  </si>
  <si>
    <t>Aff. fra bagerier</t>
  </si>
  <si>
    <t>Melasse</t>
  </si>
  <si>
    <t>Total for landbrugsbaserede biogasanlæg 2021-22</t>
  </si>
  <si>
    <t>Korn- og frøgræsafrens</t>
  </si>
  <si>
    <t>Okkervand</t>
  </si>
  <si>
    <t>Havreskal- og rugpiller/mel o.lign.</t>
  </si>
  <si>
    <t>Total for landbrugsbaserede biogasanlæg 2020-21</t>
  </si>
  <si>
    <t>Total for landbrugsbaserede biogasanlæg 2019-20</t>
  </si>
  <si>
    <t>Total for landbrugsbaserede biogasanlæg 2018-19</t>
  </si>
  <si>
    <t>Total for landbrugsbaserede biogasanlæg 2017-18</t>
  </si>
  <si>
    <t>Total for landbrugsbaserede biogasanlæg 2016-17</t>
  </si>
  <si>
    <t>Husdyrgødning til forbrændingsanlæg</t>
  </si>
  <si>
    <t>Halm diverse (af korn, raps og andre afgrøder)</t>
  </si>
  <si>
    <t>Solsikkeskalpiller</t>
  </si>
  <si>
    <t>Diverse industriaffald</t>
  </si>
  <si>
    <t>Andre afgrøder, rester og kasseret foder</t>
  </si>
  <si>
    <t>Fedt</t>
  </si>
  <si>
    <t>Bioolie, herunder friture</t>
  </si>
  <si>
    <t>Metanol og etanol</t>
  </si>
  <si>
    <t>Frie fedtsyrer mv.</t>
  </si>
  <si>
    <t>Slagteriaffald</t>
  </si>
  <si>
    <t>Blegejord og soapstock fra olieraffinering</t>
  </si>
  <si>
    <t>Organisk affald fra erhverv (ikke animalsk)</t>
  </si>
  <si>
    <t>Samlet</t>
  </si>
  <si>
    <t>Halmpiller/briketter</t>
  </si>
  <si>
    <t>Diverse Industriaffald</t>
  </si>
  <si>
    <t>Glycerin og lign.</t>
  </si>
  <si>
    <t>Glycerin og lign</t>
  </si>
  <si>
    <t>Halm og lign.</t>
  </si>
  <si>
    <t>Græsproteinprod., biprodukt</t>
  </si>
  <si>
    <t>Kaffegrums</t>
  </si>
  <si>
    <t>Eddikesyre</t>
  </si>
  <si>
    <t>Aff. fra pektin produktion</t>
  </si>
  <si>
    <t>Fiskeensilage o.a. fiskeaffald</t>
  </si>
  <si>
    <t>Aff. fra olivenolieprod., presserest</t>
  </si>
  <si>
    <t>Kartoffelaffald, saft, mos, pulp m.m.</t>
  </si>
  <si>
    <r>
      <t>Total for landbrugsbaserede biogasanlæg 1. aug. 2022 - 31. dec. 2022 - FORELØBIG</t>
    </r>
    <r>
      <rPr>
        <b/>
        <vertAlign val="superscript"/>
        <sz val="8"/>
        <color theme="1"/>
        <rFont val="Calibri"/>
        <family val="2"/>
        <scheme val="minor"/>
      </rPr>
      <t>*</t>
    </r>
  </si>
  <si>
    <t xml:space="preserve">* Opgørelsen er foreløbig, idet der på opgørelsestidspunktet fortsat mangler indberetninger fra et mindre antal anlæg. </t>
  </si>
  <si>
    <r>
      <t>Total for landbrugsbaserede biogasanlæg 2023 - FORELØBIG</t>
    </r>
    <r>
      <rPr>
        <b/>
        <vertAlign val="superscript"/>
        <sz val="8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</si>
</sst>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 * #,##0_ ;_ * \-#,##0_ ;_ * &quot;-&quot;??_ ;_ @_ "/>
    <numFmt numFmtId="166" formatCode="0.0"/>
    <numFmt numFmtId="167" formatCode="_ * #,##0.000_ ;_ * \-#,##0.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applyFont="1"/>
    <xf numFmtId="164" fontId="4" fillId="0" borderId="0" xfId="1" applyNumberFormat="1" applyFont="1" applyBorder="1"/>
    <xf numFmtId="9" fontId="4" fillId="0" borderId="5" xfId="2" applyFont="1" applyBorder="1"/>
    <xf numFmtId="0" fontId="4" fillId="0" borderId="9" xfId="0" applyFont="1" applyBorder="1"/>
    <xf numFmtId="9" fontId="4" fillId="0" borderId="8" xfId="2" applyFont="1" applyBorder="1"/>
    <xf numFmtId="0" fontId="4" fillId="0" borderId="10" xfId="0" applyFont="1" applyBorder="1"/>
    <xf numFmtId="0" fontId="4" fillId="0" borderId="11" xfId="0" applyFont="1" applyBorder="1"/>
    <xf numFmtId="9" fontId="4" fillId="0" borderId="12" xfId="2" applyFont="1" applyBorder="1"/>
    <xf numFmtId="9" fontId="4" fillId="0" borderId="3" xfId="2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1" fontId="4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 applyFill="1"/>
    <xf numFmtId="1" fontId="4" fillId="0" borderId="0" xfId="0" applyNumberFormat="1" applyFont="1" applyFill="1"/>
    <xf numFmtId="167" fontId="4" fillId="0" borderId="0" xfId="0" applyNumberFormat="1" applyFont="1"/>
    <xf numFmtId="164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/>
    <xf numFmtId="165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Fill="1" applyBorder="1"/>
    <xf numFmtId="1" fontId="4" fillId="0" borderId="0" xfId="0" applyNumberFormat="1" applyFont="1" applyFill="1" applyBorder="1"/>
    <xf numFmtId="0" fontId="4" fillId="2" borderId="0" xfId="0" applyFont="1" applyFill="1" applyBorder="1" applyAlignment="1">
      <alignment wrapText="1"/>
    </xf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/>
    <xf numFmtId="164" fontId="4" fillId="2" borderId="0" xfId="1" applyNumberFormat="1" applyFont="1" applyFill="1" applyBorder="1" applyAlignment="1">
      <alignment horizontal="center"/>
    </xf>
    <xf numFmtId="9" fontId="4" fillId="2" borderId="0" xfId="2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/>
    <xf numFmtId="164" fontId="4" fillId="2" borderId="7" xfId="1" applyNumberFormat="1" applyFont="1" applyFill="1" applyBorder="1"/>
    <xf numFmtId="167" fontId="4" fillId="2" borderId="0" xfId="0" applyNumberFormat="1" applyFont="1" applyFill="1"/>
    <xf numFmtId="164" fontId="4" fillId="2" borderId="0" xfId="1" applyNumberFormat="1" applyFont="1" applyFill="1" applyBorder="1"/>
    <xf numFmtId="164" fontId="4" fillId="2" borderId="13" xfId="1" applyNumberFormat="1" applyFont="1" applyFill="1" applyBorder="1"/>
    <xf numFmtId="164" fontId="4" fillId="2" borderId="0" xfId="1" applyNumberFormat="1" applyFont="1" applyFill="1"/>
    <xf numFmtId="0" fontId="6" fillId="2" borderId="0" xfId="0" applyFont="1" applyFill="1"/>
    <xf numFmtId="164" fontId="6" fillId="2" borderId="0" xfId="0" applyNumberFormat="1" applyFont="1" applyFill="1"/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0" fontId="5" fillId="2" borderId="0" xfId="0" applyFont="1" applyFill="1"/>
    <xf numFmtId="164" fontId="4" fillId="2" borderId="0" xfId="0" applyNumberFormat="1" applyFont="1" applyFill="1"/>
    <xf numFmtId="164" fontId="7" fillId="2" borderId="0" xfId="0" applyNumberFormat="1" applyFont="1" applyFill="1"/>
    <xf numFmtId="1" fontId="4" fillId="2" borderId="0" xfId="0" applyNumberFormat="1" applyFont="1" applyFill="1"/>
    <xf numFmtId="9" fontId="4" fillId="2" borderId="3" xfId="2" applyFont="1" applyFill="1" applyBorder="1"/>
    <xf numFmtId="9" fontId="4" fillId="2" borderId="0" xfId="2" applyFont="1" applyFill="1" applyBorder="1"/>
    <xf numFmtId="164" fontId="4" fillId="2" borderId="0" xfId="1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165" fontId="4" fillId="2" borderId="0" xfId="0" applyNumberFormat="1" applyFont="1" applyFill="1" applyBorder="1"/>
    <xf numFmtId="0" fontId="0" fillId="2" borderId="0" xfId="0" applyFill="1" applyBorder="1"/>
    <xf numFmtId="0" fontId="4" fillId="2" borderId="0" xfId="0" applyFont="1" applyFill="1" applyBorder="1" applyAlignment="1"/>
    <xf numFmtId="0" fontId="4" fillId="2" borderId="14" xfId="0" applyFont="1" applyFill="1" applyBorder="1"/>
    <xf numFmtId="0" fontId="4" fillId="2" borderId="4" xfId="0" applyFont="1" applyFill="1" applyBorder="1"/>
    <xf numFmtId="0" fontId="4" fillId="2" borderId="15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3" borderId="6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/>
    <xf numFmtId="164" fontId="3" fillId="3" borderId="13" xfId="1" applyNumberFormat="1" applyFont="1" applyFill="1" applyBorder="1"/>
    <xf numFmtId="9" fontId="3" fillId="3" borderId="15" xfId="2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4" fillId="2" borderId="4" xfId="1" applyNumberFormat="1" applyFont="1" applyFill="1" applyBorder="1"/>
    <xf numFmtId="0" fontId="8" fillId="2" borderId="4" xfId="0" applyFont="1" applyFill="1" applyBorder="1"/>
    <xf numFmtId="3" fontId="3" fillId="3" borderId="2" xfId="0" applyNumberFormat="1" applyFont="1" applyFill="1" applyBorder="1"/>
    <xf numFmtId="3" fontId="4" fillId="2" borderId="0" xfId="0" applyNumberFormat="1" applyFont="1" applyFill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3" fontId="8" fillId="2" borderId="10" xfId="0" applyNumberFormat="1" applyFont="1" applyFill="1" applyBorder="1"/>
    <xf numFmtId="3" fontId="4" fillId="2" borderId="10" xfId="0" applyNumberFormat="1" applyFont="1" applyFill="1" applyBorder="1"/>
    <xf numFmtId="3" fontId="4" fillId="2" borderId="11" xfId="1" applyNumberFormat="1" applyFont="1" applyFill="1" applyBorder="1"/>
    <xf numFmtId="164" fontId="4" fillId="2" borderId="1" xfId="1" applyNumberFormat="1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164" fontId="4" fillId="2" borderId="4" xfId="1" applyNumberFormat="1" applyFont="1" applyFill="1" applyBorder="1" applyAlignment="1">
      <alignment horizontal="center" vertical="center"/>
    </xf>
    <xf numFmtId="9" fontId="4" fillId="2" borderId="14" xfId="2" applyFont="1" applyFill="1" applyBorder="1" applyAlignment="1">
      <alignment horizontal="right"/>
    </xf>
    <xf numFmtId="9" fontId="4" fillId="2" borderId="4" xfId="2" applyFont="1" applyFill="1" applyBorder="1" applyAlignment="1">
      <alignment horizontal="right"/>
    </xf>
    <xf numFmtId="9" fontId="4" fillId="2" borderId="15" xfId="2" applyFont="1" applyFill="1" applyBorder="1" applyAlignment="1">
      <alignment horizontal="right"/>
    </xf>
    <xf numFmtId="164" fontId="8" fillId="2" borderId="10" xfId="1" quotePrefix="1" applyNumberFormat="1" applyFont="1" applyFill="1" applyBorder="1"/>
    <xf numFmtId="10" fontId="4" fillId="0" borderId="5" xfId="2" applyNumberFormat="1" applyFont="1" applyBorder="1"/>
    <xf numFmtId="167" fontId="4" fillId="0" borderId="0" xfId="0" applyNumberFormat="1" applyFont="1" applyBorder="1"/>
    <xf numFmtId="0" fontId="4" fillId="0" borderId="4" xfId="0" applyFont="1" applyBorder="1"/>
    <xf numFmtId="0" fontId="4" fillId="0" borderId="4" xfId="0" applyFont="1" applyFill="1" applyBorder="1"/>
    <xf numFmtId="10" fontId="4" fillId="0" borderId="12" xfId="2" applyNumberFormat="1" applyFont="1" applyBorder="1"/>
    <xf numFmtId="0" fontId="3" fillId="3" borderId="8" xfId="0" applyFont="1" applyFill="1" applyBorder="1" applyAlignment="1">
      <alignment horizontal="center"/>
    </xf>
    <xf numFmtId="0" fontId="2" fillId="2" borderId="0" xfId="0" applyFont="1" applyFill="1"/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/>
    <xf numFmtId="164" fontId="3" fillId="3" borderId="15" xfId="1" applyNumberFormat="1" applyFont="1" applyFill="1" applyBorder="1"/>
    <xf numFmtId="164" fontId="3" fillId="2" borderId="0" xfId="0" applyNumberFormat="1" applyFont="1" applyFill="1"/>
    <xf numFmtId="164" fontId="3" fillId="3" borderId="1" xfId="1" applyNumberFormat="1" applyFont="1" applyFill="1" applyBorder="1"/>
    <xf numFmtId="9" fontId="3" fillId="3" borderId="1" xfId="2" applyFont="1" applyFill="1" applyBorder="1"/>
    <xf numFmtId="9" fontId="3" fillId="3" borderId="12" xfId="2" applyFont="1" applyFill="1" applyBorder="1"/>
    <xf numFmtId="164" fontId="3" fillId="2" borderId="0" xfId="1" applyNumberFormat="1" applyFont="1" applyFill="1"/>
    <xf numFmtId="0" fontId="4" fillId="2" borderId="1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/>
    <xf numFmtId="0" fontId="4" fillId="2" borderId="15" xfId="0" applyFont="1" applyFill="1" applyBorder="1" applyAlignment="1">
      <alignment wrapText="1"/>
    </xf>
    <xf numFmtId="0" fontId="3" fillId="2" borderId="0" xfId="0" applyFont="1" applyFill="1" applyBorder="1"/>
    <xf numFmtId="164" fontId="3" fillId="2" borderId="0" xfId="1" applyNumberFormat="1" applyFont="1" applyFill="1" applyBorder="1"/>
    <xf numFmtId="0" fontId="2" fillId="2" borderId="0" xfId="0" applyFont="1" applyFill="1" applyBorder="1"/>
    <xf numFmtId="1" fontId="3" fillId="2" borderId="0" xfId="0" applyNumberFormat="1" applyFont="1" applyFill="1" applyBorder="1"/>
    <xf numFmtId="0" fontId="3" fillId="0" borderId="0" xfId="0" applyFont="1"/>
    <xf numFmtId="164" fontId="4" fillId="0" borderId="14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2" fillId="0" borderId="0" xfId="0" applyFont="1"/>
    <xf numFmtId="164" fontId="3" fillId="0" borderId="0" xfId="0" applyNumberFormat="1" applyFont="1"/>
    <xf numFmtId="164" fontId="4" fillId="0" borderId="14" xfId="1" applyNumberFormat="1" applyFont="1" applyBorder="1"/>
    <xf numFmtId="164" fontId="4" fillId="0" borderId="4" xfId="1" applyNumberFormat="1" applyFont="1" applyBorder="1"/>
    <xf numFmtId="164" fontId="4" fillId="0" borderId="15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 applyBorder="1"/>
    <xf numFmtId="9" fontId="3" fillId="3" borderId="3" xfId="2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3" borderId="1" xfId="0" applyFont="1" applyFill="1" applyBorder="1"/>
    <xf numFmtId="0" fontId="3" fillId="3" borderId="1" xfId="0" applyFont="1" applyFill="1" applyBorder="1" applyAlignment="1"/>
    <xf numFmtId="9" fontId="4" fillId="2" borderId="14" xfId="2" applyNumberFormat="1" applyFont="1" applyFill="1" applyBorder="1" applyAlignment="1">
      <alignment horizontal="right"/>
    </xf>
    <xf numFmtId="9" fontId="4" fillId="2" borderId="4" xfId="2" applyNumberFormat="1" applyFont="1" applyFill="1" applyBorder="1" applyAlignment="1">
      <alignment horizontal="right"/>
    </xf>
    <xf numFmtId="9" fontId="4" fillId="2" borderId="15" xfId="2" applyNumberFormat="1" applyFont="1" applyFill="1" applyBorder="1" applyAlignment="1">
      <alignment horizontal="right"/>
    </xf>
    <xf numFmtId="9" fontId="4" fillId="2" borderId="14" xfId="2" applyNumberFormat="1" applyFont="1" applyFill="1" applyBorder="1"/>
    <xf numFmtId="9" fontId="4" fillId="2" borderId="4" xfId="2" applyNumberFormat="1" applyFont="1" applyFill="1" applyBorder="1"/>
    <xf numFmtId="9" fontId="4" fillId="2" borderId="15" xfId="2" applyNumberFormat="1" applyFont="1" applyFill="1" applyBorder="1"/>
    <xf numFmtId="9" fontId="4" fillId="2" borderId="5" xfId="2" applyNumberFormat="1" applyFont="1" applyFill="1" applyBorder="1"/>
    <xf numFmtId="3" fontId="8" fillId="2" borderId="4" xfId="0" quotePrefix="1" applyNumberFormat="1" applyFont="1" applyFill="1" applyBorder="1"/>
    <xf numFmtId="164" fontId="4" fillId="0" borderId="5" xfId="1" applyNumberFormat="1" applyFont="1" applyBorder="1"/>
    <xf numFmtId="164" fontId="3" fillId="0" borderId="0" xfId="0" applyNumberFormat="1" applyFont="1" applyBorder="1"/>
    <xf numFmtId="164" fontId="4" fillId="0" borderId="8" xfId="1" applyNumberFormat="1" applyFont="1" applyBorder="1"/>
    <xf numFmtId="9" fontId="4" fillId="2" borderId="1" xfId="2" applyFont="1" applyFill="1" applyBorder="1" applyAlignment="1">
      <alignment horizontal="right"/>
    </xf>
    <xf numFmtId="164" fontId="4" fillId="2" borderId="7" xfId="1" applyNumberFormat="1" applyFont="1" applyFill="1" applyBorder="1" applyAlignment="1">
      <alignment horizontal="center"/>
    </xf>
    <xf numFmtId="0" fontId="3" fillId="3" borderId="9" xfId="0" applyFont="1" applyFill="1" applyBorder="1"/>
    <xf numFmtId="9" fontId="3" fillId="3" borderId="15" xfId="2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164" fontId="3" fillId="0" borderId="0" xfId="1" applyNumberFormat="1" applyFont="1" applyFill="1" applyBorder="1"/>
    <xf numFmtId="9" fontId="3" fillId="0" borderId="0" xfId="2" applyFont="1" applyFill="1" applyBorder="1"/>
    <xf numFmtId="3" fontId="4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9" fontId="4" fillId="0" borderId="8" xfId="2" applyFont="1" applyBorder="1" applyAlignment="1">
      <alignment horizontal="right"/>
    </xf>
    <xf numFmtId="9" fontId="4" fillId="0" borderId="5" xfId="2" applyFont="1" applyBorder="1" applyAlignment="1">
      <alignment horizontal="right"/>
    </xf>
    <xf numFmtId="9" fontId="3" fillId="3" borderId="12" xfId="2" applyFont="1" applyFill="1" applyBorder="1" applyAlignment="1">
      <alignment horizontal="right"/>
    </xf>
    <xf numFmtId="164" fontId="4" fillId="0" borderId="3" xfId="1" applyNumberFormat="1" applyFont="1" applyBorder="1"/>
    <xf numFmtId="164" fontId="4" fillId="0" borderId="5" xfId="1" applyNumberFormat="1" applyFont="1" applyBorder="1" applyAlignment="1">
      <alignment horizontal="center"/>
    </xf>
    <xf numFmtId="9" fontId="3" fillId="3" borderId="3" xfId="2" applyFont="1" applyFill="1" applyBorder="1" applyAlignment="1">
      <alignment horizontal="right"/>
    </xf>
    <xf numFmtId="164" fontId="4" fillId="0" borderId="10" xfId="1" applyNumberFormat="1" applyFont="1" applyFill="1" applyBorder="1"/>
    <xf numFmtId="9" fontId="4" fillId="0" borderId="4" xfId="2" applyNumberFormat="1" applyFont="1" applyFill="1" applyBorder="1"/>
    <xf numFmtId="164" fontId="4" fillId="0" borderId="0" xfId="0" applyNumberFormat="1" applyFont="1" applyFill="1"/>
    <xf numFmtId="0" fontId="0" fillId="0" borderId="0" xfId="0" applyFill="1"/>
    <xf numFmtId="0" fontId="0" fillId="0" borderId="0" xfId="0" applyFill="1" applyBorder="1"/>
    <xf numFmtId="165" fontId="3" fillId="3" borderId="11" xfId="0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9" fontId="4" fillId="0" borderId="14" xfId="2" applyFont="1" applyBorder="1"/>
    <xf numFmtId="9" fontId="4" fillId="0" borderId="4" xfId="2" applyFont="1" applyBorder="1"/>
    <xf numFmtId="9" fontId="4" fillId="0" borderId="15" xfId="2" applyFont="1" applyBorder="1"/>
  </cellXfs>
  <cellStyles count="3">
    <cellStyle name="Komma" xfId="1" builtinId="3"/>
    <cellStyle name="Normal" xfId="0" builtinId="0"/>
    <cellStyle name="Proc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2023, ton (Foreløbig)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2-419D-B019-61994882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2-419D-B019-61994882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2-419D-B019-619948820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2-419D-B019-619948820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2-419D-B019-619948820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2-419D-B019-6199488209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2-419D-B019-6199488209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32-419D-B019-6199488209BD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tx>
                <c:rich>
                  <a:bodyPr/>
                  <a:lstStyle/>
                  <a:p>
                    <a:fld id="{1C3AE94E-3E2E-4528-8D96-1BDB6EDED109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BAAFEA65-04CF-47BE-B3A0-37FBDEF13437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E32-419D-B019-6199488209BD}"/>
                </c:ext>
              </c:extLst>
            </c:dLbl>
            <c:dLbl>
              <c:idx val="1"/>
              <c:layout>
                <c:manualLayout>
                  <c:x val="1.1271872130134133E-2"/>
                  <c:y val="3.05020733275009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32-419D-B019-6199488209BD}"/>
                </c:ext>
              </c:extLst>
            </c:dLbl>
            <c:dLbl>
              <c:idx val="2"/>
              <c:layout>
                <c:manualLayout>
                  <c:x val="-1.7066638543106416E-2"/>
                  <c:y val="4.2954592119123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2-419D-B019-6199488209BD}"/>
                </c:ext>
              </c:extLst>
            </c:dLbl>
            <c:dLbl>
              <c:idx val="3"/>
              <c:layout>
                <c:manualLayout>
                  <c:x val="6.7820558555507874E-5"/>
                  <c:y val="3.6801842114660144E-2"/>
                </c:manualLayout>
              </c:layout>
              <c:tx>
                <c:rich>
                  <a:bodyPr/>
                  <a:lstStyle/>
                  <a:p>
                    <a:fld id="{B3702492-D1C2-429E-80AD-73C307489A9E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113A776E-77FD-4A22-8B49-E758B8BABD8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E32-419D-B019-6199488209BD}"/>
                </c:ext>
              </c:extLst>
            </c:dLbl>
            <c:dLbl>
              <c:idx val="4"/>
              <c:layout>
                <c:manualLayout>
                  <c:x val="2.2710754371090588E-2"/>
                  <c:y val="8.71204851006088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2-419D-B019-6199488209BD}"/>
                </c:ext>
              </c:extLst>
            </c:dLbl>
            <c:dLbl>
              <c:idx val="5"/>
              <c:layout>
                <c:manualLayout>
                  <c:x val="2.905150010498686E-2"/>
                  <c:y val="1.8034489992679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2-419D-B019-6199488209BD}"/>
                </c:ext>
              </c:extLst>
            </c:dLbl>
            <c:dLbl>
              <c:idx val="6"/>
              <c:layout>
                <c:manualLayout>
                  <c:x val="6.5655700913560397E-3"/>
                  <c:y val="1.34353407488082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2-419D-B019-6199488209BD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2-419D-B019-619948820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'2023'!$B$4:$B$11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'2023'!$D$4:$D$11</c:f>
              <c:numCache>
                <c:formatCode>0%</c:formatCode>
                <c:ptCount val="8"/>
                <c:pt idx="0">
                  <c:v>0.67103601352086184</c:v>
                </c:pt>
                <c:pt idx="1">
                  <c:v>0.10076823017755931</c:v>
                </c:pt>
                <c:pt idx="2">
                  <c:v>1.9288652078882921E-2</c:v>
                </c:pt>
                <c:pt idx="3">
                  <c:v>3.4576414480428634E-2</c:v>
                </c:pt>
                <c:pt idx="4">
                  <c:v>2.8073207461297454E-2</c:v>
                </c:pt>
                <c:pt idx="5">
                  <c:v>0.11238520217399603</c:v>
                </c:pt>
                <c:pt idx="6">
                  <c:v>2.3771562092226157E-2</c:v>
                </c:pt>
                <c:pt idx="7">
                  <c:v>1.0100718014747703E-2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32-419D-B019-61994882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1. aug. 2022-31. dec. 2022, ton (Foreløbig)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BD-414B-BD9E-95F1C9305D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BD-414B-BD9E-95F1C9305D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BD-414B-BD9E-95F1C9305D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BD-414B-BD9E-95F1C9305D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BD-414B-BD9E-95F1C9305D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BD-414B-BD9E-95F1C9305D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3BD-414B-BD9E-95F1C9305D3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3BD-414B-BD9E-95F1C9305D32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tx>
                <c:rich>
                  <a:bodyPr/>
                  <a:lstStyle/>
                  <a:p>
                    <a:fld id="{1C3AE94E-3E2E-4528-8D96-1BDB6EDED109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BAAFEA65-04CF-47BE-B3A0-37FBDEF13437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BD-414B-BD9E-95F1C9305D32}"/>
                </c:ext>
              </c:extLst>
            </c:dLbl>
            <c:dLbl>
              <c:idx val="1"/>
              <c:layout>
                <c:manualLayout>
                  <c:x val="1.1271872130134133E-2"/>
                  <c:y val="3.05020733275009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BD-414B-BD9E-95F1C9305D32}"/>
                </c:ext>
              </c:extLst>
            </c:dLbl>
            <c:dLbl>
              <c:idx val="2"/>
              <c:layout>
                <c:manualLayout>
                  <c:x val="-1.7066638543106416E-2"/>
                  <c:y val="4.2954592119123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BD-414B-BD9E-95F1C9305D32}"/>
                </c:ext>
              </c:extLst>
            </c:dLbl>
            <c:dLbl>
              <c:idx val="3"/>
              <c:layout>
                <c:manualLayout>
                  <c:x val="6.7820558555507874E-5"/>
                  <c:y val="3.68018421146601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BD-414B-BD9E-95F1C9305D32}"/>
                </c:ext>
              </c:extLst>
            </c:dLbl>
            <c:dLbl>
              <c:idx val="4"/>
              <c:layout>
                <c:manualLayout>
                  <c:x val="2.2710754371090588E-2"/>
                  <c:y val="8.71204851006088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BD-414B-BD9E-95F1C9305D32}"/>
                </c:ext>
              </c:extLst>
            </c:dLbl>
            <c:dLbl>
              <c:idx val="5"/>
              <c:layout>
                <c:manualLayout>
                  <c:x val="2.905150010498686E-2"/>
                  <c:y val="1.8034489992679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BD-414B-BD9E-95F1C9305D32}"/>
                </c:ext>
              </c:extLst>
            </c:dLbl>
            <c:dLbl>
              <c:idx val="6"/>
              <c:layout>
                <c:manualLayout>
                  <c:x val="6.5655700913560397E-3"/>
                  <c:y val="1.34353407488082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BD-414B-BD9E-95F1C9305D32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BD-414B-BD9E-95F1C9305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'Aug-Dec 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'Aug-Dec 2022'!$D$4:$D$11</c:f>
              <c:numCache>
                <c:formatCode>0%</c:formatCode>
                <c:ptCount val="8"/>
                <c:pt idx="0">
                  <c:v>0.6669086099497199</c:v>
                </c:pt>
                <c:pt idx="1">
                  <c:v>8.7930033702777174E-2</c:v>
                </c:pt>
                <c:pt idx="2">
                  <c:v>1.7686736507296168E-2</c:v>
                </c:pt>
                <c:pt idx="3">
                  <c:v>3.8356741669764223E-2</c:v>
                </c:pt>
                <c:pt idx="4">
                  <c:v>2.8113788905351385E-2</c:v>
                </c:pt>
                <c:pt idx="5">
                  <c:v>0.1294862005665661</c:v>
                </c:pt>
                <c:pt idx="6">
                  <c:v>2.1871221395583267E-2</c:v>
                </c:pt>
                <c:pt idx="7">
                  <c:v>9.6466673029419001E-3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14B-BD9E-95F1C930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2021-2022, ton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476-451F-827C-EFEF227F6E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76-451F-827C-EFEF227F6E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76-451F-827C-EFEF227F6E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476-451F-827C-EFEF227F6E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76-451F-827C-EFEF227F6E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76-451F-827C-EFEF227F6E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476-451F-827C-EFEF227F6E2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476-451F-827C-EFEF227F6E21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6-451F-827C-EFEF227F6E21}"/>
                </c:ext>
              </c:extLst>
            </c:dLbl>
            <c:dLbl>
              <c:idx val="1"/>
              <c:layout>
                <c:manualLayout>
                  <c:x val="1.1271872130134133E-2"/>
                  <c:y val="3.05020733275009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6-451F-827C-EFEF227F6E21}"/>
                </c:ext>
              </c:extLst>
            </c:dLbl>
            <c:dLbl>
              <c:idx val="2"/>
              <c:layout>
                <c:manualLayout>
                  <c:x val="-1.7066638543106416E-2"/>
                  <c:y val="4.2954592119123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76-451F-827C-EFEF227F6E21}"/>
                </c:ext>
              </c:extLst>
            </c:dLbl>
            <c:dLbl>
              <c:idx val="3"/>
              <c:layout>
                <c:manualLayout>
                  <c:x val="6.7820558555507874E-5"/>
                  <c:y val="3.68018421146601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76-451F-827C-EFEF227F6E21}"/>
                </c:ext>
              </c:extLst>
            </c:dLbl>
            <c:dLbl>
              <c:idx val="4"/>
              <c:layout>
                <c:manualLayout>
                  <c:x val="2.2710754371090588E-2"/>
                  <c:y val="8.71204851006088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6-451F-827C-EFEF227F6E21}"/>
                </c:ext>
              </c:extLst>
            </c:dLbl>
            <c:dLbl>
              <c:idx val="5"/>
              <c:layout>
                <c:manualLayout>
                  <c:x val="2.905150010498686E-2"/>
                  <c:y val="1.8034489992679748E-2"/>
                </c:manualLayout>
              </c:layout>
              <c:tx>
                <c:rich>
                  <a:bodyPr/>
                  <a:lstStyle/>
                  <a:p>
                    <a:fld id="{127E4442-2FEA-4210-84B6-3B164FCA854E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E1CDF4EF-C364-4B6B-98CB-E6AF848A0932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476-451F-827C-EFEF227F6E21}"/>
                </c:ext>
              </c:extLst>
            </c:dLbl>
            <c:dLbl>
              <c:idx val="6"/>
              <c:layout>
                <c:manualLayout>
                  <c:x val="6.5655700913560397E-3"/>
                  <c:y val="1.34353407488082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76-451F-827C-EFEF227F6E21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6-451F-827C-EFEF227F6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'2021-2022'!$B$4:$B$11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'2021-2022'!$D$4:$D$11</c:f>
              <c:numCache>
                <c:formatCode>0%</c:formatCode>
                <c:ptCount val="8"/>
                <c:pt idx="0">
                  <c:v>0.6568968437180297</c:v>
                </c:pt>
                <c:pt idx="1">
                  <c:v>8.4397868359518555E-2</c:v>
                </c:pt>
                <c:pt idx="2">
                  <c:v>1.9883716475003293E-2</c:v>
                </c:pt>
                <c:pt idx="3">
                  <c:v>5.2668148479880231E-2</c:v>
                </c:pt>
                <c:pt idx="4">
                  <c:v>3.4384343063420003E-2</c:v>
                </c:pt>
                <c:pt idx="5">
                  <c:v>0.12496219404358846</c:v>
                </c:pt>
                <c:pt idx="6">
                  <c:v>1.5199872004076123E-2</c:v>
                </c:pt>
                <c:pt idx="7">
                  <c:v>1.1607013856483642E-2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6-451F-827C-EFEF227F6E21}"/>
            </c:ext>
          </c:extLst>
        </c:ser>
        <c:ser>
          <c:idx val="1"/>
          <c:order val="1"/>
          <c:tx>
            <c:strRef>
              <c:f>'2021-2022'!$B$4:$B$11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19-4E00-90F9-88F514F5EF46}"/>
              </c:ext>
            </c:extLst>
          </c:dPt>
          <c:cat>
            <c:strRef>
              <c:f>'2021-2022'!$B$4:$B$11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476-451F-827C-EFEF227F6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2020-2021,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8-4ADF-951A-2D967986BA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8-4ADF-951A-2D967986BA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08-4ADF-951A-2D967986BA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08-4ADF-951A-2D967986BA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08-4ADF-951A-2D967986BA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08-4ADF-951A-2D967986BA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08-4ADF-951A-2D967986BA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08-4ADF-951A-2D967986BA5C}"/>
              </c:ext>
            </c:extLst>
          </c:dPt>
          <c:dLbls>
            <c:dLbl>
              <c:idx val="0"/>
              <c:layout>
                <c:manualLayout>
                  <c:x val="4.0374605086476376E-2"/>
                  <c:y val="-3.1928464655073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08-4ADF-951A-2D967986BA5C}"/>
                </c:ext>
              </c:extLst>
            </c:dLbl>
            <c:dLbl>
              <c:idx val="1"/>
              <c:layout>
                <c:manualLayout>
                  <c:x val="-1.282275296009114E-2"/>
                  <c:y val="7.63404422258747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08-4ADF-951A-2D967986BA5C}"/>
                </c:ext>
              </c:extLst>
            </c:dLbl>
            <c:dLbl>
              <c:idx val="3"/>
              <c:layout>
                <c:manualLayout>
                  <c:x val="-4.3616262103782118E-2"/>
                  <c:y val="1.2902876700283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08-4ADF-951A-2D967986BA5C}"/>
                </c:ext>
              </c:extLst>
            </c:dLbl>
            <c:dLbl>
              <c:idx val="5"/>
              <c:layout>
                <c:manualLayout>
                  <c:x val="-1.7932054710411042E-2"/>
                  <c:y val="-2.3304451343655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08-4ADF-951A-2D967986BA5C}"/>
                </c:ext>
              </c:extLst>
            </c:dLbl>
            <c:dLbl>
              <c:idx val="7"/>
              <c:layout>
                <c:manualLayout>
                  <c:x val="0.19692286663197076"/>
                  <c:y val="5.95066387992667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08-4ADF-951A-2D967986B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'2020-2021'!$B$4:$B$11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'2020-2021'!$C$4:$C$11</c:f>
              <c:numCache>
                <c:formatCode>_-* #,##0_-;\-* #,##0_-;_-* "-"??_-;_-@_-</c:formatCode>
                <c:ptCount val="8"/>
                <c:pt idx="0">
                  <c:v>9564588.7200000007</c:v>
                </c:pt>
                <c:pt idx="1">
                  <c:v>1208754.5999999999</c:v>
                </c:pt>
                <c:pt idx="2">
                  <c:v>133053.01</c:v>
                </c:pt>
                <c:pt idx="3">
                  <c:v>771309.54999999993</c:v>
                </c:pt>
                <c:pt idx="4">
                  <c:v>468822.79000000004</c:v>
                </c:pt>
                <c:pt idx="5">
                  <c:v>1618799.0500000003</c:v>
                </c:pt>
                <c:pt idx="6">
                  <c:v>189941.22</c:v>
                </c:pt>
                <c:pt idx="7">
                  <c:v>263405.87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08-4ADF-951A-2D967986BA5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2019-2020,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49-4FE0-A237-B5CDCD9803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49-4FE0-A237-B5CDCD9803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49-4FE0-A237-B5CDCD9803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49-4FE0-A237-B5CDCD9803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49-4FE0-A237-B5CDCD9803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49-4FE0-A237-B5CDCD9803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49-4FE0-A237-B5CDCD9803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49-4FE0-A237-B5CDCD98035F}"/>
              </c:ext>
            </c:extLst>
          </c:dPt>
          <c:dLbls>
            <c:dLbl>
              <c:idx val="0"/>
              <c:layout>
                <c:manualLayout>
                  <c:x val="1.4944365560862269E-2"/>
                  <c:y val="-2.24082263689641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9-4FE0-A237-B5CDCD98035F}"/>
                </c:ext>
              </c:extLst>
            </c:dLbl>
            <c:dLbl>
              <c:idx val="5"/>
              <c:layout>
                <c:manualLayout>
                  <c:x val="-2.1348565035927886E-2"/>
                  <c:y val="4.03724876856144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9-4FE0-A237-B5CDCD98035F}"/>
                </c:ext>
              </c:extLst>
            </c:dLbl>
            <c:dLbl>
              <c:idx val="7"/>
              <c:layout>
                <c:manualLayout>
                  <c:x val="0.260071683662493"/>
                  <c:y val="5.6255707762557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49-4FE0-A237-B5CDCD9803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'2019-2020'!$B$4:$B$11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'2019-2020'!$C$4:$C$11</c:f>
              <c:numCache>
                <c:formatCode>_-* #,##0_-;\-* #,##0_-;_-* "-"??_-;_-@_-</c:formatCode>
                <c:ptCount val="8"/>
                <c:pt idx="0">
                  <c:v>8162070.2649999997</c:v>
                </c:pt>
                <c:pt idx="1">
                  <c:v>893200.55500000005</c:v>
                </c:pt>
                <c:pt idx="2">
                  <c:v>85689.56</c:v>
                </c:pt>
                <c:pt idx="3">
                  <c:v>493461.05999999994</c:v>
                </c:pt>
                <c:pt idx="4">
                  <c:v>370119.14</c:v>
                </c:pt>
                <c:pt idx="5">
                  <c:v>1327799.0109999999</c:v>
                </c:pt>
                <c:pt idx="6">
                  <c:v>159099.18</c:v>
                </c:pt>
                <c:pt idx="7">
                  <c:v>188742.82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49-4FE0-A237-B5CDCD9803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2018-2019,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5A-46AB-9BE4-08E46FD57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5A-46AB-9BE4-08E46FD57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5A-46AB-9BE4-08E46FD57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5A-46AB-9BE4-08E46FD57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5A-46AB-9BE4-08E46FD57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5A-46AB-9BE4-08E46FD57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5A-46AB-9BE4-08E46FD57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5A-46AB-9BE4-08E46FD5766D}"/>
              </c:ext>
            </c:extLst>
          </c:dPt>
          <c:dLbls>
            <c:dLbl>
              <c:idx val="0"/>
              <c:layout>
                <c:manualLayout>
                  <c:x val="2.7746486661041354E-2"/>
                  <c:y val="-2.2747833503403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A-46AB-9BE4-08E46FD5766D}"/>
                </c:ext>
              </c:extLst>
            </c:dLbl>
            <c:dLbl>
              <c:idx val="5"/>
              <c:layout>
                <c:manualLayout>
                  <c:x val="-2.2655813675005063E-2"/>
                  <c:y val="9.4427268158211371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A-46AB-9BE4-08E46FD5766D}"/>
                </c:ext>
              </c:extLst>
            </c:dLbl>
            <c:dLbl>
              <c:idx val="7"/>
              <c:layout>
                <c:manualLayout>
                  <c:x val="0.2440130178316286"/>
                  <c:y val="8.95170502139843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5A-46AB-9BE4-08E46FD57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'2018-2019'!$B$4:$B$11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'2018-2019'!$C$4:$C$11</c:f>
              <c:numCache>
                <c:formatCode>_-* #,##0_-;\-* #,##0_-;_-* "-"??_-;_-@_-</c:formatCode>
                <c:ptCount val="8"/>
                <c:pt idx="0">
                  <c:v>6865408.7400000002</c:v>
                </c:pt>
                <c:pt idx="1">
                  <c:v>640533.27999999991</c:v>
                </c:pt>
                <c:pt idx="2">
                  <c:v>67359.899999999994</c:v>
                </c:pt>
                <c:pt idx="3">
                  <c:v>376409.34600000002</c:v>
                </c:pt>
                <c:pt idx="4">
                  <c:v>306820.40999999997</c:v>
                </c:pt>
                <c:pt idx="5">
                  <c:v>1223989.2220000001</c:v>
                </c:pt>
                <c:pt idx="6">
                  <c:v>131389.85999999999</c:v>
                </c:pt>
                <c:pt idx="7">
                  <c:v>124840.87699999999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5A-46AB-9BE4-08E46FD5766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2017-2018,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A-44BE-8386-514F30F036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7A-44BE-8386-514F30F036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7A-44BE-8386-514F30F036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7A-44BE-8386-514F30F036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7A-44BE-8386-514F30F036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27A-44BE-8386-514F30F036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7A-44BE-8386-514F30F036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27A-44BE-8386-514F30F0365F}"/>
              </c:ext>
            </c:extLst>
          </c:dPt>
          <c:dLbls>
            <c:dLbl>
              <c:idx val="0"/>
              <c:layout>
                <c:manualLayout>
                  <c:x val="2.0332101153248256E-2"/>
                  <c:y val="-2.5003359745451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7A-44BE-8386-514F30F0365F}"/>
                </c:ext>
              </c:extLst>
            </c:dLbl>
            <c:dLbl>
              <c:idx val="5"/>
              <c:layout>
                <c:manualLayout>
                  <c:x val="-1.846636336079957E-2"/>
                  <c:y val="5.4289314757938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7A-44BE-8386-514F30F0365F}"/>
                </c:ext>
              </c:extLst>
            </c:dLbl>
            <c:dLbl>
              <c:idx val="7"/>
              <c:layout>
                <c:manualLayout>
                  <c:x val="0.24871469272204966"/>
                  <c:y val="6.2014196451691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7A-44BE-8386-514F30F0365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'2017-2018'!$B$4:$B$11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'2017-2018'!$C$4:$C$11</c:f>
              <c:numCache>
                <c:formatCode>_-* #,##0_-;\-* #,##0_-;_-* "-"??_-;_-@_-</c:formatCode>
                <c:ptCount val="8"/>
                <c:pt idx="0">
                  <c:v>5716896.758552189</c:v>
                </c:pt>
                <c:pt idx="1">
                  <c:v>403842.07</c:v>
                </c:pt>
                <c:pt idx="2">
                  <c:v>71518.55</c:v>
                </c:pt>
                <c:pt idx="3">
                  <c:v>338603.14976430975</c:v>
                </c:pt>
                <c:pt idx="4">
                  <c:v>251622.2</c:v>
                </c:pt>
                <c:pt idx="5">
                  <c:v>1174592.8400000001</c:v>
                </c:pt>
                <c:pt idx="6">
                  <c:v>86406.459999999992</c:v>
                </c:pt>
                <c:pt idx="7">
                  <c:v>99352.882962962962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7A-44BE-8386-514F30F036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2016-2017,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60-4A42-A076-273E12CA6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60-4A42-A076-273E12CA68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60-4A42-A076-273E12CA68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60-4A42-A076-273E12CA68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60-4A42-A076-273E12CA68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60-4A42-A076-273E12CA68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60-4A42-A076-273E12CA68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60-4A42-A076-273E12CA6808}"/>
              </c:ext>
            </c:extLst>
          </c:dPt>
          <c:dLbls>
            <c:dLbl>
              <c:idx val="0"/>
              <c:layout>
                <c:manualLayout>
                  <c:x val="8.3501202141187281E-2"/>
                  <c:y val="-8.816682846151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0-4A42-A076-273E12CA6808}"/>
                </c:ext>
              </c:extLst>
            </c:dLbl>
            <c:dLbl>
              <c:idx val="5"/>
              <c:layout>
                <c:manualLayout>
                  <c:x val="-1.8295595118050463E-2"/>
                  <c:y val="-7.05770682774242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60-4A42-A076-273E12CA6808}"/>
                </c:ext>
              </c:extLst>
            </c:dLbl>
            <c:dLbl>
              <c:idx val="7"/>
              <c:layout>
                <c:manualLayout>
                  <c:x val="0.25273173872091115"/>
                  <c:y val="7.67471326358177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60-4A42-A076-273E12CA6808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'2016-2017'!$B$4:$B$11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'2016-2017'!$C$4:$C$11</c:f>
              <c:numCache>
                <c:formatCode>_-* #,##0_-;\-* #,##0_-;_-* "-"??_-;_-@_-</c:formatCode>
                <c:ptCount val="8"/>
                <c:pt idx="0">
                  <c:v>5226349.1638613855</c:v>
                </c:pt>
                <c:pt idx="1">
                  <c:v>337390.25118811883</c:v>
                </c:pt>
                <c:pt idx="2">
                  <c:v>31504.957425742574</c:v>
                </c:pt>
                <c:pt idx="3">
                  <c:v>260039.75801980196</c:v>
                </c:pt>
                <c:pt idx="4">
                  <c:v>72096.289999999994</c:v>
                </c:pt>
                <c:pt idx="5">
                  <c:v>1143451.9407227724</c:v>
                </c:pt>
                <c:pt idx="6">
                  <c:v>82337.334059405941</c:v>
                </c:pt>
                <c:pt idx="7">
                  <c:v>46477.859801980194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60-4A42-A076-273E12CA68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73026</xdr:colOff>
      <xdr:row>26</xdr:row>
      <xdr:rowOff>73026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73026</xdr:colOff>
      <xdr:row>26</xdr:row>
      <xdr:rowOff>73026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244474</xdr:colOff>
      <xdr:row>2</xdr:row>
      <xdr:rowOff>3174</xdr:rowOff>
    </xdr:from>
    <xdr:to>
      <xdr:col>9</xdr:col>
      <xdr:colOff>2755900</xdr:colOff>
      <xdr:row>26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375361</xdr:colOff>
      <xdr:row>1</xdr:row>
      <xdr:rowOff>82175</xdr:rowOff>
    </xdr:from>
    <xdr:to>
      <xdr:col>10</xdr:col>
      <xdr:colOff>203200</xdr:colOff>
      <xdr:row>27</xdr:row>
      <xdr:rowOff>25400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279399</xdr:colOff>
      <xdr:row>1</xdr:row>
      <xdr:rowOff>69850</xdr:rowOff>
    </xdr:from>
    <xdr:to>
      <xdr:col>9</xdr:col>
      <xdr:colOff>2305049</xdr:colOff>
      <xdr:row>25</xdr:row>
      <xdr:rowOff>60325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256204</xdr:colOff>
      <xdr:row>1</xdr:row>
      <xdr:rowOff>95250</xdr:rowOff>
    </xdr:from>
    <xdr:to>
      <xdr:col>9</xdr:col>
      <xdr:colOff>2584450</xdr:colOff>
      <xdr:row>24</xdr:row>
      <xdr:rowOff>57150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421304</xdr:colOff>
      <xdr:row>2</xdr:row>
      <xdr:rowOff>19050</xdr:rowOff>
    </xdr:from>
    <xdr:to>
      <xdr:col>9</xdr:col>
      <xdr:colOff>2390192</xdr:colOff>
      <xdr:row>25</xdr:row>
      <xdr:rowOff>22159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307004</xdr:colOff>
      <xdr:row>2</xdr:row>
      <xdr:rowOff>0</xdr:rowOff>
    </xdr:from>
    <xdr:to>
      <xdr:col>9</xdr:col>
      <xdr:colOff>2540000</xdr:colOff>
      <xdr:row>25</xdr:row>
      <xdr:rowOff>123825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W179"/>
  <sheetViews>
    <sheetView tabSelected="1" topLeftCell="A61" workbookViewId="0">
      <selection activeCell="H33" sqref="H33"/>
    </sheetView>
  </sheetViews>
  <sheetFormatPr defaultColWidth="8.7265625" defaultRowHeight="10.5" x14ac:dyDescent="0.25"/>
  <cols>
    <col min="1" max="1" width="3" style="30" customWidth="1"/>
    <col min="2" max="2" width="39.453125" style="30" bestFit="1" customWidth="1"/>
    <col min="3" max="3" width="10.54296875" style="30" customWidth="1"/>
    <col min="4" max="4" width="10" style="30" bestFit="1" customWidth="1"/>
    <col min="5" max="5" width="13.81640625" style="30" bestFit="1" customWidth="1"/>
    <col min="6" max="6" width="11.7265625" style="30" bestFit="1" customWidth="1"/>
    <col min="7" max="7" width="14.26953125" style="30" bestFit="1" customWidth="1"/>
    <col min="8" max="8" width="11.54296875" style="30" customWidth="1"/>
    <col min="9" max="9" width="2.81640625" style="30" bestFit="1" customWidth="1"/>
    <col min="10" max="10" width="50.453125" style="30" bestFit="1" customWidth="1"/>
    <col min="11" max="11" width="13.26953125" style="30" bestFit="1" customWidth="1"/>
    <col min="12" max="16" width="8.7265625" style="30"/>
    <col min="17" max="17" width="12.7265625" style="30" bestFit="1" customWidth="1"/>
    <col min="18" max="18" width="14.26953125" style="30" bestFit="1" customWidth="1"/>
    <col min="19" max="19" width="12.7265625" style="30" bestFit="1" customWidth="1"/>
    <col min="20" max="22" width="8.7265625" style="30"/>
    <col min="23" max="24" width="8.7265625" style="30" customWidth="1"/>
    <col min="25" max="16384" width="8.7265625" style="30"/>
  </cols>
  <sheetData>
    <row r="1" spans="1:17" x14ac:dyDescent="0.25">
      <c r="A1" s="28"/>
      <c r="B1" s="28"/>
      <c r="C1" s="29"/>
      <c r="D1" s="29"/>
    </row>
    <row r="2" spans="1:17" ht="12" x14ac:dyDescent="0.25">
      <c r="B2" s="28" t="s">
        <v>91</v>
      </c>
      <c r="C2" s="28"/>
      <c r="D2" s="28"/>
      <c r="E2" s="28"/>
      <c r="F2" s="28"/>
      <c r="G2" s="28"/>
    </row>
    <row r="3" spans="1:17" s="61" customFormat="1" x14ac:dyDescent="0.25">
      <c r="B3" s="150" t="s">
        <v>76</v>
      </c>
      <c r="C3" s="63" t="s">
        <v>0</v>
      </c>
      <c r="D3" s="64" t="s">
        <v>4</v>
      </c>
      <c r="E3" s="60"/>
      <c r="F3" s="60"/>
      <c r="G3" s="60"/>
    </row>
    <row r="4" spans="1:17" ht="12.65" customHeight="1" x14ac:dyDescent="0.25">
      <c r="B4" s="57" t="s">
        <v>1</v>
      </c>
      <c r="C4" s="149">
        <v>12678292.897412758</v>
      </c>
      <c r="D4" s="137">
        <v>0.67103601352086184</v>
      </c>
      <c r="E4" s="33"/>
      <c r="F4" s="34"/>
      <c r="G4" s="31"/>
    </row>
    <row r="5" spans="1:17" ht="14.5" x14ac:dyDescent="0.35">
      <c r="B5" s="58" t="s">
        <v>6</v>
      </c>
      <c r="C5" s="33">
        <v>1903875.6656915045</v>
      </c>
      <c r="D5" s="138">
        <v>0.10076823017755931</v>
      </c>
      <c r="E5" s="33"/>
      <c r="F5" s="34"/>
      <c r="G5" s="31"/>
      <c r="N5" s="35"/>
      <c r="O5" s="35"/>
      <c r="P5" s="35"/>
      <c r="Q5" s="35"/>
    </row>
    <row r="6" spans="1:17" ht="14.5" x14ac:dyDescent="0.35">
      <c r="B6" s="58" t="s">
        <v>46</v>
      </c>
      <c r="C6" s="33">
        <v>364432.27446057845</v>
      </c>
      <c r="D6" s="138">
        <v>1.9288652078882921E-2</v>
      </c>
      <c r="E6" s="33"/>
      <c r="F6" s="34"/>
      <c r="G6" s="31"/>
      <c r="N6" s="35"/>
      <c r="O6" s="35"/>
      <c r="P6" s="35"/>
      <c r="Q6" s="35"/>
    </row>
    <row r="7" spans="1:17" ht="14.5" x14ac:dyDescent="0.35">
      <c r="B7" s="58" t="s">
        <v>8</v>
      </c>
      <c r="C7" s="33">
        <v>653273.29873866669</v>
      </c>
      <c r="D7" s="138">
        <v>3.4576414480428634E-2</v>
      </c>
      <c r="E7" s="33"/>
      <c r="F7" s="34"/>
      <c r="G7" s="31"/>
      <c r="N7" s="35"/>
      <c r="O7" s="35"/>
      <c r="P7" s="35"/>
      <c r="Q7" s="35"/>
    </row>
    <row r="8" spans="1:17" ht="14.5" x14ac:dyDescent="0.35">
      <c r="B8" s="58" t="s">
        <v>10</v>
      </c>
      <c r="C8" s="33">
        <v>530404.23999999987</v>
      </c>
      <c r="D8" s="138">
        <v>2.8073207461297454E-2</v>
      </c>
      <c r="E8" s="33"/>
      <c r="F8" s="34"/>
      <c r="G8" s="31"/>
      <c r="N8" s="35"/>
      <c r="O8" s="35"/>
      <c r="P8" s="35"/>
      <c r="Q8" s="35"/>
    </row>
    <row r="9" spans="1:17" x14ac:dyDescent="0.25">
      <c r="B9" s="58" t="s">
        <v>67</v>
      </c>
      <c r="C9" s="33">
        <v>2123362.2067775554</v>
      </c>
      <c r="D9" s="138">
        <v>0.11238520217399603</v>
      </c>
      <c r="E9" s="33"/>
      <c r="F9" s="34"/>
      <c r="G9" s="31"/>
    </row>
    <row r="10" spans="1:17" x14ac:dyDescent="0.25">
      <c r="B10" s="32" t="s">
        <v>79</v>
      </c>
      <c r="C10" s="75">
        <v>449130.62900000013</v>
      </c>
      <c r="D10" s="143">
        <v>2.3771562092226157E-2</v>
      </c>
      <c r="E10" s="33"/>
      <c r="F10" s="34"/>
      <c r="G10" s="31"/>
    </row>
    <row r="11" spans="1:17" x14ac:dyDescent="0.25">
      <c r="B11" s="59" t="s">
        <v>68</v>
      </c>
      <c r="C11" s="171">
        <v>190839.02932903264</v>
      </c>
      <c r="D11" s="139">
        <v>1.0100718014747703E-2</v>
      </c>
      <c r="E11" s="33"/>
      <c r="F11" s="34"/>
      <c r="G11" s="31"/>
    </row>
    <row r="12" spans="1:17" s="61" customFormat="1" x14ac:dyDescent="0.25">
      <c r="B12" s="70" t="s">
        <v>43</v>
      </c>
      <c r="C12" s="170">
        <v>18893610.241410095</v>
      </c>
      <c r="D12" s="151">
        <v>1.0000000000000002</v>
      </c>
      <c r="E12" s="65"/>
      <c r="F12" s="66"/>
      <c r="G12" s="67"/>
    </row>
    <row r="13" spans="1:17" x14ac:dyDescent="0.25">
      <c r="E13" s="36"/>
      <c r="F13" s="36"/>
      <c r="G13" s="36"/>
    </row>
    <row r="14" spans="1:17" x14ac:dyDescent="0.25">
      <c r="B14" s="28" t="s">
        <v>2</v>
      </c>
      <c r="C14" s="28"/>
      <c r="D14" s="28"/>
      <c r="E14" s="28"/>
    </row>
    <row r="15" spans="1:17" s="61" customFormat="1" x14ac:dyDescent="0.25">
      <c r="B15" s="68" t="s">
        <v>1</v>
      </c>
      <c r="C15" s="69" t="s">
        <v>0</v>
      </c>
      <c r="D15" s="64" t="s">
        <v>4</v>
      </c>
    </row>
    <row r="16" spans="1:17" x14ac:dyDescent="0.25">
      <c r="B16" s="57" t="s">
        <v>5</v>
      </c>
      <c r="C16" s="37">
        <v>8074849.8328997875</v>
      </c>
      <c r="D16" s="140">
        <v>0.63690355619940053</v>
      </c>
      <c r="H16" s="38"/>
    </row>
    <row r="17" spans="2:18" x14ac:dyDescent="0.25">
      <c r="B17" s="58" t="s">
        <v>7</v>
      </c>
      <c r="C17" s="39">
        <v>4506410.6745129703</v>
      </c>
      <c r="D17" s="141">
        <v>0.35544301673552497</v>
      </c>
    </row>
    <row r="18" spans="2:18" x14ac:dyDescent="0.25">
      <c r="B18" s="58" t="s">
        <v>9</v>
      </c>
      <c r="C18" s="39">
        <v>90563.709999999992</v>
      </c>
      <c r="D18" s="141">
        <v>7.1432101098154316E-3</v>
      </c>
    </row>
    <row r="19" spans="2:18" x14ac:dyDescent="0.25">
      <c r="B19" s="58" t="s">
        <v>11</v>
      </c>
      <c r="C19" s="39">
        <v>0</v>
      </c>
      <c r="D19" s="141">
        <v>0</v>
      </c>
    </row>
    <row r="20" spans="2:18" x14ac:dyDescent="0.25">
      <c r="B20" s="59" t="s">
        <v>12</v>
      </c>
      <c r="C20" s="40">
        <v>6468.68</v>
      </c>
      <c r="D20" s="142">
        <v>5.1021695525902029E-4</v>
      </c>
    </row>
    <row r="21" spans="2:18" x14ac:dyDescent="0.25">
      <c r="B21" s="70" t="s">
        <v>43</v>
      </c>
      <c r="C21" s="71">
        <v>12678292.897412758</v>
      </c>
      <c r="D21" s="72">
        <v>0.99999999999999989</v>
      </c>
      <c r="F21" s="41"/>
      <c r="G21" s="42"/>
      <c r="H21" s="43"/>
    </row>
    <row r="23" spans="2:18" s="61" customFormat="1" x14ac:dyDescent="0.25">
      <c r="B23" s="73" t="s">
        <v>6</v>
      </c>
      <c r="C23" s="74" t="s">
        <v>0</v>
      </c>
      <c r="D23" s="64" t="s">
        <v>4</v>
      </c>
    </row>
    <row r="24" spans="2:18" ht="14.5" x14ac:dyDescent="0.35">
      <c r="B24" s="57" t="s">
        <v>35</v>
      </c>
      <c r="C24" s="78">
        <v>1555596.3774187802</v>
      </c>
      <c r="D24" s="140">
        <v>0.8170682599978365</v>
      </c>
      <c r="L24" s="35"/>
    </row>
    <row r="25" spans="2:18" ht="13" x14ac:dyDescent="0.3">
      <c r="B25" s="58" t="s">
        <v>37</v>
      </c>
      <c r="C25" s="78">
        <v>126271.10699999999</v>
      </c>
      <c r="D25" s="141">
        <v>6.6323189731056942E-2</v>
      </c>
      <c r="R25" s="46"/>
    </row>
    <row r="26" spans="2:18" x14ac:dyDescent="0.25">
      <c r="B26" s="58" t="s">
        <v>38</v>
      </c>
      <c r="C26" s="78">
        <v>0</v>
      </c>
      <c r="D26" s="141">
        <v>0</v>
      </c>
    </row>
    <row r="27" spans="2:18" x14ac:dyDescent="0.25">
      <c r="B27" s="58" t="s">
        <v>39</v>
      </c>
      <c r="C27" s="78">
        <v>172032.06159680494</v>
      </c>
      <c r="D27" s="141">
        <v>9.0358874109734144E-2</v>
      </c>
    </row>
    <row r="28" spans="2:18" x14ac:dyDescent="0.25">
      <c r="B28" s="58" t="s">
        <v>44</v>
      </c>
      <c r="C28" s="78">
        <v>3947</v>
      </c>
      <c r="D28" s="141">
        <v>2.0731395810799518E-3</v>
      </c>
    </row>
    <row r="29" spans="2:18" x14ac:dyDescent="0.25">
      <c r="B29" s="58" t="s">
        <v>45</v>
      </c>
      <c r="C29" s="78">
        <v>6302.5196759189794</v>
      </c>
      <c r="D29" s="141">
        <v>3.3103630607253169E-3</v>
      </c>
    </row>
    <row r="30" spans="2:18" x14ac:dyDescent="0.25">
      <c r="B30" s="58" t="s">
        <v>6</v>
      </c>
      <c r="C30" s="78">
        <v>39726.6</v>
      </c>
      <c r="D30" s="141">
        <v>2.0866173519566964E-2</v>
      </c>
    </row>
    <row r="31" spans="2:18" ht="14.5" x14ac:dyDescent="0.35">
      <c r="B31" s="58" t="s">
        <v>40</v>
      </c>
      <c r="C31" s="78">
        <v>0</v>
      </c>
      <c r="D31" s="142">
        <v>0</v>
      </c>
      <c r="E31" s="47"/>
      <c r="R31" s="35"/>
    </row>
    <row r="32" spans="2:18" ht="14.5" x14ac:dyDescent="0.35">
      <c r="B32" s="62" t="s">
        <v>43</v>
      </c>
      <c r="C32" s="77">
        <v>1903875.6656915045</v>
      </c>
      <c r="D32" s="72">
        <v>0.99999999999999978</v>
      </c>
      <c r="E32" s="41"/>
      <c r="F32" s="47"/>
      <c r="G32" s="47"/>
      <c r="R32" s="35"/>
    </row>
    <row r="33" spans="2:20" ht="14.5" x14ac:dyDescent="0.35">
      <c r="S33" s="35"/>
    </row>
    <row r="34" spans="2:20" s="61" customFormat="1" ht="14.5" x14ac:dyDescent="0.35">
      <c r="B34" s="68" t="s">
        <v>81</v>
      </c>
      <c r="C34" s="64" t="s">
        <v>0</v>
      </c>
      <c r="D34" s="98" t="s">
        <v>4</v>
      </c>
      <c r="S34" s="99"/>
    </row>
    <row r="35" spans="2:20" ht="14.5" x14ac:dyDescent="0.35">
      <c r="B35" s="57" t="s">
        <v>65</v>
      </c>
      <c r="C35" s="79">
        <v>149715.17023789368</v>
      </c>
      <c r="D35" s="140">
        <v>0.41081753930685067</v>
      </c>
      <c r="S35" s="35"/>
    </row>
    <row r="36" spans="2:20" ht="14.5" x14ac:dyDescent="0.35">
      <c r="B36" s="58" t="s">
        <v>48</v>
      </c>
      <c r="C36" s="80">
        <v>108375.13834991658</v>
      </c>
      <c r="D36" s="141">
        <v>0.2973807369567642</v>
      </c>
      <c r="S36" s="35"/>
    </row>
    <row r="37" spans="2:20" ht="14.5" x14ac:dyDescent="0.35">
      <c r="B37" s="58" t="s">
        <v>66</v>
      </c>
      <c r="C37" s="80">
        <v>23235.910000000003</v>
      </c>
      <c r="D37" s="141">
        <v>6.3759199248730344E-2</v>
      </c>
      <c r="S37" s="35"/>
    </row>
    <row r="38" spans="2:20" x14ac:dyDescent="0.25">
      <c r="B38" s="58" t="s">
        <v>77</v>
      </c>
      <c r="C38" s="80">
        <v>4635.4690000000001</v>
      </c>
      <c r="D38" s="141">
        <v>1.2719699447205328E-2</v>
      </c>
      <c r="E38" s="47"/>
    </row>
    <row r="39" spans="2:20" x14ac:dyDescent="0.25">
      <c r="B39" s="76" t="s">
        <v>58</v>
      </c>
      <c r="C39" s="81">
        <v>33202.462872768192</v>
      </c>
      <c r="D39" s="141">
        <v>9.1107361228951161E-2</v>
      </c>
      <c r="F39" s="48"/>
    </row>
    <row r="40" spans="2:20" x14ac:dyDescent="0.25">
      <c r="B40" s="59" t="s">
        <v>56</v>
      </c>
      <c r="C40" s="82">
        <v>45268.123999999996</v>
      </c>
      <c r="D40" s="142">
        <v>0.1242154638114983</v>
      </c>
      <c r="F40" s="47"/>
    </row>
    <row r="41" spans="2:20" s="61" customFormat="1" x14ac:dyDescent="0.25">
      <c r="B41" s="62" t="s">
        <v>43</v>
      </c>
      <c r="C41" s="104">
        <v>364432.27446057845</v>
      </c>
      <c r="D41" s="106">
        <v>0.99999999999999989</v>
      </c>
    </row>
    <row r="42" spans="2:20" ht="14.5" x14ac:dyDescent="0.35">
      <c r="I42" s="35"/>
      <c r="J42" s="35"/>
      <c r="K42" s="35"/>
    </row>
    <row r="43" spans="2:20" s="61" customFormat="1" ht="14.5" x14ac:dyDescent="0.35">
      <c r="B43" s="101" t="s">
        <v>8</v>
      </c>
      <c r="C43" s="64" t="s">
        <v>0</v>
      </c>
      <c r="D43" s="98" t="s">
        <v>4</v>
      </c>
      <c r="H43" s="99"/>
      <c r="I43" s="99"/>
      <c r="J43" s="99"/>
    </row>
    <row r="44" spans="2:20" ht="14.5" x14ac:dyDescent="0.35">
      <c r="B44" s="32" t="s">
        <v>15</v>
      </c>
      <c r="C44" s="79">
        <v>493614.51873866672</v>
      </c>
      <c r="D44" s="140">
        <v>0.75560185865813356</v>
      </c>
      <c r="H44" s="35"/>
      <c r="I44" s="35"/>
      <c r="J44" s="35"/>
    </row>
    <row r="45" spans="2:20" ht="14.5" x14ac:dyDescent="0.35">
      <c r="B45" s="32" t="s">
        <v>16</v>
      </c>
      <c r="C45" s="80">
        <v>43339.158999999992</v>
      </c>
      <c r="D45" s="141">
        <v>6.6341543552566426E-2</v>
      </c>
      <c r="H45" s="35"/>
      <c r="I45" s="35"/>
      <c r="J45" s="35"/>
    </row>
    <row r="46" spans="2:20" ht="14.5" x14ac:dyDescent="0.35">
      <c r="B46" s="32" t="s">
        <v>20</v>
      </c>
      <c r="C46" s="82">
        <v>99167.750999999975</v>
      </c>
      <c r="D46" s="141">
        <v>0.15180132295544918</v>
      </c>
      <c r="H46" s="35"/>
      <c r="I46" s="35"/>
      <c r="J46" s="35"/>
    </row>
    <row r="47" spans="2:20" ht="14.5" x14ac:dyDescent="0.35">
      <c r="B47" s="32" t="s">
        <v>18</v>
      </c>
      <c r="C47" s="83">
        <v>17151.87</v>
      </c>
      <c r="D47" s="142">
        <v>2.6255274833850782E-2</v>
      </c>
      <c r="H47" s="35"/>
      <c r="I47" s="35"/>
      <c r="J47" s="35"/>
      <c r="K47" s="47"/>
    </row>
    <row r="48" spans="2:20" s="61" customFormat="1" ht="14.5" x14ac:dyDescent="0.35">
      <c r="B48" s="101" t="s">
        <v>43</v>
      </c>
      <c r="C48" s="102">
        <v>653273.29873866669</v>
      </c>
      <c r="D48" s="106">
        <v>0.99999999999999989</v>
      </c>
      <c r="E48" s="103"/>
      <c r="H48" s="99"/>
      <c r="I48" s="99"/>
      <c r="J48" s="99"/>
      <c r="Q48" s="113"/>
      <c r="R48" s="114"/>
      <c r="S48" s="115"/>
      <c r="T48" s="115"/>
    </row>
    <row r="49" spans="2:20" ht="14.5" x14ac:dyDescent="0.35">
      <c r="I49" s="35"/>
      <c r="J49" s="35"/>
      <c r="K49" s="35"/>
      <c r="Q49" s="36"/>
      <c r="R49" s="36"/>
      <c r="S49" s="39"/>
      <c r="T49" s="55"/>
    </row>
    <row r="50" spans="2:20" s="61" customFormat="1" ht="14.5" x14ac:dyDescent="0.35">
      <c r="B50" s="101" t="s">
        <v>10</v>
      </c>
      <c r="C50" s="64" t="s">
        <v>0</v>
      </c>
      <c r="D50" s="98" t="s">
        <v>4</v>
      </c>
      <c r="Q50" s="113"/>
      <c r="R50" s="116"/>
      <c r="S50" s="115"/>
      <c r="T50" s="113"/>
    </row>
    <row r="51" spans="2:20" ht="22" x14ac:dyDescent="0.35">
      <c r="B51" s="108" t="s">
        <v>42</v>
      </c>
      <c r="C51" s="84">
        <v>530404.23999999987</v>
      </c>
      <c r="D51" s="50">
        <v>1</v>
      </c>
      <c r="Q51" s="36"/>
      <c r="R51" s="36"/>
      <c r="S51" s="55"/>
      <c r="T51" s="36"/>
    </row>
    <row r="52" spans="2:20" s="61" customFormat="1" ht="14.5" x14ac:dyDescent="0.35">
      <c r="B52" s="70" t="s">
        <v>43</v>
      </c>
      <c r="C52" s="102">
        <v>530404.23999999987</v>
      </c>
      <c r="D52" s="106">
        <v>1</v>
      </c>
      <c r="E52" s="107"/>
      <c r="Q52" s="113"/>
      <c r="R52" s="114"/>
      <c r="S52" s="115"/>
      <c r="T52" s="113"/>
    </row>
    <row r="53" spans="2:20" ht="14.5" x14ac:dyDescent="0.35">
      <c r="B53" s="36"/>
      <c r="C53" s="27"/>
      <c r="D53" s="39"/>
      <c r="E53" s="51"/>
      <c r="F53" s="41"/>
      <c r="Q53" s="36"/>
      <c r="R53" s="36"/>
      <c r="S53" s="39"/>
      <c r="T53" s="55"/>
    </row>
    <row r="54" spans="2:20" s="61" customFormat="1" ht="14.5" x14ac:dyDescent="0.35">
      <c r="B54" s="68" t="s">
        <v>67</v>
      </c>
      <c r="C54" s="64" t="s">
        <v>0</v>
      </c>
      <c r="D54" s="98" t="s">
        <v>4</v>
      </c>
      <c r="Q54" s="113"/>
      <c r="R54" s="114"/>
      <c r="S54" s="115"/>
      <c r="T54" s="113"/>
    </row>
    <row r="55" spans="2:20" ht="14.5" x14ac:dyDescent="0.35">
      <c r="B55" s="109" t="s">
        <v>87</v>
      </c>
      <c r="C55" s="44">
        <v>34453.095000000001</v>
      </c>
      <c r="D55" s="140">
        <v>1.6225726769568207E-2</v>
      </c>
      <c r="Q55" s="36"/>
      <c r="R55" s="53"/>
      <c r="S55" s="55"/>
      <c r="T55" s="36"/>
    </row>
    <row r="56" spans="2:20" ht="14.5" x14ac:dyDescent="0.35">
      <c r="B56" s="110" t="s">
        <v>88</v>
      </c>
      <c r="C56" s="45">
        <v>303769.88800000004</v>
      </c>
      <c r="D56" s="141">
        <v>0.14306079623645818</v>
      </c>
      <c r="Q56" s="36"/>
      <c r="R56" s="53"/>
      <c r="S56" s="55"/>
      <c r="T56" s="36"/>
    </row>
    <row r="57" spans="2:20" ht="14.5" x14ac:dyDescent="0.35">
      <c r="B57" s="110" t="s">
        <v>49</v>
      </c>
      <c r="C57" s="45">
        <v>145802.91477755498</v>
      </c>
      <c r="D57" s="141">
        <v>6.8666059098239085E-2</v>
      </c>
      <c r="Q57" s="36"/>
      <c r="R57" s="53"/>
      <c r="S57" s="55"/>
      <c r="T57" s="36"/>
    </row>
    <row r="58" spans="2:20" x14ac:dyDescent="0.25">
      <c r="B58" s="110" t="s">
        <v>26</v>
      </c>
      <c r="C58" s="45">
        <v>2567.52</v>
      </c>
      <c r="D58" s="141">
        <v>1.2091766500339596E-3</v>
      </c>
      <c r="Q58" s="36"/>
      <c r="R58" s="36"/>
      <c r="S58" s="36"/>
      <c r="T58" s="36"/>
    </row>
    <row r="59" spans="2:20" x14ac:dyDescent="0.25">
      <c r="B59" s="110" t="s">
        <v>82</v>
      </c>
      <c r="C59" s="45">
        <v>38285.22</v>
      </c>
      <c r="D59" s="141">
        <v>1.803047067419656E-2</v>
      </c>
      <c r="Q59" s="36"/>
      <c r="R59" s="36"/>
      <c r="S59" s="36"/>
      <c r="T59" s="36"/>
    </row>
    <row r="60" spans="2:20" ht="14.5" x14ac:dyDescent="0.35">
      <c r="B60" s="110" t="s">
        <v>86</v>
      </c>
      <c r="C60" s="45">
        <v>201356.7</v>
      </c>
      <c r="D60" s="141">
        <v>9.4829181454435793E-2</v>
      </c>
      <c r="E60" s="36"/>
      <c r="Q60" s="36"/>
      <c r="R60" s="36"/>
      <c r="S60" s="55"/>
      <c r="T60" s="55"/>
    </row>
    <row r="61" spans="2:20" x14ac:dyDescent="0.25">
      <c r="B61" s="58" t="s">
        <v>73</v>
      </c>
      <c r="C61" s="45">
        <v>431282.71000000008</v>
      </c>
      <c r="D61" s="141">
        <v>0.20311311401483445</v>
      </c>
      <c r="E61" s="27"/>
      <c r="Q61" s="36"/>
      <c r="R61" s="36"/>
      <c r="S61" s="36"/>
      <c r="T61" s="36"/>
    </row>
    <row r="62" spans="2:20" x14ac:dyDescent="0.25">
      <c r="B62" s="58" t="s">
        <v>54</v>
      </c>
      <c r="C62" s="45">
        <v>105203.09</v>
      </c>
      <c r="D62" s="141">
        <v>4.9545522503980935E-2</v>
      </c>
      <c r="E62" s="36"/>
      <c r="Q62" s="36"/>
      <c r="R62" s="36"/>
      <c r="S62" s="36"/>
      <c r="T62" s="36"/>
    </row>
    <row r="63" spans="2:20" x14ac:dyDescent="0.25">
      <c r="B63" s="76" t="s">
        <v>74</v>
      </c>
      <c r="C63" s="92">
        <v>125047.73900000002</v>
      </c>
      <c r="D63" s="141">
        <v>5.8891383957414521E-2</v>
      </c>
      <c r="E63" s="27"/>
      <c r="Q63" s="36"/>
      <c r="R63" s="36"/>
      <c r="S63" s="36"/>
      <c r="T63" s="36"/>
    </row>
    <row r="64" spans="2:20" ht="14.5" x14ac:dyDescent="0.35">
      <c r="B64" s="58" t="s">
        <v>25</v>
      </c>
      <c r="C64" s="45">
        <v>38.36</v>
      </c>
      <c r="D64" s="141">
        <v>1.8065688405660981E-5</v>
      </c>
      <c r="E64" s="36"/>
      <c r="P64" s="35"/>
      <c r="Q64" s="55"/>
      <c r="R64" s="55"/>
      <c r="S64" s="55"/>
      <c r="T64" s="36"/>
    </row>
    <row r="65" spans="1:23" ht="14.5" x14ac:dyDescent="0.35">
      <c r="B65" s="111" t="s">
        <v>14</v>
      </c>
      <c r="C65" s="45">
        <v>9551.5600000000013</v>
      </c>
      <c r="D65" s="141">
        <v>4.4983187369128062E-3</v>
      </c>
      <c r="E65" s="36"/>
      <c r="P65" s="35"/>
      <c r="Q65" s="55"/>
      <c r="R65" s="55"/>
      <c r="S65" s="55"/>
      <c r="T65" s="36"/>
      <c r="U65" s="36"/>
      <c r="V65" s="36"/>
      <c r="W65" s="36"/>
    </row>
    <row r="66" spans="1:23" ht="14.5" x14ac:dyDescent="0.35">
      <c r="B66" s="111" t="s">
        <v>13</v>
      </c>
      <c r="C66" s="45">
        <v>447080.64</v>
      </c>
      <c r="D66" s="141">
        <v>0.2105531682597365</v>
      </c>
      <c r="E66" s="36"/>
      <c r="P66" s="35"/>
      <c r="Q66" s="55"/>
      <c r="R66" s="55"/>
      <c r="S66" s="55"/>
      <c r="T66" s="36"/>
      <c r="U66" s="36"/>
      <c r="V66" s="36"/>
      <c r="W66" s="36"/>
    </row>
    <row r="67" spans="1:23" ht="14.5" x14ac:dyDescent="0.35">
      <c r="B67" s="111" t="s">
        <v>3</v>
      </c>
      <c r="C67" s="45">
        <v>9720.86</v>
      </c>
      <c r="D67" s="141">
        <v>4.5780507767219404E-3</v>
      </c>
      <c r="E67" s="36"/>
      <c r="P67" s="35"/>
      <c r="Q67" s="55"/>
      <c r="R67" s="55"/>
      <c r="S67" s="55"/>
      <c r="T67" s="36"/>
      <c r="U67" s="36"/>
      <c r="V67" s="36"/>
      <c r="W67" s="36"/>
    </row>
    <row r="68" spans="1:23" s="17" customFormat="1" ht="14.5" x14ac:dyDescent="0.35">
      <c r="B68" s="96" t="s">
        <v>24</v>
      </c>
      <c r="C68" s="165">
        <v>447</v>
      </c>
      <c r="D68" s="166">
        <v>2.1051519075418297E-4</v>
      </c>
      <c r="E68" s="25"/>
      <c r="G68" s="167"/>
      <c r="P68" s="168"/>
      <c r="Q68" s="169"/>
      <c r="R68" s="169"/>
      <c r="S68" s="169"/>
      <c r="T68" s="25"/>
      <c r="U68" s="25"/>
      <c r="V68" s="25"/>
      <c r="W68" s="25"/>
    </row>
    <row r="69" spans="1:23" ht="14.5" x14ac:dyDescent="0.35">
      <c r="B69" s="110" t="s">
        <v>19</v>
      </c>
      <c r="C69" s="45">
        <v>0</v>
      </c>
      <c r="D69" s="141">
        <v>0</v>
      </c>
      <c r="E69" s="36"/>
      <c r="P69" s="35"/>
      <c r="Q69" s="55"/>
      <c r="R69" s="55"/>
      <c r="S69" s="55"/>
      <c r="T69" s="36"/>
      <c r="U69" s="36"/>
    </row>
    <row r="70" spans="1:23" ht="14.5" x14ac:dyDescent="0.35">
      <c r="B70" s="58" t="s">
        <v>57</v>
      </c>
      <c r="C70" s="45">
        <v>3012.8</v>
      </c>
      <c r="D70" s="141">
        <v>1.4188818047073883E-3</v>
      </c>
      <c r="F70" s="47"/>
      <c r="P70" s="35"/>
      <c r="Q70" s="55"/>
      <c r="R70" s="55"/>
      <c r="S70" s="55"/>
      <c r="T70" s="36"/>
      <c r="U70" s="36"/>
    </row>
    <row r="71" spans="1:23" ht="14.5" x14ac:dyDescent="0.35">
      <c r="B71" s="110" t="s">
        <v>50</v>
      </c>
      <c r="C71" s="45">
        <v>50809.490000000005</v>
      </c>
      <c r="D71" s="141">
        <v>2.392879078181824E-2</v>
      </c>
      <c r="P71" s="35"/>
      <c r="Q71" s="55"/>
      <c r="R71" s="55"/>
      <c r="S71" s="55"/>
      <c r="T71" s="36"/>
      <c r="U71" s="36"/>
    </row>
    <row r="72" spans="1:23" ht="14.5" x14ac:dyDescent="0.35">
      <c r="B72" s="110" t="s">
        <v>75</v>
      </c>
      <c r="C72" s="45">
        <v>16835.420000000002</v>
      </c>
      <c r="D72" s="141">
        <v>7.9286614154961688E-3</v>
      </c>
      <c r="F72" s="47"/>
      <c r="P72" s="35"/>
      <c r="Q72" s="55"/>
      <c r="R72" s="55"/>
      <c r="S72" s="55"/>
      <c r="T72" s="36"/>
      <c r="U72" s="36"/>
    </row>
    <row r="73" spans="1:23" ht="14.5" x14ac:dyDescent="0.35">
      <c r="B73" s="110" t="s">
        <v>51</v>
      </c>
      <c r="C73" s="45">
        <v>0</v>
      </c>
      <c r="D73" s="141">
        <v>0</v>
      </c>
      <c r="P73" s="35"/>
      <c r="Q73" s="55"/>
      <c r="R73" s="55"/>
      <c r="S73" s="55"/>
      <c r="T73" s="36"/>
      <c r="U73" s="36"/>
    </row>
    <row r="74" spans="1:23" ht="14.5" x14ac:dyDescent="0.35">
      <c r="B74" s="110" t="s">
        <v>52</v>
      </c>
      <c r="C74" s="92">
        <v>82675.39999999998</v>
      </c>
      <c r="D74" s="141">
        <v>3.8936079645812922E-2</v>
      </c>
      <c r="E74" s="42"/>
      <c r="P74" s="35"/>
      <c r="Q74" s="55"/>
      <c r="R74" s="55"/>
      <c r="S74" s="55"/>
      <c r="T74" s="36"/>
      <c r="U74" s="36"/>
    </row>
    <row r="75" spans="1:23" ht="14.5" x14ac:dyDescent="0.35">
      <c r="B75" s="110" t="s">
        <v>85</v>
      </c>
      <c r="C75" s="45">
        <v>102008.26000000002</v>
      </c>
      <c r="D75" s="141">
        <v>4.8040913450564424E-2</v>
      </c>
      <c r="P75" s="35"/>
      <c r="Q75" s="55"/>
      <c r="R75" s="55"/>
      <c r="S75" s="55"/>
      <c r="T75" s="36"/>
      <c r="U75" s="36"/>
    </row>
    <row r="76" spans="1:23" ht="14.5" x14ac:dyDescent="0.35">
      <c r="B76" s="110" t="s">
        <v>53</v>
      </c>
      <c r="C76" s="45">
        <v>3394.25</v>
      </c>
      <c r="D76" s="141">
        <v>1.598526143663055E-3</v>
      </c>
      <c r="P76" s="35"/>
      <c r="Q76" s="55"/>
      <c r="R76" s="55"/>
      <c r="S76" s="55"/>
      <c r="T76" s="36"/>
      <c r="U76" s="36"/>
    </row>
    <row r="77" spans="1:23" ht="14.5" x14ac:dyDescent="0.35">
      <c r="B77" s="110" t="s">
        <v>27</v>
      </c>
      <c r="C77" s="45">
        <v>0</v>
      </c>
      <c r="D77" s="141">
        <v>0</v>
      </c>
      <c r="P77" s="35"/>
      <c r="Q77" s="55"/>
      <c r="R77" s="55"/>
      <c r="S77" s="55"/>
      <c r="T77" s="36"/>
      <c r="U77" s="36"/>
    </row>
    <row r="78" spans="1:23" ht="14.5" x14ac:dyDescent="0.35">
      <c r="B78" s="112" t="s">
        <v>83</v>
      </c>
      <c r="C78" s="45">
        <v>10019.290000000001</v>
      </c>
      <c r="D78" s="142">
        <v>4.7185967462449177E-3</v>
      </c>
      <c r="Q78" s="36"/>
      <c r="R78" s="55"/>
      <c r="S78" s="55"/>
      <c r="T78" s="36"/>
      <c r="U78" s="36"/>
    </row>
    <row r="79" spans="1:23" s="61" customFormat="1" ht="14.5" x14ac:dyDescent="0.35">
      <c r="B79" s="62" t="s">
        <v>43</v>
      </c>
      <c r="C79" s="104">
        <v>2123362.2067775554</v>
      </c>
      <c r="D79" s="131">
        <v>0.99999999999999967</v>
      </c>
      <c r="E79" s="107"/>
      <c r="J79" s="30"/>
      <c r="Q79" s="113"/>
      <c r="R79" s="115"/>
      <c r="S79" s="115"/>
      <c r="T79" s="113"/>
    </row>
    <row r="80" spans="1:23" s="113" customFormat="1" ht="14.5" x14ac:dyDescent="0.35">
      <c r="A80" s="30"/>
      <c r="B80" s="30"/>
      <c r="C80" s="30"/>
      <c r="D80" s="30"/>
      <c r="E80" s="114"/>
      <c r="R80" s="115"/>
      <c r="S80" s="115"/>
    </row>
    <row r="81" spans="1:20" s="113" customFormat="1" ht="14.5" x14ac:dyDescent="0.35">
      <c r="A81" s="30"/>
      <c r="B81" s="68" t="s">
        <v>79</v>
      </c>
      <c r="C81" s="74" t="s">
        <v>0</v>
      </c>
      <c r="D81" s="64" t="s">
        <v>4</v>
      </c>
      <c r="E81" s="114"/>
      <c r="R81" s="115"/>
      <c r="S81" s="115"/>
    </row>
    <row r="82" spans="1:20" s="113" customFormat="1" ht="14.5" x14ac:dyDescent="0.35">
      <c r="B82" s="85" t="s">
        <v>36</v>
      </c>
      <c r="C82" s="156">
        <v>303122.18700000009</v>
      </c>
      <c r="D82" s="89">
        <v>0.67490874019193203</v>
      </c>
      <c r="E82" s="114"/>
      <c r="R82" s="115"/>
      <c r="S82" s="115"/>
    </row>
    <row r="83" spans="1:20" s="113" customFormat="1" ht="14.5" x14ac:dyDescent="0.35">
      <c r="B83" s="86" t="s">
        <v>69</v>
      </c>
      <c r="C83" s="157">
        <v>91339.26</v>
      </c>
      <c r="D83" s="90">
        <v>0.20336902919172758</v>
      </c>
      <c r="E83" s="114"/>
      <c r="R83" s="115"/>
      <c r="S83" s="115"/>
    </row>
    <row r="84" spans="1:20" s="113" customFormat="1" ht="14.5" x14ac:dyDescent="0.35">
      <c r="B84" s="86" t="s">
        <v>70</v>
      </c>
      <c r="C84" s="157">
        <v>20513.475999999999</v>
      </c>
      <c r="D84" s="90">
        <v>4.5673740946311617E-2</v>
      </c>
      <c r="E84" s="114"/>
      <c r="R84" s="115"/>
      <c r="S84" s="115"/>
    </row>
    <row r="85" spans="1:20" s="113" customFormat="1" ht="14.5" x14ac:dyDescent="0.35">
      <c r="B85" s="86" t="s">
        <v>84</v>
      </c>
      <c r="C85" s="157">
        <v>2671</v>
      </c>
      <c r="D85" s="90">
        <v>5.9470448629768231E-3</v>
      </c>
      <c r="E85" s="114"/>
      <c r="R85" s="115"/>
      <c r="S85" s="115"/>
    </row>
    <row r="86" spans="1:20" s="113" customFormat="1" ht="14.5" x14ac:dyDescent="0.35">
      <c r="B86" s="86" t="s">
        <v>71</v>
      </c>
      <c r="C86" s="157">
        <v>1363</v>
      </c>
      <c r="D86" s="90">
        <v>3.0347518338590075E-3</v>
      </c>
      <c r="E86" s="114"/>
      <c r="R86" s="115"/>
      <c r="S86" s="115"/>
    </row>
    <row r="87" spans="1:20" s="113" customFormat="1" ht="14.5" x14ac:dyDescent="0.35">
      <c r="A87" s="30"/>
      <c r="B87" s="87" t="s">
        <v>72</v>
      </c>
      <c r="C87" s="158">
        <v>30121.705999999998</v>
      </c>
      <c r="D87" s="91">
        <v>6.7066692973192857E-2</v>
      </c>
      <c r="E87" s="114"/>
      <c r="R87" s="115"/>
      <c r="S87" s="115"/>
    </row>
    <row r="88" spans="1:20" s="113" customFormat="1" ht="14.5" x14ac:dyDescent="0.35">
      <c r="A88" s="30"/>
      <c r="B88" s="70" t="s">
        <v>43</v>
      </c>
      <c r="C88" s="104">
        <v>449130.62900000013</v>
      </c>
      <c r="D88" s="72">
        <v>1</v>
      </c>
      <c r="E88" s="114"/>
      <c r="R88" s="115"/>
      <c r="S88" s="115"/>
    </row>
    <row r="89" spans="1:20" s="113" customFormat="1" ht="14.5" x14ac:dyDescent="0.35">
      <c r="E89" s="114"/>
      <c r="R89" s="115"/>
      <c r="S89" s="115"/>
    </row>
    <row r="90" spans="1:20" s="61" customFormat="1" ht="14.5" x14ac:dyDescent="0.35">
      <c r="B90" s="101" t="s">
        <v>68</v>
      </c>
      <c r="C90" s="74" t="s">
        <v>0</v>
      </c>
      <c r="D90" s="100" t="s">
        <v>4</v>
      </c>
      <c r="J90" s="42"/>
      <c r="Q90" s="113"/>
      <c r="R90" s="115"/>
      <c r="S90" s="115"/>
      <c r="T90" s="113"/>
    </row>
    <row r="91" spans="1:20" ht="14.5" x14ac:dyDescent="0.35">
      <c r="B91" s="85" t="s">
        <v>41</v>
      </c>
      <c r="C91" s="75">
        <v>0</v>
      </c>
      <c r="D91" s="143">
        <v>0</v>
      </c>
      <c r="J91" s="61"/>
      <c r="Q91" s="36"/>
      <c r="R91" s="55"/>
      <c r="S91" s="55"/>
      <c r="T91" s="36"/>
    </row>
    <row r="92" spans="1:20" ht="14.5" x14ac:dyDescent="0.35">
      <c r="B92" s="86" t="s">
        <v>22</v>
      </c>
      <c r="C92" s="75">
        <v>10033.165489999999</v>
      </c>
      <c r="D92" s="143">
        <v>5.25739704570675E-2</v>
      </c>
      <c r="Q92" s="36"/>
      <c r="R92" s="55"/>
      <c r="S92" s="55"/>
      <c r="T92" s="36"/>
    </row>
    <row r="93" spans="1:20" ht="14.5" x14ac:dyDescent="0.35">
      <c r="B93" s="32" t="s">
        <v>33</v>
      </c>
      <c r="C93" s="75">
        <v>48885.22</v>
      </c>
      <c r="D93" s="143">
        <v>0.25615944585274109</v>
      </c>
      <c r="Q93" s="36"/>
      <c r="R93" s="55"/>
      <c r="S93" s="55"/>
      <c r="T93" s="36"/>
    </row>
    <row r="94" spans="1:20" ht="14.5" x14ac:dyDescent="0.35">
      <c r="B94" s="32" t="s">
        <v>32</v>
      </c>
      <c r="C94" s="75">
        <v>5070.4430000000002</v>
      </c>
      <c r="D94" s="143">
        <v>2.6569213948672218E-2</v>
      </c>
      <c r="Q94" s="36"/>
      <c r="R94" s="55"/>
      <c r="S94" s="55"/>
      <c r="T94" s="36"/>
    </row>
    <row r="95" spans="1:20" ht="14.5" x14ac:dyDescent="0.35">
      <c r="B95" s="86" t="s">
        <v>31</v>
      </c>
      <c r="C95" s="88">
        <v>0</v>
      </c>
      <c r="D95" s="143">
        <v>0</v>
      </c>
      <c r="Q95" s="36"/>
      <c r="R95" s="55"/>
      <c r="S95" s="55"/>
      <c r="T95" s="36"/>
    </row>
    <row r="96" spans="1:20" ht="14.5" x14ac:dyDescent="0.35">
      <c r="B96" s="86" t="s">
        <v>30</v>
      </c>
      <c r="C96" s="75">
        <v>21418.326839032667</v>
      </c>
      <c r="D96" s="143">
        <v>0.11223242391421168</v>
      </c>
      <c r="Q96" s="36"/>
      <c r="R96" s="55"/>
      <c r="S96" s="55"/>
      <c r="T96" s="36"/>
    </row>
    <row r="97" spans="2:20" ht="14.5" x14ac:dyDescent="0.35">
      <c r="B97" s="87" t="s">
        <v>29</v>
      </c>
      <c r="C97" s="144">
        <v>105431.87399999998</v>
      </c>
      <c r="D97" s="143">
        <v>0.55246494582730765</v>
      </c>
      <c r="E97" s="42"/>
      <c r="Q97" s="36"/>
      <c r="R97" s="55"/>
      <c r="S97" s="55"/>
      <c r="T97" s="36"/>
    </row>
    <row r="98" spans="2:20" s="61" customFormat="1" x14ac:dyDescent="0.25">
      <c r="B98" s="62" t="s">
        <v>43</v>
      </c>
      <c r="C98" s="104">
        <v>190839.02932903264</v>
      </c>
      <c r="D98" s="105">
        <v>1.0000000000000002</v>
      </c>
      <c r="E98" s="103"/>
      <c r="J98" s="30"/>
      <c r="Q98" s="113"/>
      <c r="R98" s="113"/>
      <c r="S98" s="113"/>
      <c r="T98" s="113"/>
    </row>
    <row r="99" spans="2:20" x14ac:dyDescent="0.25">
      <c r="J99" s="61"/>
      <c r="Q99" s="36"/>
      <c r="R99" s="36"/>
      <c r="S99" s="36"/>
      <c r="T99" s="36"/>
    </row>
    <row r="100" spans="2:20" x14ac:dyDescent="0.25">
      <c r="B100" s="30" t="s">
        <v>90</v>
      </c>
      <c r="J100" s="61"/>
      <c r="Q100" s="36"/>
      <c r="R100" s="36"/>
      <c r="S100" s="36"/>
      <c r="T100" s="36"/>
    </row>
    <row r="101" spans="2:20" x14ac:dyDescent="0.25">
      <c r="Q101" s="36"/>
      <c r="R101" s="36"/>
      <c r="S101" s="36"/>
      <c r="T101" s="36"/>
    </row>
    <row r="102" spans="2:20" ht="14.5" x14ac:dyDescent="0.35">
      <c r="B102" s="35"/>
      <c r="C102" s="35"/>
      <c r="D102" s="35"/>
      <c r="E102" s="35"/>
      <c r="F102" s="35"/>
      <c r="G102" s="35"/>
      <c r="Q102" s="36"/>
      <c r="R102" s="36"/>
      <c r="S102" s="36"/>
      <c r="T102" s="36"/>
    </row>
    <row r="103" spans="2:20" ht="14.5" x14ac:dyDescent="0.35">
      <c r="B103" s="35"/>
      <c r="C103" s="35"/>
      <c r="D103" s="35"/>
      <c r="E103" s="35"/>
      <c r="F103" s="35"/>
      <c r="G103" s="35"/>
      <c r="Q103" s="36"/>
      <c r="R103" s="36"/>
      <c r="S103" s="36"/>
      <c r="T103" s="36"/>
    </row>
    <row r="104" spans="2:20" ht="14.5" x14ac:dyDescent="0.35">
      <c r="B104" s="35"/>
      <c r="C104" s="35"/>
      <c r="D104" s="35"/>
      <c r="E104" s="35"/>
      <c r="F104" s="35"/>
      <c r="G104" s="35"/>
    </row>
    <row r="105" spans="2:20" ht="14.5" x14ac:dyDescent="0.35">
      <c r="B105" s="35"/>
      <c r="C105" s="35"/>
      <c r="D105" s="35"/>
      <c r="E105" s="35"/>
      <c r="F105" s="35"/>
      <c r="G105" s="35"/>
    </row>
    <row r="106" spans="2:20" ht="14.5" x14ac:dyDescent="0.35">
      <c r="B106" s="35"/>
      <c r="C106" s="35"/>
      <c r="D106" s="35"/>
      <c r="E106" s="35"/>
      <c r="F106" s="35"/>
      <c r="G106" s="35"/>
    </row>
    <row r="107" spans="2:20" ht="14.5" x14ac:dyDescent="0.35">
      <c r="B107" s="35"/>
      <c r="C107" s="35"/>
      <c r="D107" s="35"/>
      <c r="E107" s="35"/>
      <c r="F107" s="35"/>
      <c r="G107" s="35"/>
    </row>
    <row r="108" spans="2:20" x14ac:dyDescent="0.25">
      <c r="F108" s="49"/>
    </row>
    <row r="109" spans="2:20" x14ac:dyDescent="0.25">
      <c r="F109" s="49"/>
    </row>
    <row r="110" spans="2:20" x14ac:dyDescent="0.25">
      <c r="F110" s="49"/>
    </row>
    <row r="111" spans="2:20" x14ac:dyDescent="0.25">
      <c r="F111" s="49"/>
    </row>
    <row r="112" spans="2:20" x14ac:dyDescent="0.25">
      <c r="F112" s="49"/>
    </row>
    <row r="113" spans="2:8" x14ac:dyDescent="0.25">
      <c r="B113" s="36"/>
      <c r="C113" s="36"/>
      <c r="D113" s="36"/>
      <c r="E113" s="36"/>
      <c r="F113" s="53"/>
      <c r="G113" s="36"/>
      <c r="H113" s="36"/>
    </row>
    <row r="114" spans="2:8" x14ac:dyDescent="0.25">
      <c r="B114" s="36"/>
      <c r="C114" s="36"/>
      <c r="D114" s="36"/>
      <c r="E114" s="36"/>
      <c r="F114" s="53"/>
      <c r="G114" s="36"/>
      <c r="H114" s="36"/>
    </row>
    <row r="115" spans="2:8" x14ac:dyDescent="0.25">
      <c r="B115" s="36"/>
      <c r="C115" s="36"/>
      <c r="D115" s="39"/>
      <c r="E115" s="36"/>
      <c r="F115" s="53"/>
      <c r="G115" s="36"/>
      <c r="H115" s="36"/>
    </row>
    <row r="116" spans="2:8" x14ac:dyDescent="0.25">
      <c r="B116" s="36"/>
      <c r="C116" s="36"/>
      <c r="D116" s="39"/>
      <c r="E116" s="36"/>
      <c r="F116" s="53"/>
      <c r="G116" s="36"/>
      <c r="H116" s="36"/>
    </row>
    <row r="117" spans="2:8" x14ac:dyDescent="0.25">
      <c r="B117" s="36"/>
      <c r="C117" s="36"/>
      <c r="D117" s="39"/>
      <c r="E117" s="36"/>
      <c r="F117" s="53"/>
      <c r="G117" s="36"/>
      <c r="H117" s="36"/>
    </row>
    <row r="118" spans="2:8" x14ac:dyDescent="0.25">
      <c r="B118" s="36"/>
      <c r="C118" s="36"/>
      <c r="D118" s="39"/>
      <c r="E118" s="36"/>
      <c r="F118" s="53"/>
      <c r="G118" s="36"/>
      <c r="H118" s="36"/>
    </row>
    <row r="119" spans="2:8" x14ac:dyDescent="0.25">
      <c r="B119" s="36"/>
      <c r="C119" s="36"/>
      <c r="D119" s="39"/>
      <c r="E119" s="36"/>
      <c r="F119" s="53"/>
      <c r="G119" s="36"/>
      <c r="H119" s="36"/>
    </row>
    <row r="120" spans="2:8" x14ac:dyDescent="0.25">
      <c r="B120" s="36"/>
      <c r="C120" s="36"/>
      <c r="D120" s="39"/>
      <c r="E120" s="36"/>
      <c r="F120" s="36"/>
      <c r="G120" s="36"/>
      <c r="H120" s="36"/>
    </row>
    <row r="121" spans="2:8" x14ac:dyDescent="0.25">
      <c r="B121" s="36"/>
      <c r="C121" s="36"/>
      <c r="D121" s="39"/>
      <c r="E121" s="36"/>
      <c r="F121" s="36"/>
      <c r="G121" s="36"/>
      <c r="H121" s="36"/>
    </row>
    <row r="122" spans="2:8" x14ac:dyDescent="0.25">
      <c r="B122" s="36"/>
      <c r="C122" s="36"/>
      <c r="D122" s="39"/>
      <c r="E122" s="36"/>
      <c r="F122" s="36"/>
      <c r="G122" s="36"/>
      <c r="H122" s="36"/>
    </row>
    <row r="123" spans="2:8" x14ac:dyDescent="0.25">
      <c r="B123" s="36"/>
      <c r="C123" s="36"/>
      <c r="D123" s="39"/>
      <c r="E123" s="36"/>
      <c r="F123" s="36"/>
      <c r="G123" s="36"/>
      <c r="H123" s="36"/>
    </row>
    <row r="124" spans="2:8" x14ac:dyDescent="0.25">
      <c r="B124" s="36"/>
      <c r="C124" s="36"/>
      <c r="D124" s="39"/>
      <c r="E124" s="36"/>
      <c r="F124" s="36"/>
      <c r="G124" s="36"/>
      <c r="H124" s="36"/>
    </row>
    <row r="125" spans="2:8" x14ac:dyDescent="0.25">
      <c r="B125" s="36"/>
      <c r="C125" s="36"/>
      <c r="D125" s="39"/>
      <c r="E125" s="36"/>
      <c r="F125" s="36"/>
      <c r="G125" s="36"/>
      <c r="H125" s="36"/>
    </row>
    <row r="126" spans="2:8" x14ac:dyDescent="0.25">
      <c r="B126" s="36"/>
      <c r="C126" s="36"/>
      <c r="D126" s="39"/>
      <c r="E126" s="36"/>
      <c r="F126" s="36"/>
      <c r="G126" s="36"/>
      <c r="H126" s="36"/>
    </row>
    <row r="127" spans="2:8" x14ac:dyDescent="0.25">
      <c r="B127" s="36"/>
      <c r="C127" s="36"/>
      <c r="D127" s="39"/>
      <c r="E127" s="36"/>
      <c r="F127" s="36"/>
      <c r="G127" s="36"/>
      <c r="H127" s="36"/>
    </row>
    <row r="128" spans="2:8" x14ac:dyDescent="0.25">
      <c r="B128" s="36"/>
      <c r="C128" s="36"/>
      <c r="D128" s="39"/>
      <c r="E128" s="36"/>
      <c r="F128" s="36"/>
      <c r="G128" s="36"/>
      <c r="H128" s="36"/>
    </row>
    <row r="129" spans="2:8" x14ac:dyDescent="0.25">
      <c r="B129" s="36"/>
      <c r="C129" s="36"/>
      <c r="D129" s="39"/>
      <c r="E129" s="36"/>
      <c r="F129" s="36"/>
      <c r="G129" s="36"/>
      <c r="H129" s="36"/>
    </row>
    <row r="130" spans="2:8" x14ac:dyDescent="0.25">
      <c r="B130" s="36"/>
      <c r="C130" s="36"/>
      <c r="D130" s="39"/>
      <c r="E130" s="36"/>
      <c r="F130" s="54"/>
      <c r="G130" s="36"/>
      <c r="H130" s="36"/>
    </row>
    <row r="131" spans="2:8" ht="14.5" x14ac:dyDescent="0.35">
      <c r="B131" s="36"/>
      <c r="C131" s="36"/>
      <c r="D131" s="53"/>
      <c r="E131" s="55"/>
      <c r="F131" s="55"/>
      <c r="G131" s="55"/>
      <c r="H131" s="55"/>
    </row>
    <row r="132" spans="2:8" ht="14.5" x14ac:dyDescent="0.35">
      <c r="B132" s="36"/>
      <c r="C132" s="36"/>
      <c r="D132" s="39"/>
      <c r="E132" s="55"/>
      <c r="F132" s="55"/>
      <c r="G132" s="55"/>
      <c r="H132" s="55"/>
    </row>
    <row r="133" spans="2:8" ht="14.5" x14ac:dyDescent="0.35">
      <c r="B133" s="36"/>
      <c r="C133" s="36"/>
      <c r="D133" s="39"/>
      <c r="E133" s="55"/>
      <c r="F133" s="55"/>
      <c r="G133" s="55"/>
      <c r="H133" s="55"/>
    </row>
    <row r="134" spans="2:8" ht="14.5" x14ac:dyDescent="0.35">
      <c r="B134" s="36"/>
      <c r="C134" s="36"/>
      <c r="D134" s="36"/>
      <c r="E134" s="55"/>
      <c r="F134" s="55"/>
      <c r="G134" s="55"/>
      <c r="H134" s="55"/>
    </row>
    <row r="135" spans="2:8" x14ac:dyDescent="0.25">
      <c r="B135" s="36"/>
      <c r="C135" s="36"/>
      <c r="D135" s="39"/>
      <c r="E135" s="36"/>
      <c r="F135" s="36"/>
      <c r="G135" s="36"/>
      <c r="H135" s="36"/>
    </row>
    <row r="136" spans="2:8" x14ac:dyDescent="0.25">
      <c r="B136" s="36"/>
      <c r="C136" s="36"/>
      <c r="D136" s="39"/>
      <c r="E136" s="36"/>
      <c r="F136" s="36"/>
      <c r="G136" s="36"/>
      <c r="H136" s="36"/>
    </row>
    <row r="137" spans="2:8" x14ac:dyDescent="0.25">
      <c r="B137" s="36"/>
      <c r="C137" s="36"/>
      <c r="D137" s="39"/>
      <c r="E137" s="36"/>
      <c r="F137" s="36"/>
      <c r="G137" s="36"/>
      <c r="H137" s="36"/>
    </row>
    <row r="138" spans="2:8" x14ac:dyDescent="0.25">
      <c r="B138" s="36"/>
      <c r="C138" s="36"/>
      <c r="D138" s="39"/>
      <c r="E138" s="36"/>
      <c r="F138" s="36"/>
      <c r="G138" s="36"/>
      <c r="H138" s="36"/>
    </row>
    <row r="139" spans="2:8" x14ac:dyDescent="0.25">
      <c r="B139" s="36"/>
      <c r="C139" s="27"/>
      <c r="D139" s="39"/>
      <c r="E139" s="36"/>
      <c r="F139" s="36"/>
      <c r="G139" s="36"/>
      <c r="H139" s="36"/>
    </row>
    <row r="140" spans="2:8" x14ac:dyDescent="0.25">
      <c r="B140" s="36"/>
      <c r="C140" s="36"/>
      <c r="D140" s="39"/>
      <c r="E140" s="36"/>
      <c r="F140" s="36"/>
      <c r="G140" s="36"/>
      <c r="H140" s="36"/>
    </row>
    <row r="141" spans="2:8" x14ac:dyDescent="0.25">
      <c r="B141" s="36"/>
      <c r="C141" s="36"/>
      <c r="D141" s="39"/>
      <c r="E141" s="36"/>
      <c r="F141" s="36"/>
      <c r="G141" s="36"/>
      <c r="H141" s="36"/>
    </row>
    <row r="142" spans="2:8" x14ac:dyDescent="0.25">
      <c r="B142" s="36"/>
      <c r="C142" s="36"/>
      <c r="D142" s="39"/>
      <c r="E142" s="36"/>
      <c r="F142" s="36"/>
      <c r="G142" s="36"/>
      <c r="H142" s="36"/>
    </row>
    <row r="143" spans="2:8" x14ac:dyDescent="0.25">
      <c r="B143" s="36"/>
      <c r="C143" s="36"/>
      <c r="D143" s="39"/>
      <c r="E143" s="36"/>
      <c r="F143" s="36"/>
      <c r="G143" s="36"/>
      <c r="H143" s="36"/>
    </row>
    <row r="144" spans="2:8" x14ac:dyDescent="0.25">
      <c r="B144" s="36"/>
      <c r="C144" s="36"/>
      <c r="D144" s="39"/>
      <c r="E144" s="36"/>
      <c r="F144" s="36"/>
      <c r="G144" s="36"/>
      <c r="H144" s="36"/>
    </row>
    <row r="145" spans="2:8" x14ac:dyDescent="0.25">
      <c r="B145" s="36"/>
      <c r="C145" s="36"/>
      <c r="D145" s="39"/>
      <c r="E145" s="36"/>
      <c r="F145" s="36"/>
      <c r="G145" s="36"/>
      <c r="H145" s="36"/>
    </row>
    <row r="146" spans="2:8" x14ac:dyDescent="0.25">
      <c r="B146" s="36"/>
      <c r="C146" s="36"/>
      <c r="D146" s="39"/>
      <c r="E146" s="36"/>
      <c r="F146" s="36"/>
      <c r="G146" s="36"/>
      <c r="H146" s="36"/>
    </row>
    <row r="147" spans="2:8" x14ac:dyDescent="0.25">
      <c r="B147" s="36"/>
      <c r="C147" s="36"/>
      <c r="D147" s="39"/>
      <c r="E147" s="36"/>
      <c r="F147" s="36"/>
      <c r="G147" s="36"/>
      <c r="H147" s="36"/>
    </row>
    <row r="148" spans="2:8" x14ac:dyDescent="0.25">
      <c r="B148" s="36"/>
      <c r="C148" s="36"/>
      <c r="D148" s="36"/>
      <c r="E148" s="36"/>
      <c r="F148" s="36"/>
      <c r="G148" s="36"/>
      <c r="H148" s="36"/>
    </row>
    <row r="149" spans="2:8" x14ac:dyDescent="0.25">
      <c r="B149" s="36"/>
      <c r="C149" s="36"/>
      <c r="D149" s="39"/>
      <c r="E149" s="36"/>
      <c r="F149" s="36"/>
      <c r="G149" s="36"/>
      <c r="H149" s="36"/>
    </row>
    <row r="150" spans="2:8" x14ac:dyDescent="0.25">
      <c r="B150" s="36"/>
      <c r="C150" s="56"/>
      <c r="D150" s="53"/>
      <c r="E150" s="36"/>
      <c r="F150" s="36"/>
      <c r="G150" s="36"/>
      <c r="H150" s="36"/>
    </row>
    <row r="151" spans="2:8" x14ac:dyDescent="0.25">
      <c r="B151" s="36"/>
      <c r="C151" s="36"/>
      <c r="D151" s="53"/>
      <c r="E151" s="36"/>
      <c r="F151" s="36"/>
      <c r="G151" s="36"/>
      <c r="H151" s="36"/>
    </row>
    <row r="152" spans="2:8" x14ac:dyDescent="0.25">
      <c r="B152" s="36"/>
      <c r="C152" s="36"/>
      <c r="D152" s="53"/>
      <c r="E152" s="36"/>
      <c r="F152" s="36"/>
      <c r="G152" s="36"/>
      <c r="H152" s="36"/>
    </row>
    <row r="153" spans="2:8" x14ac:dyDescent="0.25">
      <c r="B153" s="36"/>
      <c r="C153" s="36"/>
      <c r="D153" s="53"/>
      <c r="E153" s="36"/>
      <c r="F153" s="36"/>
      <c r="G153" s="36"/>
      <c r="H153" s="36"/>
    </row>
    <row r="154" spans="2:8" x14ac:dyDescent="0.25">
      <c r="B154" s="36"/>
      <c r="C154" s="36"/>
      <c r="D154" s="53"/>
      <c r="E154" s="36"/>
      <c r="F154" s="36"/>
      <c r="G154" s="36"/>
      <c r="H154" s="36"/>
    </row>
    <row r="155" spans="2:8" x14ac:dyDescent="0.25">
      <c r="B155" s="36"/>
      <c r="C155" s="36"/>
      <c r="D155" s="53"/>
      <c r="E155" s="36"/>
      <c r="F155" s="36"/>
      <c r="G155" s="36"/>
      <c r="H155" s="36"/>
    </row>
    <row r="156" spans="2:8" x14ac:dyDescent="0.25">
      <c r="B156" s="36"/>
      <c r="C156" s="36"/>
      <c r="D156" s="53"/>
      <c r="E156" s="36"/>
      <c r="F156" s="36"/>
      <c r="G156" s="36"/>
      <c r="H156" s="36"/>
    </row>
    <row r="157" spans="2:8" x14ac:dyDescent="0.25">
      <c r="B157" s="36"/>
      <c r="C157" s="36"/>
      <c r="D157" s="53"/>
      <c r="E157" s="36"/>
      <c r="F157" s="36"/>
      <c r="G157" s="36"/>
      <c r="H157" s="36"/>
    </row>
    <row r="158" spans="2:8" x14ac:dyDescent="0.25">
      <c r="B158" s="36"/>
      <c r="C158" s="36"/>
      <c r="D158" s="53"/>
      <c r="E158" s="36"/>
      <c r="F158" s="36"/>
      <c r="G158" s="36"/>
      <c r="H158" s="36"/>
    </row>
    <row r="159" spans="2:8" x14ac:dyDescent="0.25">
      <c r="B159" s="36"/>
      <c r="C159" s="36"/>
      <c r="D159" s="53"/>
      <c r="E159" s="36"/>
      <c r="F159" s="36"/>
      <c r="G159" s="36"/>
      <c r="H159" s="36"/>
    </row>
    <row r="160" spans="2:8" x14ac:dyDescent="0.25">
      <c r="B160" s="36"/>
      <c r="C160" s="36"/>
      <c r="D160" s="53"/>
      <c r="E160" s="36"/>
      <c r="F160" s="36"/>
      <c r="G160" s="36"/>
      <c r="H160" s="36"/>
    </row>
    <row r="161" spans="2:8" x14ac:dyDescent="0.25">
      <c r="B161" s="36"/>
      <c r="C161" s="36"/>
      <c r="D161" s="39"/>
      <c r="E161" s="36"/>
      <c r="F161" s="36"/>
      <c r="G161" s="36"/>
      <c r="H161" s="36"/>
    </row>
    <row r="162" spans="2:8" x14ac:dyDescent="0.25">
      <c r="B162" s="36"/>
      <c r="C162" s="36"/>
      <c r="D162" s="39"/>
      <c r="E162" s="36"/>
      <c r="F162" s="36"/>
      <c r="G162" s="36"/>
      <c r="H162" s="36"/>
    </row>
    <row r="163" spans="2:8" x14ac:dyDescent="0.25">
      <c r="B163" s="36"/>
      <c r="C163" s="36"/>
      <c r="D163" s="39"/>
      <c r="E163" s="36"/>
      <c r="F163" s="36"/>
      <c r="G163" s="36"/>
      <c r="H163" s="36"/>
    </row>
    <row r="164" spans="2:8" x14ac:dyDescent="0.25">
      <c r="B164" s="36"/>
      <c r="C164" s="36"/>
      <c r="D164" s="39"/>
      <c r="E164" s="36"/>
      <c r="F164" s="36"/>
      <c r="G164" s="36"/>
      <c r="H164" s="36"/>
    </row>
    <row r="165" spans="2:8" x14ac:dyDescent="0.25">
      <c r="B165" s="36"/>
      <c r="C165" s="36"/>
      <c r="D165" s="39"/>
      <c r="E165" s="36"/>
      <c r="F165" s="36"/>
      <c r="G165" s="36"/>
      <c r="H165" s="36"/>
    </row>
    <row r="166" spans="2:8" x14ac:dyDescent="0.25">
      <c r="B166" s="36"/>
      <c r="C166" s="36"/>
      <c r="D166" s="39"/>
      <c r="E166" s="36"/>
      <c r="F166" s="36"/>
      <c r="G166" s="36"/>
      <c r="H166" s="36"/>
    </row>
    <row r="167" spans="2:8" x14ac:dyDescent="0.25">
      <c r="B167" s="36"/>
      <c r="C167" s="36"/>
      <c r="D167" s="52"/>
      <c r="E167" s="36"/>
      <c r="F167" s="36"/>
      <c r="G167" s="36"/>
      <c r="H167" s="36"/>
    </row>
    <row r="168" spans="2:8" x14ac:dyDescent="0.25">
      <c r="B168" s="36"/>
      <c r="C168" s="36"/>
      <c r="D168" s="39"/>
      <c r="E168" s="36"/>
      <c r="F168" s="36"/>
      <c r="G168" s="36"/>
      <c r="H168" s="36"/>
    </row>
    <row r="169" spans="2:8" x14ac:dyDescent="0.25">
      <c r="B169" s="36"/>
      <c r="C169" s="27"/>
      <c r="D169" s="53"/>
      <c r="E169" s="36"/>
      <c r="F169" s="36"/>
      <c r="G169" s="36"/>
      <c r="H169" s="36"/>
    </row>
    <row r="170" spans="2:8" x14ac:dyDescent="0.25">
      <c r="B170" s="36"/>
      <c r="C170" s="36"/>
      <c r="D170" s="53"/>
      <c r="E170" s="36"/>
      <c r="F170" s="36"/>
      <c r="G170" s="36"/>
      <c r="H170" s="36"/>
    </row>
    <row r="171" spans="2:8" x14ac:dyDescent="0.25">
      <c r="B171" s="36"/>
      <c r="C171" s="27"/>
      <c r="D171" s="53"/>
      <c r="E171" s="36"/>
      <c r="F171" s="36"/>
      <c r="G171" s="36"/>
      <c r="H171" s="36"/>
    </row>
    <row r="172" spans="2:8" x14ac:dyDescent="0.25">
      <c r="B172" s="36"/>
      <c r="C172" s="36"/>
      <c r="D172" s="39"/>
      <c r="E172" s="36"/>
      <c r="F172" s="36"/>
      <c r="G172" s="36"/>
      <c r="H172" s="36"/>
    </row>
    <row r="173" spans="2:8" x14ac:dyDescent="0.25">
      <c r="B173" s="36"/>
      <c r="C173" s="36"/>
      <c r="D173" s="39"/>
      <c r="E173" s="36"/>
      <c r="F173" s="36"/>
      <c r="G173" s="36"/>
      <c r="H173" s="36"/>
    </row>
    <row r="174" spans="2:8" x14ac:dyDescent="0.25">
      <c r="B174" s="36"/>
      <c r="C174" s="36"/>
      <c r="D174" s="39"/>
      <c r="E174" s="36"/>
      <c r="F174" s="36"/>
      <c r="G174" s="36"/>
      <c r="H174" s="36"/>
    </row>
    <row r="175" spans="2:8" x14ac:dyDescent="0.25">
      <c r="B175" s="36"/>
      <c r="C175" s="36"/>
      <c r="D175" s="36"/>
      <c r="E175" s="36"/>
      <c r="F175" s="36"/>
      <c r="G175" s="36"/>
      <c r="H175" s="36"/>
    </row>
    <row r="176" spans="2:8" x14ac:dyDescent="0.25">
      <c r="B176" s="36"/>
      <c r="C176" s="36"/>
      <c r="D176" s="36"/>
      <c r="E176" s="36"/>
      <c r="F176" s="36"/>
      <c r="G176" s="36"/>
      <c r="H176" s="36"/>
    </row>
    <row r="177" spans="2:8" x14ac:dyDescent="0.25">
      <c r="B177" s="36"/>
      <c r="C177" s="36"/>
      <c r="D177" s="36"/>
      <c r="E177" s="36"/>
      <c r="F177" s="36"/>
      <c r="G177" s="36"/>
      <c r="H177" s="36"/>
    </row>
    <row r="178" spans="2:8" x14ac:dyDescent="0.25">
      <c r="B178" s="36"/>
      <c r="C178" s="36"/>
      <c r="D178" s="36"/>
      <c r="E178" s="36"/>
      <c r="F178" s="36"/>
      <c r="G178" s="36"/>
      <c r="H178" s="36"/>
    </row>
    <row r="179" spans="2:8" x14ac:dyDescent="0.25">
      <c r="B179" s="36"/>
      <c r="C179" s="36"/>
      <c r="D179" s="36"/>
      <c r="E179" s="36"/>
      <c r="F179" s="36"/>
      <c r="G179" s="36"/>
      <c r="H179" s="36"/>
    </row>
  </sheetData>
  <conditionalFormatting sqref="E111 T79:T97">
    <cfRule type="duplicateValues" dxfId="8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W179"/>
  <sheetViews>
    <sheetView topLeftCell="A4" workbookViewId="0">
      <selection activeCell="A25" sqref="A1:XFD1048576"/>
    </sheetView>
  </sheetViews>
  <sheetFormatPr defaultColWidth="8.7265625" defaultRowHeight="10.5" x14ac:dyDescent="0.25"/>
  <cols>
    <col min="1" max="1" width="3" style="30" customWidth="1"/>
    <col min="2" max="2" width="39.453125" style="30" bestFit="1" customWidth="1"/>
    <col min="3" max="3" width="10.54296875" style="30" customWidth="1"/>
    <col min="4" max="4" width="10" style="30" bestFit="1" customWidth="1"/>
    <col min="5" max="5" width="13.81640625" style="30" bestFit="1" customWidth="1"/>
    <col min="6" max="6" width="11.7265625" style="30" bestFit="1" customWidth="1"/>
    <col min="7" max="7" width="14.26953125" style="30" bestFit="1" customWidth="1"/>
    <col min="8" max="8" width="11.54296875" style="30" customWidth="1"/>
    <col min="9" max="9" width="2.81640625" style="30" bestFit="1" customWidth="1"/>
    <col min="10" max="10" width="50.453125" style="30" bestFit="1" customWidth="1"/>
    <col min="11" max="11" width="13.26953125" style="30" bestFit="1" customWidth="1"/>
    <col min="12" max="16" width="8.7265625" style="30"/>
    <col min="17" max="17" width="12.7265625" style="30" bestFit="1" customWidth="1"/>
    <col min="18" max="18" width="14.26953125" style="30" bestFit="1" customWidth="1"/>
    <col min="19" max="19" width="12.7265625" style="30" bestFit="1" customWidth="1"/>
    <col min="20" max="22" width="8.7265625" style="30"/>
    <col min="23" max="24" width="8.7265625" style="30" customWidth="1"/>
    <col min="25" max="16384" width="8.7265625" style="30"/>
  </cols>
  <sheetData>
    <row r="1" spans="1:17" x14ac:dyDescent="0.25">
      <c r="A1" s="28"/>
      <c r="B1" s="28"/>
      <c r="C1" s="29"/>
      <c r="D1" s="29"/>
    </row>
    <row r="2" spans="1:17" ht="12" x14ac:dyDescent="0.25">
      <c r="B2" s="28" t="s">
        <v>89</v>
      </c>
      <c r="C2" s="28"/>
      <c r="D2" s="28"/>
      <c r="E2" s="28"/>
      <c r="F2" s="28"/>
      <c r="G2" s="28"/>
    </row>
    <row r="3" spans="1:17" s="61" customFormat="1" x14ac:dyDescent="0.25">
      <c r="B3" s="150" t="s">
        <v>76</v>
      </c>
      <c r="C3" s="63" t="s">
        <v>0</v>
      </c>
      <c r="D3" s="64" t="s">
        <v>4</v>
      </c>
      <c r="E3" s="60"/>
      <c r="F3" s="60"/>
      <c r="G3" s="60"/>
    </row>
    <row r="4" spans="1:17" ht="12.65" customHeight="1" x14ac:dyDescent="0.25">
      <c r="B4" s="57" t="s">
        <v>1</v>
      </c>
      <c r="C4" s="149">
        <v>4943841.5109961974</v>
      </c>
      <c r="D4" s="137">
        <v>0.6669086099497199</v>
      </c>
      <c r="E4" s="33"/>
      <c r="F4" s="34"/>
      <c r="G4" s="31"/>
    </row>
    <row r="5" spans="1:17" ht="14.5" x14ac:dyDescent="0.35">
      <c r="B5" s="58" t="s">
        <v>6</v>
      </c>
      <c r="C5" s="33">
        <v>651831.66658450942</v>
      </c>
      <c r="D5" s="138">
        <v>8.7930033702777174E-2</v>
      </c>
      <c r="E5" s="33"/>
      <c r="F5" s="34"/>
      <c r="G5" s="31"/>
      <c r="N5" s="35"/>
      <c r="O5" s="35"/>
      <c r="P5" s="35"/>
      <c r="Q5" s="35"/>
    </row>
    <row r="6" spans="1:17" ht="14.5" x14ac:dyDescent="0.35">
      <c r="B6" s="58" t="s">
        <v>46</v>
      </c>
      <c r="C6" s="33">
        <v>131113.05032546376</v>
      </c>
      <c r="D6" s="138">
        <v>1.7686736507296168E-2</v>
      </c>
      <c r="E6" s="33"/>
      <c r="F6" s="34"/>
      <c r="G6" s="31"/>
      <c r="N6" s="35"/>
      <c r="O6" s="35"/>
      <c r="P6" s="35"/>
      <c r="Q6" s="35"/>
    </row>
    <row r="7" spans="1:17" ht="14.5" x14ac:dyDescent="0.35">
      <c r="B7" s="58" t="s">
        <v>8</v>
      </c>
      <c r="C7" s="33">
        <v>284341.28584399994</v>
      </c>
      <c r="D7" s="138">
        <v>3.8356741669764223E-2</v>
      </c>
      <c r="E7" s="33"/>
      <c r="F7" s="34"/>
      <c r="G7" s="31"/>
      <c r="N7" s="35"/>
      <c r="O7" s="35"/>
      <c r="P7" s="35"/>
      <c r="Q7" s="35"/>
    </row>
    <row r="8" spans="1:17" ht="14.5" x14ac:dyDescent="0.35">
      <c r="B8" s="58" t="s">
        <v>10</v>
      </c>
      <c r="C8" s="33">
        <v>208409.53999999998</v>
      </c>
      <c r="D8" s="138">
        <v>2.8113788905351385E-2</v>
      </c>
      <c r="E8" s="33"/>
      <c r="F8" s="34"/>
      <c r="G8" s="31"/>
      <c r="N8" s="35"/>
      <c r="O8" s="35"/>
      <c r="P8" s="35"/>
      <c r="Q8" s="35"/>
    </row>
    <row r="9" spans="1:17" x14ac:dyDescent="0.25">
      <c r="B9" s="58" t="s">
        <v>67</v>
      </c>
      <c r="C9" s="33">
        <v>959890.52159700298</v>
      </c>
      <c r="D9" s="138">
        <v>0.1294862005665661</v>
      </c>
      <c r="E9" s="33"/>
      <c r="F9" s="34"/>
      <c r="G9" s="31"/>
    </row>
    <row r="10" spans="1:17" x14ac:dyDescent="0.25">
      <c r="B10" s="32" t="s">
        <v>79</v>
      </c>
      <c r="C10" s="75">
        <v>162132.93788458483</v>
      </c>
      <c r="D10" s="143">
        <v>2.1871221395583267E-2</v>
      </c>
      <c r="E10" s="33"/>
      <c r="F10" s="34"/>
      <c r="G10" s="31"/>
    </row>
    <row r="11" spans="1:17" x14ac:dyDescent="0.25">
      <c r="B11" s="59" t="s">
        <v>68</v>
      </c>
      <c r="C11" s="171">
        <v>71511.438814157009</v>
      </c>
      <c r="D11" s="139">
        <v>9.6466673029419001E-3</v>
      </c>
      <c r="E11" s="33"/>
      <c r="F11" s="34"/>
      <c r="G11" s="31"/>
    </row>
    <row r="12" spans="1:17" s="61" customFormat="1" x14ac:dyDescent="0.25">
      <c r="B12" s="70" t="s">
        <v>43</v>
      </c>
      <c r="C12" s="170">
        <v>7413071.9520459147</v>
      </c>
      <c r="D12" s="151">
        <v>1.0000000000000002</v>
      </c>
      <c r="E12" s="65"/>
      <c r="F12" s="66"/>
      <c r="G12" s="67"/>
    </row>
    <row r="13" spans="1:17" x14ac:dyDescent="0.25">
      <c r="E13" s="36"/>
      <c r="F13" s="36"/>
      <c r="G13" s="36"/>
    </row>
    <row r="14" spans="1:17" x14ac:dyDescent="0.25">
      <c r="B14" s="28" t="s">
        <v>2</v>
      </c>
      <c r="C14" s="28"/>
      <c r="D14" s="28"/>
      <c r="E14" s="28"/>
    </row>
    <row r="15" spans="1:17" s="61" customFormat="1" x14ac:dyDescent="0.25">
      <c r="B15" s="68" t="s">
        <v>1</v>
      </c>
      <c r="C15" s="69" t="s">
        <v>0</v>
      </c>
      <c r="D15" s="64" t="s">
        <v>4</v>
      </c>
    </row>
    <row r="16" spans="1:17" x14ac:dyDescent="0.25">
      <c r="B16" s="57" t="s">
        <v>5</v>
      </c>
      <c r="C16" s="37">
        <v>3106186.9244810105</v>
      </c>
      <c r="D16" s="140">
        <v>0.62829419542923526</v>
      </c>
      <c r="H16" s="38"/>
    </row>
    <row r="17" spans="2:18" x14ac:dyDescent="0.25">
      <c r="B17" s="58" t="s">
        <v>7</v>
      </c>
      <c r="C17" s="39">
        <v>1785889.8465151868</v>
      </c>
      <c r="D17" s="141">
        <v>0.36123525451675031</v>
      </c>
    </row>
    <row r="18" spans="2:18" x14ac:dyDescent="0.25">
      <c r="B18" s="58" t="s">
        <v>9</v>
      </c>
      <c r="C18" s="39">
        <v>47157.24</v>
      </c>
      <c r="D18" s="141">
        <v>9.5385824758159946E-3</v>
      </c>
    </row>
    <row r="19" spans="2:18" x14ac:dyDescent="0.25">
      <c r="B19" s="58" t="s">
        <v>11</v>
      </c>
      <c r="C19" s="39">
        <v>0</v>
      </c>
      <c r="D19" s="141">
        <v>0</v>
      </c>
    </row>
    <row r="20" spans="2:18" x14ac:dyDescent="0.25">
      <c r="B20" s="59" t="s">
        <v>12</v>
      </c>
      <c r="C20" s="40">
        <v>4607.5</v>
      </c>
      <c r="D20" s="142">
        <v>9.3196757819843142E-4</v>
      </c>
    </row>
    <row r="21" spans="2:18" x14ac:dyDescent="0.25">
      <c r="B21" s="70" t="s">
        <v>43</v>
      </c>
      <c r="C21" s="71">
        <v>4943841.5109961974</v>
      </c>
      <c r="D21" s="72">
        <v>1</v>
      </c>
      <c r="F21" s="41"/>
      <c r="G21" s="42"/>
      <c r="H21" s="43"/>
    </row>
    <row r="23" spans="2:18" s="61" customFormat="1" x14ac:dyDescent="0.25">
      <c r="B23" s="73" t="s">
        <v>6</v>
      </c>
      <c r="C23" s="74" t="s">
        <v>0</v>
      </c>
      <c r="D23" s="64" t="s">
        <v>4</v>
      </c>
    </row>
    <row r="24" spans="2:18" ht="14.5" x14ac:dyDescent="0.35">
      <c r="B24" s="57" t="s">
        <v>35</v>
      </c>
      <c r="C24" s="78">
        <v>531765.61808450939</v>
      </c>
      <c r="D24" s="140">
        <v>0.81580206262588262</v>
      </c>
      <c r="L24" s="35"/>
    </row>
    <row r="25" spans="2:18" ht="13" x14ac:dyDescent="0.3">
      <c r="B25" s="58" t="s">
        <v>37</v>
      </c>
      <c r="C25" s="78">
        <v>40951.31500000001</v>
      </c>
      <c r="D25" s="141">
        <v>6.2824985497526006E-2</v>
      </c>
      <c r="R25" s="46"/>
    </row>
    <row r="26" spans="2:18" x14ac:dyDescent="0.25">
      <c r="B26" s="58" t="s">
        <v>38</v>
      </c>
      <c r="C26" s="78">
        <v>0</v>
      </c>
      <c r="D26" s="141">
        <v>0</v>
      </c>
    </row>
    <row r="27" spans="2:18" x14ac:dyDescent="0.25">
      <c r="B27" s="58" t="s">
        <v>39</v>
      </c>
      <c r="C27" s="78">
        <v>61487.335499999994</v>
      </c>
      <c r="D27" s="141">
        <v>9.4330083443450216E-2</v>
      </c>
    </row>
    <row r="28" spans="2:18" x14ac:dyDescent="0.25">
      <c r="B28" s="58" t="s">
        <v>44</v>
      </c>
      <c r="C28" s="78">
        <v>780</v>
      </c>
      <c r="D28" s="141">
        <v>1.1966279639144743E-3</v>
      </c>
    </row>
    <row r="29" spans="2:18" x14ac:dyDescent="0.25">
      <c r="B29" s="58" t="s">
        <v>45</v>
      </c>
      <c r="C29" s="78">
        <v>3739.558</v>
      </c>
      <c r="D29" s="141">
        <v>5.7369995839488255E-3</v>
      </c>
    </row>
    <row r="30" spans="2:18" x14ac:dyDescent="0.25">
      <c r="B30" s="58" t="s">
        <v>6</v>
      </c>
      <c r="C30" s="78">
        <v>13107.84</v>
      </c>
      <c r="D30" s="141">
        <v>2.0109240885277824E-2</v>
      </c>
    </row>
    <row r="31" spans="2:18" ht="14.5" x14ac:dyDescent="0.35">
      <c r="B31" s="58" t="s">
        <v>40</v>
      </c>
      <c r="C31" s="78">
        <v>0</v>
      </c>
      <c r="D31" s="142">
        <v>0</v>
      </c>
      <c r="E31" s="47"/>
      <c r="R31" s="35"/>
    </row>
    <row r="32" spans="2:18" ht="14.5" x14ac:dyDescent="0.35">
      <c r="B32" s="62" t="s">
        <v>43</v>
      </c>
      <c r="C32" s="77">
        <v>651831.66658450942</v>
      </c>
      <c r="D32" s="72">
        <v>1</v>
      </c>
      <c r="E32" s="41"/>
      <c r="F32" s="47"/>
      <c r="G32" s="47"/>
      <c r="R32" s="35"/>
    </row>
    <row r="33" spans="2:20" ht="14.5" x14ac:dyDescent="0.35">
      <c r="S33" s="35"/>
    </row>
    <row r="34" spans="2:20" s="61" customFormat="1" ht="14.5" x14ac:dyDescent="0.35">
      <c r="B34" s="68" t="s">
        <v>81</v>
      </c>
      <c r="C34" s="64" t="s">
        <v>0</v>
      </c>
      <c r="D34" s="98" t="s">
        <v>4</v>
      </c>
      <c r="S34" s="99"/>
    </row>
    <row r="35" spans="2:20" ht="14.5" x14ac:dyDescent="0.35">
      <c r="B35" s="57" t="s">
        <v>65</v>
      </c>
      <c r="C35" s="79">
        <v>42733.743725463784</v>
      </c>
      <c r="D35" s="140">
        <v>0.32593051278560919</v>
      </c>
      <c r="S35" s="35"/>
    </row>
    <row r="36" spans="2:20" ht="14.5" x14ac:dyDescent="0.35">
      <c r="B36" s="58" t="s">
        <v>48</v>
      </c>
      <c r="C36" s="80">
        <v>51888.443599999999</v>
      </c>
      <c r="D36" s="141">
        <v>0.3957534621549616</v>
      </c>
      <c r="S36" s="35"/>
    </row>
    <row r="37" spans="2:20" ht="14.5" x14ac:dyDescent="0.35">
      <c r="B37" s="58" t="s">
        <v>66</v>
      </c>
      <c r="C37" s="80">
        <v>3906.9799999999996</v>
      </c>
      <c r="D37" s="141">
        <v>2.979855926089469E-2</v>
      </c>
      <c r="S37" s="35"/>
    </row>
    <row r="38" spans="2:20" x14ac:dyDescent="0.25">
      <c r="B38" s="58" t="s">
        <v>77</v>
      </c>
      <c r="C38" s="80">
        <v>6158.3960000000006</v>
      </c>
      <c r="D38" s="141">
        <v>4.6970122232019837E-2</v>
      </c>
      <c r="E38" s="47"/>
    </row>
    <row r="39" spans="2:20" x14ac:dyDescent="0.25">
      <c r="B39" s="76" t="s">
        <v>58</v>
      </c>
      <c r="C39" s="81">
        <v>15812.250999999998</v>
      </c>
      <c r="D39" s="141">
        <v>0.12060013065632312</v>
      </c>
      <c r="F39" s="48"/>
    </row>
    <row r="40" spans="2:20" x14ac:dyDescent="0.25">
      <c r="B40" s="59" t="s">
        <v>56</v>
      </c>
      <c r="C40" s="82">
        <v>10613.235999999999</v>
      </c>
      <c r="D40" s="142">
        <v>8.0947212910191732E-2</v>
      </c>
      <c r="F40" s="47"/>
    </row>
    <row r="41" spans="2:20" s="61" customFormat="1" x14ac:dyDescent="0.25">
      <c r="B41" s="62" t="s">
        <v>43</v>
      </c>
      <c r="C41" s="104">
        <v>131113.05032546376</v>
      </c>
      <c r="D41" s="106">
        <v>1.0000000000000002</v>
      </c>
    </row>
    <row r="42" spans="2:20" ht="14.5" x14ac:dyDescent="0.35">
      <c r="I42" s="35"/>
      <c r="J42" s="35"/>
      <c r="K42" s="35"/>
    </row>
    <row r="43" spans="2:20" s="61" customFormat="1" ht="14.5" x14ac:dyDescent="0.35">
      <c r="B43" s="101" t="s">
        <v>8</v>
      </c>
      <c r="C43" s="64" t="s">
        <v>0</v>
      </c>
      <c r="D43" s="98" t="s">
        <v>4</v>
      </c>
      <c r="H43" s="99"/>
      <c r="I43" s="99"/>
      <c r="J43" s="99"/>
    </row>
    <row r="44" spans="2:20" ht="14.5" x14ac:dyDescent="0.35">
      <c r="B44" s="32" t="s">
        <v>15</v>
      </c>
      <c r="C44" s="79">
        <v>215182.12751066667</v>
      </c>
      <c r="D44" s="140">
        <v>0.7567741239966238</v>
      </c>
      <c r="H44" s="35"/>
      <c r="I44" s="35"/>
      <c r="J44" s="35"/>
    </row>
    <row r="45" spans="2:20" ht="14.5" x14ac:dyDescent="0.35">
      <c r="B45" s="32" t="s">
        <v>16</v>
      </c>
      <c r="C45" s="80">
        <v>10955.878999999999</v>
      </c>
      <c r="D45" s="141">
        <v>3.8530735934038073E-2</v>
      </c>
      <c r="H45" s="35"/>
      <c r="I45" s="35"/>
      <c r="J45" s="35"/>
    </row>
    <row r="46" spans="2:20" ht="14.5" x14ac:dyDescent="0.35">
      <c r="B46" s="32" t="s">
        <v>20</v>
      </c>
      <c r="C46" s="82">
        <v>55133.78933333332</v>
      </c>
      <c r="D46" s="141">
        <v>0.19390004926538082</v>
      </c>
      <c r="H46" s="35"/>
      <c r="I46" s="35"/>
      <c r="J46" s="35"/>
    </row>
    <row r="47" spans="2:20" ht="14.5" x14ac:dyDescent="0.35">
      <c r="B47" s="32" t="s">
        <v>18</v>
      </c>
      <c r="C47" s="83">
        <v>3069.49</v>
      </c>
      <c r="D47" s="142">
        <v>1.0795090803957448E-2</v>
      </c>
      <c r="H47" s="35"/>
      <c r="I47" s="35"/>
      <c r="J47" s="35"/>
      <c r="K47" s="47"/>
    </row>
    <row r="48" spans="2:20" s="61" customFormat="1" ht="14.5" x14ac:dyDescent="0.35">
      <c r="B48" s="101" t="s">
        <v>43</v>
      </c>
      <c r="C48" s="102">
        <v>284341.28584399994</v>
      </c>
      <c r="D48" s="106">
        <v>1.0000000000000002</v>
      </c>
      <c r="E48" s="103"/>
      <c r="H48" s="99"/>
      <c r="I48" s="99"/>
      <c r="J48" s="99"/>
      <c r="Q48" s="113"/>
      <c r="R48" s="114"/>
      <c r="S48" s="115"/>
      <c r="T48" s="115"/>
    </row>
    <row r="49" spans="2:20" ht="14.5" x14ac:dyDescent="0.35">
      <c r="I49" s="35"/>
      <c r="J49" s="35"/>
      <c r="K49" s="35"/>
      <c r="Q49" s="36"/>
      <c r="R49" s="36"/>
      <c r="S49" s="39"/>
      <c r="T49" s="55"/>
    </row>
    <row r="50" spans="2:20" s="61" customFormat="1" ht="14.5" x14ac:dyDescent="0.35">
      <c r="B50" s="101" t="s">
        <v>10</v>
      </c>
      <c r="C50" s="64" t="s">
        <v>0</v>
      </c>
      <c r="D50" s="98" t="s">
        <v>4</v>
      </c>
      <c r="Q50" s="113"/>
      <c r="R50" s="116"/>
      <c r="S50" s="115"/>
      <c r="T50" s="113"/>
    </row>
    <row r="51" spans="2:20" ht="22" x14ac:dyDescent="0.35">
      <c r="B51" s="108" t="s">
        <v>42</v>
      </c>
      <c r="C51" s="84">
        <v>208409.53999999998</v>
      </c>
      <c r="D51" s="50">
        <v>1</v>
      </c>
      <c r="Q51" s="36"/>
      <c r="R51" s="36"/>
      <c r="S51" s="55"/>
      <c r="T51" s="36"/>
    </row>
    <row r="52" spans="2:20" s="61" customFormat="1" ht="14.5" x14ac:dyDescent="0.35">
      <c r="B52" s="70" t="s">
        <v>43</v>
      </c>
      <c r="C52" s="102">
        <v>208409.53999999998</v>
      </c>
      <c r="D52" s="106">
        <v>1</v>
      </c>
      <c r="E52" s="107"/>
      <c r="Q52" s="113"/>
      <c r="R52" s="114"/>
      <c r="S52" s="115"/>
      <c r="T52" s="113"/>
    </row>
    <row r="53" spans="2:20" ht="14.5" x14ac:dyDescent="0.35">
      <c r="B53" s="36"/>
      <c r="C53" s="27"/>
      <c r="D53" s="39"/>
      <c r="E53" s="51"/>
      <c r="F53" s="41"/>
      <c r="Q53" s="36"/>
      <c r="R53" s="36"/>
      <c r="S53" s="39"/>
      <c r="T53" s="55"/>
    </row>
    <row r="54" spans="2:20" s="61" customFormat="1" ht="14.5" x14ac:dyDescent="0.35">
      <c r="B54" s="68" t="s">
        <v>67</v>
      </c>
      <c r="C54" s="64" t="s">
        <v>0</v>
      </c>
      <c r="D54" s="98" t="s">
        <v>4</v>
      </c>
      <c r="Q54" s="113"/>
      <c r="R54" s="114"/>
      <c r="S54" s="115"/>
      <c r="T54" s="113"/>
    </row>
    <row r="55" spans="2:20" ht="14.5" x14ac:dyDescent="0.35">
      <c r="B55" s="109" t="s">
        <v>87</v>
      </c>
      <c r="C55" s="44">
        <v>14229.028</v>
      </c>
      <c r="D55" s="140">
        <v>1.4823594649446768E-2</v>
      </c>
      <c r="Q55" s="36"/>
      <c r="R55" s="53"/>
      <c r="S55" s="55"/>
      <c r="T55" s="36"/>
    </row>
    <row r="56" spans="2:20" ht="14.5" x14ac:dyDescent="0.35">
      <c r="B56" s="110" t="s">
        <v>88</v>
      </c>
      <c r="C56" s="45">
        <v>208825.95499999999</v>
      </c>
      <c r="D56" s="141">
        <v>0.21755184607153849</v>
      </c>
      <c r="Q56" s="36"/>
      <c r="R56" s="53"/>
      <c r="S56" s="55"/>
      <c r="T56" s="36"/>
    </row>
    <row r="57" spans="2:20" ht="14.5" x14ac:dyDescent="0.35">
      <c r="B57" s="110" t="s">
        <v>49</v>
      </c>
      <c r="C57" s="45">
        <v>53606.333263869528</v>
      </c>
      <c r="D57" s="141">
        <v>5.584629919533201E-2</v>
      </c>
      <c r="Q57" s="36"/>
      <c r="R57" s="53"/>
      <c r="S57" s="55"/>
      <c r="T57" s="36"/>
    </row>
    <row r="58" spans="2:20" x14ac:dyDescent="0.25">
      <c r="B58" s="110" t="s">
        <v>26</v>
      </c>
      <c r="C58" s="45">
        <v>0</v>
      </c>
      <c r="D58" s="141">
        <v>0</v>
      </c>
      <c r="Q58" s="36"/>
      <c r="R58" s="36"/>
      <c r="S58" s="36"/>
      <c r="T58" s="36"/>
    </row>
    <row r="59" spans="2:20" x14ac:dyDescent="0.25">
      <c r="B59" s="110" t="s">
        <v>82</v>
      </c>
      <c r="C59" s="45">
        <v>9416.27</v>
      </c>
      <c r="D59" s="141">
        <v>9.8097332853478193E-3</v>
      </c>
      <c r="Q59" s="36"/>
      <c r="R59" s="36"/>
      <c r="S59" s="36"/>
      <c r="T59" s="36"/>
    </row>
    <row r="60" spans="2:20" ht="14.5" x14ac:dyDescent="0.35">
      <c r="B60" s="110" t="s">
        <v>86</v>
      </c>
      <c r="C60" s="45">
        <v>81691.17</v>
      </c>
      <c r="D60" s="141">
        <v>8.5104674087298604E-2</v>
      </c>
      <c r="E60" s="36"/>
      <c r="Q60" s="36"/>
      <c r="R60" s="36"/>
      <c r="S60" s="55"/>
      <c r="T60" s="55"/>
    </row>
    <row r="61" spans="2:20" x14ac:dyDescent="0.25">
      <c r="B61" s="58" t="s">
        <v>73</v>
      </c>
      <c r="C61" s="45">
        <v>176680.2956664667</v>
      </c>
      <c r="D61" s="141">
        <v>0.18406296519369481</v>
      </c>
      <c r="E61" s="27"/>
      <c r="Q61" s="36"/>
      <c r="R61" s="36"/>
      <c r="S61" s="36"/>
      <c r="T61" s="36"/>
    </row>
    <row r="62" spans="2:20" x14ac:dyDescent="0.25">
      <c r="B62" s="58" t="s">
        <v>54</v>
      </c>
      <c r="C62" s="45">
        <v>76212.877333333337</v>
      </c>
      <c r="D62" s="141">
        <v>7.9397468376430413E-2</v>
      </c>
      <c r="E62" s="36"/>
      <c r="Q62" s="36"/>
      <c r="R62" s="36"/>
      <c r="S62" s="36"/>
      <c r="T62" s="36"/>
    </row>
    <row r="63" spans="2:20" x14ac:dyDescent="0.25">
      <c r="B63" s="76" t="s">
        <v>74</v>
      </c>
      <c r="C63" s="92">
        <v>49599.682000000001</v>
      </c>
      <c r="D63" s="141">
        <v>5.1672228117722527E-2</v>
      </c>
      <c r="E63" s="27"/>
      <c r="Q63" s="36"/>
      <c r="R63" s="36"/>
      <c r="S63" s="36"/>
      <c r="T63" s="36"/>
    </row>
    <row r="64" spans="2:20" ht="14.5" x14ac:dyDescent="0.35">
      <c r="B64" s="58" t="s">
        <v>25</v>
      </c>
      <c r="C64" s="45">
        <v>0</v>
      </c>
      <c r="D64" s="141">
        <v>0</v>
      </c>
      <c r="E64" s="36"/>
      <c r="P64" s="35"/>
      <c r="Q64" s="55"/>
      <c r="R64" s="55"/>
      <c r="S64" s="55"/>
      <c r="T64" s="36"/>
    </row>
    <row r="65" spans="1:23" ht="14.5" x14ac:dyDescent="0.35">
      <c r="B65" s="111" t="s">
        <v>14</v>
      </c>
      <c r="C65" s="45">
        <v>3592.7</v>
      </c>
      <c r="D65" s="141">
        <v>3.7428226648417162E-3</v>
      </c>
      <c r="E65" s="36"/>
      <c r="P65" s="35"/>
      <c r="Q65" s="55"/>
      <c r="R65" s="55"/>
      <c r="S65" s="55"/>
      <c r="T65" s="36"/>
      <c r="U65" s="36"/>
      <c r="V65" s="36"/>
      <c r="W65" s="36"/>
    </row>
    <row r="66" spans="1:23" ht="14.5" x14ac:dyDescent="0.35">
      <c r="B66" s="111" t="s">
        <v>13</v>
      </c>
      <c r="C66" s="45">
        <v>152977.07733333338</v>
      </c>
      <c r="D66" s="141">
        <v>0.15936929669731517</v>
      </c>
      <c r="E66" s="36"/>
      <c r="P66" s="35"/>
      <c r="Q66" s="55"/>
      <c r="R66" s="55"/>
      <c r="S66" s="55"/>
      <c r="T66" s="36"/>
      <c r="U66" s="36"/>
      <c r="V66" s="36"/>
      <c r="W66" s="36"/>
    </row>
    <row r="67" spans="1:23" ht="14.5" x14ac:dyDescent="0.35">
      <c r="B67" s="111" t="s">
        <v>3</v>
      </c>
      <c r="C67" s="45">
        <v>4431.7</v>
      </c>
      <c r="D67" s="141">
        <v>4.6168806757533425E-3</v>
      </c>
      <c r="E67" s="36"/>
      <c r="P67" s="35"/>
      <c r="Q67" s="55"/>
      <c r="R67" s="55"/>
      <c r="S67" s="55"/>
      <c r="T67" s="36"/>
      <c r="U67" s="36"/>
      <c r="V67" s="36"/>
      <c r="W67" s="36"/>
    </row>
    <row r="68" spans="1:23" s="17" customFormat="1" ht="14.5" x14ac:dyDescent="0.35">
      <c r="B68" s="96" t="s">
        <v>24</v>
      </c>
      <c r="C68" s="165">
        <v>0</v>
      </c>
      <c r="D68" s="166">
        <v>0</v>
      </c>
      <c r="E68" s="25"/>
      <c r="G68" s="167"/>
      <c r="P68" s="168"/>
      <c r="Q68" s="169"/>
      <c r="R68" s="169"/>
      <c r="S68" s="169"/>
      <c r="T68" s="25"/>
      <c r="U68" s="25"/>
      <c r="V68" s="25"/>
      <c r="W68" s="25"/>
    </row>
    <row r="69" spans="1:23" ht="14.5" x14ac:dyDescent="0.35">
      <c r="B69" s="110" t="s">
        <v>19</v>
      </c>
      <c r="C69" s="45">
        <v>0</v>
      </c>
      <c r="D69" s="141">
        <v>0</v>
      </c>
      <c r="E69" s="36"/>
      <c r="P69" s="35"/>
      <c r="Q69" s="55"/>
      <c r="R69" s="55"/>
      <c r="S69" s="55"/>
      <c r="T69" s="36"/>
      <c r="U69" s="36"/>
    </row>
    <row r="70" spans="1:23" ht="14.5" x14ac:dyDescent="0.35">
      <c r="B70" s="58" t="s">
        <v>57</v>
      </c>
      <c r="C70" s="45">
        <v>1200.0200000000002</v>
      </c>
      <c r="D70" s="141">
        <v>1.2501634019715972E-3</v>
      </c>
      <c r="F70" s="47"/>
      <c r="P70" s="35"/>
      <c r="Q70" s="55"/>
      <c r="R70" s="55"/>
      <c r="S70" s="55"/>
      <c r="T70" s="36"/>
      <c r="U70" s="36"/>
    </row>
    <row r="71" spans="1:23" ht="14.5" x14ac:dyDescent="0.35">
      <c r="B71" s="110" t="s">
        <v>50</v>
      </c>
      <c r="C71" s="45">
        <v>26389.85</v>
      </c>
      <c r="D71" s="141">
        <v>2.7492562335227871E-2</v>
      </c>
      <c r="P71" s="35"/>
      <c r="Q71" s="55"/>
      <c r="R71" s="55"/>
      <c r="S71" s="55"/>
      <c r="T71" s="36"/>
      <c r="U71" s="36"/>
    </row>
    <row r="72" spans="1:23" ht="14.5" x14ac:dyDescent="0.35">
      <c r="B72" s="110" t="s">
        <v>75</v>
      </c>
      <c r="C72" s="45">
        <v>15581.255000000001</v>
      </c>
      <c r="D72" s="141">
        <v>1.6232325092737587E-2</v>
      </c>
      <c r="F72" s="47"/>
      <c r="P72" s="35"/>
      <c r="Q72" s="55"/>
      <c r="R72" s="55"/>
      <c r="S72" s="55"/>
      <c r="T72" s="36"/>
      <c r="U72" s="36"/>
    </row>
    <row r="73" spans="1:23" ht="14.5" x14ac:dyDescent="0.35">
      <c r="B73" s="110" t="s">
        <v>51</v>
      </c>
      <c r="C73" s="45">
        <v>0</v>
      </c>
      <c r="D73" s="141">
        <v>0</v>
      </c>
      <c r="P73" s="35"/>
      <c r="Q73" s="55"/>
      <c r="R73" s="55"/>
      <c r="S73" s="55"/>
      <c r="T73" s="36"/>
      <c r="U73" s="36"/>
    </row>
    <row r="74" spans="1:23" ht="14.5" x14ac:dyDescent="0.35">
      <c r="B74" s="110" t="s">
        <v>52</v>
      </c>
      <c r="C74" s="92">
        <v>37397.517999999996</v>
      </c>
      <c r="D74" s="141">
        <v>3.8960190936962742E-2</v>
      </c>
      <c r="E74" s="42"/>
      <c r="P74" s="35"/>
      <c r="Q74" s="55"/>
      <c r="R74" s="55"/>
      <c r="S74" s="55"/>
      <c r="T74" s="36"/>
      <c r="U74" s="36"/>
    </row>
    <row r="75" spans="1:23" ht="14.5" x14ac:dyDescent="0.35">
      <c r="B75" s="110" t="s">
        <v>85</v>
      </c>
      <c r="C75" s="45">
        <v>42917.919999999991</v>
      </c>
      <c r="D75" s="141">
        <v>4.4711265539528366E-2</v>
      </c>
      <c r="P75" s="35"/>
      <c r="Q75" s="55"/>
      <c r="R75" s="55"/>
      <c r="S75" s="55"/>
      <c r="T75" s="36"/>
      <c r="U75" s="36"/>
    </row>
    <row r="76" spans="1:23" ht="14.5" x14ac:dyDescent="0.35">
      <c r="B76" s="110" t="s">
        <v>53</v>
      </c>
      <c r="C76" s="45">
        <v>1375.65</v>
      </c>
      <c r="D76" s="141">
        <v>1.4331321843987831E-3</v>
      </c>
      <c r="P76" s="35"/>
      <c r="Q76" s="55"/>
      <c r="R76" s="55"/>
      <c r="S76" s="55"/>
      <c r="T76" s="36"/>
      <c r="U76" s="36"/>
    </row>
    <row r="77" spans="1:23" ht="14.5" x14ac:dyDescent="0.35">
      <c r="B77" s="110" t="s">
        <v>27</v>
      </c>
      <c r="C77" s="45">
        <v>0</v>
      </c>
      <c r="D77" s="141">
        <v>0</v>
      </c>
      <c r="P77" s="35"/>
      <c r="Q77" s="55"/>
      <c r="R77" s="55"/>
      <c r="S77" s="55"/>
      <c r="T77" s="36"/>
      <c r="U77" s="36"/>
    </row>
    <row r="78" spans="1:23" ht="14.5" x14ac:dyDescent="0.35">
      <c r="B78" s="112" t="s">
        <v>83</v>
      </c>
      <c r="C78" s="45">
        <v>3765.2199999999993</v>
      </c>
      <c r="D78" s="142">
        <v>3.9225514944513391E-3</v>
      </c>
      <c r="Q78" s="36"/>
      <c r="R78" s="55"/>
      <c r="S78" s="55"/>
      <c r="T78" s="36"/>
      <c r="U78" s="36"/>
    </row>
    <row r="79" spans="1:23" s="61" customFormat="1" ht="14.5" x14ac:dyDescent="0.35">
      <c r="B79" s="62" t="s">
        <v>43</v>
      </c>
      <c r="C79" s="104">
        <v>959890.52159700298</v>
      </c>
      <c r="D79" s="131">
        <v>1.0000000000000002</v>
      </c>
      <c r="E79" s="107"/>
      <c r="J79" s="30"/>
      <c r="Q79" s="113"/>
      <c r="R79" s="115"/>
      <c r="S79" s="115"/>
      <c r="T79" s="113"/>
    </row>
    <row r="80" spans="1:23" s="113" customFormat="1" ht="14.5" x14ac:dyDescent="0.35">
      <c r="A80" s="30"/>
      <c r="B80" s="30"/>
      <c r="C80" s="30"/>
      <c r="D80" s="30"/>
      <c r="E80" s="114"/>
      <c r="R80" s="115"/>
      <c r="S80" s="115"/>
    </row>
    <row r="81" spans="1:20" s="113" customFormat="1" ht="14.5" x14ac:dyDescent="0.35">
      <c r="A81" s="30"/>
      <c r="B81" s="68" t="s">
        <v>79</v>
      </c>
      <c r="C81" s="74" t="s">
        <v>0</v>
      </c>
      <c r="D81" s="64" t="s">
        <v>4</v>
      </c>
      <c r="E81" s="114"/>
      <c r="R81" s="115"/>
      <c r="S81" s="115"/>
    </row>
    <row r="82" spans="1:20" s="113" customFormat="1" ht="14.5" x14ac:dyDescent="0.35">
      <c r="B82" s="85" t="s">
        <v>36</v>
      </c>
      <c r="C82" s="156">
        <v>98661.051784584837</v>
      </c>
      <c r="D82" s="89">
        <v>0.6085194845159545</v>
      </c>
      <c r="E82" s="114"/>
      <c r="R82" s="115"/>
      <c r="S82" s="115"/>
    </row>
    <row r="83" spans="1:20" s="113" customFormat="1" ht="14.5" x14ac:dyDescent="0.35">
      <c r="B83" s="86" t="s">
        <v>69</v>
      </c>
      <c r="C83" s="157">
        <v>37430.85</v>
      </c>
      <c r="D83" s="90">
        <v>0.23086518068676054</v>
      </c>
      <c r="E83" s="114"/>
      <c r="R83" s="115"/>
      <c r="S83" s="115"/>
    </row>
    <row r="84" spans="1:20" s="113" customFormat="1" ht="14.5" x14ac:dyDescent="0.35">
      <c r="B84" s="86" t="s">
        <v>70</v>
      </c>
      <c r="C84" s="157">
        <v>16188.062099999999</v>
      </c>
      <c r="D84" s="90">
        <v>9.984437654194335E-2</v>
      </c>
      <c r="E84" s="114"/>
      <c r="R84" s="115"/>
      <c r="S84" s="115"/>
    </row>
    <row r="85" spans="1:20" s="113" customFormat="1" ht="14.5" x14ac:dyDescent="0.35">
      <c r="B85" s="86" t="s">
        <v>84</v>
      </c>
      <c r="C85" s="157">
        <v>745.5</v>
      </c>
      <c r="D85" s="90">
        <v>4.5980786490817062E-3</v>
      </c>
      <c r="E85" s="114"/>
      <c r="R85" s="115"/>
      <c r="S85" s="115"/>
    </row>
    <row r="86" spans="1:20" s="113" customFormat="1" ht="14.5" x14ac:dyDescent="0.35">
      <c r="B86" s="86" t="s">
        <v>71</v>
      </c>
      <c r="C86" s="157">
        <v>693</v>
      </c>
      <c r="D86" s="90">
        <v>4.274270293512572E-3</v>
      </c>
      <c r="E86" s="114"/>
      <c r="R86" s="115"/>
      <c r="S86" s="115"/>
    </row>
    <row r="87" spans="1:20" s="113" customFormat="1" ht="14.5" x14ac:dyDescent="0.35">
      <c r="A87" s="30"/>
      <c r="B87" s="87" t="s">
        <v>72</v>
      </c>
      <c r="C87" s="158">
        <v>8414.4740000000002</v>
      </c>
      <c r="D87" s="91">
        <v>5.189860931274734E-2</v>
      </c>
      <c r="E87" s="114"/>
      <c r="R87" s="115"/>
      <c r="S87" s="115"/>
    </row>
    <row r="88" spans="1:20" s="113" customFormat="1" ht="14.5" x14ac:dyDescent="0.35">
      <c r="A88" s="30"/>
      <c r="B88" s="70" t="s">
        <v>43</v>
      </c>
      <c r="C88" s="104">
        <v>162132.93788458483</v>
      </c>
      <c r="D88" s="72">
        <v>1</v>
      </c>
      <c r="E88" s="114"/>
      <c r="R88" s="115"/>
      <c r="S88" s="115"/>
    </row>
    <row r="89" spans="1:20" s="113" customFormat="1" ht="14.5" x14ac:dyDescent="0.35">
      <c r="E89" s="114"/>
      <c r="R89" s="115"/>
      <c r="S89" s="115"/>
    </row>
    <row r="90" spans="1:20" s="61" customFormat="1" ht="14.5" x14ac:dyDescent="0.35">
      <c r="B90" s="101" t="s">
        <v>68</v>
      </c>
      <c r="C90" s="74" t="s">
        <v>0</v>
      </c>
      <c r="D90" s="100" t="s">
        <v>4</v>
      </c>
      <c r="J90" s="42"/>
      <c r="Q90" s="113"/>
      <c r="R90" s="115"/>
      <c r="S90" s="115"/>
      <c r="T90" s="113"/>
    </row>
    <row r="91" spans="1:20" ht="14.5" x14ac:dyDescent="0.35">
      <c r="B91" s="85" t="s">
        <v>41</v>
      </c>
      <c r="C91" s="75">
        <v>0</v>
      </c>
      <c r="D91" s="143">
        <v>0</v>
      </c>
      <c r="J91" s="61"/>
      <c r="Q91" s="36"/>
      <c r="R91" s="55"/>
      <c r="S91" s="55"/>
      <c r="T91" s="36"/>
    </row>
    <row r="92" spans="1:20" ht="14.5" x14ac:dyDescent="0.35">
      <c r="B92" s="86" t="s">
        <v>22</v>
      </c>
      <c r="C92" s="75">
        <v>4088.64</v>
      </c>
      <c r="D92" s="143">
        <v>5.7174629231352816E-2</v>
      </c>
      <c r="Q92" s="36"/>
      <c r="R92" s="55"/>
      <c r="S92" s="55"/>
      <c r="T92" s="36"/>
    </row>
    <row r="93" spans="1:20" ht="14.5" x14ac:dyDescent="0.35">
      <c r="B93" s="32" t="s">
        <v>33</v>
      </c>
      <c r="C93" s="75">
        <v>20606.363333333335</v>
      </c>
      <c r="D93" s="143">
        <v>0.28815478579426829</v>
      </c>
      <c r="Q93" s="36"/>
      <c r="R93" s="55"/>
      <c r="S93" s="55"/>
      <c r="T93" s="36"/>
    </row>
    <row r="94" spans="1:20" ht="14.5" x14ac:dyDescent="0.35">
      <c r="B94" s="32" t="s">
        <v>32</v>
      </c>
      <c r="C94" s="75">
        <v>2111.7210000000005</v>
      </c>
      <c r="D94" s="143">
        <v>2.952983515669309E-2</v>
      </c>
      <c r="Q94" s="36"/>
      <c r="R94" s="55"/>
      <c r="S94" s="55"/>
      <c r="T94" s="36"/>
    </row>
    <row r="95" spans="1:20" ht="14.5" x14ac:dyDescent="0.35">
      <c r="B95" s="86" t="s">
        <v>31</v>
      </c>
      <c r="C95" s="88">
        <v>0</v>
      </c>
      <c r="D95" s="143">
        <v>0</v>
      </c>
      <c r="Q95" s="36"/>
      <c r="R95" s="55"/>
      <c r="S95" s="55"/>
      <c r="T95" s="36"/>
    </row>
    <row r="96" spans="1:20" ht="14.5" x14ac:dyDescent="0.35">
      <c r="B96" s="86" t="s">
        <v>30</v>
      </c>
      <c r="C96" s="75">
        <v>6188.1903474903465</v>
      </c>
      <c r="D96" s="143">
        <v>8.6534272699674453E-2</v>
      </c>
      <c r="Q96" s="36"/>
      <c r="R96" s="55"/>
      <c r="S96" s="55"/>
      <c r="T96" s="36"/>
    </row>
    <row r="97" spans="2:20" ht="14.5" x14ac:dyDescent="0.35">
      <c r="B97" s="87" t="s">
        <v>29</v>
      </c>
      <c r="C97" s="144">
        <v>38516.524133333332</v>
      </c>
      <c r="D97" s="143">
        <v>0.53860647711801146</v>
      </c>
      <c r="E97" s="42"/>
      <c r="Q97" s="36"/>
      <c r="R97" s="55"/>
      <c r="S97" s="55"/>
      <c r="T97" s="36"/>
    </row>
    <row r="98" spans="2:20" s="61" customFormat="1" x14ac:dyDescent="0.25">
      <c r="B98" s="62" t="s">
        <v>43</v>
      </c>
      <c r="C98" s="104">
        <v>71511.438814157009</v>
      </c>
      <c r="D98" s="105">
        <v>1</v>
      </c>
      <c r="E98" s="103"/>
      <c r="J98" s="30"/>
      <c r="Q98" s="113"/>
      <c r="R98" s="113"/>
      <c r="S98" s="113"/>
      <c r="T98" s="113"/>
    </row>
    <row r="99" spans="2:20" x14ac:dyDescent="0.25">
      <c r="J99" s="61"/>
      <c r="Q99" s="36"/>
      <c r="R99" s="36"/>
      <c r="S99" s="36"/>
      <c r="T99" s="36"/>
    </row>
    <row r="100" spans="2:20" x14ac:dyDescent="0.25">
      <c r="B100" s="30" t="s">
        <v>90</v>
      </c>
      <c r="J100" s="61"/>
      <c r="Q100" s="36"/>
      <c r="R100" s="36"/>
      <c r="S100" s="36"/>
      <c r="T100" s="36"/>
    </row>
    <row r="101" spans="2:20" x14ac:dyDescent="0.25">
      <c r="Q101" s="36"/>
      <c r="R101" s="36"/>
      <c r="S101" s="36"/>
      <c r="T101" s="36"/>
    </row>
    <row r="102" spans="2:20" ht="14.5" x14ac:dyDescent="0.35">
      <c r="B102" s="35"/>
      <c r="C102" s="35"/>
      <c r="D102" s="35"/>
      <c r="E102" s="35"/>
      <c r="F102" s="35"/>
      <c r="G102" s="35"/>
      <c r="Q102" s="36"/>
      <c r="R102" s="36"/>
      <c r="S102" s="36"/>
      <c r="T102" s="36"/>
    </row>
    <row r="103" spans="2:20" ht="14.5" x14ac:dyDescent="0.35">
      <c r="B103" s="35"/>
      <c r="C103" s="35"/>
      <c r="D103" s="35"/>
      <c r="E103" s="35"/>
      <c r="F103" s="35"/>
      <c r="G103" s="35"/>
      <c r="Q103" s="36"/>
      <c r="R103" s="36"/>
      <c r="S103" s="36"/>
      <c r="T103" s="36"/>
    </row>
    <row r="104" spans="2:20" ht="14.5" x14ac:dyDescent="0.35">
      <c r="B104" s="35"/>
      <c r="C104" s="35"/>
      <c r="D104" s="35"/>
      <c r="E104" s="35"/>
      <c r="F104" s="35"/>
      <c r="G104" s="35"/>
    </row>
    <row r="105" spans="2:20" ht="14.5" x14ac:dyDescent="0.35">
      <c r="B105" s="35"/>
      <c r="C105" s="35"/>
      <c r="D105" s="35"/>
      <c r="E105" s="35"/>
      <c r="F105" s="35"/>
      <c r="G105" s="35"/>
    </row>
    <row r="106" spans="2:20" ht="14.5" x14ac:dyDescent="0.35">
      <c r="B106" s="35"/>
      <c r="C106" s="35"/>
      <c r="D106" s="35"/>
      <c r="E106" s="35"/>
      <c r="F106" s="35"/>
      <c r="G106" s="35"/>
    </row>
    <row r="107" spans="2:20" ht="14.5" x14ac:dyDescent="0.35">
      <c r="B107" s="35"/>
      <c r="C107" s="35"/>
      <c r="D107" s="35"/>
      <c r="E107" s="35"/>
      <c r="F107" s="35"/>
      <c r="G107" s="35"/>
    </row>
    <row r="108" spans="2:20" x14ac:dyDescent="0.25">
      <c r="F108" s="49"/>
    </row>
    <row r="109" spans="2:20" x14ac:dyDescent="0.25">
      <c r="F109" s="49"/>
    </row>
    <row r="110" spans="2:20" x14ac:dyDescent="0.25">
      <c r="F110" s="49"/>
    </row>
    <row r="111" spans="2:20" x14ac:dyDescent="0.25">
      <c r="F111" s="49"/>
    </row>
    <row r="112" spans="2:20" x14ac:dyDescent="0.25">
      <c r="F112" s="49"/>
    </row>
    <row r="113" spans="2:8" x14ac:dyDescent="0.25">
      <c r="B113" s="36"/>
      <c r="C113" s="36"/>
      <c r="D113" s="36"/>
      <c r="E113" s="36"/>
      <c r="F113" s="53"/>
      <c r="G113" s="36"/>
      <c r="H113" s="36"/>
    </row>
    <row r="114" spans="2:8" x14ac:dyDescent="0.25">
      <c r="B114" s="36"/>
      <c r="C114" s="36"/>
      <c r="D114" s="36"/>
      <c r="E114" s="36"/>
      <c r="F114" s="53"/>
      <c r="G114" s="36"/>
      <c r="H114" s="36"/>
    </row>
    <row r="115" spans="2:8" x14ac:dyDescent="0.25">
      <c r="B115" s="36"/>
      <c r="C115" s="36"/>
      <c r="D115" s="39"/>
      <c r="E115" s="36"/>
      <c r="F115" s="53"/>
      <c r="G115" s="36"/>
      <c r="H115" s="36"/>
    </row>
    <row r="116" spans="2:8" x14ac:dyDescent="0.25">
      <c r="B116" s="36"/>
      <c r="C116" s="36"/>
      <c r="D116" s="39"/>
      <c r="E116" s="36"/>
      <c r="F116" s="53"/>
      <c r="G116" s="36"/>
      <c r="H116" s="36"/>
    </row>
    <row r="117" spans="2:8" x14ac:dyDescent="0.25">
      <c r="B117" s="36"/>
      <c r="C117" s="36"/>
      <c r="D117" s="39"/>
      <c r="E117" s="36"/>
      <c r="F117" s="53"/>
      <c r="G117" s="36"/>
      <c r="H117" s="36"/>
    </row>
    <row r="118" spans="2:8" x14ac:dyDescent="0.25">
      <c r="B118" s="36"/>
      <c r="C118" s="36"/>
      <c r="D118" s="39"/>
      <c r="E118" s="36"/>
      <c r="F118" s="53"/>
      <c r="G118" s="36"/>
      <c r="H118" s="36"/>
    </row>
    <row r="119" spans="2:8" x14ac:dyDescent="0.25">
      <c r="B119" s="36"/>
      <c r="C119" s="36"/>
      <c r="D119" s="39"/>
      <c r="E119" s="36"/>
      <c r="F119" s="53"/>
      <c r="G119" s="36"/>
      <c r="H119" s="36"/>
    </row>
    <row r="120" spans="2:8" x14ac:dyDescent="0.25">
      <c r="B120" s="36"/>
      <c r="C120" s="36"/>
      <c r="D120" s="39"/>
      <c r="E120" s="36"/>
      <c r="F120" s="36"/>
      <c r="G120" s="36"/>
      <c r="H120" s="36"/>
    </row>
    <row r="121" spans="2:8" x14ac:dyDescent="0.25">
      <c r="B121" s="36"/>
      <c r="C121" s="36"/>
      <c r="D121" s="39"/>
      <c r="E121" s="36"/>
      <c r="F121" s="36"/>
      <c r="G121" s="36"/>
      <c r="H121" s="36"/>
    </row>
    <row r="122" spans="2:8" x14ac:dyDescent="0.25">
      <c r="B122" s="36"/>
      <c r="C122" s="36"/>
      <c r="D122" s="39"/>
      <c r="E122" s="36"/>
      <c r="F122" s="36"/>
      <c r="G122" s="36"/>
      <c r="H122" s="36"/>
    </row>
    <row r="123" spans="2:8" x14ac:dyDescent="0.25">
      <c r="B123" s="36"/>
      <c r="C123" s="36"/>
      <c r="D123" s="39"/>
      <c r="E123" s="36"/>
      <c r="F123" s="36"/>
      <c r="G123" s="36"/>
      <c r="H123" s="36"/>
    </row>
    <row r="124" spans="2:8" x14ac:dyDescent="0.25">
      <c r="B124" s="36"/>
      <c r="C124" s="36"/>
      <c r="D124" s="39"/>
      <c r="E124" s="36"/>
      <c r="F124" s="36"/>
      <c r="G124" s="36"/>
      <c r="H124" s="36"/>
    </row>
    <row r="125" spans="2:8" x14ac:dyDescent="0.25">
      <c r="B125" s="36"/>
      <c r="C125" s="36"/>
      <c r="D125" s="39"/>
      <c r="E125" s="36"/>
      <c r="F125" s="36"/>
      <c r="G125" s="36"/>
      <c r="H125" s="36"/>
    </row>
    <row r="126" spans="2:8" x14ac:dyDescent="0.25">
      <c r="B126" s="36"/>
      <c r="C126" s="36"/>
      <c r="D126" s="39"/>
      <c r="E126" s="36"/>
      <c r="F126" s="36"/>
      <c r="G126" s="36"/>
      <c r="H126" s="36"/>
    </row>
    <row r="127" spans="2:8" x14ac:dyDescent="0.25">
      <c r="B127" s="36"/>
      <c r="C127" s="36"/>
      <c r="D127" s="39"/>
      <c r="E127" s="36"/>
      <c r="F127" s="36"/>
      <c r="G127" s="36"/>
      <c r="H127" s="36"/>
    </row>
    <row r="128" spans="2:8" x14ac:dyDescent="0.25">
      <c r="B128" s="36"/>
      <c r="C128" s="36"/>
      <c r="D128" s="39"/>
      <c r="E128" s="36"/>
      <c r="F128" s="36"/>
      <c r="G128" s="36"/>
      <c r="H128" s="36"/>
    </row>
    <row r="129" spans="2:8" x14ac:dyDescent="0.25">
      <c r="B129" s="36"/>
      <c r="C129" s="36"/>
      <c r="D129" s="39"/>
      <c r="E129" s="36"/>
      <c r="F129" s="36"/>
      <c r="G129" s="36"/>
      <c r="H129" s="36"/>
    </row>
    <row r="130" spans="2:8" x14ac:dyDescent="0.25">
      <c r="B130" s="36"/>
      <c r="C130" s="36"/>
      <c r="D130" s="39"/>
      <c r="E130" s="36"/>
      <c r="F130" s="54"/>
      <c r="G130" s="36"/>
      <c r="H130" s="36"/>
    </row>
    <row r="131" spans="2:8" ht="14.5" x14ac:dyDescent="0.35">
      <c r="B131" s="36"/>
      <c r="C131" s="36"/>
      <c r="D131" s="53"/>
      <c r="E131" s="55"/>
      <c r="F131" s="55"/>
      <c r="G131" s="55"/>
      <c r="H131" s="55"/>
    </row>
    <row r="132" spans="2:8" ht="14.5" x14ac:dyDescent="0.35">
      <c r="B132" s="36"/>
      <c r="C132" s="36"/>
      <c r="D132" s="39"/>
      <c r="E132" s="55"/>
      <c r="F132" s="55"/>
      <c r="G132" s="55"/>
      <c r="H132" s="55"/>
    </row>
    <row r="133" spans="2:8" ht="14.5" x14ac:dyDescent="0.35">
      <c r="B133" s="36"/>
      <c r="C133" s="36"/>
      <c r="D133" s="39"/>
      <c r="E133" s="55"/>
      <c r="F133" s="55"/>
      <c r="G133" s="55"/>
      <c r="H133" s="55"/>
    </row>
    <row r="134" spans="2:8" ht="14.5" x14ac:dyDescent="0.35">
      <c r="B134" s="36"/>
      <c r="C134" s="36"/>
      <c r="D134" s="36"/>
      <c r="E134" s="55"/>
      <c r="F134" s="55"/>
      <c r="G134" s="55"/>
      <c r="H134" s="55"/>
    </row>
    <row r="135" spans="2:8" x14ac:dyDescent="0.25">
      <c r="B135" s="36"/>
      <c r="C135" s="36"/>
      <c r="D135" s="39"/>
      <c r="E135" s="36"/>
      <c r="F135" s="36"/>
      <c r="G135" s="36"/>
      <c r="H135" s="36"/>
    </row>
    <row r="136" spans="2:8" x14ac:dyDescent="0.25">
      <c r="B136" s="36"/>
      <c r="C136" s="36"/>
      <c r="D136" s="39"/>
      <c r="E136" s="36"/>
      <c r="F136" s="36"/>
      <c r="G136" s="36"/>
      <c r="H136" s="36"/>
    </row>
    <row r="137" spans="2:8" x14ac:dyDescent="0.25">
      <c r="B137" s="36"/>
      <c r="C137" s="36"/>
      <c r="D137" s="39"/>
      <c r="E137" s="36"/>
      <c r="F137" s="36"/>
      <c r="G137" s="36"/>
      <c r="H137" s="36"/>
    </row>
    <row r="138" spans="2:8" x14ac:dyDescent="0.25">
      <c r="B138" s="36"/>
      <c r="C138" s="36"/>
      <c r="D138" s="39"/>
      <c r="E138" s="36"/>
      <c r="F138" s="36"/>
      <c r="G138" s="36"/>
      <c r="H138" s="36"/>
    </row>
    <row r="139" spans="2:8" x14ac:dyDescent="0.25">
      <c r="B139" s="36"/>
      <c r="C139" s="27"/>
      <c r="D139" s="39"/>
      <c r="E139" s="36"/>
      <c r="F139" s="36"/>
      <c r="G139" s="36"/>
      <c r="H139" s="36"/>
    </row>
    <row r="140" spans="2:8" x14ac:dyDescent="0.25">
      <c r="B140" s="36"/>
      <c r="C140" s="36"/>
      <c r="D140" s="39"/>
      <c r="E140" s="36"/>
      <c r="F140" s="36"/>
      <c r="G140" s="36"/>
      <c r="H140" s="36"/>
    </row>
    <row r="141" spans="2:8" x14ac:dyDescent="0.25">
      <c r="B141" s="36"/>
      <c r="C141" s="36"/>
      <c r="D141" s="39"/>
      <c r="E141" s="36"/>
      <c r="F141" s="36"/>
      <c r="G141" s="36"/>
      <c r="H141" s="36"/>
    </row>
    <row r="142" spans="2:8" x14ac:dyDescent="0.25">
      <c r="B142" s="36"/>
      <c r="C142" s="36"/>
      <c r="D142" s="39"/>
      <c r="E142" s="36"/>
      <c r="F142" s="36"/>
      <c r="G142" s="36"/>
      <c r="H142" s="36"/>
    </row>
    <row r="143" spans="2:8" x14ac:dyDescent="0.25">
      <c r="B143" s="36"/>
      <c r="C143" s="36"/>
      <c r="D143" s="39"/>
      <c r="E143" s="36"/>
      <c r="F143" s="36"/>
      <c r="G143" s="36"/>
      <c r="H143" s="36"/>
    </row>
    <row r="144" spans="2:8" x14ac:dyDescent="0.25">
      <c r="B144" s="36"/>
      <c r="C144" s="36"/>
      <c r="D144" s="39"/>
      <c r="E144" s="36"/>
      <c r="F144" s="36"/>
      <c r="G144" s="36"/>
      <c r="H144" s="36"/>
    </row>
    <row r="145" spans="2:8" x14ac:dyDescent="0.25">
      <c r="B145" s="36"/>
      <c r="C145" s="36"/>
      <c r="D145" s="39"/>
      <c r="E145" s="36"/>
      <c r="F145" s="36"/>
      <c r="G145" s="36"/>
      <c r="H145" s="36"/>
    </row>
    <row r="146" spans="2:8" x14ac:dyDescent="0.25">
      <c r="B146" s="36"/>
      <c r="C146" s="36"/>
      <c r="D146" s="39"/>
      <c r="E146" s="36"/>
      <c r="F146" s="36"/>
      <c r="G146" s="36"/>
      <c r="H146" s="36"/>
    </row>
    <row r="147" spans="2:8" x14ac:dyDescent="0.25">
      <c r="B147" s="36"/>
      <c r="C147" s="36"/>
      <c r="D147" s="39"/>
      <c r="E147" s="36"/>
      <c r="F147" s="36"/>
      <c r="G147" s="36"/>
      <c r="H147" s="36"/>
    </row>
    <row r="148" spans="2:8" x14ac:dyDescent="0.25">
      <c r="B148" s="36"/>
      <c r="C148" s="36"/>
      <c r="D148" s="36"/>
      <c r="E148" s="36"/>
      <c r="F148" s="36"/>
      <c r="G148" s="36"/>
      <c r="H148" s="36"/>
    </row>
    <row r="149" spans="2:8" x14ac:dyDescent="0.25">
      <c r="B149" s="36"/>
      <c r="C149" s="36"/>
      <c r="D149" s="39"/>
      <c r="E149" s="36"/>
      <c r="F149" s="36"/>
      <c r="G149" s="36"/>
      <c r="H149" s="36"/>
    </row>
    <row r="150" spans="2:8" x14ac:dyDescent="0.25">
      <c r="B150" s="36"/>
      <c r="C150" s="56"/>
      <c r="D150" s="53"/>
      <c r="E150" s="36"/>
      <c r="F150" s="36"/>
      <c r="G150" s="36"/>
      <c r="H150" s="36"/>
    </row>
    <row r="151" spans="2:8" x14ac:dyDescent="0.25">
      <c r="B151" s="36"/>
      <c r="C151" s="36"/>
      <c r="D151" s="53"/>
      <c r="E151" s="36"/>
      <c r="F151" s="36"/>
      <c r="G151" s="36"/>
      <c r="H151" s="36"/>
    </row>
    <row r="152" spans="2:8" x14ac:dyDescent="0.25">
      <c r="B152" s="36"/>
      <c r="C152" s="36"/>
      <c r="D152" s="53"/>
      <c r="E152" s="36"/>
      <c r="F152" s="36"/>
      <c r="G152" s="36"/>
      <c r="H152" s="36"/>
    </row>
    <row r="153" spans="2:8" x14ac:dyDescent="0.25">
      <c r="B153" s="36"/>
      <c r="C153" s="36"/>
      <c r="D153" s="53"/>
      <c r="E153" s="36"/>
      <c r="F153" s="36"/>
      <c r="G153" s="36"/>
      <c r="H153" s="36"/>
    </row>
    <row r="154" spans="2:8" x14ac:dyDescent="0.25">
      <c r="B154" s="36"/>
      <c r="C154" s="36"/>
      <c r="D154" s="53"/>
      <c r="E154" s="36"/>
      <c r="F154" s="36"/>
      <c r="G154" s="36"/>
      <c r="H154" s="36"/>
    </row>
    <row r="155" spans="2:8" x14ac:dyDescent="0.25">
      <c r="B155" s="36"/>
      <c r="C155" s="36"/>
      <c r="D155" s="53"/>
      <c r="E155" s="36"/>
      <c r="F155" s="36"/>
      <c r="G155" s="36"/>
      <c r="H155" s="36"/>
    </row>
    <row r="156" spans="2:8" x14ac:dyDescent="0.25">
      <c r="B156" s="36"/>
      <c r="C156" s="36"/>
      <c r="D156" s="53"/>
      <c r="E156" s="36"/>
      <c r="F156" s="36"/>
      <c r="G156" s="36"/>
      <c r="H156" s="36"/>
    </row>
    <row r="157" spans="2:8" x14ac:dyDescent="0.25">
      <c r="B157" s="36"/>
      <c r="C157" s="36"/>
      <c r="D157" s="53"/>
      <c r="E157" s="36"/>
      <c r="F157" s="36"/>
      <c r="G157" s="36"/>
      <c r="H157" s="36"/>
    </row>
    <row r="158" spans="2:8" x14ac:dyDescent="0.25">
      <c r="B158" s="36"/>
      <c r="C158" s="36"/>
      <c r="D158" s="53"/>
      <c r="E158" s="36"/>
      <c r="F158" s="36"/>
      <c r="G158" s="36"/>
      <c r="H158" s="36"/>
    </row>
    <row r="159" spans="2:8" x14ac:dyDescent="0.25">
      <c r="B159" s="36"/>
      <c r="C159" s="36"/>
      <c r="D159" s="53"/>
      <c r="E159" s="36"/>
      <c r="F159" s="36"/>
      <c r="G159" s="36"/>
      <c r="H159" s="36"/>
    </row>
    <row r="160" spans="2:8" x14ac:dyDescent="0.25">
      <c r="B160" s="36"/>
      <c r="C160" s="36"/>
      <c r="D160" s="53"/>
      <c r="E160" s="36"/>
      <c r="F160" s="36"/>
      <c r="G160" s="36"/>
      <c r="H160" s="36"/>
    </row>
    <row r="161" spans="2:8" x14ac:dyDescent="0.25">
      <c r="B161" s="36"/>
      <c r="C161" s="36"/>
      <c r="D161" s="39"/>
      <c r="E161" s="36"/>
      <c r="F161" s="36"/>
      <c r="G161" s="36"/>
      <c r="H161" s="36"/>
    </row>
    <row r="162" spans="2:8" x14ac:dyDescent="0.25">
      <c r="B162" s="36"/>
      <c r="C162" s="36"/>
      <c r="D162" s="39"/>
      <c r="E162" s="36"/>
      <c r="F162" s="36"/>
      <c r="G162" s="36"/>
      <c r="H162" s="36"/>
    </row>
    <row r="163" spans="2:8" x14ac:dyDescent="0.25">
      <c r="B163" s="36"/>
      <c r="C163" s="36"/>
      <c r="D163" s="39"/>
      <c r="E163" s="36"/>
      <c r="F163" s="36"/>
      <c r="G163" s="36"/>
      <c r="H163" s="36"/>
    </row>
    <row r="164" spans="2:8" x14ac:dyDescent="0.25">
      <c r="B164" s="36"/>
      <c r="C164" s="36"/>
      <c r="D164" s="39"/>
      <c r="E164" s="36"/>
      <c r="F164" s="36"/>
      <c r="G164" s="36"/>
      <c r="H164" s="36"/>
    </row>
    <row r="165" spans="2:8" x14ac:dyDescent="0.25">
      <c r="B165" s="36"/>
      <c r="C165" s="36"/>
      <c r="D165" s="39"/>
      <c r="E165" s="36"/>
      <c r="F165" s="36"/>
      <c r="G165" s="36"/>
      <c r="H165" s="36"/>
    </row>
    <row r="166" spans="2:8" x14ac:dyDescent="0.25">
      <c r="B166" s="36"/>
      <c r="C166" s="36"/>
      <c r="D166" s="39"/>
      <c r="E166" s="36"/>
      <c r="F166" s="36"/>
      <c r="G166" s="36"/>
      <c r="H166" s="36"/>
    </row>
    <row r="167" spans="2:8" x14ac:dyDescent="0.25">
      <c r="B167" s="36"/>
      <c r="C167" s="36"/>
      <c r="D167" s="52"/>
      <c r="E167" s="36"/>
      <c r="F167" s="36"/>
      <c r="G167" s="36"/>
      <c r="H167" s="36"/>
    </row>
    <row r="168" spans="2:8" x14ac:dyDescent="0.25">
      <c r="B168" s="36"/>
      <c r="C168" s="36"/>
      <c r="D168" s="39"/>
      <c r="E168" s="36"/>
      <c r="F168" s="36"/>
      <c r="G168" s="36"/>
      <c r="H168" s="36"/>
    </row>
    <row r="169" spans="2:8" x14ac:dyDescent="0.25">
      <c r="B169" s="36"/>
      <c r="C169" s="27"/>
      <c r="D169" s="53"/>
      <c r="E169" s="36"/>
      <c r="F169" s="36"/>
      <c r="G169" s="36"/>
      <c r="H169" s="36"/>
    </row>
    <row r="170" spans="2:8" x14ac:dyDescent="0.25">
      <c r="B170" s="36"/>
      <c r="C170" s="36"/>
      <c r="D170" s="53"/>
      <c r="E170" s="36"/>
      <c r="F170" s="36"/>
      <c r="G170" s="36"/>
      <c r="H170" s="36"/>
    </row>
    <row r="171" spans="2:8" x14ac:dyDescent="0.25">
      <c r="B171" s="36"/>
      <c r="C171" s="27"/>
      <c r="D171" s="53"/>
      <c r="E171" s="36"/>
      <c r="F171" s="36"/>
      <c r="G171" s="36"/>
      <c r="H171" s="36"/>
    </row>
    <row r="172" spans="2:8" x14ac:dyDescent="0.25">
      <c r="B172" s="36"/>
      <c r="C172" s="36"/>
      <c r="D172" s="39"/>
      <c r="E172" s="36"/>
      <c r="F172" s="36"/>
      <c r="G172" s="36"/>
      <c r="H172" s="36"/>
    </row>
    <row r="173" spans="2:8" x14ac:dyDescent="0.25">
      <c r="B173" s="36"/>
      <c r="C173" s="36"/>
      <c r="D173" s="39"/>
      <c r="E173" s="36"/>
      <c r="F173" s="36"/>
      <c r="G173" s="36"/>
      <c r="H173" s="36"/>
    </row>
    <row r="174" spans="2:8" x14ac:dyDescent="0.25">
      <c r="B174" s="36"/>
      <c r="C174" s="36"/>
      <c r="D174" s="39"/>
      <c r="E174" s="36"/>
      <c r="F174" s="36"/>
      <c r="G174" s="36"/>
      <c r="H174" s="36"/>
    </row>
    <row r="175" spans="2:8" x14ac:dyDescent="0.25">
      <c r="B175" s="36"/>
      <c r="C175" s="36"/>
      <c r="D175" s="36"/>
      <c r="E175" s="36"/>
      <c r="F175" s="36"/>
      <c r="G175" s="36"/>
      <c r="H175" s="36"/>
    </row>
    <row r="176" spans="2:8" x14ac:dyDescent="0.25">
      <c r="B176" s="36"/>
      <c r="C176" s="36"/>
      <c r="D176" s="36"/>
      <c r="E176" s="36"/>
      <c r="F176" s="36"/>
      <c r="G176" s="36"/>
      <c r="H176" s="36"/>
    </row>
    <row r="177" spans="2:8" x14ac:dyDescent="0.25">
      <c r="B177" s="36"/>
      <c r="C177" s="36"/>
      <c r="D177" s="36"/>
      <c r="E177" s="36"/>
      <c r="F177" s="36"/>
      <c r="G177" s="36"/>
      <c r="H177" s="36"/>
    </row>
    <row r="178" spans="2:8" x14ac:dyDescent="0.25">
      <c r="B178" s="36"/>
      <c r="C178" s="36"/>
      <c r="D178" s="36"/>
      <c r="E178" s="36"/>
      <c r="F178" s="36"/>
      <c r="G178" s="36"/>
      <c r="H178" s="36"/>
    </row>
    <row r="179" spans="2:8" x14ac:dyDescent="0.25">
      <c r="B179" s="36"/>
      <c r="C179" s="36"/>
      <c r="D179" s="36"/>
      <c r="E179" s="36"/>
      <c r="F179" s="36"/>
      <c r="G179" s="36"/>
      <c r="H179" s="36"/>
    </row>
  </sheetData>
  <conditionalFormatting sqref="E111 T79:T97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W179"/>
  <sheetViews>
    <sheetView zoomScaleNormal="100" workbookViewId="0">
      <selection activeCell="H34" sqref="H34"/>
    </sheetView>
  </sheetViews>
  <sheetFormatPr defaultColWidth="8.7265625" defaultRowHeight="10.5" x14ac:dyDescent="0.25"/>
  <cols>
    <col min="1" max="1" width="3" style="30" customWidth="1"/>
    <col min="2" max="2" width="39.453125" style="30" bestFit="1" customWidth="1"/>
    <col min="3" max="3" width="10.54296875" style="30" customWidth="1"/>
    <col min="4" max="4" width="10" style="30" bestFit="1" customWidth="1"/>
    <col min="5" max="5" width="13.81640625" style="30" bestFit="1" customWidth="1"/>
    <col min="6" max="6" width="11.7265625" style="30" bestFit="1" customWidth="1"/>
    <col min="7" max="7" width="14.26953125" style="30" bestFit="1" customWidth="1"/>
    <col min="8" max="8" width="11.54296875" style="30" customWidth="1"/>
    <col min="9" max="9" width="2.81640625" style="30" bestFit="1" customWidth="1"/>
    <col min="10" max="10" width="50.453125" style="30" bestFit="1" customWidth="1"/>
    <col min="11" max="11" width="13.26953125" style="30" bestFit="1" customWidth="1"/>
    <col min="12" max="16" width="8.7265625" style="30"/>
    <col min="17" max="17" width="12.7265625" style="30" bestFit="1" customWidth="1"/>
    <col min="18" max="18" width="14.26953125" style="30" bestFit="1" customWidth="1"/>
    <col min="19" max="19" width="12.7265625" style="30" bestFit="1" customWidth="1"/>
    <col min="20" max="22" width="8.7265625" style="30"/>
    <col min="23" max="24" width="8.7265625" style="30" customWidth="1"/>
    <col min="25" max="16384" width="8.7265625" style="30"/>
  </cols>
  <sheetData>
    <row r="1" spans="1:17" x14ac:dyDescent="0.25">
      <c r="A1" s="28"/>
      <c r="B1" s="28"/>
      <c r="C1" s="29"/>
      <c r="D1" s="29"/>
    </row>
    <row r="2" spans="1:17" x14ac:dyDescent="0.25">
      <c r="B2" s="28" t="s">
        <v>55</v>
      </c>
      <c r="C2" s="28"/>
      <c r="D2" s="28"/>
      <c r="E2" s="28"/>
      <c r="F2" s="28"/>
      <c r="G2" s="28"/>
    </row>
    <row r="3" spans="1:17" s="61" customFormat="1" x14ac:dyDescent="0.25">
      <c r="B3" s="150" t="s">
        <v>76</v>
      </c>
      <c r="C3" s="63" t="s">
        <v>0</v>
      </c>
      <c r="D3" s="64" t="s">
        <v>4</v>
      </c>
      <c r="E3" s="60"/>
      <c r="F3" s="60"/>
      <c r="G3" s="60"/>
    </row>
    <row r="4" spans="1:17" ht="12.65" customHeight="1" x14ac:dyDescent="0.25">
      <c r="B4" s="57" t="s">
        <v>1</v>
      </c>
      <c r="C4" s="149">
        <f>C21</f>
        <v>10389845.149666665</v>
      </c>
      <c r="D4" s="137">
        <f t="shared" ref="D4:D11" si="0">C4/$C$12</f>
        <v>0.6568968437180297</v>
      </c>
      <c r="E4" s="33"/>
      <c r="F4" s="34"/>
      <c r="G4" s="31"/>
    </row>
    <row r="5" spans="1:17" ht="14.5" x14ac:dyDescent="0.35">
      <c r="B5" s="58" t="s">
        <v>6</v>
      </c>
      <c r="C5" s="33">
        <f>C32</f>
        <v>1334883.538569333</v>
      </c>
      <c r="D5" s="138">
        <f t="shared" si="0"/>
        <v>8.4397868359518555E-2</v>
      </c>
      <c r="E5" s="33"/>
      <c r="F5" s="34"/>
      <c r="G5" s="31"/>
      <c r="N5" s="35"/>
      <c r="O5" s="35"/>
      <c r="P5" s="35"/>
      <c r="Q5" s="35"/>
    </row>
    <row r="6" spans="1:17" ht="14.5" x14ac:dyDescent="0.35">
      <c r="B6" s="58" t="s">
        <v>46</v>
      </c>
      <c r="C6" s="33">
        <f>C41</f>
        <v>314491.89800619212</v>
      </c>
      <c r="D6" s="138">
        <f t="shared" si="0"/>
        <v>1.9883716475003293E-2</v>
      </c>
      <c r="E6" s="33"/>
      <c r="F6" s="34"/>
      <c r="G6" s="31"/>
      <c r="N6" s="35"/>
      <c r="O6" s="35"/>
      <c r="P6" s="35"/>
      <c r="Q6" s="35"/>
    </row>
    <row r="7" spans="1:17" ht="14.5" x14ac:dyDescent="0.35">
      <c r="B7" s="58" t="s">
        <v>8</v>
      </c>
      <c r="C7" s="33">
        <f>C48</f>
        <v>833028.67453036003</v>
      </c>
      <c r="D7" s="138">
        <f t="shared" si="0"/>
        <v>5.2668148479880231E-2</v>
      </c>
      <c r="E7" s="33"/>
      <c r="F7" s="34"/>
      <c r="G7" s="31"/>
      <c r="N7" s="35"/>
      <c r="O7" s="35"/>
      <c r="P7" s="35"/>
      <c r="Q7" s="35"/>
    </row>
    <row r="8" spans="1:17" ht="14.5" x14ac:dyDescent="0.35">
      <c r="B8" s="58" t="s">
        <v>10</v>
      </c>
      <c r="C8" s="33">
        <f>C52</f>
        <v>543841.85800000012</v>
      </c>
      <c r="D8" s="138">
        <f t="shared" si="0"/>
        <v>3.4384343063420003E-2</v>
      </c>
      <c r="E8" s="33"/>
      <c r="F8" s="34"/>
      <c r="G8" s="31"/>
      <c r="N8" s="35"/>
      <c r="O8" s="35"/>
      <c r="P8" s="35"/>
      <c r="Q8" s="35"/>
    </row>
    <row r="9" spans="1:17" x14ac:dyDescent="0.25">
      <c r="B9" s="58" t="s">
        <v>67</v>
      </c>
      <c r="C9" s="33">
        <f>C79</f>
        <v>1976471.4324503415</v>
      </c>
      <c r="D9" s="138">
        <f t="shared" si="0"/>
        <v>0.12496219404358846</v>
      </c>
      <c r="E9" s="33"/>
      <c r="F9" s="34"/>
      <c r="G9" s="31"/>
    </row>
    <row r="10" spans="1:17" x14ac:dyDescent="0.25">
      <c r="B10" s="32" t="s">
        <v>79</v>
      </c>
      <c r="C10" s="75">
        <f>C88</f>
        <v>240409.61366666699</v>
      </c>
      <c r="D10" s="143">
        <f t="shared" si="0"/>
        <v>1.5199872004076123E-2</v>
      </c>
      <c r="E10" s="33"/>
      <c r="F10" s="34"/>
      <c r="G10" s="31"/>
    </row>
    <row r="11" spans="1:17" x14ac:dyDescent="0.25">
      <c r="B11" s="59" t="s">
        <v>68</v>
      </c>
      <c r="C11" s="171">
        <f>C98</f>
        <v>183582.97466666668</v>
      </c>
      <c r="D11" s="139">
        <f t="shared" si="0"/>
        <v>1.1607013856483642E-2</v>
      </c>
      <c r="E11" s="33"/>
      <c r="F11" s="34"/>
      <c r="G11" s="31"/>
    </row>
    <row r="12" spans="1:17" s="61" customFormat="1" x14ac:dyDescent="0.25">
      <c r="B12" s="70" t="s">
        <v>43</v>
      </c>
      <c r="C12" s="170">
        <f>SUM(C4:C11)</f>
        <v>15816555.139556225</v>
      </c>
      <c r="D12" s="151">
        <f>SUM(D4:D11)</f>
        <v>1</v>
      </c>
      <c r="E12" s="65"/>
      <c r="F12" s="66"/>
      <c r="G12" s="67"/>
    </row>
    <row r="13" spans="1:17" x14ac:dyDescent="0.25">
      <c r="E13" s="36"/>
      <c r="F13" s="36"/>
      <c r="G13" s="36"/>
    </row>
    <row r="14" spans="1:17" x14ac:dyDescent="0.25">
      <c r="B14" s="28" t="s">
        <v>2</v>
      </c>
      <c r="C14" s="28"/>
      <c r="D14" s="28"/>
      <c r="E14" s="28"/>
    </row>
    <row r="15" spans="1:17" s="61" customFormat="1" x14ac:dyDescent="0.25">
      <c r="B15" s="68" t="s">
        <v>1</v>
      </c>
      <c r="C15" s="69" t="s">
        <v>0</v>
      </c>
      <c r="D15" s="64" t="s">
        <v>4</v>
      </c>
    </row>
    <row r="16" spans="1:17" x14ac:dyDescent="0.25">
      <c r="B16" s="57" t="s">
        <v>5</v>
      </c>
      <c r="C16" s="37">
        <v>6333192.4306666646</v>
      </c>
      <c r="D16" s="140">
        <f>C16/$C$21</f>
        <v>0.60955599813437555</v>
      </c>
      <c r="H16" s="38"/>
    </row>
    <row r="17" spans="2:18" x14ac:dyDescent="0.25">
      <c r="B17" s="58" t="s">
        <v>7</v>
      </c>
      <c r="C17" s="39">
        <v>3924314.8990000007</v>
      </c>
      <c r="D17" s="141">
        <f t="shared" ref="D17:D20" si="1">C17/$C$21</f>
        <v>0.37770677449662504</v>
      </c>
    </row>
    <row r="18" spans="2:18" x14ac:dyDescent="0.25">
      <c r="B18" s="58" t="s">
        <v>9</v>
      </c>
      <c r="C18" s="39">
        <v>108904.8</v>
      </c>
      <c r="D18" s="141">
        <f t="shared" si="1"/>
        <v>1.0481850155725754E-2</v>
      </c>
    </row>
    <row r="19" spans="2:18" x14ac:dyDescent="0.25">
      <c r="B19" s="58" t="s">
        <v>11</v>
      </c>
      <c r="C19" s="39">
        <v>2777.1800000000003</v>
      </c>
      <c r="D19" s="141">
        <f t="shared" si="1"/>
        <v>2.6729753523700012E-4</v>
      </c>
    </row>
    <row r="20" spans="2:18" x14ac:dyDescent="0.25">
      <c r="B20" s="59" t="s">
        <v>12</v>
      </c>
      <c r="C20" s="40">
        <v>20655.839999999997</v>
      </c>
      <c r="D20" s="142">
        <f t="shared" si="1"/>
        <v>1.988079678036654E-3</v>
      </c>
    </row>
    <row r="21" spans="2:18" x14ac:dyDescent="0.25">
      <c r="B21" s="70" t="s">
        <v>43</v>
      </c>
      <c r="C21" s="71">
        <f>SUM(C16:C20)</f>
        <v>10389845.149666665</v>
      </c>
      <c r="D21" s="72">
        <f>SUM(D16:D20)</f>
        <v>1</v>
      </c>
      <c r="F21" s="41"/>
      <c r="G21" s="42"/>
      <c r="H21" s="43"/>
    </row>
    <row r="23" spans="2:18" s="61" customFormat="1" x14ac:dyDescent="0.25">
      <c r="B23" s="73" t="s">
        <v>6</v>
      </c>
      <c r="C23" s="74" t="s">
        <v>0</v>
      </c>
      <c r="D23" s="64" t="s">
        <v>4</v>
      </c>
    </row>
    <row r="24" spans="2:18" ht="14.5" x14ac:dyDescent="0.35">
      <c r="B24" s="57" t="s">
        <v>35</v>
      </c>
      <c r="C24" s="78">
        <v>1123809.1125693333</v>
      </c>
      <c r="D24" s="140">
        <f>C24/$C$32</f>
        <v>0.84187802163908643</v>
      </c>
      <c r="L24" s="35"/>
    </row>
    <row r="25" spans="2:18" ht="13" x14ac:dyDescent="0.3">
      <c r="B25" s="58" t="s">
        <v>37</v>
      </c>
      <c r="C25" s="78">
        <v>102416.83200000001</v>
      </c>
      <c r="D25" s="141">
        <f t="shared" ref="D25:D31" si="2">C25/$C$32</f>
        <v>7.6723421213033813E-2</v>
      </c>
      <c r="R25" s="46"/>
    </row>
    <row r="26" spans="2:18" x14ac:dyDescent="0.25">
      <c r="B26" s="58" t="s">
        <v>38</v>
      </c>
      <c r="C26" s="78">
        <v>0</v>
      </c>
      <c r="D26" s="141">
        <f t="shared" si="2"/>
        <v>0</v>
      </c>
    </row>
    <row r="27" spans="2:18" x14ac:dyDescent="0.25">
      <c r="B27" s="58" t="s">
        <v>39</v>
      </c>
      <c r="C27" s="78">
        <v>98242.780999999988</v>
      </c>
      <c r="D27" s="141">
        <f t="shared" si="2"/>
        <v>7.3596518468788744E-2</v>
      </c>
    </row>
    <row r="28" spans="2:18" x14ac:dyDescent="0.25">
      <c r="B28" s="58" t="s">
        <v>44</v>
      </c>
      <c r="C28" s="78">
        <v>2133.1999999999998</v>
      </c>
      <c r="D28" s="141">
        <f t="shared" si="2"/>
        <v>1.5980420301581258E-3</v>
      </c>
    </row>
    <row r="29" spans="2:18" x14ac:dyDescent="0.25">
      <c r="B29" s="58" t="s">
        <v>45</v>
      </c>
      <c r="C29" s="78">
        <v>8171.4529999999995</v>
      </c>
      <c r="D29" s="141">
        <f t="shared" si="2"/>
        <v>6.1214725958474159E-3</v>
      </c>
    </row>
    <row r="30" spans="2:18" x14ac:dyDescent="0.25">
      <c r="B30" s="58" t="s">
        <v>6</v>
      </c>
      <c r="C30" s="78">
        <v>110.16</v>
      </c>
      <c r="D30" s="141">
        <f t="shared" si="2"/>
        <v>8.2524053085608078E-5</v>
      </c>
    </row>
    <row r="31" spans="2:18" ht="14.5" x14ac:dyDescent="0.35">
      <c r="B31" s="58" t="s">
        <v>40</v>
      </c>
      <c r="C31" s="78">
        <v>0</v>
      </c>
      <c r="D31" s="142">
        <f t="shared" si="2"/>
        <v>0</v>
      </c>
      <c r="E31" s="47"/>
      <c r="R31" s="35"/>
    </row>
    <row r="32" spans="2:18" ht="14.5" x14ac:dyDescent="0.35">
      <c r="B32" s="62" t="s">
        <v>43</v>
      </c>
      <c r="C32" s="77">
        <f>SUM(C24:C31)</f>
        <v>1334883.538569333</v>
      </c>
      <c r="D32" s="72">
        <f>SUM(D24:D31)</f>
        <v>1</v>
      </c>
      <c r="E32" s="41"/>
      <c r="F32" s="47"/>
      <c r="G32" s="47"/>
      <c r="R32" s="35"/>
    </row>
    <row r="33" spans="2:20" ht="14.5" x14ac:dyDescent="0.35">
      <c r="S33" s="35"/>
    </row>
    <row r="34" spans="2:20" s="61" customFormat="1" ht="14.5" x14ac:dyDescent="0.35">
      <c r="B34" s="68" t="s">
        <v>81</v>
      </c>
      <c r="C34" s="64" t="s">
        <v>0</v>
      </c>
      <c r="D34" s="98" t="s">
        <v>4</v>
      </c>
      <c r="S34" s="99"/>
    </row>
    <row r="35" spans="2:20" ht="14.5" x14ac:dyDescent="0.35">
      <c r="B35" s="57" t="s">
        <v>65</v>
      </c>
      <c r="C35" s="79">
        <v>104397.60170619214</v>
      </c>
      <c r="D35" s="140">
        <f>C35/$C$41</f>
        <v>0.33195641085843375</v>
      </c>
      <c r="S35" s="35"/>
    </row>
    <row r="36" spans="2:20" ht="14.5" x14ac:dyDescent="0.35">
      <c r="B36" s="58" t="s">
        <v>48</v>
      </c>
      <c r="C36" s="80">
        <v>88617.473299999998</v>
      </c>
      <c r="D36" s="141">
        <f t="shared" ref="D36:D40" si="3">C36/$C$41</f>
        <v>0.28177982918420108</v>
      </c>
      <c r="S36" s="35"/>
    </row>
    <row r="37" spans="2:20" ht="14.5" x14ac:dyDescent="0.35">
      <c r="B37" s="58" t="s">
        <v>66</v>
      </c>
      <c r="C37" s="80">
        <v>46559.756000000001</v>
      </c>
      <c r="D37" s="141">
        <f t="shared" si="3"/>
        <v>0.14804755319669086</v>
      </c>
      <c r="S37" s="35"/>
    </row>
    <row r="38" spans="2:20" x14ac:dyDescent="0.25">
      <c r="B38" s="58" t="s">
        <v>77</v>
      </c>
      <c r="C38" s="80">
        <f>5508.65+18674.94</f>
        <v>24183.589999999997</v>
      </c>
      <c r="D38" s="141">
        <f t="shared" si="3"/>
        <v>7.6897338701945955E-2</v>
      </c>
      <c r="E38" s="47"/>
    </row>
    <row r="39" spans="2:20" x14ac:dyDescent="0.25">
      <c r="B39" s="76" t="s">
        <v>58</v>
      </c>
      <c r="C39" s="81">
        <v>24428.530999999999</v>
      </c>
      <c r="D39" s="141">
        <f t="shared" si="3"/>
        <v>7.7676185475274218E-2</v>
      </c>
      <c r="F39" s="48"/>
    </row>
    <row r="40" spans="2:20" x14ac:dyDescent="0.25">
      <c r="B40" s="59" t="s">
        <v>56</v>
      </c>
      <c r="C40" s="82">
        <v>26304.946000000004</v>
      </c>
      <c r="D40" s="142">
        <f t="shared" si="3"/>
        <v>8.3642682583454281E-2</v>
      </c>
      <c r="F40" s="47"/>
    </row>
    <row r="41" spans="2:20" s="61" customFormat="1" x14ac:dyDescent="0.25">
      <c r="B41" s="62" t="s">
        <v>43</v>
      </c>
      <c r="C41" s="104">
        <f>SUM(C35:C40)</f>
        <v>314491.89800619212</v>
      </c>
      <c r="D41" s="106">
        <f>SUM(D35:D40)</f>
        <v>1</v>
      </c>
    </row>
    <row r="42" spans="2:20" ht="14.5" x14ac:dyDescent="0.35">
      <c r="I42" s="35"/>
      <c r="J42" s="35"/>
      <c r="K42" s="35"/>
    </row>
    <row r="43" spans="2:20" s="61" customFormat="1" ht="14.5" x14ac:dyDescent="0.35">
      <c r="B43" s="101" t="s">
        <v>8</v>
      </c>
      <c r="C43" s="64" t="s">
        <v>0</v>
      </c>
      <c r="D43" s="98" t="s">
        <v>4</v>
      </c>
      <c r="H43" s="99"/>
      <c r="I43" s="99"/>
      <c r="J43" s="99"/>
    </row>
    <row r="44" spans="2:20" ht="14.5" x14ac:dyDescent="0.35">
      <c r="B44" s="32" t="s">
        <v>15</v>
      </c>
      <c r="C44" s="79">
        <v>651947.27119702671</v>
      </c>
      <c r="D44" s="140">
        <f>C44/$C$48</f>
        <v>0.78262284496338341</v>
      </c>
      <c r="H44" s="35"/>
      <c r="I44" s="35"/>
      <c r="J44" s="35"/>
    </row>
    <row r="45" spans="2:20" ht="14.5" x14ac:dyDescent="0.35">
      <c r="B45" s="32" t="s">
        <v>16</v>
      </c>
      <c r="C45" s="80">
        <v>34640.345000000001</v>
      </c>
      <c r="D45" s="141">
        <f>C45/$C$48</f>
        <v>4.1583616577819879E-2</v>
      </c>
      <c r="H45" s="35"/>
      <c r="I45" s="35"/>
      <c r="J45" s="35"/>
    </row>
    <row r="46" spans="2:20" ht="14.5" x14ac:dyDescent="0.35">
      <c r="B46" s="32" t="s">
        <v>20</v>
      </c>
      <c r="C46" s="82">
        <v>131865.74033333335</v>
      </c>
      <c r="D46" s="141">
        <f>C46/$C$48</f>
        <v>0.15829676020177316</v>
      </c>
      <c r="H46" s="35"/>
      <c r="I46" s="35"/>
      <c r="J46" s="35"/>
    </row>
    <row r="47" spans="2:20" ht="14.5" x14ac:dyDescent="0.35">
      <c r="B47" s="32" t="s">
        <v>18</v>
      </c>
      <c r="C47" s="83">
        <v>14575.318000000001</v>
      </c>
      <c r="D47" s="142">
        <f>C47/$C$48</f>
        <v>1.7496778257023612E-2</v>
      </c>
      <c r="H47" s="35"/>
      <c r="I47" s="35"/>
      <c r="J47" s="35"/>
      <c r="K47" s="47"/>
    </row>
    <row r="48" spans="2:20" s="61" customFormat="1" ht="14.5" x14ac:dyDescent="0.35">
      <c r="B48" s="101" t="s">
        <v>43</v>
      </c>
      <c r="C48" s="102">
        <f>SUM(C44:C47)</f>
        <v>833028.67453036003</v>
      </c>
      <c r="D48" s="106">
        <f>SUM(D44:D47)</f>
        <v>1</v>
      </c>
      <c r="E48" s="103"/>
      <c r="H48" s="99"/>
      <c r="I48" s="99"/>
      <c r="J48" s="99"/>
      <c r="Q48" s="113"/>
      <c r="R48" s="114"/>
      <c r="S48" s="115"/>
      <c r="T48" s="115"/>
    </row>
    <row r="49" spans="2:20" ht="14.5" x14ac:dyDescent="0.35">
      <c r="I49" s="35"/>
      <c r="J49" s="35"/>
      <c r="K49" s="35"/>
      <c r="Q49" s="36"/>
      <c r="R49" s="36"/>
      <c r="S49" s="39"/>
      <c r="T49" s="55"/>
    </row>
    <row r="50" spans="2:20" s="61" customFormat="1" ht="14.5" x14ac:dyDescent="0.35">
      <c r="B50" s="101" t="s">
        <v>10</v>
      </c>
      <c r="C50" s="64" t="s">
        <v>0</v>
      </c>
      <c r="D50" s="98" t="s">
        <v>4</v>
      </c>
      <c r="Q50" s="113"/>
      <c r="R50" s="116"/>
      <c r="S50" s="115"/>
      <c r="T50" s="113"/>
    </row>
    <row r="51" spans="2:20" ht="22" x14ac:dyDescent="0.35">
      <c r="B51" s="108" t="s">
        <v>42</v>
      </c>
      <c r="C51" s="84">
        <v>543841.85800000012</v>
      </c>
      <c r="D51" s="50">
        <f>C51/C52</f>
        <v>1</v>
      </c>
      <c r="Q51" s="36"/>
      <c r="R51" s="36"/>
      <c r="S51" s="55"/>
      <c r="T51" s="36"/>
    </row>
    <row r="52" spans="2:20" s="61" customFormat="1" ht="14.5" x14ac:dyDescent="0.35">
      <c r="B52" s="70" t="s">
        <v>43</v>
      </c>
      <c r="C52" s="102">
        <f>SUM(C51)</f>
        <v>543841.85800000012</v>
      </c>
      <c r="D52" s="106">
        <f>SUM(D51)</f>
        <v>1</v>
      </c>
      <c r="E52" s="107"/>
      <c r="Q52" s="113"/>
      <c r="R52" s="114"/>
      <c r="S52" s="115"/>
      <c r="T52" s="113"/>
    </row>
    <row r="53" spans="2:20" ht="14.5" x14ac:dyDescent="0.35">
      <c r="B53" s="36"/>
      <c r="C53" s="27"/>
      <c r="D53" s="39"/>
      <c r="E53" s="51"/>
      <c r="F53" s="41"/>
      <c r="Q53" s="36"/>
      <c r="R53" s="36"/>
      <c r="S53" s="39"/>
      <c r="T53" s="55"/>
    </row>
    <row r="54" spans="2:20" s="61" customFormat="1" ht="14.5" x14ac:dyDescent="0.35">
      <c r="B54" s="68" t="s">
        <v>67</v>
      </c>
      <c r="C54" s="64" t="s">
        <v>0</v>
      </c>
      <c r="D54" s="98" t="s">
        <v>4</v>
      </c>
      <c r="Q54" s="113"/>
      <c r="R54" s="114"/>
      <c r="S54" s="115"/>
      <c r="T54" s="113"/>
    </row>
    <row r="55" spans="2:20" ht="14.5" x14ac:dyDescent="0.35">
      <c r="B55" s="109" t="s">
        <v>87</v>
      </c>
      <c r="C55" s="44">
        <v>36028.767</v>
      </c>
      <c r="D55" s="140">
        <f t="shared" ref="D55:D78" si="4">C55/$C$79</f>
        <v>1.8228832660299642E-2</v>
      </c>
      <c r="Q55" s="36"/>
      <c r="R55" s="53"/>
      <c r="S55" s="55"/>
      <c r="T55" s="36"/>
    </row>
    <row r="56" spans="2:20" ht="14.5" x14ac:dyDescent="0.35">
      <c r="B56" s="110" t="s">
        <v>88</v>
      </c>
      <c r="C56" s="45">
        <v>232011.397</v>
      </c>
      <c r="D56" s="141">
        <f t="shared" si="4"/>
        <v>0.11738666858056358</v>
      </c>
      <c r="Q56" s="36"/>
      <c r="R56" s="53"/>
      <c r="S56" s="55"/>
      <c r="T56" s="36"/>
    </row>
    <row r="57" spans="2:20" ht="14.5" x14ac:dyDescent="0.35">
      <c r="B57" s="110" t="s">
        <v>49</v>
      </c>
      <c r="C57" s="45">
        <v>51061.721627141189</v>
      </c>
      <c r="D57" s="141">
        <f t="shared" si="4"/>
        <v>2.5834788597899002E-2</v>
      </c>
      <c r="Q57" s="36"/>
      <c r="R57" s="53"/>
      <c r="S57" s="55"/>
      <c r="T57" s="36"/>
    </row>
    <row r="58" spans="2:20" x14ac:dyDescent="0.25">
      <c r="B58" s="110" t="s">
        <v>26</v>
      </c>
      <c r="C58" s="45">
        <v>0</v>
      </c>
      <c r="D58" s="141">
        <f t="shared" si="4"/>
        <v>0</v>
      </c>
      <c r="Q58" s="36"/>
      <c r="R58" s="36"/>
      <c r="S58" s="36"/>
      <c r="T58" s="36"/>
    </row>
    <row r="59" spans="2:20" x14ac:dyDescent="0.25">
      <c r="B59" s="110" t="s">
        <v>82</v>
      </c>
      <c r="C59" s="45">
        <v>23400.266</v>
      </c>
      <c r="D59" s="141">
        <f t="shared" si="4"/>
        <v>1.1839415240618677E-2</v>
      </c>
      <c r="Q59" s="36"/>
      <c r="R59" s="36"/>
      <c r="S59" s="36"/>
      <c r="T59" s="36"/>
    </row>
    <row r="60" spans="2:20" ht="14.5" x14ac:dyDescent="0.35">
      <c r="B60" s="110" t="s">
        <v>86</v>
      </c>
      <c r="C60" s="45">
        <f>151057.158+61337.038</f>
        <v>212394.196</v>
      </c>
      <c r="D60" s="141">
        <f t="shared" si="4"/>
        <v>0.10746130326643938</v>
      </c>
      <c r="E60" s="36"/>
      <c r="Q60" s="36"/>
      <c r="R60" s="36"/>
      <c r="S60" s="55"/>
      <c r="T60" s="55"/>
    </row>
    <row r="61" spans="2:20" x14ac:dyDescent="0.25">
      <c r="B61" s="58" t="s">
        <v>73</v>
      </c>
      <c r="C61" s="45">
        <v>513828.73100000003</v>
      </c>
      <c r="D61" s="141">
        <f t="shared" si="4"/>
        <v>0.25997275880834664</v>
      </c>
      <c r="E61" s="27"/>
      <c r="Q61" s="36"/>
      <c r="R61" s="36"/>
      <c r="S61" s="36"/>
      <c r="T61" s="36"/>
    </row>
    <row r="62" spans="2:20" x14ac:dyDescent="0.25">
      <c r="B62" s="58" t="s">
        <v>54</v>
      </c>
      <c r="C62" s="45">
        <f>77320.521+24779.33+25141.881+79860.3+40298.75</f>
        <v>247400.78200000001</v>
      </c>
      <c r="D62" s="141">
        <f>C62/$C$79</f>
        <v>0.12517296123692692</v>
      </c>
      <c r="E62" s="36"/>
      <c r="Q62" s="36"/>
      <c r="R62" s="36"/>
      <c r="S62" s="36"/>
      <c r="T62" s="36"/>
    </row>
    <row r="63" spans="2:20" x14ac:dyDescent="0.25">
      <c r="B63" s="76" t="s">
        <v>74</v>
      </c>
      <c r="C63" s="92">
        <v>110342.57182320001</v>
      </c>
      <c r="D63" s="141">
        <f t="shared" si="4"/>
        <v>5.5828063088370662E-2</v>
      </c>
      <c r="E63" s="27"/>
      <c r="Q63" s="36"/>
      <c r="R63" s="36"/>
      <c r="S63" s="36"/>
      <c r="T63" s="36"/>
    </row>
    <row r="64" spans="2:20" ht="14.5" x14ac:dyDescent="0.35">
      <c r="B64" s="58" t="s">
        <v>25</v>
      </c>
      <c r="C64" s="45">
        <v>727.6</v>
      </c>
      <c r="D64" s="141">
        <f t="shared" si="4"/>
        <v>3.6813079514028384E-4</v>
      </c>
      <c r="E64" s="36"/>
      <c r="P64" s="35"/>
      <c r="Q64" s="55"/>
      <c r="R64" s="55"/>
      <c r="S64" s="55"/>
      <c r="T64" s="36"/>
    </row>
    <row r="65" spans="1:23" ht="14.5" x14ac:dyDescent="0.35">
      <c r="B65" s="111" t="s">
        <v>14</v>
      </c>
      <c r="C65" s="45">
        <v>17044.489999999998</v>
      </c>
      <c r="D65" s="141">
        <f t="shared" si="4"/>
        <v>8.6236966141569754E-3</v>
      </c>
      <c r="E65" s="36"/>
      <c r="P65" s="35"/>
      <c r="Q65" s="55"/>
      <c r="R65" s="55"/>
      <c r="S65" s="55"/>
      <c r="T65" s="36"/>
      <c r="U65" s="36"/>
      <c r="V65" s="36"/>
      <c r="W65" s="36"/>
    </row>
    <row r="66" spans="1:23" ht="14.5" x14ac:dyDescent="0.35">
      <c r="B66" s="111" t="s">
        <v>13</v>
      </c>
      <c r="C66" s="45">
        <v>271616.81</v>
      </c>
      <c r="D66" s="141">
        <f t="shared" si="4"/>
        <v>0.13742511302744281</v>
      </c>
      <c r="E66" s="36"/>
      <c r="P66" s="35"/>
      <c r="Q66" s="55"/>
      <c r="R66" s="55"/>
      <c r="S66" s="55"/>
      <c r="T66" s="36"/>
      <c r="U66" s="36"/>
      <c r="V66" s="36"/>
      <c r="W66" s="36"/>
    </row>
    <row r="67" spans="1:23" ht="14.5" x14ac:dyDescent="0.35">
      <c r="B67" s="111" t="s">
        <v>3</v>
      </c>
      <c r="C67" s="45">
        <v>9588.7800000000007</v>
      </c>
      <c r="D67" s="141">
        <f t="shared" si="4"/>
        <v>4.8514639992100752E-3</v>
      </c>
      <c r="E67" s="36"/>
      <c r="P67" s="35"/>
      <c r="Q67" s="55"/>
      <c r="R67" s="55"/>
      <c r="S67" s="55"/>
      <c r="T67" s="36"/>
      <c r="U67" s="36"/>
      <c r="V67" s="36"/>
      <c r="W67" s="36"/>
    </row>
    <row r="68" spans="1:23" s="17" customFormat="1" ht="14.5" x14ac:dyDescent="0.35">
      <c r="B68" s="96" t="s">
        <v>24</v>
      </c>
      <c r="C68" s="165">
        <v>1372.56</v>
      </c>
      <c r="D68" s="166">
        <f t="shared" si="4"/>
        <v>6.9444970337788337E-4</v>
      </c>
      <c r="E68" s="25"/>
      <c r="G68" s="167"/>
      <c r="P68" s="168"/>
      <c r="Q68" s="169"/>
      <c r="R68" s="169"/>
      <c r="S68" s="169"/>
      <c r="T68" s="25"/>
      <c r="U68" s="25"/>
      <c r="V68" s="25"/>
      <c r="W68" s="25"/>
    </row>
    <row r="69" spans="1:23" ht="14.5" x14ac:dyDescent="0.35">
      <c r="B69" s="110" t="s">
        <v>19</v>
      </c>
      <c r="C69" s="45">
        <v>0</v>
      </c>
      <c r="D69" s="141">
        <f t="shared" si="4"/>
        <v>0</v>
      </c>
      <c r="E69" s="36"/>
      <c r="P69" s="35"/>
      <c r="Q69" s="55"/>
      <c r="R69" s="55"/>
      <c r="S69" s="55"/>
      <c r="T69" s="36"/>
      <c r="U69" s="36"/>
    </row>
    <row r="70" spans="1:23" ht="14.5" x14ac:dyDescent="0.35">
      <c r="B70" s="58" t="s">
        <v>57</v>
      </c>
      <c r="C70" s="45">
        <v>492.32</v>
      </c>
      <c r="D70" s="141">
        <f t="shared" si="4"/>
        <v>2.490903697958556E-4</v>
      </c>
      <c r="F70" s="47"/>
      <c r="P70" s="35"/>
      <c r="Q70" s="55"/>
      <c r="R70" s="55"/>
      <c r="S70" s="55"/>
      <c r="T70" s="36"/>
      <c r="U70" s="36"/>
    </row>
    <row r="71" spans="1:23" ht="14.5" x14ac:dyDescent="0.35">
      <c r="B71" s="110" t="s">
        <v>50</v>
      </c>
      <c r="C71" s="45">
        <v>33181.710000000006</v>
      </c>
      <c r="D71" s="141">
        <f t="shared" si="4"/>
        <v>1.6788358007716202E-2</v>
      </c>
      <c r="P71" s="35"/>
      <c r="Q71" s="55"/>
      <c r="R71" s="55"/>
      <c r="S71" s="55"/>
      <c r="T71" s="36"/>
      <c r="U71" s="36"/>
    </row>
    <row r="72" spans="1:23" ht="14.5" x14ac:dyDescent="0.35">
      <c r="B72" s="110" t="s">
        <v>75</v>
      </c>
      <c r="C72" s="45">
        <v>111762.436</v>
      </c>
      <c r="D72" s="141">
        <f t="shared" si="4"/>
        <v>5.6546446442406653E-2</v>
      </c>
      <c r="F72" s="47"/>
      <c r="P72" s="35"/>
      <c r="Q72" s="55"/>
      <c r="R72" s="55"/>
      <c r="S72" s="55"/>
      <c r="T72" s="36"/>
      <c r="U72" s="36"/>
    </row>
    <row r="73" spans="1:23" ht="14.5" x14ac:dyDescent="0.35">
      <c r="B73" s="110" t="s">
        <v>51</v>
      </c>
      <c r="C73" s="45">
        <v>774.24</v>
      </c>
      <c r="D73" s="141">
        <f t="shared" si="4"/>
        <v>3.917284041085945E-4</v>
      </c>
      <c r="P73" s="35"/>
      <c r="Q73" s="55"/>
      <c r="R73" s="55"/>
      <c r="S73" s="55"/>
      <c r="T73" s="36"/>
      <c r="U73" s="36"/>
    </row>
    <row r="74" spans="1:23" ht="14.5" x14ac:dyDescent="0.35">
      <c r="B74" s="110" t="s">
        <v>52</v>
      </c>
      <c r="C74" s="92">
        <v>6569.6839999999993</v>
      </c>
      <c r="D74" s="141">
        <f t="shared" si="4"/>
        <v>3.3239458421390877E-3</v>
      </c>
      <c r="E74" s="42"/>
      <c r="P74" s="35"/>
      <c r="Q74" s="55"/>
      <c r="R74" s="55"/>
      <c r="S74" s="55"/>
      <c r="T74" s="36"/>
      <c r="U74" s="36"/>
    </row>
    <row r="75" spans="1:23" ht="14.5" x14ac:dyDescent="0.35">
      <c r="B75" s="110" t="s">
        <v>85</v>
      </c>
      <c r="C75" s="45">
        <v>86572.800000000003</v>
      </c>
      <c r="D75" s="141">
        <f t="shared" si="4"/>
        <v>4.380169557658159E-2</v>
      </c>
      <c r="P75" s="35"/>
      <c r="Q75" s="55"/>
      <c r="R75" s="55"/>
      <c r="S75" s="55"/>
      <c r="T75" s="36"/>
      <c r="U75" s="36"/>
    </row>
    <row r="76" spans="1:23" ht="14.5" x14ac:dyDescent="0.35">
      <c r="B76" s="110" t="s">
        <v>53</v>
      </c>
      <c r="C76" s="45">
        <v>3739.5</v>
      </c>
      <c r="D76" s="141">
        <f t="shared" si="4"/>
        <v>1.8920081204330558E-3</v>
      </c>
      <c r="P76" s="35"/>
      <c r="Q76" s="55"/>
      <c r="R76" s="55"/>
      <c r="S76" s="55"/>
      <c r="T76" s="36"/>
      <c r="U76" s="36"/>
    </row>
    <row r="77" spans="1:23" ht="14.5" x14ac:dyDescent="0.35">
      <c r="B77" s="110" t="s">
        <v>27</v>
      </c>
      <c r="C77" s="45">
        <v>0</v>
      </c>
      <c r="D77" s="141">
        <f t="shared" si="4"/>
        <v>0</v>
      </c>
      <c r="P77" s="35"/>
      <c r="Q77" s="55"/>
      <c r="R77" s="55"/>
      <c r="S77" s="55"/>
      <c r="T77" s="36"/>
      <c r="U77" s="36"/>
    </row>
    <row r="78" spans="1:23" ht="14.5" x14ac:dyDescent="0.35">
      <c r="B78" s="112" t="s">
        <v>83</v>
      </c>
      <c r="C78" s="45">
        <v>6560.07</v>
      </c>
      <c r="D78" s="142">
        <f t="shared" si="4"/>
        <v>3.3190816180262805E-3</v>
      </c>
      <c r="Q78" s="36"/>
      <c r="R78" s="55"/>
      <c r="S78" s="55"/>
      <c r="T78" s="36"/>
      <c r="U78" s="36"/>
    </row>
    <row r="79" spans="1:23" s="61" customFormat="1" ht="14.5" x14ac:dyDescent="0.35">
      <c r="B79" s="62" t="s">
        <v>43</v>
      </c>
      <c r="C79" s="104">
        <f>SUM(C55:C78)</f>
        <v>1976471.4324503415</v>
      </c>
      <c r="D79" s="131">
        <f>SUM(D55:D78)</f>
        <v>1</v>
      </c>
      <c r="E79" s="107"/>
      <c r="J79" s="30"/>
      <c r="Q79" s="113"/>
      <c r="R79" s="115"/>
      <c r="S79" s="115"/>
      <c r="T79" s="113"/>
    </row>
    <row r="80" spans="1:23" s="113" customFormat="1" ht="14.5" x14ac:dyDescent="0.35">
      <c r="A80" s="30"/>
      <c r="B80" s="30"/>
      <c r="C80" s="30"/>
      <c r="D80" s="30"/>
      <c r="E80" s="114"/>
      <c r="R80" s="115"/>
      <c r="S80" s="115"/>
    </row>
    <row r="81" spans="1:20" s="113" customFormat="1" ht="14.5" x14ac:dyDescent="0.35">
      <c r="A81" s="30"/>
      <c r="B81" s="68" t="s">
        <v>79</v>
      </c>
      <c r="C81" s="74" t="s">
        <v>0</v>
      </c>
      <c r="D81" s="64" t="s">
        <v>4</v>
      </c>
      <c r="E81" s="114"/>
      <c r="R81" s="115"/>
      <c r="S81" s="115"/>
    </row>
    <row r="82" spans="1:20" s="113" customFormat="1" ht="14.5" x14ac:dyDescent="0.35">
      <c r="B82" s="85" t="s">
        <v>36</v>
      </c>
      <c r="C82" s="156">
        <f>41163.077+117302.260666667</f>
        <v>158465.33766666701</v>
      </c>
      <c r="D82" s="89">
        <f>C82/$C$88</f>
        <v>0.65914725808919827</v>
      </c>
      <c r="E82" s="114"/>
      <c r="R82" s="115"/>
      <c r="S82" s="115"/>
    </row>
    <row r="83" spans="1:20" s="113" customFormat="1" ht="14.5" x14ac:dyDescent="0.35">
      <c r="B83" s="86" t="s">
        <v>69</v>
      </c>
      <c r="C83" s="157">
        <f>24543.38+19659.02</f>
        <v>44202.400000000001</v>
      </c>
      <c r="D83" s="90">
        <f t="shared" ref="D83:D87" si="5">C83/$C$88</f>
        <v>0.18386286357619444</v>
      </c>
      <c r="E83" s="114"/>
      <c r="R83" s="115"/>
      <c r="S83" s="115"/>
    </row>
    <row r="84" spans="1:20" s="113" customFormat="1" ht="14.5" x14ac:dyDescent="0.35">
      <c r="B84" s="86" t="s">
        <v>70</v>
      </c>
      <c r="C84" s="157">
        <f>5195.356+19882.1</f>
        <v>25077.455999999998</v>
      </c>
      <c r="D84" s="90">
        <f t="shared" si="5"/>
        <v>0.10431136932306884</v>
      </c>
      <c r="E84" s="114"/>
      <c r="R84" s="115"/>
      <c r="S84" s="115"/>
    </row>
    <row r="85" spans="1:20" s="113" customFormat="1" ht="14.5" x14ac:dyDescent="0.35">
      <c r="B85" s="86" t="s">
        <v>84</v>
      </c>
      <c r="C85" s="157">
        <v>730</v>
      </c>
      <c r="D85" s="90">
        <f t="shared" si="5"/>
        <v>3.0364842273410929E-3</v>
      </c>
      <c r="E85" s="114"/>
      <c r="R85" s="115"/>
      <c r="S85" s="115"/>
    </row>
    <row r="86" spans="1:20" s="113" customFormat="1" ht="14.5" x14ac:dyDescent="0.35">
      <c r="B86" s="86" t="s">
        <v>71</v>
      </c>
      <c r="C86" s="157">
        <v>1597.84</v>
      </c>
      <c r="D86" s="90">
        <f t="shared" si="5"/>
        <v>6.6463232298831394E-3</v>
      </c>
      <c r="E86" s="114"/>
      <c r="R86" s="115"/>
      <c r="S86" s="115"/>
    </row>
    <row r="87" spans="1:20" s="113" customFormat="1" ht="14.5" x14ac:dyDescent="0.35">
      <c r="A87" s="30"/>
      <c r="B87" s="87" t="s">
        <v>72</v>
      </c>
      <c r="C87" s="158">
        <v>10336.58</v>
      </c>
      <c r="D87" s="91">
        <f t="shared" si="5"/>
        <v>4.2995701554314238E-2</v>
      </c>
      <c r="E87" s="114"/>
      <c r="R87" s="115"/>
      <c r="S87" s="115"/>
    </row>
    <row r="88" spans="1:20" s="113" customFormat="1" ht="14.5" x14ac:dyDescent="0.35">
      <c r="A88" s="30"/>
      <c r="B88" s="70" t="s">
        <v>43</v>
      </c>
      <c r="C88" s="104">
        <f>SUM(C82:C87)</f>
        <v>240409.61366666699</v>
      </c>
      <c r="D88" s="72">
        <f>SUM(D82:D87)</f>
        <v>0.99999999999999989</v>
      </c>
      <c r="E88" s="114"/>
      <c r="R88" s="115"/>
      <c r="S88" s="115"/>
    </row>
    <row r="89" spans="1:20" s="113" customFormat="1" ht="14.5" x14ac:dyDescent="0.35">
      <c r="E89" s="114"/>
      <c r="R89" s="115"/>
      <c r="S89" s="115"/>
    </row>
    <row r="90" spans="1:20" s="61" customFormat="1" ht="14.5" x14ac:dyDescent="0.35">
      <c r="B90" s="101" t="s">
        <v>68</v>
      </c>
      <c r="C90" s="74" t="s">
        <v>0</v>
      </c>
      <c r="D90" s="100" t="s">
        <v>4</v>
      </c>
      <c r="J90" s="42"/>
      <c r="Q90" s="113"/>
      <c r="R90" s="115"/>
      <c r="S90" s="115"/>
      <c r="T90" s="113"/>
    </row>
    <row r="91" spans="1:20" ht="14.5" x14ac:dyDescent="0.35">
      <c r="B91" s="85" t="s">
        <v>41</v>
      </c>
      <c r="C91" s="75">
        <v>0</v>
      </c>
      <c r="D91" s="143">
        <f>C91/$C$98</f>
        <v>0</v>
      </c>
      <c r="J91" s="61"/>
      <c r="Q91" s="36"/>
      <c r="R91" s="55"/>
      <c r="S91" s="55"/>
      <c r="T91" s="36"/>
    </row>
    <row r="92" spans="1:20" ht="14.5" x14ac:dyDescent="0.35">
      <c r="B92" s="86" t="s">
        <v>22</v>
      </c>
      <c r="C92" s="75">
        <v>20716.843000000001</v>
      </c>
      <c r="D92" s="143">
        <f>C92/$C$98</f>
        <v>0.11284729990684467</v>
      </c>
      <c r="Q92" s="36"/>
      <c r="R92" s="55"/>
      <c r="S92" s="55"/>
      <c r="T92" s="36"/>
    </row>
    <row r="93" spans="1:20" ht="14.5" x14ac:dyDescent="0.35">
      <c r="B93" s="32" t="s">
        <v>33</v>
      </c>
      <c r="C93" s="75">
        <v>64956.319000000003</v>
      </c>
      <c r="D93" s="143">
        <f t="shared" ref="D93:D96" si="6">C93/$C$98</f>
        <v>0.3538253975780804</v>
      </c>
      <c r="Q93" s="36"/>
      <c r="R93" s="55"/>
      <c r="S93" s="55"/>
      <c r="T93" s="36"/>
    </row>
    <row r="94" spans="1:20" ht="14.5" x14ac:dyDescent="0.35">
      <c r="B94" s="32" t="s">
        <v>32</v>
      </c>
      <c r="C94" s="75">
        <v>1396.5810000000001</v>
      </c>
      <c r="D94" s="143">
        <f t="shared" si="6"/>
        <v>7.6073557612615509E-3</v>
      </c>
      <c r="Q94" s="36"/>
      <c r="R94" s="55"/>
      <c r="S94" s="55"/>
      <c r="T94" s="36"/>
    </row>
    <row r="95" spans="1:20" ht="14.5" x14ac:dyDescent="0.35">
      <c r="B95" s="86" t="s">
        <v>31</v>
      </c>
      <c r="C95" s="88">
        <v>1268.56</v>
      </c>
      <c r="D95" s="143">
        <f t="shared" si="6"/>
        <v>6.9100089608164165E-3</v>
      </c>
      <c r="Q95" s="36"/>
      <c r="R95" s="55"/>
      <c r="S95" s="55"/>
      <c r="T95" s="36"/>
    </row>
    <row r="96" spans="1:20" ht="14.5" x14ac:dyDescent="0.35">
      <c r="B96" s="86" t="s">
        <v>30</v>
      </c>
      <c r="C96" s="75">
        <v>9794.3820000000014</v>
      </c>
      <c r="D96" s="143">
        <f t="shared" si="6"/>
        <v>5.3351254481978805E-2</v>
      </c>
      <c r="Q96" s="36"/>
      <c r="R96" s="55"/>
      <c r="S96" s="55"/>
      <c r="T96" s="36"/>
    </row>
    <row r="97" spans="2:20" ht="14.5" x14ac:dyDescent="0.35">
      <c r="B97" s="87" t="s">
        <v>29</v>
      </c>
      <c r="C97" s="144">
        <v>85450.289666666664</v>
      </c>
      <c r="D97" s="143">
        <f>C97/$C$98</f>
        <v>0.46545868331101808</v>
      </c>
      <c r="E97" s="42"/>
      <c r="Q97" s="36"/>
      <c r="R97" s="55"/>
      <c r="S97" s="55"/>
      <c r="T97" s="36"/>
    </row>
    <row r="98" spans="2:20" s="61" customFormat="1" x14ac:dyDescent="0.25">
      <c r="B98" s="62" t="s">
        <v>43</v>
      </c>
      <c r="C98" s="104">
        <f>SUM(C91:C97)</f>
        <v>183582.97466666668</v>
      </c>
      <c r="D98" s="105">
        <f>SUM(D91:D97)</f>
        <v>1</v>
      </c>
      <c r="E98" s="103"/>
      <c r="J98" s="30"/>
      <c r="Q98" s="113"/>
      <c r="R98" s="113"/>
      <c r="S98" s="113"/>
      <c r="T98" s="113"/>
    </row>
    <row r="99" spans="2:20" x14ac:dyDescent="0.25">
      <c r="J99" s="61"/>
      <c r="Q99" s="36"/>
      <c r="R99" s="36"/>
      <c r="S99" s="36"/>
      <c r="T99" s="36"/>
    </row>
    <row r="100" spans="2:20" x14ac:dyDescent="0.25">
      <c r="J100" s="61"/>
      <c r="Q100" s="36"/>
      <c r="R100" s="36"/>
      <c r="S100" s="36"/>
      <c r="T100" s="36"/>
    </row>
    <row r="101" spans="2:20" x14ac:dyDescent="0.25">
      <c r="Q101" s="36"/>
      <c r="R101" s="36"/>
      <c r="S101" s="36"/>
      <c r="T101" s="36"/>
    </row>
    <row r="102" spans="2:20" ht="14.5" x14ac:dyDescent="0.35">
      <c r="B102" s="35"/>
      <c r="C102" s="35"/>
      <c r="D102" s="35"/>
      <c r="E102" s="35"/>
      <c r="F102" s="35"/>
      <c r="G102" s="35"/>
      <c r="Q102" s="36"/>
      <c r="R102" s="36"/>
      <c r="S102" s="36"/>
      <c r="T102" s="36"/>
    </row>
    <row r="103" spans="2:20" ht="14.5" x14ac:dyDescent="0.35">
      <c r="B103" s="35"/>
      <c r="C103" s="35"/>
      <c r="D103" s="35"/>
      <c r="E103" s="35"/>
      <c r="F103" s="35"/>
      <c r="G103" s="35"/>
      <c r="Q103" s="36"/>
      <c r="R103" s="36"/>
      <c r="S103" s="36"/>
      <c r="T103" s="36"/>
    </row>
    <row r="104" spans="2:20" ht="14.5" x14ac:dyDescent="0.35">
      <c r="B104" s="35"/>
      <c r="C104" s="35"/>
      <c r="D104" s="35"/>
      <c r="E104" s="35"/>
      <c r="F104" s="35"/>
      <c r="G104" s="35"/>
    </row>
    <row r="105" spans="2:20" ht="14.5" x14ac:dyDescent="0.35">
      <c r="B105" s="35"/>
      <c r="C105" s="35"/>
      <c r="D105" s="35"/>
      <c r="E105" s="35"/>
      <c r="F105" s="35"/>
      <c r="G105" s="35"/>
    </row>
    <row r="106" spans="2:20" ht="14.5" x14ac:dyDescent="0.35">
      <c r="B106" s="35"/>
      <c r="C106" s="35"/>
      <c r="D106" s="35"/>
      <c r="E106" s="35"/>
      <c r="F106" s="35"/>
      <c r="G106" s="35"/>
    </row>
    <row r="107" spans="2:20" ht="14.5" x14ac:dyDescent="0.35">
      <c r="B107" s="35"/>
      <c r="C107" s="35"/>
      <c r="D107" s="35"/>
      <c r="E107" s="35"/>
      <c r="F107" s="35"/>
      <c r="G107" s="35"/>
    </row>
    <row r="108" spans="2:20" x14ac:dyDescent="0.25">
      <c r="F108" s="49"/>
    </row>
    <row r="109" spans="2:20" x14ac:dyDescent="0.25">
      <c r="F109" s="49"/>
    </row>
    <row r="110" spans="2:20" x14ac:dyDescent="0.25">
      <c r="F110" s="49"/>
    </row>
    <row r="111" spans="2:20" x14ac:dyDescent="0.25">
      <c r="F111" s="49"/>
    </row>
    <row r="112" spans="2:20" x14ac:dyDescent="0.25">
      <c r="F112" s="49"/>
    </row>
    <row r="113" spans="2:8" x14ac:dyDescent="0.25">
      <c r="B113" s="36"/>
      <c r="C113" s="36"/>
      <c r="D113" s="36"/>
      <c r="E113" s="36"/>
      <c r="F113" s="53"/>
      <c r="G113" s="36"/>
      <c r="H113" s="36"/>
    </row>
    <row r="114" spans="2:8" x14ac:dyDescent="0.25">
      <c r="B114" s="36"/>
      <c r="C114" s="36"/>
      <c r="D114" s="36"/>
      <c r="E114" s="36"/>
      <c r="F114" s="53"/>
      <c r="G114" s="36"/>
      <c r="H114" s="36"/>
    </row>
    <row r="115" spans="2:8" x14ac:dyDescent="0.25">
      <c r="B115" s="36"/>
      <c r="C115" s="36"/>
      <c r="D115" s="39"/>
      <c r="E115" s="36"/>
      <c r="F115" s="53"/>
      <c r="G115" s="36"/>
      <c r="H115" s="36"/>
    </row>
    <row r="116" spans="2:8" x14ac:dyDescent="0.25">
      <c r="B116" s="36"/>
      <c r="C116" s="36"/>
      <c r="D116" s="39"/>
      <c r="E116" s="36"/>
      <c r="F116" s="53"/>
      <c r="G116" s="36"/>
      <c r="H116" s="36"/>
    </row>
    <row r="117" spans="2:8" x14ac:dyDescent="0.25">
      <c r="B117" s="36"/>
      <c r="C117" s="36"/>
      <c r="D117" s="39"/>
      <c r="E117" s="36"/>
      <c r="F117" s="53"/>
      <c r="G117" s="36"/>
      <c r="H117" s="36"/>
    </row>
    <row r="118" spans="2:8" x14ac:dyDescent="0.25">
      <c r="B118" s="36"/>
      <c r="C118" s="36"/>
      <c r="D118" s="39"/>
      <c r="E118" s="36"/>
      <c r="F118" s="53"/>
      <c r="G118" s="36"/>
      <c r="H118" s="36"/>
    </row>
    <row r="119" spans="2:8" x14ac:dyDescent="0.25">
      <c r="B119" s="36"/>
      <c r="C119" s="36"/>
      <c r="D119" s="39"/>
      <c r="E119" s="36"/>
      <c r="F119" s="53"/>
      <c r="G119" s="36"/>
      <c r="H119" s="36"/>
    </row>
    <row r="120" spans="2:8" x14ac:dyDescent="0.25">
      <c r="B120" s="36"/>
      <c r="C120" s="36"/>
      <c r="D120" s="39"/>
      <c r="E120" s="36"/>
      <c r="F120" s="36"/>
      <c r="G120" s="36"/>
      <c r="H120" s="36"/>
    </row>
    <row r="121" spans="2:8" x14ac:dyDescent="0.25">
      <c r="B121" s="36"/>
      <c r="C121" s="36"/>
      <c r="D121" s="39"/>
      <c r="E121" s="36"/>
      <c r="F121" s="36"/>
      <c r="G121" s="36"/>
      <c r="H121" s="36"/>
    </row>
    <row r="122" spans="2:8" x14ac:dyDescent="0.25">
      <c r="B122" s="36"/>
      <c r="C122" s="36"/>
      <c r="D122" s="39"/>
      <c r="E122" s="36"/>
      <c r="F122" s="36"/>
      <c r="G122" s="36"/>
      <c r="H122" s="36"/>
    </row>
    <row r="123" spans="2:8" x14ac:dyDescent="0.25">
      <c r="B123" s="36"/>
      <c r="C123" s="36"/>
      <c r="D123" s="39"/>
      <c r="E123" s="36"/>
      <c r="F123" s="36"/>
      <c r="G123" s="36"/>
      <c r="H123" s="36"/>
    </row>
    <row r="124" spans="2:8" x14ac:dyDescent="0.25">
      <c r="B124" s="36"/>
      <c r="C124" s="36"/>
      <c r="D124" s="39"/>
      <c r="E124" s="36"/>
      <c r="F124" s="36"/>
      <c r="G124" s="36"/>
      <c r="H124" s="36"/>
    </row>
    <row r="125" spans="2:8" x14ac:dyDescent="0.25">
      <c r="B125" s="36"/>
      <c r="C125" s="36"/>
      <c r="D125" s="39"/>
      <c r="E125" s="36"/>
      <c r="F125" s="36"/>
      <c r="G125" s="36"/>
      <c r="H125" s="36"/>
    </row>
    <row r="126" spans="2:8" x14ac:dyDescent="0.25">
      <c r="B126" s="36"/>
      <c r="C126" s="36"/>
      <c r="D126" s="39"/>
      <c r="E126" s="36"/>
      <c r="F126" s="36"/>
      <c r="G126" s="36"/>
      <c r="H126" s="36"/>
    </row>
    <row r="127" spans="2:8" x14ac:dyDescent="0.25">
      <c r="B127" s="36"/>
      <c r="C127" s="36"/>
      <c r="D127" s="39"/>
      <c r="E127" s="36"/>
      <c r="F127" s="36"/>
      <c r="G127" s="36"/>
      <c r="H127" s="36"/>
    </row>
    <row r="128" spans="2:8" x14ac:dyDescent="0.25">
      <c r="B128" s="36"/>
      <c r="C128" s="36"/>
      <c r="D128" s="39"/>
      <c r="E128" s="36"/>
      <c r="F128" s="36"/>
      <c r="G128" s="36"/>
      <c r="H128" s="36"/>
    </row>
    <row r="129" spans="2:8" x14ac:dyDescent="0.25">
      <c r="B129" s="36"/>
      <c r="C129" s="36"/>
      <c r="D129" s="39"/>
      <c r="E129" s="36"/>
      <c r="F129" s="36"/>
      <c r="G129" s="36"/>
      <c r="H129" s="36"/>
    </row>
    <row r="130" spans="2:8" x14ac:dyDescent="0.25">
      <c r="B130" s="36"/>
      <c r="C130" s="36"/>
      <c r="D130" s="39"/>
      <c r="E130" s="36"/>
      <c r="F130" s="54"/>
      <c r="G130" s="36"/>
      <c r="H130" s="36"/>
    </row>
    <row r="131" spans="2:8" ht="14.5" x14ac:dyDescent="0.35">
      <c r="B131" s="36"/>
      <c r="C131" s="36"/>
      <c r="D131" s="53"/>
      <c r="E131" s="55"/>
      <c r="F131" s="55"/>
      <c r="G131" s="55"/>
      <c r="H131" s="55"/>
    </row>
    <row r="132" spans="2:8" ht="14.5" x14ac:dyDescent="0.35">
      <c r="B132" s="36"/>
      <c r="C132" s="36"/>
      <c r="D132" s="39"/>
      <c r="E132" s="55"/>
      <c r="F132" s="55"/>
      <c r="G132" s="55"/>
      <c r="H132" s="55"/>
    </row>
    <row r="133" spans="2:8" ht="14.5" x14ac:dyDescent="0.35">
      <c r="B133" s="36"/>
      <c r="C133" s="36"/>
      <c r="D133" s="39"/>
      <c r="E133" s="55"/>
      <c r="F133" s="55"/>
      <c r="G133" s="55"/>
      <c r="H133" s="55"/>
    </row>
    <row r="134" spans="2:8" ht="14.5" x14ac:dyDescent="0.35">
      <c r="B134" s="36"/>
      <c r="C134" s="36"/>
      <c r="D134" s="36"/>
      <c r="E134" s="55"/>
      <c r="F134" s="55"/>
      <c r="G134" s="55"/>
      <c r="H134" s="55"/>
    </row>
    <row r="135" spans="2:8" x14ac:dyDescent="0.25">
      <c r="B135" s="36"/>
      <c r="C135" s="36"/>
      <c r="D135" s="39"/>
      <c r="E135" s="36"/>
      <c r="F135" s="36"/>
      <c r="G135" s="36"/>
      <c r="H135" s="36"/>
    </row>
    <row r="136" spans="2:8" x14ac:dyDescent="0.25">
      <c r="B136" s="36"/>
      <c r="C136" s="36"/>
      <c r="D136" s="39"/>
      <c r="E136" s="36"/>
      <c r="F136" s="36"/>
      <c r="G136" s="36"/>
      <c r="H136" s="36"/>
    </row>
    <row r="137" spans="2:8" x14ac:dyDescent="0.25">
      <c r="B137" s="36"/>
      <c r="C137" s="36"/>
      <c r="D137" s="39"/>
      <c r="E137" s="36"/>
      <c r="F137" s="36"/>
      <c r="G137" s="36"/>
      <c r="H137" s="36"/>
    </row>
    <row r="138" spans="2:8" x14ac:dyDescent="0.25">
      <c r="B138" s="36"/>
      <c r="C138" s="36"/>
      <c r="D138" s="39"/>
      <c r="E138" s="36"/>
      <c r="F138" s="36"/>
      <c r="G138" s="36"/>
      <c r="H138" s="36"/>
    </row>
    <row r="139" spans="2:8" x14ac:dyDescent="0.25">
      <c r="B139" s="36"/>
      <c r="C139" s="27"/>
      <c r="D139" s="39"/>
      <c r="E139" s="36"/>
      <c r="F139" s="36"/>
      <c r="G139" s="36"/>
      <c r="H139" s="36"/>
    </row>
    <row r="140" spans="2:8" x14ac:dyDescent="0.25">
      <c r="B140" s="36"/>
      <c r="C140" s="36"/>
      <c r="D140" s="39"/>
      <c r="E140" s="36"/>
      <c r="F140" s="36"/>
      <c r="G140" s="36"/>
      <c r="H140" s="36"/>
    </row>
    <row r="141" spans="2:8" x14ac:dyDescent="0.25">
      <c r="B141" s="36"/>
      <c r="C141" s="36"/>
      <c r="D141" s="39"/>
      <c r="E141" s="36"/>
      <c r="F141" s="36"/>
      <c r="G141" s="36"/>
      <c r="H141" s="36"/>
    </row>
    <row r="142" spans="2:8" x14ac:dyDescent="0.25">
      <c r="B142" s="36"/>
      <c r="C142" s="36"/>
      <c r="D142" s="39"/>
      <c r="E142" s="36"/>
      <c r="F142" s="36"/>
      <c r="G142" s="36"/>
      <c r="H142" s="36"/>
    </row>
    <row r="143" spans="2:8" x14ac:dyDescent="0.25">
      <c r="B143" s="36"/>
      <c r="C143" s="36"/>
      <c r="D143" s="39"/>
      <c r="E143" s="36"/>
      <c r="F143" s="36"/>
      <c r="G143" s="36"/>
      <c r="H143" s="36"/>
    </row>
    <row r="144" spans="2:8" x14ac:dyDescent="0.25">
      <c r="B144" s="36"/>
      <c r="C144" s="36"/>
      <c r="D144" s="39"/>
      <c r="E144" s="36"/>
      <c r="F144" s="36"/>
      <c r="G144" s="36"/>
      <c r="H144" s="36"/>
    </row>
    <row r="145" spans="2:8" x14ac:dyDescent="0.25">
      <c r="B145" s="36"/>
      <c r="C145" s="36"/>
      <c r="D145" s="39"/>
      <c r="E145" s="36"/>
      <c r="F145" s="36"/>
      <c r="G145" s="36"/>
      <c r="H145" s="36"/>
    </row>
    <row r="146" spans="2:8" x14ac:dyDescent="0.25">
      <c r="B146" s="36"/>
      <c r="C146" s="36"/>
      <c r="D146" s="39"/>
      <c r="E146" s="36"/>
      <c r="F146" s="36"/>
      <c r="G146" s="36"/>
      <c r="H146" s="36"/>
    </row>
    <row r="147" spans="2:8" x14ac:dyDescent="0.25">
      <c r="B147" s="36"/>
      <c r="C147" s="36"/>
      <c r="D147" s="39"/>
      <c r="E147" s="36"/>
      <c r="F147" s="36"/>
      <c r="G147" s="36"/>
      <c r="H147" s="36"/>
    </row>
    <row r="148" spans="2:8" x14ac:dyDescent="0.25">
      <c r="B148" s="36"/>
      <c r="C148" s="36"/>
      <c r="D148" s="36"/>
      <c r="E148" s="36"/>
      <c r="F148" s="36"/>
      <c r="G148" s="36"/>
      <c r="H148" s="36"/>
    </row>
    <row r="149" spans="2:8" x14ac:dyDescent="0.25">
      <c r="B149" s="36"/>
      <c r="C149" s="36"/>
      <c r="D149" s="39"/>
      <c r="E149" s="36"/>
      <c r="F149" s="36"/>
      <c r="G149" s="36"/>
      <c r="H149" s="36"/>
    </row>
    <row r="150" spans="2:8" x14ac:dyDescent="0.25">
      <c r="B150" s="36"/>
      <c r="C150" s="56"/>
      <c r="D150" s="53"/>
      <c r="E150" s="36"/>
      <c r="F150" s="36"/>
      <c r="G150" s="36"/>
      <c r="H150" s="36"/>
    </row>
    <row r="151" spans="2:8" x14ac:dyDescent="0.25">
      <c r="B151" s="36"/>
      <c r="C151" s="36"/>
      <c r="D151" s="53"/>
      <c r="E151" s="36"/>
      <c r="F151" s="36"/>
      <c r="G151" s="36"/>
      <c r="H151" s="36"/>
    </row>
    <row r="152" spans="2:8" x14ac:dyDescent="0.25">
      <c r="B152" s="36"/>
      <c r="C152" s="36"/>
      <c r="D152" s="53"/>
      <c r="E152" s="36"/>
      <c r="F152" s="36"/>
      <c r="G152" s="36"/>
      <c r="H152" s="36"/>
    </row>
    <row r="153" spans="2:8" x14ac:dyDescent="0.25">
      <c r="B153" s="36"/>
      <c r="C153" s="36"/>
      <c r="D153" s="53"/>
      <c r="E153" s="36"/>
      <c r="F153" s="36"/>
      <c r="G153" s="36"/>
      <c r="H153" s="36"/>
    </row>
    <row r="154" spans="2:8" x14ac:dyDescent="0.25">
      <c r="B154" s="36"/>
      <c r="C154" s="36"/>
      <c r="D154" s="53"/>
      <c r="E154" s="36"/>
      <c r="F154" s="36"/>
      <c r="G154" s="36"/>
      <c r="H154" s="36"/>
    </row>
    <row r="155" spans="2:8" x14ac:dyDescent="0.25">
      <c r="B155" s="36"/>
      <c r="C155" s="36"/>
      <c r="D155" s="53"/>
      <c r="E155" s="36"/>
      <c r="F155" s="36"/>
      <c r="G155" s="36"/>
      <c r="H155" s="36"/>
    </row>
    <row r="156" spans="2:8" x14ac:dyDescent="0.25">
      <c r="B156" s="36"/>
      <c r="C156" s="36"/>
      <c r="D156" s="53"/>
      <c r="E156" s="36"/>
      <c r="F156" s="36"/>
      <c r="G156" s="36"/>
      <c r="H156" s="36"/>
    </row>
    <row r="157" spans="2:8" x14ac:dyDescent="0.25">
      <c r="B157" s="36"/>
      <c r="C157" s="36"/>
      <c r="D157" s="53"/>
      <c r="E157" s="36"/>
      <c r="F157" s="36"/>
      <c r="G157" s="36"/>
      <c r="H157" s="36"/>
    </row>
    <row r="158" spans="2:8" x14ac:dyDescent="0.25">
      <c r="B158" s="36"/>
      <c r="C158" s="36"/>
      <c r="D158" s="53"/>
      <c r="E158" s="36"/>
      <c r="F158" s="36"/>
      <c r="G158" s="36"/>
      <c r="H158" s="36"/>
    </row>
    <row r="159" spans="2:8" x14ac:dyDescent="0.25">
      <c r="B159" s="36"/>
      <c r="C159" s="36"/>
      <c r="D159" s="53"/>
      <c r="E159" s="36"/>
      <c r="F159" s="36"/>
      <c r="G159" s="36"/>
      <c r="H159" s="36"/>
    </row>
    <row r="160" spans="2:8" x14ac:dyDescent="0.25">
      <c r="B160" s="36"/>
      <c r="C160" s="36"/>
      <c r="D160" s="53"/>
      <c r="E160" s="36"/>
      <c r="F160" s="36"/>
      <c r="G160" s="36"/>
      <c r="H160" s="36"/>
    </row>
    <row r="161" spans="2:8" x14ac:dyDescent="0.25">
      <c r="B161" s="36"/>
      <c r="C161" s="36"/>
      <c r="D161" s="39"/>
      <c r="E161" s="36"/>
      <c r="F161" s="36"/>
      <c r="G161" s="36"/>
      <c r="H161" s="36"/>
    </row>
    <row r="162" spans="2:8" x14ac:dyDescent="0.25">
      <c r="B162" s="36"/>
      <c r="C162" s="36"/>
      <c r="D162" s="39"/>
      <c r="E162" s="36"/>
      <c r="F162" s="36"/>
      <c r="G162" s="36"/>
      <c r="H162" s="36"/>
    </row>
    <row r="163" spans="2:8" x14ac:dyDescent="0.25">
      <c r="B163" s="36"/>
      <c r="C163" s="36"/>
      <c r="D163" s="39"/>
      <c r="E163" s="36"/>
      <c r="F163" s="36"/>
      <c r="G163" s="36"/>
      <c r="H163" s="36"/>
    </row>
    <row r="164" spans="2:8" x14ac:dyDescent="0.25">
      <c r="B164" s="36"/>
      <c r="C164" s="36"/>
      <c r="D164" s="39"/>
      <c r="E164" s="36"/>
      <c r="F164" s="36"/>
      <c r="G164" s="36"/>
      <c r="H164" s="36"/>
    </row>
    <row r="165" spans="2:8" x14ac:dyDescent="0.25">
      <c r="B165" s="36"/>
      <c r="C165" s="36"/>
      <c r="D165" s="39"/>
      <c r="E165" s="36"/>
      <c r="F165" s="36"/>
      <c r="G165" s="36"/>
      <c r="H165" s="36"/>
    </row>
    <row r="166" spans="2:8" x14ac:dyDescent="0.25">
      <c r="B166" s="36"/>
      <c r="C166" s="36"/>
      <c r="D166" s="39"/>
      <c r="E166" s="36"/>
      <c r="F166" s="36"/>
      <c r="G166" s="36"/>
      <c r="H166" s="36"/>
    </row>
    <row r="167" spans="2:8" x14ac:dyDescent="0.25">
      <c r="B167" s="36"/>
      <c r="C167" s="36"/>
      <c r="D167" s="52"/>
      <c r="E167" s="36"/>
      <c r="F167" s="36"/>
      <c r="G167" s="36"/>
      <c r="H167" s="36"/>
    </row>
    <row r="168" spans="2:8" x14ac:dyDescent="0.25">
      <c r="B168" s="36"/>
      <c r="C168" s="36"/>
      <c r="D168" s="39"/>
      <c r="E168" s="36"/>
      <c r="F168" s="36"/>
      <c r="G168" s="36"/>
      <c r="H168" s="36"/>
    </row>
    <row r="169" spans="2:8" x14ac:dyDescent="0.25">
      <c r="B169" s="36"/>
      <c r="C169" s="27"/>
      <c r="D169" s="53"/>
      <c r="E169" s="36"/>
      <c r="F169" s="36"/>
      <c r="G169" s="36"/>
      <c r="H169" s="36"/>
    </row>
    <row r="170" spans="2:8" x14ac:dyDescent="0.25">
      <c r="B170" s="36"/>
      <c r="C170" s="36"/>
      <c r="D170" s="53"/>
      <c r="E170" s="36"/>
      <c r="F170" s="36"/>
      <c r="G170" s="36"/>
      <c r="H170" s="36"/>
    </row>
    <row r="171" spans="2:8" x14ac:dyDescent="0.25">
      <c r="B171" s="36"/>
      <c r="C171" s="27"/>
      <c r="D171" s="53"/>
      <c r="E171" s="36"/>
      <c r="F171" s="36"/>
      <c r="G171" s="36"/>
      <c r="H171" s="36"/>
    </row>
    <row r="172" spans="2:8" x14ac:dyDescent="0.25">
      <c r="B172" s="36"/>
      <c r="C172" s="36"/>
      <c r="D172" s="39"/>
      <c r="E172" s="36"/>
      <c r="F172" s="36"/>
      <c r="G172" s="36"/>
      <c r="H172" s="36"/>
    </row>
    <row r="173" spans="2:8" x14ac:dyDescent="0.25">
      <c r="B173" s="36"/>
      <c r="C173" s="36"/>
      <c r="D173" s="39"/>
      <c r="E173" s="36"/>
      <c r="F173" s="36"/>
      <c r="G173" s="36"/>
      <c r="H173" s="36"/>
    </row>
    <row r="174" spans="2:8" x14ac:dyDescent="0.25">
      <c r="B174" s="36"/>
      <c r="C174" s="36"/>
      <c r="D174" s="39"/>
      <c r="E174" s="36"/>
      <c r="F174" s="36"/>
      <c r="G174" s="36"/>
      <c r="H174" s="36"/>
    </row>
    <row r="175" spans="2:8" x14ac:dyDescent="0.25">
      <c r="B175" s="36"/>
      <c r="C175" s="36"/>
      <c r="D175" s="36"/>
      <c r="E175" s="36"/>
      <c r="F175" s="36"/>
      <c r="G175" s="36"/>
      <c r="H175" s="36"/>
    </row>
    <row r="176" spans="2:8" x14ac:dyDescent="0.25">
      <c r="B176" s="36"/>
      <c r="C176" s="36"/>
      <c r="D176" s="36"/>
      <c r="E176" s="36"/>
      <c r="F176" s="36"/>
      <c r="G176" s="36"/>
      <c r="H176" s="36"/>
    </row>
    <row r="177" spans="2:8" x14ac:dyDescent="0.25">
      <c r="B177" s="36"/>
      <c r="C177" s="36"/>
      <c r="D177" s="36"/>
      <c r="E177" s="36"/>
      <c r="F177" s="36"/>
      <c r="G177" s="36"/>
      <c r="H177" s="36"/>
    </row>
    <row r="178" spans="2:8" x14ac:dyDescent="0.25">
      <c r="B178" s="36"/>
      <c r="C178" s="36"/>
      <c r="D178" s="36"/>
      <c r="E178" s="36"/>
      <c r="F178" s="36"/>
      <c r="G178" s="36"/>
      <c r="H178" s="36"/>
    </row>
    <row r="179" spans="2:8" x14ac:dyDescent="0.25">
      <c r="B179" s="36"/>
      <c r="C179" s="36"/>
      <c r="D179" s="36"/>
      <c r="E179" s="36"/>
      <c r="F179" s="36"/>
      <c r="G179" s="36"/>
      <c r="H179" s="36"/>
    </row>
  </sheetData>
  <sortState ref="K73:L95">
    <sortCondition descending="1" ref="L73:L95"/>
  </sortState>
  <conditionalFormatting sqref="E111 T79:T97">
    <cfRule type="duplicateValues" dxfId="6" priority="2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61"/>
  <sheetViews>
    <sheetView showGridLines="0" zoomScaleNormal="100" workbookViewId="0">
      <selection activeCell="C30" sqref="C30"/>
    </sheetView>
  </sheetViews>
  <sheetFormatPr defaultColWidth="8.7265625" defaultRowHeight="10.5" x14ac:dyDescent="0.25"/>
  <cols>
    <col min="1" max="1" width="3" style="3" customWidth="1"/>
    <col min="2" max="2" width="42" style="3" customWidth="1"/>
    <col min="3" max="4" width="10.81640625" style="3" bestFit="1" customWidth="1"/>
    <col min="5" max="5" width="13.81640625" style="3" bestFit="1" customWidth="1"/>
    <col min="6" max="6" width="13.453125" style="3" bestFit="1" customWidth="1"/>
    <col min="7" max="7" width="14.26953125" style="3" bestFit="1" customWidth="1"/>
    <col min="8" max="8" width="11.54296875" style="3" customWidth="1"/>
    <col min="9" max="9" width="2.81640625" style="3" bestFit="1" customWidth="1"/>
    <col min="10" max="10" width="50.453125" style="3" bestFit="1" customWidth="1"/>
    <col min="11" max="11" width="13.26953125" style="3" bestFit="1" customWidth="1"/>
    <col min="12" max="16" width="8.7265625" style="3"/>
    <col min="17" max="17" width="12.7265625" style="3" bestFit="1" customWidth="1"/>
    <col min="18" max="18" width="14.26953125" style="3" bestFit="1" customWidth="1"/>
    <col min="19" max="19" width="12.7265625" style="3" bestFit="1" customWidth="1"/>
    <col min="20" max="16384" width="8.7265625" style="3"/>
  </cols>
  <sheetData>
    <row r="1" spans="1:15" x14ac:dyDescent="0.25">
      <c r="A1" s="2"/>
      <c r="B1" s="2"/>
      <c r="C1" s="13"/>
      <c r="D1" s="13"/>
    </row>
    <row r="2" spans="1:15" x14ac:dyDescent="0.25">
      <c r="B2" s="2" t="s">
        <v>59</v>
      </c>
      <c r="C2" s="2"/>
      <c r="D2" s="2"/>
      <c r="E2" s="2"/>
      <c r="F2" s="2"/>
      <c r="G2" s="2"/>
    </row>
    <row r="3" spans="1:15" s="117" customFormat="1" x14ac:dyDescent="0.25">
      <c r="B3" s="62" t="s">
        <v>76</v>
      </c>
      <c r="C3" s="64" t="s">
        <v>0</v>
      </c>
      <c r="D3" s="98" t="s">
        <v>4</v>
      </c>
    </row>
    <row r="4" spans="1:15" x14ac:dyDescent="0.25">
      <c r="B4" s="120" t="s">
        <v>1</v>
      </c>
      <c r="C4" s="118">
        <f>C21</f>
        <v>9564588.7200000007</v>
      </c>
      <c r="D4" s="159">
        <f t="shared" ref="D4:D11" si="0">C4/$C$12</f>
        <v>0.67267792869650689</v>
      </c>
    </row>
    <row r="5" spans="1:15" ht="14.5" x14ac:dyDescent="0.35">
      <c r="B5" s="95" t="s">
        <v>6</v>
      </c>
      <c r="C5" s="119">
        <f>C32</f>
        <v>1208754.5999999999</v>
      </c>
      <c r="D5" s="160">
        <f t="shared" si="0"/>
        <v>8.5011762077143935E-2</v>
      </c>
      <c r="L5"/>
      <c r="M5"/>
      <c r="N5"/>
      <c r="O5"/>
    </row>
    <row r="6" spans="1:15" ht="14.5" x14ac:dyDescent="0.35">
      <c r="B6" s="96" t="s">
        <v>46</v>
      </c>
      <c r="C6" s="119">
        <f>C37</f>
        <v>133053.01</v>
      </c>
      <c r="D6" s="160">
        <f t="shared" si="0"/>
        <v>9.3576238136077027E-3</v>
      </c>
      <c r="L6"/>
      <c r="M6"/>
      <c r="N6"/>
      <c r="O6"/>
    </row>
    <row r="7" spans="1:15" ht="14.5" x14ac:dyDescent="0.35">
      <c r="B7" s="96" t="s">
        <v>8</v>
      </c>
      <c r="C7" s="119">
        <f>C44</f>
        <v>771309.54999999993</v>
      </c>
      <c r="D7" s="160">
        <f t="shared" si="0"/>
        <v>5.4246233232476591E-2</v>
      </c>
      <c r="L7"/>
      <c r="M7"/>
      <c r="N7"/>
      <c r="O7"/>
    </row>
    <row r="8" spans="1:15" ht="14.5" x14ac:dyDescent="0.35">
      <c r="B8" s="96" t="s">
        <v>10</v>
      </c>
      <c r="C8" s="119">
        <f>C48</f>
        <v>468822.79000000004</v>
      </c>
      <c r="D8" s="160">
        <f t="shared" si="0"/>
        <v>3.2972326624298116E-2</v>
      </c>
      <c r="L8"/>
      <c r="M8"/>
      <c r="N8"/>
      <c r="O8"/>
    </row>
    <row r="9" spans="1:15" x14ac:dyDescent="0.25">
      <c r="B9" s="95" t="s">
        <v>78</v>
      </c>
      <c r="C9" s="119">
        <f>C64</f>
        <v>1618799.0500000003</v>
      </c>
      <c r="D9" s="160">
        <f t="shared" si="0"/>
        <v>0.11385020556637936</v>
      </c>
    </row>
    <row r="10" spans="1:15" x14ac:dyDescent="0.25">
      <c r="B10" s="58" t="s">
        <v>79</v>
      </c>
      <c r="C10" s="119">
        <f>C68</f>
        <v>189941.22</v>
      </c>
      <c r="D10" s="160">
        <f t="shared" si="0"/>
        <v>1.3358574025929212E-2</v>
      </c>
    </row>
    <row r="11" spans="1:15" x14ac:dyDescent="0.25">
      <c r="B11" s="8" t="s">
        <v>68</v>
      </c>
      <c r="C11" s="125">
        <f>C78</f>
        <v>263405.87</v>
      </c>
      <c r="D11" s="160">
        <f t="shared" si="0"/>
        <v>1.8525345963658055E-2</v>
      </c>
    </row>
    <row r="12" spans="1:15" s="117" customFormat="1" x14ac:dyDescent="0.25">
      <c r="B12" s="62" t="s">
        <v>43</v>
      </c>
      <c r="C12" s="132">
        <f>SUM(C4:C11)</f>
        <v>14218674.810000002</v>
      </c>
      <c r="D12" s="164">
        <f>SUM(D4:D11)</f>
        <v>0.99999999999999989</v>
      </c>
    </row>
    <row r="14" spans="1:15" x14ac:dyDescent="0.25">
      <c r="B14" s="2" t="s">
        <v>2</v>
      </c>
      <c r="C14" s="2"/>
      <c r="D14" s="2"/>
      <c r="E14" s="2"/>
    </row>
    <row r="15" spans="1:15" s="117" customFormat="1" x14ac:dyDescent="0.25">
      <c r="B15" s="62" t="s">
        <v>1</v>
      </c>
      <c r="C15" s="64" t="s">
        <v>0</v>
      </c>
      <c r="D15" s="98" t="s">
        <v>4</v>
      </c>
    </row>
    <row r="16" spans="1:15" x14ac:dyDescent="0.25">
      <c r="B16" s="6" t="s">
        <v>5</v>
      </c>
      <c r="C16" s="124">
        <v>5717080.21</v>
      </c>
      <c r="D16" s="7">
        <f>C16/$C$21</f>
        <v>0.59773403513371348</v>
      </c>
      <c r="G16" s="19"/>
    </row>
    <row r="17" spans="2:19" x14ac:dyDescent="0.25">
      <c r="B17" s="8" t="s">
        <v>7</v>
      </c>
      <c r="C17" s="125">
        <v>3638307.9799999991</v>
      </c>
      <c r="D17" s="5">
        <f>C17/$C$21</f>
        <v>0.3803935628086263</v>
      </c>
    </row>
    <row r="18" spans="2:19" x14ac:dyDescent="0.25">
      <c r="B18" s="8" t="s">
        <v>9</v>
      </c>
      <c r="C18" s="125">
        <v>129493.8</v>
      </c>
      <c r="D18" s="5">
        <f>C18/$C$21</f>
        <v>1.3538878020883683E-2</v>
      </c>
    </row>
    <row r="19" spans="2:19" x14ac:dyDescent="0.25">
      <c r="B19" s="8" t="s">
        <v>11</v>
      </c>
      <c r="C19" s="125">
        <v>59708.21</v>
      </c>
      <c r="D19" s="5">
        <f>C19/$C$21</f>
        <v>6.2426322498475391E-3</v>
      </c>
    </row>
    <row r="20" spans="2:19" x14ac:dyDescent="0.25">
      <c r="B20" s="9" t="s">
        <v>12</v>
      </c>
      <c r="C20" s="126">
        <v>19998.519999999997</v>
      </c>
      <c r="D20" s="10">
        <f>C20/$C$21</f>
        <v>2.0908917869288161E-3</v>
      </c>
    </row>
    <row r="21" spans="2:19" s="117" customFormat="1" x14ac:dyDescent="0.25">
      <c r="B21" s="62" t="s">
        <v>43</v>
      </c>
      <c r="C21" s="102">
        <f>SUM(C16:C20)</f>
        <v>9564588.7200000007</v>
      </c>
      <c r="D21" s="161">
        <f>SUM(D16:D20)</f>
        <v>0.99999999999999989</v>
      </c>
    </row>
    <row r="23" spans="2:19" s="117" customFormat="1" x14ac:dyDescent="0.25">
      <c r="B23" s="62" t="s">
        <v>6</v>
      </c>
      <c r="C23" s="64" t="s">
        <v>0</v>
      </c>
      <c r="D23" s="98" t="s">
        <v>4</v>
      </c>
    </row>
    <row r="24" spans="2:19" ht="14.5" x14ac:dyDescent="0.35">
      <c r="B24" s="6" t="s">
        <v>35</v>
      </c>
      <c r="C24" s="124">
        <v>993802.47</v>
      </c>
      <c r="D24" s="7">
        <f t="shared" ref="D24:D31" si="1">C24/$C$32</f>
        <v>0.82217057953698802</v>
      </c>
      <c r="L24"/>
    </row>
    <row r="25" spans="2:19" ht="13" x14ac:dyDescent="0.3">
      <c r="B25" s="8" t="s">
        <v>37</v>
      </c>
      <c r="C25" s="125">
        <v>81403.360000000001</v>
      </c>
      <c r="D25" s="5">
        <f t="shared" si="1"/>
        <v>6.7344819204824546E-2</v>
      </c>
      <c r="R25" s="15"/>
    </row>
    <row r="26" spans="2:19" x14ac:dyDescent="0.25">
      <c r="B26" s="8" t="s">
        <v>38</v>
      </c>
      <c r="C26" s="125">
        <v>4046</v>
      </c>
      <c r="D26" s="5">
        <f t="shared" si="1"/>
        <v>3.3472468274370996E-3</v>
      </c>
    </row>
    <row r="27" spans="2:19" x14ac:dyDescent="0.25">
      <c r="B27" s="8" t="s">
        <v>39</v>
      </c>
      <c r="C27" s="125">
        <v>102293.67</v>
      </c>
      <c r="D27" s="5">
        <f t="shared" si="1"/>
        <v>8.4627326340681569E-2</v>
      </c>
    </row>
    <row r="28" spans="2:19" x14ac:dyDescent="0.25">
      <c r="B28" s="8" t="s">
        <v>44</v>
      </c>
      <c r="C28" s="125">
        <v>0</v>
      </c>
      <c r="D28" s="5">
        <f t="shared" si="1"/>
        <v>0</v>
      </c>
    </row>
    <row r="29" spans="2:19" x14ac:dyDescent="0.25">
      <c r="B29" s="8" t="s">
        <v>45</v>
      </c>
      <c r="C29" s="125">
        <v>9114.9599999999991</v>
      </c>
      <c r="D29" s="5">
        <f t="shared" si="1"/>
        <v>7.5407861943193434E-3</v>
      </c>
    </row>
    <row r="30" spans="2:19" x14ac:dyDescent="0.25">
      <c r="B30" s="8" t="s">
        <v>6</v>
      </c>
      <c r="C30" s="125">
        <v>18094.14</v>
      </c>
      <c r="D30" s="5">
        <f t="shared" si="1"/>
        <v>1.4969241895749561E-2</v>
      </c>
    </row>
    <row r="31" spans="2:19" ht="14.5" x14ac:dyDescent="0.35">
      <c r="B31" s="9" t="s">
        <v>40</v>
      </c>
      <c r="C31" s="126">
        <v>0</v>
      </c>
      <c r="D31" s="10">
        <f t="shared" si="1"/>
        <v>0</v>
      </c>
      <c r="R31"/>
      <c r="S31"/>
    </row>
    <row r="32" spans="2:19" s="117" customFormat="1" ht="14.5" x14ac:dyDescent="0.35">
      <c r="B32" s="62" t="s">
        <v>43</v>
      </c>
      <c r="C32" s="102">
        <f>SUM(C24:C31)</f>
        <v>1208754.5999999999</v>
      </c>
      <c r="D32" s="161">
        <f>SUM(D24:D31)</f>
        <v>1.0000000000000002</v>
      </c>
      <c r="R32" s="122"/>
      <c r="S32" s="122"/>
    </row>
    <row r="33" spans="2:20" ht="14.5" x14ac:dyDescent="0.35">
      <c r="S33"/>
      <c r="T33"/>
    </row>
    <row r="34" spans="2:20" s="117" customFormat="1" ht="14.5" x14ac:dyDescent="0.35">
      <c r="B34" s="68" t="s">
        <v>81</v>
      </c>
      <c r="C34" s="64" t="s">
        <v>0</v>
      </c>
      <c r="D34" s="98" t="s">
        <v>4</v>
      </c>
      <c r="R34" s="122"/>
      <c r="S34" s="122"/>
    </row>
    <row r="35" spans="2:20" ht="14.5" x14ac:dyDescent="0.35">
      <c r="B35" s="120" t="s">
        <v>47</v>
      </c>
      <c r="C35" s="124">
        <v>55762.280000000006</v>
      </c>
      <c r="D35" s="7">
        <f>C35/$C$37</f>
        <v>0.41909822258060908</v>
      </c>
      <c r="R35"/>
      <c r="S35"/>
    </row>
    <row r="36" spans="2:20" ht="14.5" x14ac:dyDescent="0.35">
      <c r="B36" s="95" t="s">
        <v>48</v>
      </c>
      <c r="C36" s="125">
        <v>77290.73</v>
      </c>
      <c r="D36" s="5">
        <f>C36/$C$37</f>
        <v>0.58090177741939086</v>
      </c>
      <c r="R36"/>
      <c r="S36"/>
    </row>
    <row r="37" spans="2:20" s="117" customFormat="1" x14ac:dyDescent="0.25">
      <c r="B37" s="62" t="s">
        <v>43</v>
      </c>
      <c r="C37" s="104">
        <f>SUM(C35:C36)</f>
        <v>133053.01</v>
      </c>
      <c r="D37" s="164">
        <f>SUM(D35:D36)</f>
        <v>1</v>
      </c>
    </row>
    <row r="38" spans="2:20" ht="14.5" x14ac:dyDescent="0.35">
      <c r="I38"/>
      <c r="J38"/>
      <c r="K38"/>
    </row>
    <row r="39" spans="2:20" s="117" customFormat="1" ht="14.5" x14ac:dyDescent="0.35">
      <c r="B39" s="62" t="s">
        <v>8</v>
      </c>
      <c r="C39" s="64" t="s">
        <v>0</v>
      </c>
      <c r="D39" s="98" t="s">
        <v>4</v>
      </c>
      <c r="H39" s="122"/>
      <c r="I39" s="122"/>
      <c r="J39" s="122"/>
    </row>
    <row r="40" spans="2:20" ht="14.5" x14ac:dyDescent="0.35">
      <c r="B40" s="120" t="s">
        <v>15</v>
      </c>
      <c r="C40" s="124">
        <v>624995.05000000005</v>
      </c>
      <c r="D40" s="7">
        <f>C40/$C$44</f>
        <v>0.810303787889052</v>
      </c>
      <c r="F40" s="36"/>
      <c r="H40"/>
      <c r="I40"/>
      <c r="J40"/>
    </row>
    <row r="41" spans="2:20" ht="14.5" x14ac:dyDescent="0.35">
      <c r="B41" s="95" t="s">
        <v>16</v>
      </c>
      <c r="C41" s="125">
        <v>33972</v>
      </c>
      <c r="D41" s="5">
        <f>C41/$C$44</f>
        <v>4.4044573284487409E-2</v>
      </c>
      <c r="F41" s="36"/>
      <c r="H41"/>
      <c r="I41"/>
      <c r="J41"/>
    </row>
    <row r="42" spans="2:20" ht="14.5" x14ac:dyDescent="0.35">
      <c r="B42" s="95" t="s">
        <v>20</v>
      </c>
      <c r="C42" s="125">
        <v>102489.05999999998</v>
      </c>
      <c r="D42" s="5">
        <f>C42/$C$44</f>
        <v>0.13287669003968638</v>
      </c>
      <c r="F42" s="36"/>
      <c r="H42"/>
      <c r="I42"/>
      <c r="J42"/>
    </row>
    <row r="43" spans="2:20" ht="14.5" x14ac:dyDescent="0.35">
      <c r="B43" s="95" t="s">
        <v>18</v>
      </c>
      <c r="C43" s="126">
        <v>9853.4399999999987</v>
      </c>
      <c r="D43" s="5">
        <f>C43/$C$44</f>
        <v>1.2774948786774388E-2</v>
      </c>
      <c r="F43" s="36"/>
      <c r="H43"/>
      <c r="I43"/>
      <c r="J43"/>
      <c r="K43" s="16"/>
    </row>
    <row r="44" spans="2:20" s="117" customFormat="1" ht="14.5" x14ac:dyDescent="0.35">
      <c r="B44" s="62" t="s">
        <v>43</v>
      </c>
      <c r="C44" s="102">
        <f>SUM(C40:C43)</f>
        <v>771309.54999999993</v>
      </c>
      <c r="D44" s="164">
        <f>SUM(D40:D43)</f>
        <v>1.0000000000000002</v>
      </c>
      <c r="F44" s="130"/>
      <c r="H44" s="122"/>
      <c r="I44" s="122"/>
      <c r="J44" s="122"/>
    </row>
    <row r="45" spans="2:20" ht="14.5" x14ac:dyDescent="0.35">
      <c r="I45"/>
      <c r="J45"/>
      <c r="K45"/>
    </row>
    <row r="46" spans="2:20" s="117" customFormat="1" x14ac:dyDescent="0.25">
      <c r="B46" s="62" t="s">
        <v>10</v>
      </c>
      <c r="C46" s="64" t="s">
        <v>0</v>
      </c>
      <c r="D46" s="98" t="s">
        <v>4</v>
      </c>
    </row>
    <row r="47" spans="2:20" ht="21" x14ac:dyDescent="0.25">
      <c r="B47" s="129" t="s">
        <v>42</v>
      </c>
      <c r="C47" s="128">
        <v>468822.79000000004</v>
      </c>
      <c r="D47" s="11">
        <f>C47/$C$48</f>
        <v>1</v>
      </c>
    </row>
    <row r="48" spans="2:20" s="117" customFormat="1" x14ac:dyDescent="0.25">
      <c r="B48" s="62" t="s">
        <v>43</v>
      </c>
      <c r="C48" s="102">
        <f>SUM(C47)</f>
        <v>468822.79000000004</v>
      </c>
      <c r="D48" s="161">
        <f>SUM(D47)</f>
        <v>1</v>
      </c>
      <c r="F48" s="130"/>
      <c r="G48" s="130"/>
      <c r="H48" s="130"/>
      <c r="I48" s="130"/>
    </row>
    <row r="49" spans="2:9" x14ac:dyDescent="0.25">
      <c r="F49" s="27"/>
      <c r="G49" s="12"/>
      <c r="H49" s="12"/>
      <c r="I49" s="12"/>
    </row>
    <row r="50" spans="2:9" s="117" customFormat="1" x14ac:dyDescent="0.25">
      <c r="B50" s="68" t="s">
        <v>67</v>
      </c>
      <c r="C50" s="64" t="s">
        <v>0</v>
      </c>
      <c r="D50" s="98" t="s">
        <v>4</v>
      </c>
      <c r="F50" s="27"/>
      <c r="G50" s="130"/>
      <c r="H50" s="130"/>
      <c r="I50" s="130"/>
    </row>
    <row r="51" spans="2:9" x14ac:dyDescent="0.25">
      <c r="B51" s="120" t="s">
        <v>21</v>
      </c>
      <c r="C51" s="147">
        <v>3493.88</v>
      </c>
      <c r="D51" s="7">
        <f t="shared" ref="D51:D63" si="2">C51/$C$64</f>
        <v>2.1583160677046353E-3</v>
      </c>
      <c r="F51" s="27"/>
      <c r="G51" s="12"/>
      <c r="H51" s="12"/>
      <c r="I51" s="12"/>
    </row>
    <row r="52" spans="2:9" x14ac:dyDescent="0.25">
      <c r="B52" s="110" t="s">
        <v>26</v>
      </c>
      <c r="C52" s="145">
        <v>0</v>
      </c>
      <c r="D52" s="5">
        <f t="shared" si="2"/>
        <v>0</v>
      </c>
      <c r="F52" s="27"/>
      <c r="G52" s="12"/>
      <c r="H52" s="12"/>
      <c r="I52" s="12"/>
    </row>
    <row r="53" spans="2:9" x14ac:dyDescent="0.25">
      <c r="B53" s="110" t="s">
        <v>25</v>
      </c>
      <c r="C53" s="145">
        <v>1675.94</v>
      </c>
      <c r="D53" s="5">
        <f t="shared" si="2"/>
        <v>1.0352983589902648E-3</v>
      </c>
      <c r="F53" s="27"/>
      <c r="G53" s="12"/>
      <c r="H53" s="12"/>
      <c r="I53" s="12"/>
    </row>
    <row r="54" spans="2:9" x14ac:dyDescent="0.25">
      <c r="B54" s="95" t="s">
        <v>14</v>
      </c>
      <c r="C54" s="145">
        <v>543175.60000000009</v>
      </c>
      <c r="D54" s="5">
        <f t="shared" si="2"/>
        <v>0.33554232688733043</v>
      </c>
      <c r="F54" s="27"/>
      <c r="G54" s="12"/>
      <c r="H54" s="12"/>
      <c r="I54" s="12"/>
    </row>
    <row r="55" spans="2:9" x14ac:dyDescent="0.25">
      <c r="B55" s="111" t="s">
        <v>13</v>
      </c>
      <c r="C55" s="145">
        <v>116125.17</v>
      </c>
      <c r="D55" s="5">
        <f t="shared" si="2"/>
        <v>7.1735383091557886E-2</v>
      </c>
      <c r="F55" s="27"/>
      <c r="G55" s="12"/>
      <c r="H55" s="12"/>
      <c r="I55" s="12"/>
    </row>
    <row r="56" spans="2:9" x14ac:dyDescent="0.25">
      <c r="B56" s="111" t="s">
        <v>3</v>
      </c>
      <c r="C56" s="145">
        <v>2553</v>
      </c>
      <c r="D56" s="5">
        <f t="shared" si="2"/>
        <v>1.5770950693355049E-3</v>
      </c>
      <c r="F56" s="27"/>
      <c r="G56" s="12"/>
      <c r="H56" s="12"/>
      <c r="I56" s="12"/>
    </row>
    <row r="57" spans="2:9" x14ac:dyDescent="0.25">
      <c r="B57" s="95" t="s">
        <v>24</v>
      </c>
      <c r="C57" s="145">
        <v>0</v>
      </c>
      <c r="D57" s="5">
        <f t="shared" si="2"/>
        <v>0</v>
      </c>
      <c r="F57" s="27"/>
      <c r="G57" s="12"/>
      <c r="H57" s="12"/>
      <c r="I57" s="12"/>
    </row>
    <row r="58" spans="2:9" x14ac:dyDescent="0.25">
      <c r="B58" s="95" t="s">
        <v>19</v>
      </c>
      <c r="C58" s="145">
        <v>120</v>
      </c>
      <c r="D58" s="5">
        <f t="shared" si="2"/>
        <v>7.4129027935863917E-5</v>
      </c>
      <c r="F58" s="27"/>
      <c r="G58" s="12"/>
      <c r="H58" s="12"/>
      <c r="I58" s="12"/>
    </row>
    <row r="59" spans="2:9" x14ac:dyDescent="0.25">
      <c r="B59" s="95" t="s">
        <v>34</v>
      </c>
      <c r="C59" s="145">
        <v>202513.02000000002</v>
      </c>
      <c r="D59" s="5">
        <f t="shared" si="2"/>
        <v>0.12510077764130142</v>
      </c>
      <c r="F59" s="27"/>
      <c r="G59" s="12"/>
      <c r="H59" s="12"/>
      <c r="I59" s="12"/>
    </row>
    <row r="60" spans="2:9" x14ac:dyDescent="0.25">
      <c r="B60" s="95" t="s">
        <v>23</v>
      </c>
      <c r="C60" s="145">
        <v>20321.29</v>
      </c>
      <c r="D60" s="5">
        <f t="shared" si="2"/>
        <v>1.2553312284189936E-2</v>
      </c>
      <c r="F60" s="27"/>
      <c r="G60" s="12"/>
      <c r="H60" s="12"/>
      <c r="I60" s="12"/>
    </row>
    <row r="61" spans="2:9" x14ac:dyDescent="0.25">
      <c r="B61" s="95" t="s">
        <v>17</v>
      </c>
      <c r="C61" s="145">
        <v>451775.15</v>
      </c>
      <c r="D61" s="5">
        <f t="shared" si="2"/>
        <v>0.27908043929232595</v>
      </c>
      <c r="F61" s="27"/>
      <c r="G61" s="12"/>
      <c r="H61" s="12"/>
      <c r="I61" s="12"/>
    </row>
    <row r="62" spans="2:9" x14ac:dyDescent="0.25">
      <c r="B62" s="95" t="s">
        <v>27</v>
      </c>
      <c r="C62" s="145">
        <v>254570</v>
      </c>
      <c r="D62" s="5">
        <f t="shared" si="2"/>
        <v>0.15725855534694066</v>
      </c>
      <c r="F62" s="56"/>
      <c r="G62" s="12"/>
      <c r="H62" s="12"/>
      <c r="I62" s="12"/>
    </row>
    <row r="63" spans="2:9" x14ac:dyDescent="0.25">
      <c r="B63" s="95" t="s">
        <v>28</v>
      </c>
      <c r="C63" s="145">
        <v>22476</v>
      </c>
      <c r="D63" s="5">
        <f t="shared" si="2"/>
        <v>1.3884366932387314E-2</v>
      </c>
      <c r="F63" s="56"/>
      <c r="G63" s="12"/>
      <c r="H63" s="12"/>
      <c r="I63" s="12"/>
    </row>
    <row r="64" spans="2:9" s="117" customFormat="1" x14ac:dyDescent="0.25">
      <c r="B64" s="62" t="s">
        <v>43</v>
      </c>
      <c r="C64" s="104">
        <f>SUM(C51:C63)</f>
        <v>1618799.0500000003</v>
      </c>
      <c r="D64" s="131">
        <f>SUM(D51:D63)</f>
        <v>0.99999999999999989</v>
      </c>
      <c r="F64" s="36"/>
      <c r="G64" s="130"/>
      <c r="H64" s="130"/>
      <c r="I64" s="130"/>
    </row>
    <row r="65" spans="1:10" s="117" customFormat="1" x14ac:dyDescent="0.25">
      <c r="A65" s="152"/>
      <c r="B65" s="153"/>
      <c r="C65" s="154"/>
      <c r="D65" s="155"/>
      <c r="F65" s="36"/>
      <c r="G65" s="130"/>
      <c r="H65" s="130"/>
      <c r="I65" s="130"/>
    </row>
    <row r="66" spans="1:10" x14ac:dyDescent="0.25">
      <c r="B66" s="68" t="s">
        <v>79</v>
      </c>
      <c r="C66" s="74" t="s">
        <v>0</v>
      </c>
      <c r="D66" s="64" t="s">
        <v>4</v>
      </c>
      <c r="F66" s="27"/>
      <c r="G66" s="12"/>
      <c r="H66" s="12"/>
      <c r="I66" s="12"/>
    </row>
    <row r="67" spans="1:10" x14ac:dyDescent="0.25">
      <c r="B67" s="85" t="s">
        <v>36</v>
      </c>
      <c r="C67" s="128">
        <v>189941.22</v>
      </c>
      <c r="D67" s="148">
        <f>C67/C68</f>
        <v>1</v>
      </c>
      <c r="F67" s="27"/>
      <c r="G67" s="12"/>
      <c r="H67" s="12"/>
      <c r="I67" s="12"/>
    </row>
    <row r="68" spans="1:10" x14ac:dyDescent="0.25">
      <c r="B68" s="62" t="s">
        <v>43</v>
      </c>
      <c r="C68" s="102">
        <f>SUM(C67)</f>
        <v>189941.22</v>
      </c>
      <c r="D68" s="161">
        <f>SUM(D67)</f>
        <v>1</v>
      </c>
      <c r="F68" s="27"/>
      <c r="G68" s="12"/>
      <c r="H68" s="12"/>
      <c r="I68" s="12"/>
    </row>
    <row r="69" spans="1:10" x14ac:dyDescent="0.25">
      <c r="F69" s="27"/>
      <c r="G69" s="12"/>
      <c r="H69" s="12"/>
      <c r="I69" s="12"/>
    </row>
    <row r="70" spans="1:10" s="117" customFormat="1" x14ac:dyDescent="0.25">
      <c r="B70" s="101" t="s">
        <v>68</v>
      </c>
      <c r="C70" s="74" t="s">
        <v>0</v>
      </c>
      <c r="D70" s="100" t="s">
        <v>4</v>
      </c>
      <c r="F70" s="27"/>
      <c r="G70" s="130"/>
      <c r="H70" s="130"/>
      <c r="I70" s="130"/>
    </row>
    <row r="71" spans="1:10" ht="14.5" x14ac:dyDescent="0.35">
      <c r="B71" s="120" t="s">
        <v>41</v>
      </c>
      <c r="C71" s="145">
        <v>2008</v>
      </c>
      <c r="D71" s="5">
        <f t="shared" ref="D71:D77" si="3">C71/$C$78</f>
        <v>7.6232165972611012E-3</v>
      </c>
      <c r="F71" s="27"/>
      <c r="G71" s="12"/>
      <c r="H71" s="1"/>
      <c r="I71" s="1"/>
      <c r="J71"/>
    </row>
    <row r="72" spans="1:10" ht="14.5" x14ac:dyDescent="0.35">
      <c r="B72" s="95" t="s">
        <v>22</v>
      </c>
      <c r="C72" s="145">
        <v>11189.02</v>
      </c>
      <c r="D72" s="5">
        <f t="shared" si="3"/>
        <v>4.24782484915769E-2</v>
      </c>
      <c r="F72" s="27"/>
      <c r="G72" s="12"/>
      <c r="H72" s="1"/>
      <c r="I72" s="1"/>
      <c r="J72"/>
    </row>
    <row r="73" spans="1:10" ht="14.5" x14ac:dyDescent="0.35">
      <c r="B73" s="95" t="s">
        <v>33</v>
      </c>
      <c r="C73" s="145">
        <v>70817.27</v>
      </c>
      <c r="D73" s="5">
        <f t="shared" si="3"/>
        <v>0.26885228487884499</v>
      </c>
      <c r="F73" s="27"/>
      <c r="G73" s="12"/>
      <c r="H73" s="1"/>
      <c r="I73" s="1"/>
      <c r="J73"/>
    </row>
    <row r="74" spans="1:10" ht="14.5" x14ac:dyDescent="0.35">
      <c r="B74" s="95" t="s">
        <v>32</v>
      </c>
      <c r="C74" s="145">
        <v>5140</v>
      </c>
      <c r="D74" s="5">
        <f t="shared" si="3"/>
        <v>1.9513612206136486E-2</v>
      </c>
      <c r="F74" s="27"/>
      <c r="G74" s="12"/>
      <c r="H74" s="1"/>
      <c r="I74" s="1"/>
      <c r="J74"/>
    </row>
    <row r="75" spans="1:10" ht="14.5" x14ac:dyDescent="0.35">
      <c r="B75" s="95" t="s">
        <v>31</v>
      </c>
      <c r="C75" s="145">
        <v>49</v>
      </c>
      <c r="D75" s="5">
        <f t="shared" si="3"/>
        <v>1.8602470780169022E-4</v>
      </c>
      <c r="F75" s="27"/>
      <c r="G75" s="12"/>
      <c r="H75" s="1"/>
      <c r="I75" s="1"/>
      <c r="J75"/>
    </row>
    <row r="76" spans="1:10" ht="14.5" x14ac:dyDescent="0.35">
      <c r="B76" s="95" t="s">
        <v>30</v>
      </c>
      <c r="C76" s="145">
        <v>102037.23999999999</v>
      </c>
      <c r="D76" s="5">
        <f t="shared" si="3"/>
        <v>0.38737648481410075</v>
      </c>
      <c r="F76" s="27"/>
      <c r="G76" s="12"/>
      <c r="H76" s="1"/>
      <c r="I76" s="1"/>
      <c r="J76"/>
    </row>
    <row r="77" spans="1:10" x14ac:dyDescent="0.25">
      <c r="B77" s="121" t="s">
        <v>29</v>
      </c>
      <c r="C77" s="145">
        <v>72165.34</v>
      </c>
      <c r="D77" s="5">
        <f t="shared" si="3"/>
        <v>0.27397012830427808</v>
      </c>
      <c r="F77" s="27"/>
      <c r="G77" s="12"/>
      <c r="H77" s="12"/>
      <c r="I77" s="12"/>
    </row>
    <row r="78" spans="1:10" x14ac:dyDescent="0.25">
      <c r="B78" s="62" t="s">
        <v>43</v>
      </c>
      <c r="C78" s="104">
        <f>SUM(C71:C77)</f>
        <v>263405.87</v>
      </c>
      <c r="D78" s="131">
        <f>SUM(D71:D77)</f>
        <v>1</v>
      </c>
      <c r="F78" s="27"/>
      <c r="G78" s="12"/>
      <c r="H78" s="12"/>
      <c r="I78" s="12"/>
    </row>
    <row r="79" spans="1:10" x14ac:dyDescent="0.25">
      <c r="F79" s="27"/>
      <c r="G79" s="12"/>
      <c r="H79" s="12"/>
      <c r="I79" s="12"/>
    </row>
    <row r="80" spans="1:10" x14ac:dyDescent="0.25">
      <c r="F80" s="12"/>
      <c r="G80" s="12"/>
      <c r="H80" s="12"/>
      <c r="I80" s="12"/>
    </row>
    <row r="81" spans="2:9" s="117" customFormat="1" x14ac:dyDescent="0.25">
      <c r="B81" s="3"/>
      <c r="C81" s="3"/>
      <c r="D81" s="3"/>
      <c r="F81" s="130"/>
      <c r="G81" s="130"/>
      <c r="H81" s="130"/>
      <c r="I81" s="146"/>
    </row>
    <row r="82" spans="2:9" ht="14.5" x14ac:dyDescent="0.35">
      <c r="B82"/>
      <c r="C82"/>
      <c r="D82"/>
      <c r="F82" s="12"/>
      <c r="G82" s="12"/>
      <c r="H82" s="12"/>
      <c r="I82" s="12"/>
    </row>
    <row r="83" spans="2:9" ht="14.5" x14ac:dyDescent="0.35">
      <c r="B83"/>
      <c r="C83"/>
      <c r="D83"/>
      <c r="F83" s="12"/>
      <c r="G83" s="12"/>
      <c r="H83" s="12"/>
      <c r="I83" s="12"/>
    </row>
    <row r="84" spans="2:9" ht="14.5" x14ac:dyDescent="0.35">
      <c r="B84"/>
      <c r="C84"/>
      <c r="D84"/>
      <c r="E84"/>
      <c r="F84" s="1"/>
      <c r="G84" s="12"/>
      <c r="H84" s="12"/>
      <c r="I84" s="12"/>
    </row>
    <row r="85" spans="2:9" ht="14.5" x14ac:dyDescent="0.35">
      <c r="B85"/>
      <c r="C85"/>
      <c r="D85"/>
      <c r="E85"/>
      <c r="F85"/>
      <c r="G85" s="12"/>
    </row>
    <row r="86" spans="2:9" ht="14.5" x14ac:dyDescent="0.35">
      <c r="B86"/>
      <c r="C86"/>
      <c r="D86"/>
      <c r="E86"/>
      <c r="F86"/>
      <c r="G86" s="12"/>
    </row>
    <row r="87" spans="2:9" ht="14.5" x14ac:dyDescent="0.35">
      <c r="B87"/>
      <c r="C87"/>
      <c r="D87"/>
      <c r="E87"/>
      <c r="F87"/>
      <c r="G87" s="12"/>
    </row>
    <row r="88" spans="2:9" ht="14.5" x14ac:dyDescent="0.35">
      <c r="E88"/>
      <c r="F88"/>
      <c r="G88" s="12"/>
    </row>
    <row r="89" spans="2:9" ht="14.5" x14ac:dyDescent="0.35">
      <c r="E89"/>
      <c r="F89"/>
      <c r="G89" s="12"/>
    </row>
    <row r="90" spans="2:9" x14ac:dyDescent="0.25">
      <c r="F90" s="14"/>
      <c r="G90" s="12"/>
    </row>
    <row r="91" spans="2:9" x14ac:dyDescent="0.25">
      <c r="C91" s="17"/>
      <c r="D91" s="17"/>
      <c r="F91" s="14"/>
      <c r="G91" s="12"/>
    </row>
    <row r="92" spans="2:9" x14ac:dyDescent="0.25">
      <c r="F92" s="14"/>
      <c r="G92" s="12"/>
    </row>
    <row r="93" spans="2:9" x14ac:dyDescent="0.25">
      <c r="B93" s="12"/>
      <c r="C93" s="12"/>
      <c r="D93" s="12"/>
      <c r="E93" s="17"/>
      <c r="F93" s="18"/>
      <c r="G93" s="12"/>
    </row>
    <row r="94" spans="2:9" x14ac:dyDescent="0.25">
      <c r="B94" s="12"/>
      <c r="C94" s="12"/>
      <c r="D94" s="12"/>
      <c r="F94" s="14"/>
      <c r="G94" s="12"/>
    </row>
    <row r="95" spans="2:9" x14ac:dyDescent="0.25">
      <c r="B95" s="12"/>
      <c r="C95" s="12"/>
      <c r="D95" s="4"/>
      <c r="E95" s="12"/>
      <c r="F95" s="21"/>
      <c r="G95" s="12"/>
      <c r="H95" s="12"/>
    </row>
    <row r="96" spans="2:9" x14ac:dyDescent="0.25">
      <c r="B96" s="12"/>
      <c r="C96" s="12"/>
      <c r="D96" s="4"/>
      <c r="E96" s="12"/>
      <c r="F96" s="21"/>
      <c r="G96" s="12"/>
      <c r="H96" s="12"/>
    </row>
    <row r="97" spans="2:8" x14ac:dyDescent="0.25">
      <c r="B97" s="12"/>
      <c r="C97" s="12"/>
      <c r="D97" s="4"/>
      <c r="E97" s="12"/>
      <c r="F97" s="21"/>
      <c r="G97" s="12"/>
      <c r="H97" s="12"/>
    </row>
    <row r="98" spans="2:8" x14ac:dyDescent="0.25">
      <c r="B98" s="12"/>
      <c r="C98" s="12"/>
      <c r="D98" s="4"/>
      <c r="E98" s="12"/>
      <c r="F98" s="21"/>
      <c r="G98" s="12"/>
      <c r="H98" s="12"/>
    </row>
    <row r="99" spans="2:8" x14ac:dyDescent="0.25">
      <c r="B99" s="12"/>
      <c r="C99" s="12"/>
      <c r="D99" s="4"/>
      <c r="E99" s="12"/>
      <c r="F99" s="21"/>
      <c r="G99" s="12"/>
      <c r="H99" s="12"/>
    </row>
    <row r="100" spans="2:8" x14ac:dyDescent="0.25">
      <c r="B100" s="12"/>
      <c r="C100" s="12"/>
      <c r="D100" s="4"/>
      <c r="E100" s="12"/>
      <c r="F100" s="21"/>
      <c r="G100" s="12"/>
      <c r="H100" s="12"/>
    </row>
    <row r="101" spans="2:8" x14ac:dyDescent="0.25">
      <c r="B101" s="12"/>
      <c r="C101" s="12"/>
      <c r="D101" s="4"/>
      <c r="E101" s="12"/>
      <c r="F101" s="21"/>
      <c r="G101" s="12"/>
      <c r="H101" s="12"/>
    </row>
    <row r="102" spans="2:8" x14ac:dyDescent="0.25">
      <c r="B102" s="12"/>
      <c r="C102" s="12"/>
      <c r="D102" s="4"/>
      <c r="E102" s="12"/>
      <c r="F102" s="12"/>
      <c r="G102" s="12"/>
      <c r="H102" s="12"/>
    </row>
    <row r="103" spans="2:8" ht="14.5" x14ac:dyDescent="0.35">
      <c r="B103" s="12"/>
      <c r="C103" s="12"/>
      <c r="D103" s="4"/>
      <c r="E103" s="12"/>
      <c r="F103" s="12"/>
      <c r="G103" s="1"/>
      <c r="H103" s="12"/>
    </row>
    <row r="104" spans="2:8" ht="14.5" x14ac:dyDescent="0.35">
      <c r="B104" s="12"/>
      <c r="C104" s="12"/>
      <c r="D104" s="4"/>
      <c r="E104" s="12"/>
      <c r="F104" s="12"/>
      <c r="G104" s="1"/>
      <c r="H104" s="12"/>
    </row>
    <row r="105" spans="2:8" ht="14.5" x14ac:dyDescent="0.35">
      <c r="B105" s="12"/>
      <c r="C105" s="12"/>
      <c r="D105" s="4"/>
      <c r="E105" s="12"/>
      <c r="F105" s="12"/>
      <c r="G105" s="1"/>
      <c r="H105" s="12"/>
    </row>
    <row r="106" spans="2:8" ht="14.5" x14ac:dyDescent="0.35">
      <c r="B106" s="12"/>
      <c r="C106" s="12"/>
      <c r="D106" s="4"/>
      <c r="E106" s="12"/>
      <c r="F106" s="12"/>
      <c r="G106" s="1"/>
      <c r="H106" s="12"/>
    </row>
    <row r="107" spans="2:8" x14ac:dyDescent="0.25">
      <c r="B107" s="12"/>
      <c r="C107" s="12"/>
      <c r="D107" s="4"/>
      <c r="E107" s="12"/>
      <c r="F107" s="12"/>
      <c r="G107" s="12"/>
      <c r="H107" s="12"/>
    </row>
    <row r="108" spans="2:8" x14ac:dyDescent="0.25">
      <c r="B108" s="12"/>
      <c r="C108" s="12"/>
      <c r="D108" s="4"/>
      <c r="E108" s="12"/>
      <c r="F108" s="12"/>
      <c r="G108" s="12"/>
      <c r="H108" s="12"/>
    </row>
    <row r="109" spans="2:8" x14ac:dyDescent="0.25">
      <c r="B109" s="12"/>
      <c r="C109" s="12"/>
      <c r="D109" s="4"/>
      <c r="E109" s="12"/>
      <c r="F109" s="12"/>
      <c r="G109" s="12"/>
      <c r="H109" s="12"/>
    </row>
    <row r="110" spans="2:8" x14ac:dyDescent="0.25">
      <c r="B110" s="12"/>
      <c r="C110" s="12"/>
      <c r="D110" s="4"/>
      <c r="E110" s="12"/>
      <c r="F110" s="12"/>
      <c r="G110" s="12"/>
      <c r="H110" s="12"/>
    </row>
    <row r="111" spans="2:8" x14ac:dyDescent="0.25">
      <c r="B111" s="12"/>
      <c r="C111" s="12"/>
      <c r="D111" s="21"/>
      <c r="E111" s="12"/>
      <c r="F111" s="12"/>
      <c r="G111" s="12"/>
      <c r="H111" s="12"/>
    </row>
    <row r="112" spans="2:8" x14ac:dyDescent="0.25">
      <c r="B112" s="12"/>
      <c r="C112" s="12"/>
      <c r="D112" s="4"/>
      <c r="E112" s="12"/>
      <c r="F112" s="22"/>
      <c r="G112" s="12"/>
      <c r="H112" s="12"/>
    </row>
    <row r="113" spans="2:8" ht="14.5" x14ac:dyDescent="0.35">
      <c r="B113" s="12"/>
      <c r="C113" s="12"/>
      <c r="D113" s="4"/>
      <c r="E113" s="1"/>
      <c r="F113" s="1"/>
      <c r="G113" s="12"/>
      <c r="H113" s="1"/>
    </row>
    <row r="114" spans="2:8" ht="14.5" x14ac:dyDescent="0.35">
      <c r="B114" s="12"/>
      <c r="C114" s="12"/>
      <c r="D114" s="12"/>
      <c r="E114" s="1"/>
      <c r="F114" s="1"/>
      <c r="G114" s="12"/>
      <c r="H114" s="1"/>
    </row>
    <row r="115" spans="2:8" ht="14.5" x14ac:dyDescent="0.35">
      <c r="B115" s="12"/>
      <c r="C115" s="12"/>
      <c r="D115" s="4"/>
      <c r="E115" s="1"/>
      <c r="F115" s="1"/>
      <c r="G115" s="12"/>
      <c r="H115" s="1"/>
    </row>
    <row r="116" spans="2:8" ht="14.5" x14ac:dyDescent="0.35">
      <c r="B116" s="12"/>
      <c r="C116" s="12"/>
      <c r="D116" s="4"/>
      <c r="E116" s="1"/>
      <c r="F116" s="1"/>
      <c r="G116" s="12"/>
      <c r="H116" s="1"/>
    </row>
    <row r="117" spans="2:8" x14ac:dyDescent="0.25">
      <c r="B117" s="12"/>
      <c r="C117" s="12"/>
      <c r="D117" s="4"/>
      <c r="E117" s="12"/>
      <c r="F117" s="12"/>
      <c r="G117" s="12"/>
      <c r="H117" s="12"/>
    </row>
    <row r="118" spans="2:8" x14ac:dyDescent="0.25">
      <c r="B118" s="12"/>
      <c r="C118" s="12"/>
      <c r="D118" s="4"/>
      <c r="E118" s="12"/>
      <c r="F118" s="12"/>
      <c r="G118" s="12"/>
      <c r="H118" s="12"/>
    </row>
    <row r="119" spans="2:8" x14ac:dyDescent="0.25">
      <c r="B119" s="12"/>
      <c r="C119" s="23"/>
      <c r="D119" s="4"/>
      <c r="E119" s="12"/>
      <c r="F119" s="12"/>
      <c r="G119" s="12"/>
      <c r="H119" s="12"/>
    </row>
    <row r="120" spans="2:8" x14ac:dyDescent="0.25">
      <c r="B120" s="12"/>
      <c r="C120" s="12"/>
      <c r="D120" s="4"/>
      <c r="E120" s="12"/>
      <c r="F120" s="12"/>
      <c r="G120" s="12"/>
      <c r="H120" s="12"/>
    </row>
    <row r="121" spans="2:8" x14ac:dyDescent="0.25">
      <c r="B121" s="12"/>
      <c r="C121" s="12"/>
      <c r="D121" s="4"/>
      <c r="E121" s="12"/>
      <c r="F121" s="12"/>
      <c r="G121" s="12"/>
      <c r="H121" s="12"/>
    </row>
    <row r="122" spans="2:8" x14ac:dyDescent="0.25">
      <c r="B122" s="12"/>
      <c r="C122" s="12"/>
      <c r="D122" s="4"/>
      <c r="E122" s="12"/>
      <c r="F122" s="12"/>
      <c r="G122" s="12"/>
      <c r="H122" s="12"/>
    </row>
    <row r="123" spans="2:8" x14ac:dyDescent="0.25">
      <c r="B123" s="12"/>
      <c r="C123" s="12"/>
      <c r="D123" s="4"/>
      <c r="E123" s="12"/>
      <c r="F123" s="12"/>
      <c r="G123" s="12"/>
      <c r="H123" s="12"/>
    </row>
    <row r="124" spans="2:8" x14ac:dyDescent="0.25">
      <c r="B124" s="12"/>
      <c r="C124" s="12"/>
      <c r="D124" s="4"/>
      <c r="E124" s="12"/>
      <c r="F124" s="12"/>
      <c r="G124" s="12"/>
      <c r="H124" s="12"/>
    </row>
    <row r="125" spans="2:8" x14ac:dyDescent="0.25">
      <c r="B125" s="12"/>
      <c r="C125" s="12"/>
      <c r="D125" s="4"/>
      <c r="E125" s="12"/>
      <c r="F125" s="12"/>
      <c r="G125" s="12"/>
      <c r="H125" s="12"/>
    </row>
    <row r="126" spans="2:8" x14ac:dyDescent="0.25">
      <c r="B126" s="12"/>
      <c r="C126" s="12"/>
      <c r="D126" s="4"/>
      <c r="E126" s="12"/>
      <c r="F126" s="12"/>
      <c r="G126" s="12"/>
      <c r="H126" s="12"/>
    </row>
    <row r="127" spans="2:8" x14ac:dyDescent="0.25">
      <c r="B127" s="12"/>
      <c r="C127" s="12"/>
      <c r="D127" s="4"/>
      <c r="E127" s="12"/>
      <c r="F127" s="12"/>
      <c r="G127" s="12"/>
      <c r="H127" s="12"/>
    </row>
    <row r="128" spans="2:8" x14ac:dyDescent="0.25">
      <c r="B128" s="12"/>
      <c r="C128" s="12"/>
      <c r="D128" s="12"/>
      <c r="E128" s="12"/>
      <c r="F128" s="12"/>
      <c r="G128" s="12"/>
      <c r="H128" s="12"/>
    </row>
    <row r="129" spans="2:8" x14ac:dyDescent="0.25">
      <c r="B129" s="12"/>
      <c r="C129" s="12"/>
      <c r="D129" s="4"/>
      <c r="E129" s="12"/>
      <c r="F129" s="12"/>
      <c r="G129" s="12"/>
      <c r="H129" s="12"/>
    </row>
    <row r="130" spans="2:8" x14ac:dyDescent="0.25">
      <c r="B130" s="12"/>
      <c r="C130" s="24"/>
      <c r="D130" s="21"/>
      <c r="E130" s="12"/>
      <c r="F130" s="12"/>
      <c r="G130" s="12"/>
      <c r="H130" s="12"/>
    </row>
    <row r="131" spans="2:8" x14ac:dyDescent="0.25">
      <c r="B131" s="12"/>
      <c r="C131" s="12"/>
      <c r="D131" s="21"/>
      <c r="E131" s="12"/>
      <c r="F131" s="12"/>
      <c r="G131" s="12"/>
      <c r="H131" s="12"/>
    </row>
    <row r="132" spans="2:8" x14ac:dyDescent="0.25">
      <c r="B132" s="12"/>
      <c r="C132" s="12"/>
      <c r="D132" s="21"/>
      <c r="E132" s="12"/>
      <c r="F132" s="12"/>
      <c r="G132" s="12"/>
      <c r="H132" s="12"/>
    </row>
    <row r="133" spans="2:8" x14ac:dyDescent="0.25">
      <c r="B133" s="12"/>
      <c r="C133" s="12"/>
      <c r="D133" s="21"/>
      <c r="E133" s="12"/>
      <c r="F133" s="12"/>
      <c r="G133" s="12"/>
      <c r="H133" s="12"/>
    </row>
    <row r="134" spans="2:8" x14ac:dyDescent="0.25">
      <c r="B134" s="12"/>
      <c r="C134" s="12"/>
      <c r="D134" s="21"/>
      <c r="E134" s="12"/>
      <c r="F134" s="12"/>
      <c r="G134" s="12"/>
      <c r="H134" s="12"/>
    </row>
    <row r="135" spans="2:8" x14ac:dyDescent="0.25">
      <c r="B135" s="12"/>
      <c r="C135" s="12"/>
      <c r="D135" s="21"/>
      <c r="E135" s="12"/>
      <c r="F135" s="12"/>
      <c r="G135" s="12"/>
      <c r="H135" s="12"/>
    </row>
    <row r="136" spans="2:8" x14ac:dyDescent="0.25">
      <c r="B136" s="12"/>
      <c r="C136" s="12"/>
      <c r="D136" s="21"/>
      <c r="E136" s="12"/>
      <c r="F136" s="12"/>
      <c r="G136" s="12"/>
      <c r="H136" s="12"/>
    </row>
    <row r="137" spans="2:8" x14ac:dyDescent="0.25">
      <c r="B137" s="12"/>
      <c r="C137" s="12"/>
      <c r="D137" s="21"/>
      <c r="E137" s="12"/>
      <c r="F137" s="12"/>
      <c r="G137" s="12"/>
      <c r="H137" s="12"/>
    </row>
    <row r="138" spans="2:8" x14ac:dyDescent="0.25">
      <c r="B138" s="12"/>
      <c r="C138" s="12"/>
      <c r="D138" s="21"/>
      <c r="E138" s="12"/>
      <c r="F138" s="12"/>
      <c r="G138" s="12"/>
      <c r="H138" s="12"/>
    </row>
    <row r="139" spans="2:8" x14ac:dyDescent="0.25">
      <c r="B139" s="12"/>
      <c r="C139" s="12"/>
      <c r="D139" s="21"/>
      <c r="E139" s="12"/>
      <c r="F139" s="12"/>
      <c r="G139" s="12"/>
      <c r="H139" s="12"/>
    </row>
    <row r="140" spans="2:8" x14ac:dyDescent="0.25">
      <c r="B140" s="12"/>
      <c r="C140" s="12"/>
      <c r="D140" s="21"/>
      <c r="E140" s="12"/>
      <c r="F140" s="12"/>
      <c r="G140" s="12"/>
      <c r="H140" s="12"/>
    </row>
    <row r="141" spans="2:8" x14ac:dyDescent="0.25">
      <c r="B141" s="12"/>
      <c r="C141" s="12"/>
      <c r="D141" s="4"/>
      <c r="E141" s="12"/>
      <c r="F141" s="12"/>
      <c r="G141" s="12"/>
      <c r="H141" s="12"/>
    </row>
    <row r="142" spans="2:8" x14ac:dyDescent="0.25">
      <c r="B142" s="12"/>
      <c r="C142" s="12"/>
      <c r="D142" s="4"/>
      <c r="E142" s="12"/>
      <c r="F142" s="12"/>
      <c r="G142" s="12"/>
      <c r="H142" s="12"/>
    </row>
    <row r="143" spans="2:8" x14ac:dyDescent="0.25">
      <c r="B143" s="12"/>
      <c r="C143" s="12"/>
      <c r="D143" s="4"/>
      <c r="E143" s="12"/>
      <c r="F143" s="12"/>
      <c r="G143" s="12"/>
      <c r="H143" s="12"/>
    </row>
    <row r="144" spans="2:8" x14ac:dyDescent="0.25">
      <c r="B144" s="12"/>
      <c r="C144" s="12"/>
      <c r="D144" s="4"/>
      <c r="E144" s="12"/>
      <c r="F144" s="12"/>
      <c r="G144" s="12"/>
      <c r="H144" s="12"/>
    </row>
    <row r="145" spans="2:8" x14ac:dyDescent="0.25">
      <c r="B145" s="12"/>
      <c r="C145" s="12"/>
      <c r="D145" s="4"/>
      <c r="E145" s="12"/>
      <c r="F145" s="12"/>
      <c r="G145" s="12"/>
      <c r="H145" s="12"/>
    </row>
    <row r="146" spans="2:8" x14ac:dyDescent="0.25">
      <c r="B146" s="12"/>
      <c r="C146" s="12"/>
      <c r="D146" s="4"/>
      <c r="E146" s="12"/>
      <c r="F146" s="12"/>
      <c r="G146" s="12"/>
      <c r="H146" s="12"/>
    </row>
    <row r="147" spans="2:8" x14ac:dyDescent="0.25">
      <c r="B147" s="12"/>
      <c r="C147" s="12"/>
      <c r="D147" s="20"/>
      <c r="E147" s="12"/>
      <c r="F147" s="12"/>
      <c r="G147" s="12"/>
      <c r="H147" s="12"/>
    </row>
    <row r="148" spans="2:8" x14ac:dyDescent="0.25">
      <c r="B148" s="12"/>
      <c r="C148" s="12"/>
      <c r="D148" s="4"/>
      <c r="E148" s="12"/>
      <c r="F148" s="12"/>
      <c r="G148" s="12"/>
      <c r="H148" s="12"/>
    </row>
    <row r="149" spans="2:8" x14ac:dyDescent="0.25">
      <c r="B149" s="12"/>
      <c r="C149" s="23"/>
      <c r="D149" s="21"/>
      <c r="E149" s="12"/>
      <c r="F149" s="12"/>
      <c r="G149" s="12"/>
      <c r="H149" s="12"/>
    </row>
    <row r="150" spans="2:8" x14ac:dyDescent="0.25">
      <c r="B150" s="12"/>
      <c r="C150" s="25"/>
      <c r="D150" s="26"/>
      <c r="E150" s="12"/>
      <c r="F150" s="12"/>
      <c r="G150" s="12"/>
      <c r="H150" s="12"/>
    </row>
    <row r="151" spans="2:8" x14ac:dyDescent="0.25">
      <c r="B151" s="12"/>
      <c r="C151" s="23"/>
      <c r="D151" s="21"/>
      <c r="E151" s="12"/>
      <c r="F151" s="12"/>
      <c r="G151" s="12"/>
      <c r="H151" s="12"/>
    </row>
    <row r="152" spans="2:8" x14ac:dyDescent="0.25">
      <c r="B152" s="12"/>
      <c r="C152" s="12"/>
      <c r="D152" s="4"/>
      <c r="E152" s="12"/>
      <c r="F152" s="12"/>
      <c r="H152" s="12"/>
    </row>
    <row r="153" spans="2:8" x14ac:dyDescent="0.25">
      <c r="B153" s="12"/>
      <c r="C153" s="12"/>
      <c r="D153" s="4"/>
      <c r="E153" s="12"/>
      <c r="F153" s="12"/>
      <c r="H153" s="12"/>
    </row>
    <row r="154" spans="2:8" x14ac:dyDescent="0.25">
      <c r="B154" s="12"/>
      <c r="C154" s="12"/>
      <c r="D154" s="4"/>
      <c r="E154" s="12"/>
      <c r="F154" s="12"/>
      <c r="H154" s="12"/>
    </row>
    <row r="155" spans="2:8" x14ac:dyDescent="0.25">
      <c r="B155" s="12"/>
      <c r="C155" s="12"/>
      <c r="D155" s="12"/>
      <c r="E155" s="12"/>
      <c r="F155" s="12"/>
      <c r="H155" s="12"/>
    </row>
    <row r="156" spans="2:8" x14ac:dyDescent="0.25">
      <c r="B156" s="12"/>
      <c r="C156" s="12"/>
      <c r="D156" s="12"/>
      <c r="E156" s="12"/>
      <c r="F156" s="12"/>
      <c r="H156" s="12"/>
    </row>
    <row r="157" spans="2:8" x14ac:dyDescent="0.25">
      <c r="B157" s="12"/>
      <c r="C157" s="12"/>
      <c r="D157" s="12"/>
      <c r="E157" s="12"/>
      <c r="F157" s="12"/>
      <c r="H157" s="12"/>
    </row>
    <row r="158" spans="2:8" x14ac:dyDescent="0.25">
      <c r="B158" s="12"/>
      <c r="C158" s="12"/>
      <c r="D158" s="12"/>
      <c r="E158" s="12"/>
      <c r="F158" s="12"/>
      <c r="H158" s="12"/>
    </row>
    <row r="159" spans="2:8" x14ac:dyDescent="0.25">
      <c r="B159" s="12"/>
      <c r="C159" s="12"/>
      <c r="D159" s="12"/>
      <c r="E159" s="12"/>
      <c r="F159" s="12"/>
      <c r="H159" s="12"/>
    </row>
    <row r="160" spans="2:8" x14ac:dyDescent="0.25">
      <c r="E160" s="12"/>
      <c r="F160" s="12"/>
      <c r="H160" s="12"/>
    </row>
    <row r="161" spans="5:8" x14ac:dyDescent="0.25">
      <c r="E161" s="12"/>
      <c r="F161" s="12"/>
      <c r="H161" s="12"/>
    </row>
  </sheetData>
  <conditionalFormatting sqref="E93 T32 T33:U33 T38:U38 S34:T37 T45:U45 T49:U49 S46:T48 S39:T44 T69:U69 S50:T65 S70:T77">
    <cfRule type="duplicateValues" dxfId="5" priority="2"/>
  </conditionalFormatting>
  <conditionalFormatting sqref="T66:U68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58"/>
  <sheetViews>
    <sheetView showGridLines="0" workbookViewId="0">
      <selection activeCell="J20" sqref="J20"/>
    </sheetView>
  </sheetViews>
  <sheetFormatPr defaultColWidth="8.7265625" defaultRowHeight="10.5" x14ac:dyDescent="0.25"/>
  <cols>
    <col min="1" max="1" width="3" style="3" customWidth="1"/>
    <col min="2" max="2" width="23.54296875" style="3" customWidth="1"/>
    <col min="3" max="3" width="28.81640625" style="3" customWidth="1"/>
    <col min="4" max="4" width="10" style="3" bestFit="1" customWidth="1"/>
    <col min="5" max="5" width="13.81640625" style="3" bestFit="1" customWidth="1"/>
    <col min="6" max="6" width="11.7265625" style="3" bestFit="1" customWidth="1"/>
    <col min="7" max="7" width="14.26953125" style="3" bestFit="1" customWidth="1"/>
    <col min="8" max="8" width="11.54296875" style="12" customWidth="1"/>
    <col min="9" max="9" width="2.81640625" style="3" bestFit="1" customWidth="1"/>
    <col min="10" max="10" width="50.453125" style="3" bestFit="1" customWidth="1"/>
    <col min="11" max="11" width="13.26953125" style="3" bestFit="1" customWidth="1"/>
    <col min="12" max="12" width="8.7265625" style="3"/>
    <col min="13" max="14" width="8.7265625" style="12"/>
    <col min="15" max="16" width="8.7265625" style="3"/>
    <col min="17" max="17" width="12.7265625" style="3" bestFit="1" customWidth="1"/>
    <col min="18" max="18" width="14.26953125" style="3" bestFit="1" customWidth="1"/>
    <col min="19" max="19" width="12.7265625" style="3" bestFit="1" customWidth="1"/>
    <col min="20" max="16384" width="8.7265625" style="3"/>
  </cols>
  <sheetData>
    <row r="1" spans="1:14" x14ac:dyDescent="0.25">
      <c r="A1" s="2"/>
      <c r="B1" s="2"/>
      <c r="C1" s="13"/>
      <c r="D1" s="13"/>
    </row>
    <row r="2" spans="1:14" x14ac:dyDescent="0.25">
      <c r="B2" s="2" t="s">
        <v>60</v>
      </c>
      <c r="C2" s="2"/>
      <c r="D2" s="2"/>
      <c r="E2" s="2"/>
      <c r="F2" s="2"/>
      <c r="G2" s="2"/>
    </row>
    <row r="3" spans="1:14" s="117" customFormat="1" x14ac:dyDescent="0.25">
      <c r="B3" s="62" t="s">
        <v>76</v>
      </c>
      <c r="C3" s="133" t="s">
        <v>0</v>
      </c>
      <c r="D3" s="74" t="s">
        <v>4</v>
      </c>
      <c r="H3" s="130"/>
      <c r="M3" s="130"/>
      <c r="N3" s="130"/>
    </row>
    <row r="4" spans="1:14" x14ac:dyDescent="0.25">
      <c r="B4" s="120" t="s">
        <v>1</v>
      </c>
      <c r="C4" s="118">
        <f>C21</f>
        <v>8162070.2649999997</v>
      </c>
      <c r="D4" s="159">
        <f t="shared" ref="D4:D11" si="0">C4/$C$12</f>
        <v>0.69879652139048654</v>
      </c>
    </row>
    <row r="5" spans="1:14" ht="14.5" x14ac:dyDescent="0.35">
      <c r="B5" s="95" t="s">
        <v>6</v>
      </c>
      <c r="C5" s="119">
        <f>C32</f>
        <v>893200.55500000005</v>
      </c>
      <c r="D5" s="160">
        <f t="shared" si="0"/>
        <v>7.6471461341683505E-2</v>
      </c>
      <c r="K5"/>
      <c r="L5"/>
      <c r="M5" s="1"/>
      <c r="N5" s="1"/>
    </row>
    <row r="6" spans="1:14" ht="14.5" x14ac:dyDescent="0.35">
      <c r="B6" s="96" t="s">
        <v>46</v>
      </c>
      <c r="C6" s="119">
        <f>C37</f>
        <v>85689.56</v>
      </c>
      <c r="D6" s="160">
        <f t="shared" si="0"/>
        <v>7.3363208724449005E-3</v>
      </c>
      <c r="K6"/>
      <c r="L6"/>
      <c r="M6" s="1"/>
      <c r="N6" s="1"/>
    </row>
    <row r="7" spans="1:14" ht="14.5" x14ac:dyDescent="0.35">
      <c r="B7" s="96" t="s">
        <v>8</v>
      </c>
      <c r="C7" s="119">
        <f>C44</f>
        <v>493461.05999999994</v>
      </c>
      <c r="D7" s="160">
        <f t="shared" si="0"/>
        <v>4.2247721591951053E-2</v>
      </c>
      <c r="K7"/>
      <c r="L7"/>
      <c r="M7" s="1"/>
      <c r="N7" s="1"/>
    </row>
    <row r="8" spans="1:14" ht="14.5" x14ac:dyDescent="0.35">
      <c r="B8" s="96" t="s">
        <v>10</v>
      </c>
      <c r="C8" s="119">
        <f>C48</f>
        <v>370119.14</v>
      </c>
      <c r="D8" s="160">
        <f t="shared" si="0"/>
        <v>3.1687789878642819E-2</v>
      </c>
      <c r="K8"/>
      <c r="L8"/>
      <c r="M8" s="1"/>
      <c r="N8" s="1"/>
    </row>
    <row r="9" spans="1:14" x14ac:dyDescent="0.25">
      <c r="B9" s="95" t="s">
        <v>78</v>
      </c>
      <c r="C9" s="119">
        <f>C64</f>
        <v>1327799.0109999999</v>
      </c>
      <c r="D9" s="160">
        <f t="shared" si="0"/>
        <v>0.11367965477720968</v>
      </c>
    </row>
    <row r="10" spans="1:14" x14ac:dyDescent="0.25">
      <c r="B10" s="95" t="s">
        <v>80</v>
      </c>
      <c r="C10" s="119">
        <f>C68</f>
        <v>159099.18</v>
      </c>
      <c r="D10" s="160">
        <f t="shared" si="0"/>
        <v>1.3621293364359301E-2</v>
      </c>
    </row>
    <row r="11" spans="1:14" x14ac:dyDescent="0.25">
      <c r="B11" s="58" t="s">
        <v>68</v>
      </c>
      <c r="C11" s="163">
        <f>C78</f>
        <v>188742.82</v>
      </c>
      <c r="D11" s="160">
        <f t="shared" si="0"/>
        <v>1.6159236783222026E-2</v>
      </c>
    </row>
    <row r="12" spans="1:14" s="117" customFormat="1" x14ac:dyDescent="0.25">
      <c r="B12" s="135" t="s">
        <v>43</v>
      </c>
      <c r="C12" s="132">
        <f>SUM(C4:C11)</f>
        <v>11680181.591000002</v>
      </c>
      <c r="D12" s="164">
        <f>SUM(D4:D11)</f>
        <v>0.99999999999999978</v>
      </c>
      <c r="H12" s="130"/>
      <c r="M12" s="130"/>
      <c r="N12" s="130"/>
    </row>
    <row r="14" spans="1:14" x14ac:dyDescent="0.25">
      <c r="B14" s="2" t="s">
        <v>2</v>
      </c>
      <c r="C14" s="2"/>
      <c r="D14" s="2"/>
      <c r="E14" s="2"/>
    </row>
    <row r="15" spans="1:14" s="117" customFormat="1" x14ac:dyDescent="0.25">
      <c r="B15" s="134" t="s">
        <v>1</v>
      </c>
      <c r="C15" s="64" t="s">
        <v>0</v>
      </c>
      <c r="D15" s="98" t="s">
        <v>4</v>
      </c>
      <c r="G15" s="130"/>
      <c r="L15" s="130"/>
      <c r="M15" s="130"/>
    </row>
    <row r="16" spans="1:14" x14ac:dyDescent="0.25">
      <c r="B16" s="120" t="s">
        <v>5</v>
      </c>
      <c r="C16" s="124">
        <v>4634040.669999999</v>
      </c>
      <c r="D16" s="7">
        <f>C16/$C$21</f>
        <v>0.56775309689152731</v>
      </c>
      <c r="G16" s="94"/>
      <c r="H16" s="3"/>
      <c r="L16" s="12"/>
      <c r="N16" s="3"/>
    </row>
    <row r="17" spans="2:19" x14ac:dyDescent="0.25">
      <c r="B17" s="95" t="s">
        <v>7</v>
      </c>
      <c r="C17" s="125">
        <v>2870527.7500000005</v>
      </c>
      <c r="D17" s="5">
        <f>C17/$C$21</f>
        <v>0.35169113433257126</v>
      </c>
      <c r="G17" s="12"/>
      <c r="H17" s="3"/>
      <c r="L17" s="12"/>
      <c r="N17" s="3"/>
    </row>
    <row r="18" spans="2:19" x14ac:dyDescent="0.25">
      <c r="B18" s="95" t="s">
        <v>9</v>
      </c>
      <c r="C18" s="125">
        <v>528743.13500000001</v>
      </c>
      <c r="D18" s="5">
        <f>C18/$C$21</f>
        <v>6.4780517421825945E-2</v>
      </c>
      <c r="G18" s="12"/>
      <c r="H18" s="3"/>
      <c r="L18" s="12"/>
      <c r="N18" s="3"/>
    </row>
    <row r="19" spans="2:19" x14ac:dyDescent="0.25">
      <c r="B19" s="95" t="s">
        <v>11</v>
      </c>
      <c r="C19" s="125">
        <v>117342.20999999998</v>
      </c>
      <c r="D19" s="5">
        <f>C19/$C$21</f>
        <v>1.4376525341025103E-2</v>
      </c>
      <c r="G19" s="12"/>
      <c r="H19" s="3"/>
      <c r="L19" s="12"/>
      <c r="N19" s="3"/>
    </row>
    <row r="20" spans="2:19" x14ac:dyDescent="0.25">
      <c r="B20" s="121" t="s">
        <v>12</v>
      </c>
      <c r="C20" s="126">
        <v>11416.5</v>
      </c>
      <c r="D20" s="97">
        <f>C20/$C$21</f>
        <v>1.3987260130503176E-3</v>
      </c>
      <c r="G20" s="12"/>
      <c r="H20" s="3"/>
      <c r="L20" s="12"/>
      <c r="N20" s="3"/>
    </row>
    <row r="21" spans="2:19" s="117" customFormat="1" x14ac:dyDescent="0.25">
      <c r="B21" s="135" t="s">
        <v>43</v>
      </c>
      <c r="C21" s="102">
        <f>SUM(C16:C20)</f>
        <v>8162070.2649999997</v>
      </c>
      <c r="D21" s="106">
        <f>SUM(D16:D20)</f>
        <v>1</v>
      </c>
      <c r="G21" s="130"/>
      <c r="L21" s="130"/>
      <c r="M21" s="130"/>
    </row>
    <row r="23" spans="2:19" s="117" customFormat="1" x14ac:dyDescent="0.25">
      <c r="B23" s="136" t="s">
        <v>6</v>
      </c>
      <c r="C23" s="64" t="s">
        <v>0</v>
      </c>
      <c r="D23" s="98" t="s">
        <v>4</v>
      </c>
      <c r="G23" s="130"/>
      <c r="L23" s="130"/>
      <c r="M23" s="130"/>
    </row>
    <row r="24" spans="2:19" ht="14.5" x14ac:dyDescent="0.35">
      <c r="B24" s="120" t="s">
        <v>35</v>
      </c>
      <c r="C24" s="124">
        <v>714814.77999999991</v>
      </c>
      <c r="D24" s="7">
        <f t="shared" ref="D24:D31" si="1">C24/$C$32</f>
        <v>0.80028474680022998</v>
      </c>
      <c r="G24" s="12"/>
      <c r="H24" s="3"/>
      <c r="L24" s="1"/>
      <c r="N24" s="3"/>
    </row>
    <row r="25" spans="2:19" ht="13" x14ac:dyDescent="0.3">
      <c r="B25" s="95" t="s">
        <v>37</v>
      </c>
      <c r="C25" s="125">
        <v>61260.030000000006</v>
      </c>
      <c r="D25" s="5">
        <f t="shared" si="1"/>
        <v>6.8584854383571231E-2</v>
      </c>
      <c r="G25" s="12"/>
      <c r="H25" s="3"/>
      <c r="L25" s="12"/>
      <c r="N25" s="3"/>
      <c r="R25" s="15"/>
    </row>
    <row r="26" spans="2:19" x14ac:dyDescent="0.25">
      <c r="B26" s="95" t="s">
        <v>38</v>
      </c>
      <c r="C26" s="125">
        <v>1363</v>
      </c>
      <c r="D26" s="5">
        <f t="shared" si="1"/>
        <v>1.5259730777932622E-3</v>
      </c>
      <c r="G26" s="12"/>
      <c r="H26" s="3"/>
      <c r="L26" s="12"/>
      <c r="N26" s="3"/>
    </row>
    <row r="27" spans="2:19" x14ac:dyDescent="0.25">
      <c r="B27" s="95" t="s">
        <v>39</v>
      </c>
      <c r="C27" s="125">
        <v>86808.700000000012</v>
      </c>
      <c r="D27" s="5">
        <f t="shared" si="1"/>
        <v>9.7188363256223015E-2</v>
      </c>
      <c r="G27" s="12"/>
      <c r="H27" s="3"/>
      <c r="L27" s="12"/>
      <c r="N27" s="3"/>
    </row>
    <row r="28" spans="2:19" x14ac:dyDescent="0.25">
      <c r="B28" s="95" t="s">
        <v>44</v>
      </c>
      <c r="C28" s="125">
        <v>4533.26</v>
      </c>
      <c r="D28" s="5">
        <f t="shared" si="1"/>
        <v>5.075299130328015E-3</v>
      </c>
      <c r="G28" s="12"/>
      <c r="H28" s="3"/>
      <c r="L28" s="12"/>
      <c r="N28" s="3"/>
    </row>
    <row r="29" spans="2:19" x14ac:dyDescent="0.25">
      <c r="B29" s="95" t="s">
        <v>45</v>
      </c>
      <c r="C29" s="125">
        <v>6885.1749999999993</v>
      </c>
      <c r="D29" s="5">
        <f t="shared" si="1"/>
        <v>7.7084311708695693E-3</v>
      </c>
      <c r="G29" s="12"/>
      <c r="H29" s="3"/>
      <c r="L29" s="12"/>
      <c r="N29" s="3"/>
    </row>
    <row r="30" spans="2:19" x14ac:dyDescent="0.25">
      <c r="B30" s="95" t="s">
        <v>6</v>
      </c>
      <c r="C30" s="125">
        <v>17535.61</v>
      </c>
      <c r="D30" s="5">
        <f t="shared" si="1"/>
        <v>1.9632332180984816E-2</v>
      </c>
      <c r="G30" s="12"/>
      <c r="H30" s="3"/>
      <c r="L30" s="12"/>
      <c r="N30" s="3"/>
    </row>
    <row r="31" spans="2:19" ht="14.5" x14ac:dyDescent="0.35">
      <c r="B31" s="95" t="s">
        <v>40</v>
      </c>
      <c r="C31" s="126">
        <v>0</v>
      </c>
      <c r="D31" s="10">
        <f t="shared" si="1"/>
        <v>0</v>
      </c>
      <c r="G31" s="12"/>
      <c r="H31" s="3"/>
      <c r="L31" s="12"/>
      <c r="N31" s="3"/>
      <c r="R31"/>
      <c r="S31"/>
    </row>
    <row r="32" spans="2:19" s="117" customFormat="1" ht="14.5" x14ac:dyDescent="0.35">
      <c r="B32" s="135" t="s">
        <v>43</v>
      </c>
      <c r="C32" s="102">
        <f>SUM(C24:C31)</f>
        <v>893200.55500000005</v>
      </c>
      <c r="D32" s="106">
        <f>SUM(D24:D31)</f>
        <v>0.99999999999999989</v>
      </c>
      <c r="G32" s="130"/>
      <c r="L32" s="130"/>
      <c r="M32" s="130"/>
      <c r="R32" s="122"/>
      <c r="S32" s="122"/>
    </row>
    <row r="33" spans="2:20" ht="14.5" x14ac:dyDescent="0.35">
      <c r="S33"/>
      <c r="T33"/>
    </row>
    <row r="34" spans="2:20" s="117" customFormat="1" ht="14.5" x14ac:dyDescent="0.35">
      <c r="B34" s="68" t="s">
        <v>81</v>
      </c>
      <c r="C34" s="64" t="s">
        <v>0</v>
      </c>
      <c r="D34" s="98" t="s">
        <v>4</v>
      </c>
      <c r="G34" s="130"/>
      <c r="L34" s="130"/>
      <c r="M34" s="130"/>
      <c r="R34" s="122"/>
      <c r="S34" s="122"/>
    </row>
    <row r="35" spans="2:20" ht="14.5" x14ac:dyDescent="0.35">
      <c r="B35" s="120" t="s">
        <v>47</v>
      </c>
      <c r="C35" s="124">
        <v>41540.300000000003</v>
      </c>
      <c r="D35" s="7">
        <f>C35/$C$37</f>
        <v>0.48477667524491902</v>
      </c>
      <c r="G35" s="12"/>
      <c r="H35" s="3"/>
      <c r="L35" s="12"/>
      <c r="N35" s="3"/>
      <c r="R35"/>
      <c r="S35"/>
    </row>
    <row r="36" spans="2:20" ht="14.5" x14ac:dyDescent="0.35">
      <c r="B36" s="95" t="s">
        <v>48</v>
      </c>
      <c r="C36" s="125">
        <v>44149.259999999995</v>
      </c>
      <c r="D36" s="5">
        <f>C36/$C$37</f>
        <v>0.51522332475508092</v>
      </c>
      <c r="G36" s="12"/>
      <c r="H36" s="3"/>
      <c r="L36" s="12"/>
      <c r="N36" s="3"/>
      <c r="R36"/>
      <c r="S36"/>
    </row>
    <row r="37" spans="2:20" s="117" customFormat="1" x14ac:dyDescent="0.25">
      <c r="B37" s="135" t="s">
        <v>43</v>
      </c>
      <c r="C37" s="104">
        <f>SUM(C35:C36)</f>
        <v>85689.56</v>
      </c>
      <c r="D37" s="131">
        <f>SUM(D35:D36)</f>
        <v>1</v>
      </c>
      <c r="G37" s="130"/>
      <c r="L37" s="130"/>
      <c r="M37" s="130"/>
    </row>
    <row r="38" spans="2:20" ht="14.5" x14ac:dyDescent="0.35">
      <c r="I38"/>
      <c r="J38"/>
      <c r="K38"/>
    </row>
    <row r="39" spans="2:20" s="117" customFormat="1" ht="14.5" x14ac:dyDescent="0.35">
      <c r="B39" s="136" t="s">
        <v>8</v>
      </c>
      <c r="C39" s="64" t="s">
        <v>0</v>
      </c>
      <c r="D39" s="98" t="s">
        <v>4</v>
      </c>
      <c r="G39" s="130"/>
      <c r="H39" s="122"/>
      <c r="I39" s="122"/>
      <c r="J39" s="122"/>
      <c r="L39" s="130"/>
      <c r="M39" s="130"/>
    </row>
    <row r="40" spans="2:20" ht="14.5" x14ac:dyDescent="0.35">
      <c r="B40" s="95" t="s">
        <v>15</v>
      </c>
      <c r="C40" s="124">
        <v>380319.1</v>
      </c>
      <c r="D40" s="7">
        <f>C40/$C$44</f>
        <v>0.77071755165443045</v>
      </c>
      <c r="F40" s="36"/>
      <c r="G40" s="12"/>
      <c r="H40"/>
      <c r="I40"/>
      <c r="J40"/>
      <c r="L40" s="12"/>
      <c r="N40" s="3"/>
    </row>
    <row r="41" spans="2:20" ht="14.5" x14ac:dyDescent="0.35">
      <c r="B41" s="95" t="s">
        <v>16</v>
      </c>
      <c r="C41" s="125">
        <v>31478.92</v>
      </c>
      <c r="D41" s="5">
        <f>C41/$C$44</f>
        <v>6.3792105500685301E-2</v>
      </c>
      <c r="F41" s="36"/>
      <c r="G41" s="12"/>
      <c r="H41"/>
      <c r="I41"/>
      <c r="J41"/>
      <c r="L41" s="12"/>
      <c r="N41" s="3"/>
    </row>
    <row r="42" spans="2:20" ht="14.5" x14ac:dyDescent="0.35">
      <c r="B42" s="95" t="s">
        <v>20</v>
      </c>
      <c r="C42" s="125">
        <v>77466.36</v>
      </c>
      <c r="D42" s="5">
        <f>C42/$C$44</f>
        <v>0.15698576094332553</v>
      </c>
      <c r="F42" s="36"/>
      <c r="G42" s="12"/>
      <c r="H42"/>
      <c r="I42"/>
      <c r="J42"/>
      <c r="L42" s="12"/>
      <c r="N42" s="3"/>
    </row>
    <row r="43" spans="2:20" ht="14.5" x14ac:dyDescent="0.35">
      <c r="B43" s="95" t="s">
        <v>18</v>
      </c>
      <c r="C43" s="125">
        <v>4196.68</v>
      </c>
      <c r="D43" s="5">
        <f>C43/$C$44</f>
        <v>8.5045819015587588E-3</v>
      </c>
      <c r="F43" s="36"/>
      <c r="G43" s="12"/>
      <c r="H43"/>
      <c r="I43"/>
      <c r="J43"/>
      <c r="K43" s="16"/>
      <c r="L43" s="12"/>
      <c r="N43" s="3"/>
    </row>
    <row r="44" spans="2:20" s="117" customFormat="1" ht="14.5" x14ac:dyDescent="0.35">
      <c r="B44" s="135" t="s">
        <v>43</v>
      </c>
      <c r="C44" s="104">
        <f>SUM(C40:C43)</f>
        <v>493461.05999999994</v>
      </c>
      <c r="D44" s="131">
        <f>SUM(D40:D43)</f>
        <v>1</v>
      </c>
      <c r="G44" s="130"/>
      <c r="H44" s="122"/>
      <c r="I44" s="122"/>
      <c r="J44" s="122"/>
      <c r="L44" s="130"/>
      <c r="M44" s="130"/>
    </row>
    <row r="45" spans="2:20" ht="14.5" x14ac:dyDescent="0.35">
      <c r="I45"/>
      <c r="J45"/>
      <c r="K45"/>
    </row>
    <row r="46" spans="2:20" s="117" customFormat="1" x14ac:dyDescent="0.25">
      <c r="B46" s="136" t="s">
        <v>10</v>
      </c>
      <c r="C46" s="64" t="s">
        <v>0</v>
      </c>
      <c r="D46" s="98" t="s">
        <v>4</v>
      </c>
      <c r="G46" s="130"/>
      <c r="L46" s="130"/>
      <c r="M46" s="130"/>
    </row>
    <row r="47" spans="2:20" ht="21" x14ac:dyDescent="0.25">
      <c r="B47" s="129" t="s">
        <v>42</v>
      </c>
      <c r="C47" s="128">
        <v>370119.14</v>
      </c>
      <c r="D47" s="11">
        <f>C47/$C$48</f>
        <v>1</v>
      </c>
      <c r="G47" s="12"/>
      <c r="H47" s="3"/>
      <c r="L47" s="12"/>
      <c r="N47" s="3"/>
    </row>
    <row r="48" spans="2:20" s="117" customFormat="1" x14ac:dyDescent="0.25">
      <c r="B48" s="135" t="s">
        <v>43</v>
      </c>
      <c r="C48" s="102">
        <f>SUM(C47)</f>
        <v>370119.14</v>
      </c>
      <c r="D48" s="106">
        <f>SUM(D47)</f>
        <v>1</v>
      </c>
      <c r="G48" s="130"/>
      <c r="L48" s="130"/>
      <c r="M48" s="130"/>
    </row>
    <row r="50" spans="2:14" s="117" customFormat="1" x14ac:dyDescent="0.25">
      <c r="B50" s="68" t="s">
        <v>67</v>
      </c>
      <c r="C50" s="64" t="s">
        <v>0</v>
      </c>
      <c r="D50" s="98" t="s">
        <v>4</v>
      </c>
      <c r="G50" s="130"/>
      <c r="L50" s="130"/>
      <c r="M50" s="130"/>
    </row>
    <row r="51" spans="2:14" x14ac:dyDescent="0.25">
      <c r="B51" s="95" t="s">
        <v>21</v>
      </c>
      <c r="C51" s="124">
        <v>11700.34</v>
      </c>
      <c r="D51" s="172">
        <f>C51/$C$64</f>
        <v>8.8118306333035828E-3</v>
      </c>
      <c r="G51" s="12"/>
      <c r="H51" s="3"/>
      <c r="L51" s="12"/>
      <c r="N51" s="3"/>
    </row>
    <row r="52" spans="2:14" x14ac:dyDescent="0.25">
      <c r="B52" s="95" t="s">
        <v>26</v>
      </c>
      <c r="C52" s="125">
        <v>0</v>
      </c>
      <c r="D52" s="173">
        <f t="shared" ref="D52:D63" si="2">C52/$C$64</f>
        <v>0</v>
      </c>
      <c r="G52" s="12"/>
      <c r="H52" s="3"/>
      <c r="L52" s="12"/>
      <c r="N52" s="3"/>
    </row>
    <row r="53" spans="2:14" x14ac:dyDescent="0.25">
      <c r="B53" s="95" t="s">
        <v>25</v>
      </c>
      <c r="C53" s="125">
        <v>322</v>
      </c>
      <c r="D53" s="173">
        <f t="shared" si="2"/>
        <v>2.4250658219536814E-4</v>
      </c>
      <c r="G53" s="12"/>
      <c r="H53" s="3"/>
      <c r="L53" s="12"/>
      <c r="N53" s="3"/>
    </row>
    <row r="54" spans="2:14" x14ac:dyDescent="0.25">
      <c r="B54" s="95" t="s">
        <v>14</v>
      </c>
      <c r="C54" s="125">
        <v>301468.37</v>
      </c>
      <c r="D54" s="173">
        <f t="shared" si="2"/>
        <v>0.22704367716990265</v>
      </c>
      <c r="G54" s="12"/>
      <c r="H54" s="3"/>
      <c r="L54" s="12"/>
      <c r="N54" s="3"/>
    </row>
    <row r="55" spans="2:14" x14ac:dyDescent="0.25">
      <c r="B55" s="95" t="s">
        <v>13</v>
      </c>
      <c r="C55" s="125">
        <v>337412.54</v>
      </c>
      <c r="D55" s="173">
        <f t="shared" si="2"/>
        <v>0.25411416728340974</v>
      </c>
      <c r="G55" s="12"/>
      <c r="H55" s="3"/>
      <c r="L55" s="12"/>
      <c r="N55" s="3"/>
    </row>
    <row r="56" spans="2:14" x14ac:dyDescent="0.25">
      <c r="B56" s="95" t="s">
        <v>3</v>
      </c>
      <c r="C56" s="125">
        <v>3098</v>
      </c>
      <c r="D56" s="173">
        <f t="shared" si="2"/>
        <v>2.3331844460908399E-3</v>
      </c>
      <c r="G56" s="12"/>
      <c r="H56" s="3"/>
      <c r="L56" s="12"/>
      <c r="N56" s="3"/>
    </row>
    <row r="57" spans="2:14" x14ac:dyDescent="0.25">
      <c r="B57" s="95" t="s">
        <v>24</v>
      </c>
      <c r="C57" s="125">
        <v>0</v>
      </c>
      <c r="D57" s="173">
        <f t="shared" si="2"/>
        <v>0</v>
      </c>
      <c r="G57" s="12"/>
      <c r="H57" s="3"/>
      <c r="L57" s="12"/>
      <c r="N57" s="3"/>
    </row>
    <row r="58" spans="2:14" x14ac:dyDescent="0.25">
      <c r="B58" s="95" t="s">
        <v>19</v>
      </c>
      <c r="C58" s="125">
        <v>0</v>
      </c>
      <c r="D58" s="173">
        <f t="shared" si="2"/>
        <v>0</v>
      </c>
      <c r="G58" s="12"/>
      <c r="H58" s="3"/>
      <c r="L58" s="12"/>
      <c r="N58" s="3"/>
    </row>
    <row r="59" spans="2:14" x14ac:dyDescent="0.25">
      <c r="B59" s="95" t="s">
        <v>34</v>
      </c>
      <c r="C59" s="125">
        <v>240772.15</v>
      </c>
      <c r="D59" s="173">
        <f t="shared" si="2"/>
        <v>0.18133177386438046</v>
      </c>
      <c r="G59" s="12"/>
      <c r="H59" s="3"/>
      <c r="L59" s="12"/>
      <c r="N59" s="3"/>
    </row>
    <row r="60" spans="2:14" x14ac:dyDescent="0.25">
      <c r="B60" s="95" t="s">
        <v>23</v>
      </c>
      <c r="C60" s="125">
        <v>17583.22</v>
      </c>
      <c r="D60" s="173">
        <f t="shared" si="2"/>
        <v>1.3242380702451059E-2</v>
      </c>
      <c r="G60" s="12"/>
      <c r="H60" s="3"/>
      <c r="L60" s="12"/>
      <c r="N60" s="3"/>
    </row>
    <row r="61" spans="2:14" x14ac:dyDescent="0.25">
      <c r="B61" s="95" t="s">
        <v>17</v>
      </c>
      <c r="C61" s="125">
        <v>120616.66</v>
      </c>
      <c r="D61" s="173">
        <f t="shared" si="2"/>
        <v>9.0839546498201154E-2</v>
      </c>
      <c r="G61" s="12"/>
      <c r="H61" s="3"/>
      <c r="L61" s="12"/>
      <c r="N61" s="3"/>
    </row>
    <row r="62" spans="2:14" x14ac:dyDescent="0.25">
      <c r="B62" s="95" t="s">
        <v>27</v>
      </c>
      <c r="C62" s="125">
        <v>268474.09100000001</v>
      </c>
      <c r="D62" s="173">
        <f t="shared" si="2"/>
        <v>0.20219482675906289</v>
      </c>
      <c r="G62" s="12"/>
      <c r="H62" s="3"/>
      <c r="L62" s="12"/>
      <c r="N62" s="3"/>
    </row>
    <row r="63" spans="2:14" x14ac:dyDescent="0.25">
      <c r="B63" s="95" t="s">
        <v>28</v>
      </c>
      <c r="C63" s="126">
        <v>26351.64</v>
      </c>
      <c r="D63" s="174">
        <f t="shared" si="2"/>
        <v>1.984610606100233E-2</v>
      </c>
      <c r="G63" s="12"/>
      <c r="H63" s="3"/>
      <c r="L63" s="12"/>
      <c r="N63" s="3"/>
    </row>
    <row r="64" spans="2:14" s="117" customFormat="1" x14ac:dyDescent="0.25">
      <c r="B64" s="135" t="s">
        <v>43</v>
      </c>
      <c r="C64" s="102">
        <f>SUM(C51:C63)</f>
        <v>1327799.0109999999</v>
      </c>
      <c r="D64" s="106">
        <f>SUM(D51:D63)</f>
        <v>1</v>
      </c>
      <c r="G64" s="130"/>
      <c r="L64" s="130"/>
      <c r="M64" s="130"/>
    </row>
    <row r="65" spans="2:14" s="117" customFormat="1" x14ac:dyDescent="0.25">
      <c r="B65" s="153"/>
      <c r="C65" s="154"/>
      <c r="D65" s="155"/>
      <c r="G65" s="130"/>
      <c r="L65" s="130"/>
      <c r="M65" s="130"/>
    </row>
    <row r="66" spans="2:14" s="117" customFormat="1" x14ac:dyDescent="0.25">
      <c r="B66" s="68" t="s">
        <v>79</v>
      </c>
      <c r="C66" s="64" t="s">
        <v>0</v>
      </c>
      <c r="D66" s="64" t="s">
        <v>4</v>
      </c>
      <c r="G66" s="130"/>
      <c r="L66" s="130"/>
      <c r="M66" s="130"/>
    </row>
    <row r="67" spans="2:14" s="117" customFormat="1" x14ac:dyDescent="0.25">
      <c r="B67" s="127" t="s">
        <v>36</v>
      </c>
      <c r="C67" s="162">
        <v>159099.18</v>
      </c>
      <c r="D67" s="11">
        <f>C67/C68</f>
        <v>1</v>
      </c>
      <c r="G67" s="130"/>
      <c r="L67" s="130"/>
      <c r="M67" s="130"/>
    </row>
    <row r="68" spans="2:14" s="117" customFormat="1" x14ac:dyDescent="0.25">
      <c r="B68" s="70" t="s">
        <v>43</v>
      </c>
      <c r="C68" s="102">
        <f>SUM(C67)</f>
        <v>159099.18</v>
      </c>
      <c r="D68" s="161">
        <f>SUM(D67)</f>
        <v>1</v>
      </c>
      <c r="G68" s="130"/>
      <c r="L68" s="130"/>
      <c r="M68" s="130"/>
    </row>
    <row r="69" spans="2:14" x14ac:dyDescent="0.25">
      <c r="F69" s="12"/>
    </row>
    <row r="70" spans="2:14" s="117" customFormat="1" x14ac:dyDescent="0.25">
      <c r="B70" s="101" t="s">
        <v>68</v>
      </c>
      <c r="C70" s="74" t="s">
        <v>0</v>
      </c>
      <c r="D70" s="100" t="s">
        <v>4</v>
      </c>
      <c r="F70" s="130"/>
      <c r="G70" s="130"/>
      <c r="L70" s="130"/>
      <c r="M70" s="130"/>
    </row>
    <row r="71" spans="2:14" x14ac:dyDescent="0.25">
      <c r="B71" s="120" t="s">
        <v>41</v>
      </c>
      <c r="C71" s="145">
        <v>0</v>
      </c>
      <c r="D71" s="5">
        <f t="shared" ref="D71:D77" si="3">C71/$C$78</f>
        <v>0</v>
      </c>
      <c r="F71" s="27"/>
      <c r="G71" s="12"/>
      <c r="H71" s="3"/>
      <c r="L71" s="12"/>
      <c r="N71" s="3"/>
    </row>
    <row r="72" spans="2:14" x14ac:dyDescent="0.25">
      <c r="B72" s="95" t="s">
        <v>22</v>
      </c>
      <c r="C72" s="145">
        <v>6891</v>
      </c>
      <c r="D72" s="5">
        <f t="shared" si="3"/>
        <v>3.6509998102179461E-2</v>
      </c>
      <c r="F72" s="27"/>
      <c r="G72" s="12"/>
      <c r="H72" s="3"/>
      <c r="L72" s="12"/>
      <c r="N72" s="3"/>
    </row>
    <row r="73" spans="2:14" x14ac:dyDescent="0.25">
      <c r="B73" s="95" t="s">
        <v>33</v>
      </c>
      <c r="C73" s="145">
        <v>27150.34</v>
      </c>
      <c r="D73" s="5">
        <f t="shared" si="3"/>
        <v>0.14384833287962953</v>
      </c>
      <c r="F73" s="27"/>
      <c r="G73" s="12"/>
      <c r="H73" s="3"/>
      <c r="L73" s="12"/>
      <c r="N73" s="3"/>
    </row>
    <row r="74" spans="2:14" x14ac:dyDescent="0.25">
      <c r="B74" s="95" t="s">
        <v>32</v>
      </c>
      <c r="C74" s="145">
        <v>2561</v>
      </c>
      <c r="D74" s="5">
        <f t="shared" si="3"/>
        <v>1.3568728071351271E-2</v>
      </c>
      <c r="F74" s="36"/>
      <c r="G74" s="12"/>
      <c r="H74" s="3"/>
      <c r="L74" s="12"/>
      <c r="N74" s="3"/>
    </row>
    <row r="75" spans="2:14" x14ac:dyDescent="0.25">
      <c r="B75" s="95" t="s">
        <v>31</v>
      </c>
      <c r="C75" s="145">
        <v>74</v>
      </c>
      <c r="D75" s="93">
        <f t="shared" si="3"/>
        <v>3.9206789429129012E-4</v>
      </c>
      <c r="F75" s="36"/>
      <c r="G75" s="12"/>
      <c r="H75" s="3"/>
      <c r="L75" s="12"/>
      <c r="N75" s="3"/>
    </row>
    <row r="76" spans="2:14" x14ac:dyDescent="0.25">
      <c r="B76" s="95" t="s">
        <v>30</v>
      </c>
      <c r="C76" s="145">
        <v>99631.94</v>
      </c>
      <c r="D76" s="5">
        <f t="shared" si="3"/>
        <v>0.52787141783724545</v>
      </c>
      <c r="F76" s="27"/>
      <c r="G76" s="12"/>
      <c r="H76" s="3"/>
      <c r="L76" s="12"/>
      <c r="N76" s="3"/>
    </row>
    <row r="77" spans="2:14" x14ac:dyDescent="0.25">
      <c r="B77" s="121" t="s">
        <v>29</v>
      </c>
      <c r="C77" s="145">
        <v>52434.540000000008</v>
      </c>
      <c r="D77" s="5">
        <f t="shared" si="3"/>
        <v>0.27780945521530304</v>
      </c>
      <c r="F77" s="27"/>
      <c r="G77" s="12"/>
      <c r="H77" s="3"/>
      <c r="L77" s="12"/>
      <c r="N77" s="3"/>
    </row>
    <row r="78" spans="2:14" x14ac:dyDescent="0.25">
      <c r="B78" s="135" t="s">
        <v>43</v>
      </c>
      <c r="C78" s="104">
        <f>SUM(C71:C77)</f>
        <v>188742.82</v>
      </c>
      <c r="D78" s="131">
        <f>SUM(D71:D77)</f>
        <v>1</v>
      </c>
      <c r="G78" s="12"/>
      <c r="H78" s="3"/>
      <c r="L78" s="12"/>
      <c r="N78" s="3"/>
    </row>
    <row r="79" spans="2:14" s="117" customFormat="1" x14ac:dyDescent="0.25">
      <c r="B79" s="3"/>
      <c r="C79" s="3"/>
      <c r="D79" s="3"/>
      <c r="G79" s="130"/>
      <c r="I79" s="123"/>
      <c r="L79" s="130"/>
      <c r="M79" s="130"/>
    </row>
    <row r="80" spans="2:14" ht="14.5" x14ac:dyDescent="0.35">
      <c r="E80"/>
      <c r="F80"/>
      <c r="G80"/>
    </row>
    <row r="81" spans="2:7" ht="14.5" x14ac:dyDescent="0.35">
      <c r="B81"/>
      <c r="C81"/>
      <c r="D81"/>
      <c r="E81"/>
      <c r="F81"/>
      <c r="G81"/>
    </row>
    <row r="82" spans="2:7" ht="14.5" x14ac:dyDescent="0.35">
      <c r="B82"/>
      <c r="C82"/>
      <c r="D82"/>
      <c r="E82"/>
      <c r="F82"/>
      <c r="G82"/>
    </row>
    <row r="83" spans="2:7" ht="14.5" x14ac:dyDescent="0.35">
      <c r="B83"/>
      <c r="C83"/>
      <c r="D83"/>
      <c r="E83"/>
      <c r="F83"/>
      <c r="G83"/>
    </row>
    <row r="84" spans="2:7" ht="14.5" x14ac:dyDescent="0.35">
      <c r="B84"/>
      <c r="C84"/>
      <c r="D84"/>
      <c r="F84" s="14"/>
    </row>
    <row r="85" spans="2:7" ht="14.5" x14ac:dyDescent="0.35">
      <c r="B85"/>
      <c r="C85"/>
      <c r="D85"/>
      <c r="F85" s="14"/>
    </row>
    <row r="86" spans="2:7" ht="14.5" x14ac:dyDescent="0.35">
      <c r="B86"/>
      <c r="C86"/>
      <c r="D86"/>
      <c r="F86" s="14"/>
    </row>
    <row r="87" spans="2:7" x14ac:dyDescent="0.25">
      <c r="E87" s="17"/>
      <c r="F87" s="18"/>
    </row>
    <row r="88" spans="2:7" x14ac:dyDescent="0.25">
      <c r="F88" s="14"/>
    </row>
    <row r="89" spans="2:7" x14ac:dyDescent="0.25">
      <c r="E89" s="12"/>
      <c r="F89" s="21"/>
      <c r="G89" s="12"/>
    </row>
    <row r="90" spans="2:7" x14ac:dyDescent="0.25">
      <c r="C90" s="17"/>
      <c r="D90" s="17"/>
      <c r="E90" s="12"/>
      <c r="F90" s="21"/>
      <c r="G90" s="12"/>
    </row>
    <row r="91" spans="2:7" x14ac:dyDescent="0.25">
      <c r="E91" s="12"/>
      <c r="F91" s="21"/>
      <c r="G91" s="12"/>
    </row>
    <row r="92" spans="2:7" x14ac:dyDescent="0.25">
      <c r="B92" s="12"/>
      <c r="C92" s="12"/>
      <c r="D92" s="12"/>
      <c r="E92" s="12"/>
      <c r="F92" s="21"/>
      <c r="G92" s="12"/>
    </row>
    <row r="93" spans="2:7" x14ac:dyDescent="0.25">
      <c r="B93" s="12"/>
      <c r="C93" s="12"/>
      <c r="D93" s="12"/>
      <c r="E93" s="12"/>
      <c r="F93" s="21"/>
      <c r="G93" s="12"/>
    </row>
    <row r="94" spans="2:7" x14ac:dyDescent="0.25">
      <c r="B94" s="12"/>
      <c r="C94" s="12"/>
      <c r="D94" s="4"/>
      <c r="E94" s="12"/>
      <c r="F94" s="21"/>
      <c r="G94" s="12"/>
    </row>
    <row r="95" spans="2:7" x14ac:dyDescent="0.25">
      <c r="B95" s="12"/>
      <c r="C95" s="12"/>
      <c r="D95" s="4"/>
      <c r="E95" s="12"/>
      <c r="F95" s="21"/>
      <c r="G95" s="12"/>
    </row>
    <row r="96" spans="2:7" x14ac:dyDescent="0.25">
      <c r="B96" s="12"/>
      <c r="C96" s="12"/>
      <c r="D96" s="4"/>
      <c r="E96" s="12"/>
      <c r="F96" s="12"/>
      <c r="G96" s="12"/>
    </row>
    <row r="97" spans="2:8" x14ac:dyDescent="0.25">
      <c r="B97" s="12"/>
      <c r="C97" s="12"/>
      <c r="D97" s="4"/>
      <c r="E97" s="12"/>
      <c r="F97" s="12"/>
      <c r="G97" s="12"/>
    </row>
    <row r="98" spans="2:8" x14ac:dyDescent="0.25">
      <c r="B98" s="12"/>
      <c r="C98" s="12"/>
      <c r="D98" s="4"/>
      <c r="E98" s="12"/>
      <c r="F98" s="12"/>
      <c r="G98" s="12"/>
    </row>
    <row r="99" spans="2:8" x14ac:dyDescent="0.25">
      <c r="B99" s="12"/>
      <c r="C99" s="12"/>
      <c r="D99" s="4"/>
      <c r="E99" s="12"/>
      <c r="F99" s="12"/>
      <c r="G99" s="12"/>
    </row>
    <row r="100" spans="2:8" x14ac:dyDescent="0.25">
      <c r="B100" s="12"/>
      <c r="C100" s="12"/>
      <c r="D100" s="4"/>
      <c r="E100" s="12"/>
      <c r="F100" s="12"/>
      <c r="G100" s="12"/>
    </row>
    <row r="101" spans="2:8" x14ac:dyDescent="0.25">
      <c r="B101" s="12"/>
      <c r="C101" s="12"/>
      <c r="D101" s="4"/>
      <c r="E101" s="12"/>
      <c r="F101" s="12"/>
      <c r="G101" s="12"/>
    </row>
    <row r="102" spans="2:8" x14ac:dyDescent="0.25">
      <c r="B102" s="12"/>
      <c r="C102" s="12"/>
      <c r="D102" s="4"/>
      <c r="E102" s="12"/>
      <c r="F102" s="12"/>
      <c r="G102" s="12"/>
    </row>
    <row r="103" spans="2:8" x14ac:dyDescent="0.25">
      <c r="B103" s="12"/>
      <c r="C103" s="12"/>
      <c r="D103" s="4"/>
      <c r="E103" s="12"/>
      <c r="F103" s="12"/>
      <c r="G103" s="12"/>
    </row>
    <row r="104" spans="2:8" x14ac:dyDescent="0.25">
      <c r="B104" s="12"/>
      <c r="C104" s="12"/>
      <c r="D104" s="4"/>
      <c r="E104" s="12"/>
      <c r="F104" s="12"/>
      <c r="G104" s="12"/>
    </row>
    <row r="105" spans="2:8" x14ac:dyDescent="0.25">
      <c r="B105" s="12"/>
      <c r="C105" s="12"/>
      <c r="D105" s="4"/>
      <c r="E105" s="12"/>
      <c r="F105" s="12"/>
      <c r="G105" s="12"/>
    </row>
    <row r="106" spans="2:8" x14ac:dyDescent="0.25">
      <c r="B106" s="12"/>
      <c r="C106" s="12"/>
      <c r="D106" s="4"/>
      <c r="E106" s="12"/>
      <c r="F106" s="22"/>
      <c r="G106" s="12"/>
    </row>
    <row r="107" spans="2:8" ht="14.5" x14ac:dyDescent="0.35">
      <c r="B107" s="12"/>
      <c r="C107" s="12"/>
      <c r="D107" s="4"/>
      <c r="E107" s="1"/>
      <c r="F107" s="1"/>
      <c r="G107" s="1"/>
      <c r="H107" s="1"/>
    </row>
    <row r="108" spans="2:8" ht="14.5" x14ac:dyDescent="0.35">
      <c r="B108" s="12"/>
      <c r="C108" s="12"/>
      <c r="D108" s="4"/>
      <c r="E108" s="1"/>
      <c r="F108" s="1"/>
      <c r="G108" s="1"/>
      <c r="H108" s="1"/>
    </row>
    <row r="109" spans="2:8" ht="14.5" x14ac:dyDescent="0.35">
      <c r="B109" s="12"/>
      <c r="C109" s="12"/>
      <c r="D109" s="4"/>
      <c r="E109" s="1"/>
      <c r="F109" s="1"/>
      <c r="G109" s="1"/>
      <c r="H109" s="1"/>
    </row>
    <row r="110" spans="2:8" ht="14.5" x14ac:dyDescent="0.35">
      <c r="B110" s="12"/>
      <c r="C110" s="12"/>
      <c r="D110" s="21"/>
      <c r="E110" s="1"/>
      <c r="F110" s="1"/>
      <c r="G110" s="1"/>
      <c r="H110" s="1"/>
    </row>
    <row r="111" spans="2:8" x14ac:dyDescent="0.25">
      <c r="B111" s="12"/>
      <c r="C111" s="12"/>
      <c r="D111" s="4"/>
      <c r="E111" s="12"/>
      <c r="F111" s="12"/>
      <c r="G111" s="12"/>
    </row>
    <row r="112" spans="2:8" x14ac:dyDescent="0.25">
      <c r="B112" s="12"/>
      <c r="C112" s="12"/>
      <c r="D112" s="4"/>
      <c r="E112" s="12"/>
      <c r="F112" s="12"/>
      <c r="G112" s="12"/>
    </row>
    <row r="113" spans="2:7" x14ac:dyDescent="0.25">
      <c r="B113" s="12"/>
      <c r="C113" s="12"/>
      <c r="D113" s="12"/>
      <c r="E113" s="12"/>
      <c r="F113" s="12"/>
      <c r="G113" s="12"/>
    </row>
    <row r="114" spans="2:7" x14ac:dyDescent="0.25">
      <c r="B114" s="12"/>
      <c r="C114" s="12"/>
      <c r="D114" s="4"/>
      <c r="E114" s="12"/>
      <c r="F114" s="12"/>
      <c r="G114" s="12"/>
    </row>
    <row r="115" spans="2:7" x14ac:dyDescent="0.25">
      <c r="B115" s="12"/>
      <c r="C115" s="12"/>
      <c r="D115" s="4"/>
      <c r="E115" s="12"/>
      <c r="F115" s="12"/>
      <c r="G115" s="12"/>
    </row>
    <row r="116" spans="2:7" x14ac:dyDescent="0.25">
      <c r="B116" s="12"/>
      <c r="C116" s="12"/>
      <c r="D116" s="4"/>
      <c r="E116" s="12"/>
      <c r="F116" s="12"/>
      <c r="G116" s="12"/>
    </row>
    <row r="117" spans="2:7" x14ac:dyDescent="0.25">
      <c r="B117" s="12"/>
      <c r="C117" s="12"/>
      <c r="D117" s="4"/>
      <c r="E117" s="12"/>
      <c r="F117" s="12"/>
      <c r="G117" s="12"/>
    </row>
    <row r="118" spans="2:7" x14ac:dyDescent="0.25">
      <c r="B118" s="12"/>
      <c r="C118" s="23"/>
      <c r="D118" s="4"/>
      <c r="E118" s="12"/>
      <c r="F118" s="12"/>
      <c r="G118" s="12"/>
    </row>
    <row r="119" spans="2:7" x14ac:dyDescent="0.25">
      <c r="B119" s="12"/>
      <c r="C119" s="12"/>
      <c r="D119" s="4"/>
      <c r="E119" s="12"/>
      <c r="F119" s="12"/>
      <c r="G119" s="12"/>
    </row>
    <row r="120" spans="2:7" x14ac:dyDescent="0.25">
      <c r="B120" s="12"/>
      <c r="C120" s="12"/>
      <c r="D120" s="4"/>
      <c r="E120" s="12"/>
      <c r="F120" s="12"/>
      <c r="G120" s="12"/>
    </row>
    <row r="121" spans="2:7" x14ac:dyDescent="0.25">
      <c r="B121" s="12"/>
      <c r="C121" s="12"/>
      <c r="D121" s="4"/>
      <c r="E121" s="12"/>
      <c r="F121" s="12"/>
      <c r="G121" s="12"/>
    </row>
    <row r="122" spans="2:7" x14ac:dyDescent="0.25">
      <c r="B122" s="12"/>
      <c r="C122" s="12"/>
      <c r="D122" s="4"/>
      <c r="E122" s="12"/>
      <c r="F122" s="12"/>
      <c r="G122" s="12"/>
    </row>
    <row r="123" spans="2:7" x14ac:dyDescent="0.25">
      <c r="B123" s="12"/>
      <c r="C123" s="12"/>
      <c r="D123" s="4"/>
      <c r="E123" s="12"/>
      <c r="F123" s="12"/>
      <c r="G123" s="12"/>
    </row>
    <row r="124" spans="2:7" x14ac:dyDescent="0.25">
      <c r="B124" s="12"/>
      <c r="C124" s="12"/>
      <c r="D124" s="4"/>
      <c r="E124" s="12"/>
      <c r="F124" s="12"/>
      <c r="G124" s="12"/>
    </row>
    <row r="125" spans="2:7" x14ac:dyDescent="0.25">
      <c r="B125" s="12"/>
      <c r="C125" s="12"/>
      <c r="D125" s="4"/>
      <c r="E125" s="12"/>
      <c r="F125" s="12"/>
      <c r="G125" s="12"/>
    </row>
    <row r="126" spans="2:7" x14ac:dyDescent="0.25">
      <c r="B126" s="12"/>
      <c r="C126" s="12"/>
      <c r="D126" s="4"/>
      <c r="E126" s="12"/>
      <c r="F126" s="12"/>
      <c r="G126" s="12"/>
    </row>
    <row r="127" spans="2:7" x14ac:dyDescent="0.25">
      <c r="B127" s="12"/>
      <c r="C127" s="12"/>
      <c r="D127" s="12"/>
      <c r="E127" s="12"/>
      <c r="F127" s="12"/>
      <c r="G127" s="12"/>
    </row>
    <row r="128" spans="2:7" x14ac:dyDescent="0.25">
      <c r="B128" s="12"/>
      <c r="C128" s="12"/>
      <c r="D128" s="4"/>
      <c r="E128" s="12"/>
      <c r="F128" s="12"/>
      <c r="G128" s="12"/>
    </row>
    <row r="129" spans="2:7" x14ac:dyDescent="0.25">
      <c r="B129" s="12"/>
      <c r="C129" s="24"/>
      <c r="D129" s="21"/>
      <c r="E129" s="12"/>
      <c r="F129" s="12"/>
      <c r="G129" s="12"/>
    </row>
    <row r="130" spans="2:7" x14ac:dyDescent="0.25">
      <c r="B130" s="12"/>
      <c r="C130" s="12"/>
      <c r="D130" s="21"/>
      <c r="E130" s="12"/>
      <c r="F130" s="12"/>
      <c r="G130" s="12"/>
    </row>
    <row r="131" spans="2:7" x14ac:dyDescent="0.25">
      <c r="B131" s="12"/>
      <c r="C131" s="12"/>
      <c r="D131" s="21"/>
      <c r="E131" s="12"/>
      <c r="F131" s="12"/>
      <c r="G131" s="12"/>
    </row>
    <row r="132" spans="2:7" x14ac:dyDescent="0.25">
      <c r="B132" s="12"/>
      <c r="C132" s="12"/>
      <c r="D132" s="21"/>
      <c r="E132" s="12"/>
      <c r="F132" s="12"/>
      <c r="G132" s="12"/>
    </row>
    <row r="133" spans="2:7" x14ac:dyDescent="0.25">
      <c r="B133" s="12"/>
      <c r="C133" s="12"/>
      <c r="D133" s="21"/>
      <c r="E133" s="12"/>
      <c r="F133" s="12"/>
      <c r="G133" s="12"/>
    </row>
    <row r="134" spans="2:7" x14ac:dyDescent="0.25">
      <c r="B134" s="12"/>
      <c r="C134" s="12"/>
      <c r="D134" s="21"/>
      <c r="E134" s="12"/>
      <c r="F134" s="12"/>
      <c r="G134" s="12"/>
    </row>
    <row r="135" spans="2:7" x14ac:dyDescent="0.25">
      <c r="B135" s="12"/>
      <c r="C135" s="12"/>
      <c r="D135" s="21"/>
      <c r="E135" s="12"/>
      <c r="F135" s="12"/>
      <c r="G135" s="12"/>
    </row>
    <row r="136" spans="2:7" x14ac:dyDescent="0.25">
      <c r="B136" s="12"/>
      <c r="C136" s="12"/>
      <c r="D136" s="21"/>
      <c r="E136" s="12"/>
      <c r="F136" s="12"/>
      <c r="G136" s="12"/>
    </row>
    <row r="137" spans="2:7" x14ac:dyDescent="0.25">
      <c r="B137" s="12"/>
      <c r="C137" s="12"/>
      <c r="D137" s="21"/>
      <c r="E137" s="12"/>
      <c r="F137" s="12"/>
      <c r="G137" s="12"/>
    </row>
    <row r="138" spans="2:7" x14ac:dyDescent="0.25">
      <c r="B138" s="12"/>
      <c r="C138" s="12"/>
      <c r="D138" s="21"/>
      <c r="E138" s="12"/>
      <c r="F138" s="12"/>
      <c r="G138" s="12"/>
    </row>
    <row r="139" spans="2:7" x14ac:dyDescent="0.25">
      <c r="B139" s="12"/>
      <c r="C139" s="12"/>
      <c r="D139" s="21"/>
      <c r="E139" s="12"/>
      <c r="F139" s="12"/>
      <c r="G139" s="12"/>
    </row>
    <row r="140" spans="2:7" x14ac:dyDescent="0.25">
      <c r="B140" s="12"/>
      <c r="C140" s="12"/>
      <c r="D140" s="4"/>
      <c r="E140" s="12"/>
      <c r="F140" s="12"/>
      <c r="G140" s="12"/>
    </row>
    <row r="141" spans="2:7" x14ac:dyDescent="0.25">
      <c r="B141" s="12"/>
      <c r="C141" s="12"/>
      <c r="D141" s="4"/>
      <c r="E141" s="12"/>
      <c r="F141" s="12"/>
      <c r="G141" s="12"/>
    </row>
    <row r="142" spans="2:7" x14ac:dyDescent="0.25">
      <c r="B142" s="12"/>
      <c r="C142" s="12"/>
      <c r="D142" s="4"/>
      <c r="E142" s="12"/>
      <c r="F142" s="12"/>
      <c r="G142" s="12"/>
    </row>
    <row r="143" spans="2:7" x14ac:dyDescent="0.25">
      <c r="B143" s="12"/>
      <c r="C143" s="12"/>
      <c r="D143" s="4"/>
      <c r="E143" s="12"/>
      <c r="F143" s="12"/>
      <c r="G143" s="12"/>
    </row>
    <row r="144" spans="2:7" x14ac:dyDescent="0.25">
      <c r="B144" s="12"/>
      <c r="C144" s="12"/>
      <c r="D144" s="4"/>
      <c r="E144" s="12"/>
      <c r="F144" s="12"/>
      <c r="G144" s="12"/>
    </row>
    <row r="145" spans="2:7" x14ac:dyDescent="0.25">
      <c r="B145" s="12"/>
      <c r="C145" s="12"/>
      <c r="D145" s="4"/>
      <c r="E145" s="12"/>
      <c r="F145" s="12"/>
      <c r="G145" s="12"/>
    </row>
    <row r="146" spans="2:7" x14ac:dyDescent="0.25">
      <c r="B146" s="12"/>
      <c r="C146" s="12"/>
      <c r="D146" s="20"/>
      <c r="E146" s="12"/>
      <c r="F146" s="12"/>
      <c r="G146" s="12"/>
    </row>
    <row r="147" spans="2:7" x14ac:dyDescent="0.25">
      <c r="B147" s="12"/>
      <c r="C147" s="12"/>
      <c r="D147" s="4"/>
      <c r="E147" s="12"/>
      <c r="F147" s="12"/>
      <c r="G147" s="12"/>
    </row>
    <row r="148" spans="2:7" x14ac:dyDescent="0.25">
      <c r="B148" s="12"/>
      <c r="C148" s="23"/>
      <c r="D148" s="21"/>
      <c r="E148" s="12"/>
      <c r="F148" s="12"/>
      <c r="G148" s="12"/>
    </row>
    <row r="149" spans="2:7" x14ac:dyDescent="0.25">
      <c r="B149" s="12"/>
      <c r="C149" s="25"/>
      <c r="D149" s="26"/>
      <c r="E149" s="12"/>
      <c r="F149" s="12"/>
      <c r="G149" s="12"/>
    </row>
    <row r="150" spans="2:7" x14ac:dyDescent="0.25">
      <c r="B150" s="12"/>
      <c r="C150" s="23"/>
      <c r="D150" s="21"/>
      <c r="E150" s="12"/>
      <c r="F150" s="12"/>
      <c r="G150" s="12"/>
    </row>
    <row r="151" spans="2:7" x14ac:dyDescent="0.25">
      <c r="B151" s="12"/>
      <c r="C151" s="12"/>
      <c r="D151" s="4"/>
      <c r="E151" s="12"/>
      <c r="F151" s="12"/>
      <c r="G151" s="12"/>
    </row>
    <row r="152" spans="2:7" x14ac:dyDescent="0.25">
      <c r="B152" s="12"/>
      <c r="C152" s="12"/>
      <c r="D152" s="4"/>
      <c r="E152" s="12"/>
      <c r="F152" s="12"/>
      <c r="G152" s="12"/>
    </row>
    <row r="153" spans="2:7" x14ac:dyDescent="0.25">
      <c r="B153" s="12"/>
      <c r="C153" s="12"/>
      <c r="D153" s="4"/>
      <c r="E153" s="12"/>
      <c r="F153" s="12"/>
      <c r="G153" s="12"/>
    </row>
    <row r="154" spans="2:7" x14ac:dyDescent="0.25">
      <c r="B154" s="12"/>
      <c r="C154" s="12"/>
      <c r="D154" s="12"/>
      <c r="E154" s="12"/>
      <c r="F154" s="12"/>
      <c r="G154" s="12"/>
    </row>
    <row r="155" spans="2:7" x14ac:dyDescent="0.25">
      <c r="B155" s="12"/>
      <c r="C155" s="12"/>
      <c r="D155" s="12"/>
      <c r="E155" s="12"/>
      <c r="F155" s="12"/>
      <c r="G155" s="12"/>
    </row>
    <row r="156" spans="2:7" x14ac:dyDescent="0.25">
      <c r="B156" s="12"/>
      <c r="C156" s="12"/>
      <c r="D156" s="12"/>
    </row>
    <row r="157" spans="2:7" x14ac:dyDescent="0.25">
      <c r="B157" s="12"/>
      <c r="C157" s="12"/>
      <c r="D157" s="12"/>
    </row>
    <row r="158" spans="2:7" x14ac:dyDescent="0.25">
      <c r="B158" s="12"/>
      <c r="C158" s="12"/>
      <c r="D158" s="12"/>
    </row>
  </sheetData>
  <conditionalFormatting sqref="E87 T32 T33:U33 T38:U38 T45:U45 T49:U49 T69:U69 S50:T68 S46:T48 S39:T44 S34:T37 S70:T76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158"/>
  <sheetViews>
    <sheetView showGridLines="0" workbookViewId="0">
      <selection activeCell="F26" sqref="F26"/>
    </sheetView>
  </sheetViews>
  <sheetFormatPr defaultColWidth="8.7265625" defaultRowHeight="10.5" x14ac:dyDescent="0.25"/>
  <cols>
    <col min="1" max="1" width="3" style="3" customWidth="1"/>
    <col min="2" max="2" width="32.54296875" style="3" bestFit="1" customWidth="1"/>
    <col min="3" max="3" width="28.81640625" style="3" customWidth="1"/>
    <col min="4" max="4" width="10" style="3" bestFit="1" customWidth="1"/>
    <col min="5" max="5" width="13.81640625" style="3" bestFit="1" customWidth="1"/>
    <col min="6" max="6" width="11.7265625" style="3" bestFit="1" customWidth="1"/>
    <col min="7" max="7" width="14.26953125" style="12" bestFit="1" customWidth="1"/>
    <col min="8" max="8" width="11.54296875" style="12" customWidth="1"/>
    <col min="9" max="9" width="2.81640625" style="3" bestFit="1" customWidth="1"/>
    <col min="10" max="10" width="50.453125" style="3" bestFit="1" customWidth="1"/>
    <col min="11" max="11" width="13.26953125" style="3" bestFit="1" customWidth="1"/>
    <col min="12" max="16" width="8.7265625" style="3"/>
    <col min="17" max="17" width="12.7265625" style="3" bestFit="1" customWidth="1"/>
    <col min="18" max="18" width="14.26953125" style="3" bestFit="1" customWidth="1"/>
    <col min="19" max="19" width="12.7265625" style="3" bestFit="1" customWidth="1"/>
    <col min="20" max="16384" width="8.7265625" style="3"/>
  </cols>
  <sheetData>
    <row r="1" spans="1:14" x14ac:dyDescent="0.25">
      <c r="A1" s="2"/>
      <c r="B1" s="2"/>
      <c r="C1" s="13"/>
      <c r="D1" s="13"/>
    </row>
    <row r="2" spans="1:14" x14ac:dyDescent="0.25">
      <c r="B2" s="2" t="s">
        <v>61</v>
      </c>
      <c r="C2" s="2"/>
      <c r="D2" s="2"/>
      <c r="E2" s="2"/>
      <c r="F2" s="2"/>
      <c r="G2" s="2"/>
    </row>
    <row r="3" spans="1:14" s="117" customFormat="1" x14ac:dyDescent="0.25">
      <c r="B3" s="62" t="s">
        <v>76</v>
      </c>
      <c r="C3" s="64" t="s">
        <v>0</v>
      </c>
      <c r="D3" s="98" t="s">
        <v>4</v>
      </c>
      <c r="G3" s="130"/>
      <c r="H3" s="130"/>
    </row>
    <row r="4" spans="1:14" x14ac:dyDescent="0.25">
      <c r="B4" s="120" t="s">
        <v>1</v>
      </c>
      <c r="C4" s="118">
        <f>C21</f>
        <v>6865408.7400000002</v>
      </c>
      <c r="D4" s="159">
        <f t="shared" ref="D4:D11" si="0">C4/$C$12</f>
        <v>0.70510258424600347</v>
      </c>
    </row>
    <row r="5" spans="1:14" ht="14.5" x14ac:dyDescent="0.35">
      <c r="B5" s="95" t="s">
        <v>6</v>
      </c>
      <c r="C5" s="119">
        <f>C32</f>
        <v>640533.27999999991</v>
      </c>
      <c r="D5" s="160">
        <f t="shared" si="0"/>
        <v>6.578511027204606E-2</v>
      </c>
      <c r="K5"/>
      <c r="L5"/>
      <c r="M5"/>
      <c r="N5"/>
    </row>
    <row r="6" spans="1:14" ht="14.5" x14ac:dyDescent="0.35">
      <c r="B6" s="96" t="s">
        <v>46</v>
      </c>
      <c r="C6" s="119">
        <f>C36</f>
        <v>67359.899999999994</v>
      </c>
      <c r="D6" s="160">
        <f t="shared" si="0"/>
        <v>6.9181080636653196E-3</v>
      </c>
      <c r="K6"/>
      <c r="L6"/>
      <c r="M6"/>
      <c r="N6"/>
    </row>
    <row r="7" spans="1:14" ht="14.5" x14ac:dyDescent="0.35">
      <c r="B7" s="96" t="s">
        <v>8</v>
      </c>
      <c r="C7" s="119">
        <f>C43</f>
        <v>376409.34600000002</v>
      </c>
      <c r="D7" s="160">
        <f t="shared" si="0"/>
        <v>3.8658616354857851E-2</v>
      </c>
      <c r="K7"/>
      <c r="L7"/>
      <c r="M7"/>
      <c r="N7"/>
    </row>
    <row r="8" spans="1:14" ht="14.5" x14ac:dyDescent="0.35">
      <c r="B8" s="96" t="s">
        <v>10</v>
      </c>
      <c r="C8" s="119">
        <f>C47</f>
        <v>306820.40999999997</v>
      </c>
      <c r="D8" s="160">
        <f t="shared" si="0"/>
        <v>3.1511578142457149E-2</v>
      </c>
      <c r="K8"/>
      <c r="L8"/>
      <c r="M8"/>
      <c r="N8"/>
    </row>
    <row r="9" spans="1:14" x14ac:dyDescent="0.25">
      <c r="B9" s="95" t="s">
        <v>78</v>
      </c>
      <c r="C9" s="119">
        <f>C63</f>
        <v>1223989.2220000001</v>
      </c>
      <c r="D9" s="160">
        <f t="shared" si="0"/>
        <v>0.12570816920092878</v>
      </c>
    </row>
    <row r="10" spans="1:14" x14ac:dyDescent="0.25">
      <c r="B10" s="95" t="s">
        <v>80</v>
      </c>
      <c r="C10" s="119">
        <f>C67</f>
        <v>131389.85999999999</v>
      </c>
      <c r="D10" s="160">
        <f t="shared" si="0"/>
        <v>1.3494219111813666E-2</v>
      </c>
    </row>
    <row r="11" spans="1:14" x14ac:dyDescent="0.25">
      <c r="B11" s="58" t="s">
        <v>68</v>
      </c>
      <c r="C11" s="119">
        <f>C77</f>
        <v>124840.87699999999</v>
      </c>
      <c r="D11" s="160">
        <f t="shared" si="0"/>
        <v>1.2821614608227601E-2</v>
      </c>
    </row>
    <row r="12" spans="1:14" s="117" customFormat="1" x14ac:dyDescent="0.25">
      <c r="B12" s="62" t="s">
        <v>43</v>
      </c>
      <c r="C12" s="132">
        <f>SUM(C4:C11)</f>
        <v>9736751.6350000016</v>
      </c>
      <c r="D12" s="164">
        <f>SUM(D4:D11)</f>
        <v>1</v>
      </c>
      <c r="G12" s="130"/>
      <c r="H12" s="130"/>
    </row>
    <row r="14" spans="1:14" x14ac:dyDescent="0.25">
      <c r="B14" s="2" t="s">
        <v>2</v>
      </c>
      <c r="C14" s="2"/>
      <c r="D14" s="2"/>
      <c r="E14" s="2"/>
    </row>
    <row r="15" spans="1:14" s="117" customFormat="1" x14ac:dyDescent="0.25">
      <c r="B15" s="134" t="s">
        <v>1</v>
      </c>
      <c r="C15" s="64" t="s">
        <v>0</v>
      </c>
      <c r="D15" s="98" t="s">
        <v>4</v>
      </c>
      <c r="F15" s="130"/>
      <c r="G15" s="130"/>
    </row>
    <row r="16" spans="1:14" x14ac:dyDescent="0.25">
      <c r="B16" s="120" t="s">
        <v>5</v>
      </c>
      <c r="C16" s="124">
        <v>3747533.9600000004</v>
      </c>
      <c r="D16" s="7">
        <f>C16/$C$21</f>
        <v>0.54585737017603997</v>
      </c>
      <c r="F16" s="12"/>
      <c r="G16" s="94"/>
      <c r="H16" s="3"/>
    </row>
    <row r="17" spans="2:19" x14ac:dyDescent="0.25">
      <c r="B17" s="95" t="s">
        <v>7</v>
      </c>
      <c r="C17" s="125">
        <v>2242903.23</v>
      </c>
      <c r="D17" s="5">
        <f t="shared" ref="D17:D20" si="1">C17/$C$21</f>
        <v>0.3266962412495778</v>
      </c>
      <c r="F17" s="12"/>
      <c r="H17" s="3"/>
    </row>
    <row r="18" spans="2:19" x14ac:dyDescent="0.25">
      <c r="B18" s="95" t="s">
        <v>9</v>
      </c>
      <c r="C18" s="125">
        <v>664463.08999999985</v>
      </c>
      <c r="D18" s="5">
        <f t="shared" si="1"/>
        <v>9.6784199625090328E-2</v>
      </c>
      <c r="F18" s="12"/>
      <c r="H18" s="3"/>
    </row>
    <row r="19" spans="2:19" x14ac:dyDescent="0.25">
      <c r="B19" s="95" t="s">
        <v>11</v>
      </c>
      <c r="C19" s="125">
        <v>128810.5</v>
      </c>
      <c r="D19" s="5">
        <f t="shared" si="1"/>
        <v>1.8762247795897437E-2</v>
      </c>
      <c r="F19" s="12"/>
      <c r="H19" s="3"/>
    </row>
    <row r="20" spans="2:19" x14ac:dyDescent="0.25">
      <c r="B20" s="121" t="s">
        <v>12</v>
      </c>
      <c r="C20" s="126">
        <v>81697.960000000006</v>
      </c>
      <c r="D20" s="10">
        <f t="shared" si="1"/>
        <v>1.1899941153394459E-2</v>
      </c>
      <c r="F20" s="12"/>
      <c r="H20" s="3"/>
    </row>
    <row r="21" spans="2:19" s="117" customFormat="1" x14ac:dyDescent="0.25">
      <c r="B21" s="135" t="s">
        <v>43</v>
      </c>
      <c r="C21" s="102">
        <f>SUM(C16:C20)</f>
        <v>6865408.7400000002</v>
      </c>
      <c r="D21" s="106">
        <f>SUM(D16:D20)</f>
        <v>1</v>
      </c>
      <c r="F21" s="130"/>
      <c r="G21" s="130"/>
    </row>
    <row r="22" spans="2:19" x14ac:dyDescent="0.25">
      <c r="F22" s="12"/>
      <c r="H22" s="3"/>
    </row>
    <row r="23" spans="2:19" s="117" customFormat="1" x14ac:dyDescent="0.25">
      <c r="B23" s="136" t="s">
        <v>6</v>
      </c>
      <c r="C23" s="64" t="s">
        <v>0</v>
      </c>
      <c r="D23" s="98" t="s">
        <v>4</v>
      </c>
      <c r="F23" s="130"/>
      <c r="G23" s="130"/>
    </row>
    <row r="24" spans="2:19" ht="14.5" x14ac:dyDescent="0.35">
      <c r="B24" s="120" t="s">
        <v>35</v>
      </c>
      <c r="C24" s="124">
        <v>503708.54</v>
      </c>
      <c r="D24" s="7">
        <f>C24/$C$32</f>
        <v>0.78638933483674733</v>
      </c>
      <c r="F24" s="12"/>
      <c r="H24" s="3"/>
      <c r="L24"/>
    </row>
    <row r="25" spans="2:19" ht="13" x14ac:dyDescent="0.3">
      <c r="B25" s="95" t="s">
        <v>37</v>
      </c>
      <c r="C25" s="125">
        <v>32454.540000000005</v>
      </c>
      <c r="D25" s="5">
        <f t="shared" ref="D25:D31" si="2">C25/$C$32</f>
        <v>5.0667999639300569E-2</v>
      </c>
      <c r="F25" s="12"/>
      <c r="H25" s="3"/>
      <c r="R25" s="15"/>
    </row>
    <row r="26" spans="2:19" x14ac:dyDescent="0.25">
      <c r="B26" s="95" t="s">
        <v>38</v>
      </c>
      <c r="C26" s="125">
        <v>0</v>
      </c>
      <c r="D26" s="5">
        <f t="shared" si="2"/>
        <v>0</v>
      </c>
      <c r="F26" s="12"/>
      <c r="H26" s="3"/>
    </row>
    <row r="27" spans="2:19" x14ac:dyDescent="0.25">
      <c r="B27" s="95" t="s">
        <v>39</v>
      </c>
      <c r="C27" s="125">
        <v>68436.7</v>
      </c>
      <c r="D27" s="5">
        <f t="shared" si="2"/>
        <v>0.10684331655647933</v>
      </c>
      <c r="F27" s="12"/>
      <c r="H27" s="3"/>
    </row>
    <row r="28" spans="2:19" x14ac:dyDescent="0.25">
      <c r="B28" s="95" t="s">
        <v>44</v>
      </c>
      <c r="C28" s="125">
        <v>9697</v>
      </c>
      <c r="D28" s="5">
        <f t="shared" si="2"/>
        <v>1.5138947971602664E-2</v>
      </c>
      <c r="F28" s="12"/>
      <c r="H28" s="3"/>
    </row>
    <row r="29" spans="2:19" x14ac:dyDescent="0.25">
      <c r="B29" s="95" t="s">
        <v>45</v>
      </c>
      <c r="C29" s="125">
        <v>8368.0499999999993</v>
      </c>
      <c r="D29" s="5">
        <f t="shared" si="2"/>
        <v>1.3064192386693789E-2</v>
      </c>
      <c r="F29" s="12"/>
      <c r="H29" s="3"/>
    </row>
    <row r="30" spans="2:19" x14ac:dyDescent="0.25">
      <c r="B30" s="95" t="s">
        <v>6</v>
      </c>
      <c r="C30" s="125">
        <v>17868.45</v>
      </c>
      <c r="D30" s="5">
        <f t="shared" si="2"/>
        <v>2.7896208609176409E-2</v>
      </c>
      <c r="F30" s="12"/>
      <c r="H30" s="3"/>
    </row>
    <row r="31" spans="2:19" ht="14.5" x14ac:dyDescent="0.35">
      <c r="B31" s="95" t="s">
        <v>40</v>
      </c>
      <c r="C31" s="126">
        <v>0</v>
      </c>
      <c r="D31" s="10">
        <f t="shared" si="2"/>
        <v>0</v>
      </c>
      <c r="F31" s="12"/>
      <c r="H31" s="3"/>
      <c r="R31"/>
      <c r="S31"/>
    </row>
    <row r="32" spans="2:19" s="117" customFormat="1" ht="14.5" x14ac:dyDescent="0.35">
      <c r="B32" s="135" t="s">
        <v>43</v>
      </c>
      <c r="C32" s="102">
        <f>SUM(C24:C31)</f>
        <v>640533.27999999991</v>
      </c>
      <c r="D32" s="106">
        <f>SUM(D24:D31)</f>
        <v>1</v>
      </c>
      <c r="F32" s="130"/>
      <c r="G32" s="130"/>
      <c r="R32" s="122"/>
      <c r="S32" s="122"/>
    </row>
    <row r="33" spans="2:19" ht="14.5" x14ac:dyDescent="0.35">
      <c r="F33" s="12"/>
      <c r="H33" s="3"/>
      <c r="R33"/>
      <c r="S33"/>
    </row>
    <row r="34" spans="2:19" s="117" customFormat="1" ht="14.5" x14ac:dyDescent="0.35">
      <c r="B34" s="68" t="s">
        <v>81</v>
      </c>
      <c r="C34" s="64" t="s">
        <v>0</v>
      </c>
      <c r="D34" s="98" t="s">
        <v>4</v>
      </c>
      <c r="F34" s="130"/>
      <c r="G34" s="130"/>
      <c r="R34" s="122"/>
      <c r="S34" s="122"/>
    </row>
    <row r="35" spans="2:19" ht="14.5" x14ac:dyDescent="0.35">
      <c r="B35" s="120" t="s">
        <v>47</v>
      </c>
      <c r="C35" s="124">
        <v>67359.899999999994</v>
      </c>
      <c r="D35" s="7">
        <f>C35/$C$36</f>
        <v>1</v>
      </c>
      <c r="F35" s="12"/>
      <c r="H35" s="3"/>
      <c r="R35"/>
      <c r="S35"/>
    </row>
    <row r="36" spans="2:19" s="117" customFormat="1" x14ac:dyDescent="0.25">
      <c r="B36" s="135" t="s">
        <v>43</v>
      </c>
      <c r="C36" s="104">
        <f>SUM(C35:C35)</f>
        <v>67359.899999999994</v>
      </c>
      <c r="D36" s="131">
        <f>SUM(D35:D35)</f>
        <v>1</v>
      </c>
      <c r="F36" s="130"/>
      <c r="G36" s="130"/>
      <c r="J36" s="123"/>
    </row>
    <row r="37" spans="2:19" ht="14.5" x14ac:dyDescent="0.35">
      <c r="F37" s="12"/>
      <c r="H37"/>
      <c r="I37"/>
      <c r="J37"/>
    </row>
    <row r="38" spans="2:19" s="117" customFormat="1" ht="14.5" x14ac:dyDescent="0.35">
      <c r="B38" s="136" t="s">
        <v>8</v>
      </c>
      <c r="C38" s="64" t="s">
        <v>0</v>
      </c>
      <c r="D38" s="98" t="s">
        <v>4</v>
      </c>
      <c r="F38" s="130"/>
      <c r="G38" s="130"/>
      <c r="H38" s="122"/>
      <c r="I38" s="122"/>
      <c r="J38" s="122"/>
    </row>
    <row r="39" spans="2:19" ht="14.5" x14ac:dyDescent="0.35">
      <c r="B39" s="95" t="s">
        <v>15</v>
      </c>
      <c r="C39" s="124">
        <v>286837.68599999999</v>
      </c>
      <c r="D39" s="7">
        <f>C39/$C$43</f>
        <v>0.76203656749798121</v>
      </c>
      <c r="F39" s="36"/>
      <c r="H39"/>
      <c r="I39"/>
      <c r="J39"/>
    </row>
    <row r="40" spans="2:19" ht="14.5" x14ac:dyDescent="0.35">
      <c r="B40" s="95" t="s">
        <v>16</v>
      </c>
      <c r="C40" s="125">
        <v>30160.400000000001</v>
      </c>
      <c r="D40" s="5">
        <f>C40/$C$43</f>
        <v>8.0126597069138661E-2</v>
      </c>
      <c r="F40" s="36"/>
      <c r="H40"/>
      <c r="I40"/>
      <c r="J40"/>
    </row>
    <row r="41" spans="2:19" ht="14.5" x14ac:dyDescent="0.35">
      <c r="B41" s="95" t="s">
        <v>20</v>
      </c>
      <c r="C41" s="125">
        <v>56036.26</v>
      </c>
      <c r="D41" s="5">
        <f>C41/$C$43</f>
        <v>0.14887053309244877</v>
      </c>
      <c r="F41" s="36"/>
      <c r="H41"/>
      <c r="I41"/>
      <c r="J41"/>
    </row>
    <row r="42" spans="2:19" ht="14.5" x14ac:dyDescent="0.35">
      <c r="B42" s="95" t="s">
        <v>18</v>
      </c>
      <c r="C42" s="126">
        <v>3375</v>
      </c>
      <c r="D42" s="5">
        <f>C42/$C$43</f>
        <v>8.9663023404312602E-3</v>
      </c>
      <c r="F42" s="36"/>
      <c r="H42"/>
      <c r="I42"/>
      <c r="J42"/>
      <c r="K42" s="16"/>
    </row>
    <row r="43" spans="2:19" s="117" customFormat="1" ht="14.5" x14ac:dyDescent="0.35">
      <c r="B43" s="135" t="s">
        <v>43</v>
      </c>
      <c r="C43" s="102">
        <f>SUM(C39:C42)</f>
        <v>376409.34600000002</v>
      </c>
      <c r="D43" s="131">
        <f>SUM(D39:D42)</f>
        <v>1</v>
      </c>
      <c r="F43" s="130"/>
      <c r="G43" s="130"/>
      <c r="H43" s="122"/>
      <c r="I43" s="122"/>
      <c r="J43" s="122"/>
    </row>
    <row r="44" spans="2:19" ht="14.5" x14ac:dyDescent="0.35">
      <c r="F44" s="12"/>
      <c r="H44"/>
      <c r="I44"/>
      <c r="J44"/>
    </row>
    <row r="45" spans="2:19" s="117" customFormat="1" x14ac:dyDescent="0.25">
      <c r="B45" s="136" t="s">
        <v>10</v>
      </c>
      <c r="C45" s="64" t="s">
        <v>0</v>
      </c>
      <c r="D45" s="98" t="s">
        <v>4</v>
      </c>
      <c r="F45" s="130"/>
      <c r="G45" s="130"/>
    </row>
    <row r="46" spans="2:19" ht="21" x14ac:dyDescent="0.25">
      <c r="B46" s="129" t="s">
        <v>42</v>
      </c>
      <c r="C46" s="128">
        <v>306820.40999999997</v>
      </c>
      <c r="D46" s="11">
        <f>C46/$C$47</f>
        <v>1</v>
      </c>
      <c r="F46" s="12"/>
      <c r="H46" s="3"/>
    </row>
    <row r="47" spans="2:19" s="117" customFormat="1" x14ac:dyDescent="0.25">
      <c r="B47" s="135" t="s">
        <v>43</v>
      </c>
      <c r="C47" s="102">
        <f>SUM(C46)</f>
        <v>306820.40999999997</v>
      </c>
      <c r="D47" s="106">
        <f>SUM(D46)</f>
        <v>1</v>
      </c>
      <c r="F47" s="130"/>
      <c r="G47" s="130"/>
    </row>
    <row r="48" spans="2:19" x14ac:dyDescent="0.25">
      <c r="F48" s="12"/>
      <c r="H48" s="3"/>
    </row>
    <row r="49" spans="2:8" s="117" customFormat="1" x14ac:dyDescent="0.25">
      <c r="B49" s="101" t="s">
        <v>67</v>
      </c>
      <c r="C49" s="74" t="s">
        <v>0</v>
      </c>
      <c r="D49" s="100" t="s">
        <v>4</v>
      </c>
      <c r="F49" s="130"/>
      <c r="G49" s="130"/>
    </row>
    <row r="50" spans="2:8" x14ac:dyDescent="0.25">
      <c r="B50" s="95" t="s">
        <v>21</v>
      </c>
      <c r="C50" s="124">
        <v>5262.3</v>
      </c>
      <c r="D50" s="7">
        <f t="shared" ref="D50:D62" si="3">C50/$C$63</f>
        <v>4.2993025636299271E-3</v>
      </c>
      <c r="F50" s="12"/>
      <c r="H50" s="3"/>
    </row>
    <row r="51" spans="2:8" x14ac:dyDescent="0.25">
      <c r="B51" s="95" t="s">
        <v>26</v>
      </c>
      <c r="C51" s="125">
        <v>0</v>
      </c>
      <c r="D51" s="5">
        <f t="shared" si="3"/>
        <v>0</v>
      </c>
      <c r="F51" s="12"/>
      <c r="H51" s="3"/>
    </row>
    <row r="52" spans="2:8" x14ac:dyDescent="0.25">
      <c r="B52" s="95" t="s">
        <v>25</v>
      </c>
      <c r="C52" s="125">
        <f>22223.67+1092.06</f>
        <v>23315.73</v>
      </c>
      <c r="D52" s="5">
        <f t="shared" si="3"/>
        <v>1.9048966756342892E-2</v>
      </c>
      <c r="F52" s="12"/>
      <c r="H52" s="3"/>
    </row>
    <row r="53" spans="2:8" x14ac:dyDescent="0.25">
      <c r="B53" s="95" t="s">
        <v>14</v>
      </c>
      <c r="C53" s="125">
        <v>251019.36</v>
      </c>
      <c r="D53" s="5">
        <f t="shared" si="3"/>
        <v>0.20508298234018271</v>
      </c>
      <c r="F53" s="12"/>
      <c r="H53" s="3"/>
    </row>
    <row r="54" spans="2:8" x14ac:dyDescent="0.25">
      <c r="B54" s="95" t="s">
        <v>13</v>
      </c>
      <c r="C54" s="125">
        <v>252483.93</v>
      </c>
      <c r="D54" s="5">
        <f t="shared" si="3"/>
        <v>0.20627953699415824</v>
      </c>
      <c r="F54" s="12"/>
      <c r="H54" s="3"/>
    </row>
    <row r="55" spans="2:8" x14ac:dyDescent="0.25">
      <c r="B55" s="95" t="s">
        <v>3</v>
      </c>
      <c r="C55" s="125">
        <v>1840.16</v>
      </c>
      <c r="D55" s="5">
        <f t="shared" si="3"/>
        <v>1.5034119311877405E-3</v>
      </c>
      <c r="F55" s="12"/>
      <c r="H55" s="3"/>
    </row>
    <row r="56" spans="2:8" x14ac:dyDescent="0.25">
      <c r="B56" s="95" t="s">
        <v>24</v>
      </c>
      <c r="C56" s="125">
        <v>0</v>
      </c>
      <c r="D56" s="5">
        <f t="shared" si="3"/>
        <v>0</v>
      </c>
      <c r="F56" s="12"/>
      <c r="H56" s="3"/>
    </row>
    <row r="57" spans="2:8" x14ac:dyDescent="0.25">
      <c r="B57" s="95" t="s">
        <v>19</v>
      </c>
      <c r="C57" s="125">
        <v>40089</v>
      </c>
      <c r="D57" s="5">
        <f t="shared" si="3"/>
        <v>3.2752739386458417E-2</v>
      </c>
      <c r="F57" s="12"/>
      <c r="H57" s="3"/>
    </row>
    <row r="58" spans="2:8" x14ac:dyDescent="0.25">
      <c r="B58" s="95" t="s">
        <v>34</v>
      </c>
      <c r="C58" s="125">
        <v>263826.73</v>
      </c>
      <c r="D58" s="5">
        <f t="shared" si="3"/>
        <v>0.21554661205995487</v>
      </c>
      <c r="F58" s="12"/>
      <c r="H58" s="3"/>
    </row>
    <row r="59" spans="2:8" x14ac:dyDescent="0.25">
      <c r="B59" s="95" t="s">
        <v>23</v>
      </c>
      <c r="C59" s="125">
        <v>16106.002</v>
      </c>
      <c r="D59" s="5">
        <f t="shared" si="3"/>
        <v>1.3158614234921751E-2</v>
      </c>
      <c r="F59" s="12"/>
      <c r="H59" s="3"/>
    </row>
    <row r="60" spans="2:8" x14ac:dyDescent="0.25">
      <c r="B60" s="95" t="s">
        <v>17</v>
      </c>
      <c r="C60" s="125">
        <v>145233.39000000001</v>
      </c>
      <c r="D60" s="5">
        <f t="shared" si="3"/>
        <v>0.11865577522217757</v>
      </c>
      <c r="F60" s="12"/>
      <c r="H60" s="3"/>
    </row>
    <row r="61" spans="2:8" x14ac:dyDescent="0.25">
      <c r="B61" s="95" t="s">
        <v>27</v>
      </c>
      <c r="C61" s="125">
        <v>131143.25</v>
      </c>
      <c r="D61" s="5">
        <f t="shared" si="3"/>
        <v>0.10714412156809007</v>
      </c>
      <c r="F61" s="12"/>
      <c r="H61" s="3"/>
    </row>
    <row r="62" spans="2:8" x14ac:dyDescent="0.25">
      <c r="B62" s="95" t="s">
        <v>28</v>
      </c>
      <c r="C62" s="126">
        <v>93669.37000000001</v>
      </c>
      <c r="D62" s="10">
        <f t="shared" si="3"/>
        <v>7.6527936942895725E-2</v>
      </c>
      <c r="F62" s="12"/>
      <c r="H62" s="3"/>
    </row>
    <row r="63" spans="2:8" s="117" customFormat="1" x14ac:dyDescent="0.25">
      <c r="B63" s="135" t="s">
        <v>43</v>
      </c>
      <c r="C63" s="102">
        <f>SUM(C50:C62)</f>
        <v>1223989.2220000001</v>
      </c>
      <c r="D63" s="106">
        <f>SUM(D50:D62)</f>
        <v>0.99999999999999989</v>
      </c>
      <c r="F63" s="130"/>
      <c r="G63" s="130"/>
    </row>
    <row r="64" spans="2:8" s="117" customFormat="1" x14ac:dyDescent="0.25">
      <c r="B64" s="153"/>
      <c r="C64" s="154"/>
      <c r="D64" s="155"/>
      <c r="F64" s="130"/>
      <c r="G64" s="130"/>
    </row>
    <row r="65" spans="2:8" s="117" customFormat="1" x14ac:dyDescent="0.25">
      <c r="B65" s="68" t="s">
        <v>79</v>
      </c>
      <c r="C65" s="64" t="s">
        <v>0</v>
      </c>
      <c r="D65" s="64" t="s">
        <v>4</v>
      </c>
      <c r="F65" s="130"/>
      <c r="G65" s="130"/>
    </row>
    <row r="66" spans="2:8" s="117" customFormat="1" x14ac:dyDescent="0.25">
      <c r="B66" s="127" t="s">
        <v>36</v>
      </c>
      <c r="C66" s="128">
        <v>131389.85999999999</v>
      </c>
      <c r="D66" s="11">
        <f>C66/C67</f>
        <v>1</v>
      </c>
      <c r="F66" s="130"/>
      <c r="G66" s="130"/>
    </row>
    <row r="67" spans="2:8" s="117" customFormat="1" x14ac:dyDescent="0.25">
      <c r="B67" s="70" t="s">
        <v>43</v>
      </c>
      <c r="C67" s="102">
        <f>SUM(C66)</f>
        <v>131389.85999999999</v>
      </c>
      <c r="D67" s="161">
        <f>SUM(D66)</f>
        <v>1</v>
      </c>
      <c r="F67" s="130"/>
      <c r="G67" s="130"/>
    </row>
    <row r="68" spans="2:8" x14ac:dyDescent="0.25">
      <c r="F68" s="12"/>
      <c r="H68" s="3"/>
    </row>
    <row r="69" spans="2:8" s="117" customFormat="1" x14ac:dyDescent="0.25">
      <c r="B69" s="101" t="s">
        <v>68</v>
      </c>
      <c r="C69" s="74" t="s">
        <v>0</v>
      </c>
      <c r="D69" s="100" t="s">
        <v>4</v>
      </c>
      <c r="F69" s="27"/>
      <c r="G69" s="130"/>
    </row>
    <row r="70" spans="2:8" x14ac:dyDescent="0.25">
      <c r="B70" s="120" t="s">
        <v>41</v>
      </c>
      <c r="C70" s="145">
        <v>4277</v>
      </c>
      <c r="D70" s="5">
        <f t="shared" ref="D70:D76" si="4">C70/$C$77</f>
        <v>3.4259611937843083E-2</v>
      </c>
      <c r="F70" s="27"/>
    </row>
    <row r="71" spans="2:8" x14ac:dyDescent="0.25">
      <c r="B71" s="95" t="s">
        <v>22</v>
      </c>
      <c r="C71" s="145">
        <v>4283</v>
      </c>
      <c r="D71" s="5">
        <f t="shared" si="4"/>
        <v>3.4307673118957667E-2</v>
      </c>
      <c r="F71" s="36"/>
    </row>
    <row r="72" spans="2:8" x14ac:dyDescent="0.25">
      <c r="B72" s="95" t="s">
        <v>33</v>
      </c>
      <c r="C72" s="145">
        <v>1396</v>
      </c>
      <c r="D72" s="93">
        <f t="shared" si="4"/>
        <v>1.1182234805992272E-2</v>
      </c>
      <c r="F72" s="36"/>
    </row>
    <row r="73" spans="2:8" x14ac:dyDescent="0.25">
      <c r="B73" s="95" t="s">
        <v>32</v>
      </c>
      <c r="C73" s="145">
        <v>3948</v>
      </c>
      <c r="D73" s="5">
        <f t="shared" si="4"/>
        <v>3.1624257173393615E-2</v>
      </c>
      <c r="F73" s="36"/>
    </row>
    <row r="74" spans="2:8" x14ac:dyDescent="0.25">
      <c r="B74" s="95" t="s">
        <v>31</v>
      </c>
      <c r="C74" s="145">
        <v>81</v>
      </c>
      <c r="D74" s="93">
        <f t="shared" si="4"/>
        <v>6.4882594504682954E-4</v>
      </c>
      <c r="F74" s="36"/>
      <c r="H74" s="3"/>
    </row>
    <row r="75" spans="2:8" x14ac:dyDescent="0.25">
      <c r="B75" s="95" t="s">
        <v>30</v>
      </c>
      <c r="C75" s="145">
        <v>73647.649999999994</v>
      </c>
      <c r="D75" s="5">
        <f t="shared" si="4"/>
        <v>0.58993217421886579</v>
      </c>
      <c r="F75" s="27"/>
      <c r="H75" s="3"/>
    </row>
    <row r="76" spans="2:8" x14ac:dyDescent="0.25">
      <c r="B76" s="121" t="s">
        <v>29</v>
      </c>
      <c r="C76" s="145">
        <v>37208.226999999999</v>
      </c>
      <c r="D76" s="5">
        <f t="shared" si="4"/>
        <v>0.2980452227999007</v>
      </c>
      <c r="F76" s="27"/>
      <c r="H76" s="3"/>
    </row>
    <row r="77" spans="2:8" s="117" customFormat="1" x14ac:dyDescent="0.25">
      <c r="B77" s="135" t="s">
        <v>43</v>
      </c>
      <c r="C77" s="104">
        <f>SUM(C70:C76)</f>
        <v>124840.87699999999</v>
      </c>
      <c r="D77" s="131">
        <f>SUM(D70:D76)</f>
        <v>1</v>
      </c>
      <c r="F77" s="130"/>
      <c r="G77" s="130"/>
    </row>
    <row r="78" spans="2:8" x14ac:dyDescent="0.25">
      <c r="F78" s="12"/>
      <c r="H78" s="3"/>
    </row>
    <row r="79" spans="2:8" ht="14.5" x14ac:dyDescent="0.35">
      <c r="E79"/>
      <c r="F79"/>
      <c r="G79" s="1"/>
    </row>
    <row r="80" spans="2:8" ht="14.5" x14ac:dyDescent="0.35">
      <c r="E80"/>
      <c r="F80"/>
      <c r="G80" s="1"/>
    </row>
    <row r="81" spans="2:7" ht="14.5" x14ac:dyDescent="0.35">
      <c r="B81"/>
      <c r="C81"/>
      <c r="D81"/>
      <c r="E81"/>
      <c r="F81"/>
      <c r="G81" s="1"/>
    </row>
    <row r="82" spans="2:7" ht="14.5" x14ac:dyDescent="0.35">
      <c r="B82"/>
      <c r="C82"/>
      <c r="D82"/>
      <c r="E82"/>
      <c r="F82"/>
      <c r="G82" s="1"/>
    </row>
    <row r="83" spans="2:7" ht="14.5" x14ac:dyDescent="0.35">
      <c r="B83"/>
      <c r="C83"/>
      <c r="D83"/>
      <c r="E83"/>
      <c r="F83"/>
      <c r="G83" s="1"/>
    </row>
    <row r="84" spans="2:7" ht="14.5" x14ac:dyDescent="0.35">
      <c r="B84"/>
      <c r="C84"/>
      <c r="D84"/>
      <c r="E84"/>
      <c r="F84"/>
      <c r="G84" s="1"/>
    </row>
    <row r="85" spans="2:7" ht="14.5" x14ac:dyDescent="0.35">
      <c r="B85"/>
      <c r="C85"/>
      <c r="D85"/>
      <c r="F85" s="14"/>
    </row>
    <row r="86" spans="2:7" ht="14.5" x14ac:dyDescent="0.35">
      <c r="B86"/>
      <c r="C86"/>
      <c r="D86"/>
      <c r="F86" s="14"/>
    </row>
    <row r="87" spans="2:7" x14ac:dyDescent="0.25">
      <c r="F87" s="14"/>
    </row>
    <row r="88" spans="2:7" x14ac:dyDescent="0.25">
      <c r="E88" s="17"/>
      <c r="F88" s="18"/>
    </row>
    <row r="89" spans="2:7" x14ac:dyDescent="0.25">
      <c r="F89" s="14"/>
    </row>
    <row r="90" spans="2:7" x14ac:dyDescent="0.25">
      <c r="C90" s="17"/>
      <c r="D90" s="17"/>
      <c r="E90" s="12"/>
      <c r="F90" s="21"/>
    </row>
    <row r="91" spans="2:7" x14ac:dyDescent="0.25">
      <c r="E91" s="12"/>
      <c r="F91" s="21"/>
    </row>
    <row r="92" spans="2:7" x14ac:dyDescent="0.25">
      <c r="B92" s="12"/>
      <c r="C92" s="12"/>
      <c r="D92" s="12"/>
      <c r="E92" s="12"/>
      <c r="F92" s="21"/>
    </row>
    <row r="93" spans="2:7" x14ac:dyDescent="0.25">
      <c r="B93" s="12"/>
      <c r="C93" s="12"/>
      <c r="D93" s="12"/>
      <c r="E93" s="12"/>
      <c r="F93" s="21"/>
    </row>
    <row r="94" spans="2:7" x14ac:dyDescent="0.25">
      <c r="B94" s="12"/>
      <c r="C94" s="12"/>
      <c r="D94" s="4"/>
      <c r="E94" s="12"/>
      <c r="F94" s="21"/>
    </row>
    <row r="95" spans="2:7" x14ac:dyDescent="0.25">
      <c r="B95" s="12"/>
      <c r="C95" s="12"/>
      <c r="D95" s="4"/>
      <c r="E95" s="12"/>
      <c r="F95" s="21"/>
    </row>
    <row r="96" spans="2:7" x14ac:dyDescent="0.25">
      <c r="B96" s="12"/>
      <c r="C96" s="12"/>
      <c r="D96" s="4"/>
      <c r="E96" s="12"/>
      <c r="F96" s="21"/>
    </row>
    <row r="97" spans="2:8" x14ac:dyDescent="0.25">
      <c r="B97" s="12"/>
      <c r="C97" s="12"/>
      <c r="D97" s="4"/>
      <c r="E97" s="12"/>
      <c r="F97" s="12"/>
    </row>
    <row r="98" spans="2:8" x14ac:dyDescent="0.25">
      <c r="B98" s="12"/>
      <c r="C98" s="12"/>
      <c r="D98" s="4"/>
      <c r="E98" s="12"/>
      <c r="F98" s="12"/>
    </row>
    <row r="99" spans="2:8" x14ac:dyDescent="0.25">
      <c r="B99" s="12"/>
      <c r="C99" s="12"/>
      <c r="D99" s="4"/>
      <c r="E99" s="12"/>
      <c r="F99" s="12"/>
    </row>
    <row r="100" spans="2:8" x14ac:dyDescent="0.25">
      <c r="B100" s="12"/>
      <c r="C100" s="12"/>
      <c r="D100" s="4"/>
      <c r="E100" s="12"/>
      <c r="F100" s="12"/>
    </row>
    <row r="101" spans="2:8" x14ac:dyDescent="0.25">
      <c r="B101" s="12"/>
      <c r="C101" s="12"/>
      <c r="D101" s="4"/>
      <c r="E101" s="12"/>
      <c r="F101" s="12"/>
    </row>
    <row r="102" spans="2:8" x14ac:dyDescent="0.25">
      <c r="B102" s="12"/>
      <c r="C102" s="12"/>
      <c r="D102" s="4"/>
      <c r="E102" s="12"/>
      <c r="F102" s="12"/>
    </row>
    <row r="103" spans="2:8" x14ac:dyDescent="0.25">
      <c r="B103" s="12"/>
      <c r="C103" s="12"/>
      <c r="D103" s="4"/>
      <c r="E103" s="12"/>
      <c r="F103" s="12"/>
    </row>
    <row r="104" spans="2:8" x14ac:dyDescent="0.25">
      <c r="B104" s="12"/>
      <c r="C104" s="12"/>
      <c r="D104" s="4"/>
      <c r="E104" s="12"/>
      <c r="F104" s="12"/>
    </row>
    <row r="105" spans="2:8" x14ac:dyDescent="0.25">
      <c r="B105" s="12"/>
      <c r="C105" s="12"/>
      <c r="D105" s="4"/>
      <c r="E105" s="12"/>
      <c r="F105" s="12"/>
    </row>
    <row r="106" spans="2:8" x14ac:dyDescent="0.25">
      <c r="B106" s="12"/>
      <c r="C106" s="12"/>
      <c r="D106" s="4"/>
      <c r="E106" s="12"/>
      <c r="F106" s="12"/>
    </row>
    <row r="107" spans="2:8" x14ac:dyDescent="0.25">
      <c r="B107" s="12"/>
      <c r="C107" s="12"/>
      <c r="D107" s="4"/>
      <c r="E107" s="12"/>
      <c r="F107" s="22"/>
    </row>
    <row r="108" spans="2:8" ht="14.5" x14ac:dyDescent="0.35">
      <c r="B108" s="12"/>
      <c r="C108" s="12"/>
      <c r="D108" s="4"/>
      <c r="E108" s="1"/>
      <c r="F108" s="1"/>
      <c r="G108" s="1"/>
      <c r="H108" s="1"/>
    </row>
    <row r="109" spans="2:8" ht="14.5" x14ac:dyDescent="0.35">
      <c r="B109" s="12"/>
      <c r="C109" s="12"/>
      <c r="D109" s="4"/>
      <c r="E109" s="1"/>
      <c r="F109" s="1"/>
      <c r="G109" s="1"/>
      <c r="H109" s="1"/>
    </row>
    <row r="110" spans="2:8" ht="14.5" x14ac:dyDescent="0.35">
      <c r="B110" s="12"/>
      <c r="C110" s="12"/>
      <c r="D110" s="21"/>
      <c r="E110" s="1"/>
      <c r="F110" s="1"/>
      <c r="G110" s="1"/>
      <c r="H110" s="1"/>
    </row>
    <row r="111" spans="2:8" ht="14.5" x14ac:dyDescent="0.35">
      <c r="B111" s="12"/>
      <c r="C111" s="12"/>
      <c r="D111" s="4"/>
      <c r="E111" s="1"/>
      <c r="F111" s="1"/>
      <c r="G111" s="1"/>
      <c r="H111" s="1"/>
    </row>
    <row r="112" spans="2:8" x14ac:dyDescent="0.25">
      <c r="B112" s="12"/>
      <c r="C112" s="12"/>
      <c r="D112" s="4"/>
      <c r="E112" s="12"/>
      <c r="F112" s="12"/>
    </row>
    <row r="113" spans="2:6" x14ac:dyDescent="0.25">
      <c r="B113" s="12"/>
      <c r="C113" s="12"/>
      <c r="D113" s="12"/>
      <c r="E113" s="12"/>
      <c r="F113" s="12"/>
    </row>
    <row r="114" spans="2:6" x14ac:dyDescent="0.25">
      <c r="B114" s="12"/>
      <c r="C114" s="12"/>
      <c r="D114" s="4"/>
      <c r="E114" s="12"/>
      <c r="F114" s="12"/>
    </row>
    <row r="115" spans="2:6" x14ac:dyDescent="0.25">
      <c r="B115" s="12"/>
      <c r="C115" s="12"/>
      <c r="D115" s="4"/>
      <c r="E115" s="12"/>
      <c r="F115" s="12"/>
    </row>
    <row r="116" spans="2:6" x14ac:dyDescent="0.25">
      <c r="B116" s="12"/>
      <c r="C116" s="12"/>
      <c r="D116" s="4"/>
      <c r="E116" s="12"/>
      <c r="F116" s="12"/>
    </row>
    <row r="117" spans="2:6" x14ac:dyDescent="0.25">
      <c r="B117" s="12"/>
      <c r="C117" s="12"/>
      <c r="D117" s="4"/>
      <c r="E117" s="12"/>
      <c r="F117" s="12"/>
    </row>
    <row r="118" spans="2:6" x14ac:dyDescent="0.25">
      <c r="B118" s="12"/>
      <c r="C118" s="23"/>
      <c r="D118" s="4"/>
      <c r="E118" s="12"/>
      <c r="F118" s="12"/>
    </row>
    <row r="119" spans="2:6" x14ac:dyDescent="0.25">
      <c r="B119" s="12"/>
      <c r="C119" s="12"/>
      <c r="D119" s="4"/>
      <c r="E119" s="12"/>
      <c r="F119" s="12"/>
    </row>
    <row r="120" spans="2:6" x14ac:dyDescent="0.25">
      <c r="B120" s="12"/>
      <c r="C120" s="12"/>
      <c r="D120" s="4"/>
      <c r="E120" s="12"/>
      <c r="F120" s="12"/>
    </row>
    <row r="121" spans="2:6" x14ac:dyDescent="0.25">
      <c r="B121" s="12"/>
      <c r="C121" s="12"/>
      <c r="D121" s="4"/>
      <c r="E121" s="12"/>
      <c r="F121" s="12"/>
    </row>
    <row r="122" spans="2:6" x14ac:dyDescent="0.25">
      <c r="B122" s="12"/>
      <c r="C122" s="12"/>
      <c r="D122" s="4"/>
      <c r="E122" s="12"/>
      <c r="F122" s="12"/>
    </row>
    <row r="123" spans="2:6" x14ac:dyDescent="0.25">
      <c r="B123" s="12"/>
      <c r="C123" s="12"/>
      <c r="D123" s="4"/>
      <c r="E123" s="12"/>
      <c r="F123" s="12"/>
    </row>
    <row r="124" spans="2:6" x14ac:dyDescent="0.25">
      <c r="B124" s="12"/>
      <c r="C124" s="12"/>
      <c r="D124" s="4"/>
      <c r="E124" s="12"/>
      <c r="F124" s="12"/>
    </row>
    <row r="125" spans="2:6" x14ac:dyDescent="0.25">
      <c r="B125" s="12"/>
      <c r="C125" s="12"/>
      <c r="D125" s="4"/>
      <c r="E125" s="12"/>
      <c r="F125" s="12"/>
    </row>
    <row r="126" spans="2:6" x14ac:dyDescent="0.25">
      <c r="B126" s="12"/>
      <c r="C126" s="12"/>
      <c r="D126" s="4"/>
      <c r="E126" s="12"/>
      <c r="F126" s="12"/>
    </row>
    <row r="127" spans="2:6" x14ac:dyDescent="0.25">
      <c r="B127" s="12"/>
      <c r="C127" s="12"/>
      <c r="D127" s="12"/>
      <c r="E127" s="12"/>
      <c r="F127" s="12"/>
    </row>
    <row r="128" spans="2:6" x14ac:dyDescent="0.25">
      <c r="B128" s="12"/>
      <c r="C128" s="12"/>
      <c r="D128" s="4"/>
      <c r="E128" s="12"/>
      <c r="F128" s="12"/>
    </row>
    <row r="129" spans="2:6" x14ac:dyDescent="0.25">
      <c r="B129" s="12"/>
      <c r="C129" s="24"/>
      <c r="D129" s="21"/>
      <c r="E129" s="12"/>
      <c r="F129" s="12"/>
    </row>
    <row r="130" spans="2:6" x14ac:dyDescent="0.25">
      <c r="B130" s="12"/>
      <c r="C130" s="12"/>
      <c r="D130" s="21"/>
      <c r="E130" s="12"/>
      <c r="F130" s="12"/>
    </row>
    <row r="131" spans="2:6" x14ac:dyDescent="0.25">
      <c r="B131" s="12"/>
      <c r="C131" s="12"/>
      <c r="D131" s="21"/>
      <c r="E131" s="12"/>
      <c r="F131" s="12"/>
    </row>
    <row r="132" spans="2:6" x14ac:dyDescent="0.25">
      <c r="B132" s="12"/>
      <c r="C132" s="12"/>
      <c r="D132" s="21"/>
      <c r="E132" s="12"/>
      <c r="F132" s="12"/>
    </row>
    <row r="133" spans="2:6" x14ac:dyDescent="0.25">
      <c r="B133" s="12"/>
      <c r="C133" s="12"/>
      <c r="D133" s="21"/>
      <c r="E133" s="12"/>
      <c r="F133" s="12"/>
    </row>
    <row r="134" spans="2:6" x14ac:dyDescent="0.25">
      <c r="B134" s="12"/>
      <c r="C134" s="12"/>
      <c r="D134" s="21"/>
      <c r="E134" s="12"/>
      <c r="F134" s="12"/>
    </row>
    <row r="135" spans="2:6" x14ac:dyDescent="0.25">
      <c r="B135" s="12"/>
      <c r="C135" s="12"/>
      <c r="D135" s="21"/>
      <c r="E135" s="12"/>
      <c r="F135" s="12"/>
    </row>
    <row r="136" spans="2:6" x14ac:dyDescent="0.25">
      <c r="B136" s="12"/>
      <c r="C136" s="12"/>
      <c r="D136" s="21"/>
      <c r="E136" s="12"/>
      <c r="F136" s="12"/>
    </row>
    <row r="137" spans="2:6" x14ac:dyDescent="0.25">
      <c r="B137" s="12"/>
      <c r="C137" s="12"/>
      <c r="D137" s="21"/>
      <c r="E137" s="12"/>
      <c r="F137" s="12"/>
    </row>
    <row r="138" spans="2:6" x14ac:dyDescent="0.25">
      <c r="B138" s="12"/>
      <c r="C138" s="12"/>
      <c r="D138" s="21"/>
      <c r="E138" s="12"/>
      <c r="F138" s="12"/>
    </row>
    <row r="139" spans="2:6" x14ac:dyDescent="0.25">
      <c r="B139" s="12"/>
      <c r="C139" s="12"/>
      <c r="D139" s="21"/>
      <c r="E139" s="12"/>
      <c r="F139" s="12"/>
    </row>
    <row r="140" spans="2:6" x14ac:dyDescent="0.25">
      <c r="B140" s="12"/>
      <c r="C140" s="12"/>
      <c r="D140" s="4"/>
      <c r="E140" s="12"/>
      <c r="F140" s="12"/>
    </row>
    <row r="141" spans="2:6" x14ac:dyDescent="0.25">
      <c r="B141" s="12"/>
      <c r="C141" s="12"/>
      <c r="D141" s="4"/>
      <c r="E141" s="12"/>
      <c r="F141" s="12"/>
    </row>
    <row r="142" spans="2:6" x14ac:dyDescent="0.25">
      <c r="B142" s="12"/>
      <c r="C142" s="12"/>
      <c r="D142" s="4"/>
      <c r="E142" s="12"/>
      <c r="F142" s="12"/>
    </row>
    <row r="143" spans="2:6" x14ac:dyDescent="0.25">
      <c r="B143" s="12"/>
      <c r="C143" s="12"/>
      <c r="D143" s="4"/>
      <c r="E143" s="12"/>
      <c r="F143" s="12"/>
    </row>
    <row r="144" spans="2:6" x14ac:dyDescent="0.25">
      <c r="B144" s="12"/>
      <c r="C144" s="12"/>
      <c r="D144" s="4"/>
      <c r="E144" s="12"/>
      <c r="F144" s="12"/>
    </row>
    <row r="145" spans="2:6" x14ac:dyDescent="0.25">
      <c r="B145" s="12"/>
      <c r="C145" s="12"/>
      <c r="D145" s="4"/>
      <c r="E145" s="12"/>
      <c r="F145" s="12"/>
    </row>
    <row r="146" spans="2:6" x14ac:dyDescent="0.25">
      <c r="B146" s="12"/>
      <c r="C146" s="12"/>
      <c r="D146" s="20"/>
      <c r="E146" s="12"/>
      <c r="F146" s="12"/>
    </row>
    <row r="147" spans="2:6" x14ac:dyDescent="0.25">
      <c r="B147" s="12"/>
      <c r="C147" s="12"/>
      <c r="D147" s="4"/>
      <c r="E147" s="12"/>
      <c r="F147" s="12"/>
    </row>
    <row r="148" spans="2:6" x14ac:dyDescent="0.25">
      <c r="B148" s="12"/>
      <c r="C148" s="23"/>
      <c r="D148" s="21"/>
      <c r="E148" s="12"/>
      <c r="F148" s="12"/>
    </row>
    <row r="149" spans="2:6" x14ac:dyDescent="0.25">
      <c r="B149" s="12"/>
      <c r="C149" s="25"/>
      <c r="D149" s="26"/>
      <c r="E149" s="12"/>
      <c r="F149" s="12"/>
    </row>
    <row r="150" spans="2:6" x14ac:dyDescent="0.25">
      <c r="B150" s="12"/>
      <c r="C150" s="23"/>
      <c r="D150" s="21"/>
      <c r="E150" s="12"/>
      <c r="F150" s="12"/>
    </row>
    <row r="151" spans="2:6" x14ac:dyDescent="0.25">
      <c r="B151" s="12"/>
      <c r="C151" s="12"/>
      <c r="D151" s="4"/>
      <c r="E151" s="12"/>
      <c r="F151" s="12"/>
    </row>
    <row r="152" spans="2:6" x14ac:dyDescent="0.25">
      <c r="B152" s="12"/>
      <c r="C152" s="12"/>
      <c r="D152" s="4"/>
      <c r="E152" s="12"/>
      <c r="F152" s="12"/>
    </row>
    <row r="153" spans="2:6" x14ac:dyDescent="0.25">
      <c r="B153" s="12"/>
      <c r="C153" s="12"/>
      <c r="D153" s="4"/>
      <c r="E153" s="12"/>
      <c r="F153" s="12"/>
    </row>
    <row r="154" spans="2:6" x14ac:dyDescent="0.25">
      <c r="B154" s="12"/>
      <c r="C154" s="12"/>
      <c r="D154" s="12"/>
      <c r="E154" s="12"/>
      <c r="F154" s="12"/>
    </row>
    <row r="155" spans="2:6" x14ac:dyDescent="0.25">
      <c r="B155" s="12"/>
      <c r="C155" s="12"/>
      <c r="D155" s="12"/>
      <c r="E155" s="12"/>
      <c r="F155" s="12"/>
    </row>
    <row r="156" spans="2:6" x14ac:dyDescent="0.25">
      <c r="B156" s="12"/>
      <c r="C156" s="12"/>
      <c r="D156" s="12"/>
      <c r="E156" s="12"/>
      <c r="F156" s="12"/>
    </row>
    <row r="157" spans="2:6" x14ac:dyDescent="0.25">
      <c r="B157" s="12"/>
      <c r="C157" s="12"/>
      <c r="D157" s="12"/>
    </row>
    <row r="158" spans="2:6" x14ac:dyDescent="0.25">
      <c r="B158" s="12"/>
      <c r="C158" s="12"/>
      <c r="D158" s="12"/>
    </row>
  </sheetData>
  <conditionalFormatting sqref="E88 T32 S74:T76 S33:T69">
    <cfRule type="duplicateValues" dxfId="2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158"/>
  <sheetViews>
    <sheetView showGridLines="0" workbookViewId="0">
      <selection activeCell="B4" sqref="B4"/>
    </sheetView>
  </sheetViews>
  <sheetFormatPr defaultColWidth="8.7265625" defaultRowHeight="10.5" x14ac:dyDescent="0.25"/>
  <cols>
    <col min="1" max="1" width="3" style="3" customWidth="1"/>
    <col min="2" max="2" width="26.7265625" style="3" customWidth="1"/>
    <col min="3" max="3" width="28.81640625" style="3" customWidth="1"/>
    <col min="4" max="4" width="10" style="3" bestFit="1" customWidth="1"/>
    <col min="5" max="5" width="13.81640625" style="3" bestFit="1" customWidth="1"/>
    <col min="6" max="6" width="11.7265625" style="3" bestFit="1" customWidth="1"/>
    <col min="7" max="7" width="14.26953125" style="3" bestFit="1" customWidth="1"/>
    <col min="8" max="8" width="11.54296875" style="3" customWidth="1"/>
    <col min="9" max="9" width="2.81640625" style="3" bestFit="1" customWidth="1"/>
    <col min="10" max="10" width="50.453125" style="3" bestFit="1" customWidth="1"/>
    <col min="11" max="11" width="13.26953125" style="3" bestFit="1" customWidth="1"/>
    <col min="12" max="16" width="8.7265625" style="3"/>
    <col min="17" max="17" width="12.7265625" style="3" bestFit="1" customWidth="1"/>
    <col min="18" max="18" width="14.26953125" style="3" bestFit="1" customWidth="1"/>
    <col min="19" max="19" width="12.7265625" style="3" bestFit="1" customWidth="1"/>
    <col min="20" max="16384" width="8.7265625" style="3"/>
  </cols>
  <sheetData>
    <row r="1" spans="1:14" x14ac:dyDescent="0.25">
      <c r="A1" s="2"/>
      <c r="B1" s="2"/>
      <c r="C1" s="13"/>
      <c r="D1" s="13"/>
    </row>
    <row r="2" spans="1:14" x14ac:dyDescent="0.25">
      <c r="B2" s="2" t="s">
        <v>62</v>
      </c>
      <c r="C2" s="2"/>
      <c r="D2" s="2"/>
      <c r="E2" s="2"/>
      <c r="F2" s="2"/>
      <c r="G2" s="2"/>
    </row>
    <row r="3" spans="1:14" s="117" customFormat="1" x14ac:dyDescent="0.25">
      <c r="B3" s="135" t="s">
        <v>76</v>
      </c>
      <c r="C3" s="64" t="s">
        <v>0</v>
      </c>
      <c r="D3" s="98" t="s">
        <v>4</v>
      </c>
    </row>
    <row r="4" spans="1:14" x14ac:dyDescent="0.25">
      <c r="B4" s="95" t="s">
        <v>1</v>
      </c>
      <c r="C4" s="118">
        <f>C21</f>
        <v>5716896.758552189</v>
      </c>
      <c r="D4" s="159">
        <f t="shared" ref="D4:D11" si="0">C4/$C$12</f>
        <v>0.70207695733007425</v>
      </c>
    </row>
    <row r="5" spans="1:14" ht="14.5" x14ac:dyDescent="0.35">
      <c r="B5" s="95" t="s">
        <v>6</v>
      </c>
      <c r="C5" s="119">
        <f>C32</f>
        <v>403842.07</v>
      </c>
      <c r="D5" s="160">
        <f t="shared" si="0"/>
        <v>4.959477557878493E-2</v>
      </c>
      <c r="K5"/>
      <c r="L5"/>
      <c r="M5"/>
      <c r="N5"/>
    </row>
    <row r="6" spans="1:14" ht="14.5" x14ac:dyDescent="0.35">
      <c r="B6" s="96" t="s">
        <v>46</v>
      </c>
      <c r="C6" s="119">
        <f>C36</f>
        <v>71518.55</v>
      </c>
      <c r="D6" s="160">
        <f t="shared" si="0"/>
        <v>8.7830038038634994E-3</v>
      </c>
      <c r="K6"/>
      <c r="L6"/>
      <c r="M6"/>
      <c r="N6"/>
    </row>
    <row r="7" spans="1:14" ht="14.5" x14ac:dyDescent="0.35">
      <c r="B7" s="96" t="s">
        <v>8</v>
      </c>
      <c r="C7" s="119">
        <f>C43</f>
        <v>338603.14976430975</v>
      </c>
      <c r="D7" s="160">
        <f t="shared" si="0"/>
        <v>4.1582956483039633E-2</v>
      </c>
      <c r="K7"/>
      <c r="L7"/>
      <c r="M7"/>
      <c r="N7"/>
    </row>
    <row r="8" spans="1:14" ht="14.5" x14ac:dyDescent="0.35">
      <c r="B8" s="96" t="s">
        <v>10</v>
      </c>
      <c r="C8" s="119">
        <f>C47</f>
        <v>251622.2</v>
      </c>
      <c r="D8" s="160">
        <f t="shared" si="0"/>
        <v>3.0901056295695339E-2</v>
      </c>
      <c r="K8"/>
      <c r="L8"/>
      <c r="M8"/>
      <c r="N8"/>
    </row>
    <row r="9" spans="1:14" x14ac:dyDescent="0.25">
      <c r="B9" s="95" t="s">
        <v>78</v>
      </c>
      <c r="C9" s="119">
        <f>C63</f>
        <v>1174592.8400000001</v>
      </c>
      <c r="D9" s="160">
        <f t="shared" si="0"/>
        <v>0.14424863733550009</v>
      </c>
    </row>
    <row r="10" spans="1:14" x14ac:dyDescent="0.25">
      <c r="B10" s="95" t="s">
        <v>80</v>
      </c>
      <c r="C10" s="119">
        <f>C67</f>
        <v>86406.459999999992</v>
      </c>
      <c r="D10" s="160">
        <f t="shared" si="0"/>
        <v>1.0611348620160492E-2</v>
      </c>
    </row>
    <row r="11" spans="1:14" x14ac:dyDescent="0.25">
      <c r="B11" s="58" t="s">
        <v>68</v>
      </c>
      <c r="C11" s="119">
        <f>C77</f>
        <v>99352.882962962962</v>
      </c>
      <c r="D11" s="160">
        <f t="shared" si="0"/>
        <v>1.2201264552881856E-2</v>
      </c>
    </row>
    <row r="12" spans="1:14" s="117" customFormat="1" x14ac:dyDescent="0.25">
      <c r="B12" s="135" t="s">
        <v>43</v>
      </c>
      <c r="C12" s="132">
        <f>SUM(C4:C11)</f>
        <v>8142834.9112794613</v>
      </c>
      <c r="D12" s="164">
        <f>SUM(D4:D11)</f>
        <v>1.0000000000000002</v>
      </c>
    </row>
    <row r="14" spans="1:14" x14ac:dyDescent="0.25">
      <c r="B14" s="2" t="s">
        <v>2</v>
      </c>
      <c r="C14" s="2"/>
      <c r="D14" s="2"/>
    </row>
    <row r="15" spans="1:14" s="117" customFormat="1" x14ac:dyDescent="0.25">
      <c r="B15" s="134" t="s">
        <v>1</v>
      </c>
      <c r="C15" s="64" t="s">
        <v>0</v>
      </c>
      <c r="D15" s="98" t="s">
        <v>4</v>
      </c>
    </row>
    <row r="16" spans="1:14" x14ac:dyDescent="0.25">
      <c r="B16" s="120" t="s">
        <v>5</v>
      </c>
      <c r="C16" s="124">
        <v>3246722.3166666664</v>
      </c>
      <c r="D16" s="7">
        <f>C16/$C$21</f>
        <v>0.5679169055851383</v>
      </c>
      <c r="G16" s="19"/>
    </row>
    <row r="17" spans="2:19" x14ac:dyDescent="0.25">
      <c r="B17" s="95" t="s">
        <v>7</v>
      </c>
      <c r="C17" s="125">
        <v>2107849.4118855223</v>
      </c>
      <c r="D17" s="5">
        <f t="shared" ref="D17:D20" si="1">C17/$C$21</f>
        <v>0.36870517361228994</v>
      </c>
    </row>
    <row r="18" spans="2:19" x14ac:dyDescent="0.25">
      <c r="B18" s="95" t="s">
        <v>9</v>
      </c>
      <c r="C18" s="125">
        <v>199977.8</v>
      </c>
      <c r="D18" s="5">
        <f t="shared" si="1"/>
        <v>3.4980131432466977E-2</v>
      </c>
    </row>
    <row r="19" spans="2:19" x14ac:dyDescent="0.25">
      <c r="B19" s="95" t="s">
        <v>11</v>
      </c>
      <c r="C19" s="125">
        <v>151208.23000000001</v>
      </c>
      <c r="D19" s="5">
        <f t="shared" si="1"/>
        <v>2.6449354673722267E-2</v>
      </c>
    </row>
    <row r="20" spans="2:19" x14ac:dyDescent="0.25">
      <c r="B20" s="121" t="s">
        <v>12</v>
      </c>
      <c r="C20" s="126">
        <v>11139</v>
      </c>
      <c r="D20" s="97">
        <f t="shared" si="1"/>
        <v>1.9484346963825467E-3</v>
      </c>
    </row>
    <row r="21" spans="2:19" s="117" customFormat="1" x14ac:dyDescent="0.25">
      <c r="B21" s="135" t="s">
        <v>43</v>
      </c>
      <c r="C21" s="102">
        <f>SUM(C16:C20)</f>
        <v>5716896.758552189</v>
      </c>
      <c r="D21" s="106">
        <f>SUM(D16:D20)</f>
        <v>0.99999999999999989</v>
      </c>
    </row>
    <row r="23" spans="2:19" s="117" customFormat="1" x14ac:dyDescent="0.25">
      <c r="B23" s="136" t="s">
        <v>6</v>
      </c>
      <c r="C23" s="64" t="s">
        <v>0</v>
      </c>
      <c r="D23" s="98" t="s">
        <v>4</v>
      </c>
    </row>
    <row r="24" spans="2:19" ht="14.5" x14ac:dyDescent="0.35">
      <c r="B24" s="120" t="s">
        <v>35</v>
      </c>
      <c r="C24" s="124">
        <v>274428.17</v>
      </c>
      <c r="D24" s="7">
        <f>C24/$C$32</f>
        <v>0.67954329275303083</v>
      </c>
      <c r="L24"/>
    </row>
    <row r="25" spans="2:19" ht="13" x14ac:dyDescent="0.3">
      <c r="B25" s="95" t="s">
        <v>37</v>
      </c>
      <c r="C25" s="125">
        <v>65571.77</v>
      </c>
      <c r="D25" s="5">
        <f t="shared" ref="D25:D31" si="2">C25/$C$32</f>
        <v>0.16236983432657226</v>
      </c>
      <c r="R25" s="15"/>
    </row>
    <row r="26" spans="2:19" x14ac:dyDescent="0.25">
      <c r="B26" s="95" t="s">
        <v>38</v>
      </c>
      <c r="C26" s="125">
        <v>36</v>
      </c>
      <c r="D26" s="5">
        <f t="shared" si="2"/>
        <v>8.9143758598503618E-5</v>
      </c>
    </row>
    <row r="27" spans="2:19" x14ac:dyDescent="0.25">
      <c r="B27" s="95" t="s">
        <v>39</v>
      </c>
      <c r="C27" s="125">
        <v>45409.130000000005</v>
      </c>
      <c r="D27" s="5">
        <f t="shared" si="2"/>
        <v>0.11244279230244636</v>
      </c>
    </row>
    <row r="28" spans="2:19" x14ac:dyDescent="0.25">
      <c r="B28" s="95" t="s">
        <v>44</v>
      </c>
      <c r="C28" s="125">
        <v>7374</v>
      </c>
      <c r="D28" s="5">
        <f t="shared" si="2"/>
        <v>1.825961321959349E-2</v>
      </c>
    </row>
    <row r="29" spans="2:19" x14ac:dyDescent="0.25">
      <c r="B29" s="95" t="s">
        <v>45</v>
      </c>
      <c r="C29" s="125">
        <v>7276</v>
      </c>
      <c r="D29" s="5">
        <f t="shared" si="2"/>
        <v>1.8016944098964233E-2</v>
      </c>
    </row>
    <row r="30" spans="2:19" x14ac:dyDescent="0.25">
      <c r="B30" s="95" t="s">
        <v>6</v>
      </c>
      <c r="C30" s="125">
        <v>3747</v>
      </c>
      <c r="D30" s="5">
        <f t="shared" si="2"/>
        <v>9.2783795407942512E-3</v>
      </c>
    </row>
    <row r="31" spans="2:19" ht="14.5" x14ac:dyDescent="0.35">
      <c r="B31" s="95" t="s">
        <v>40</v>
      </c>
      <c r="C31" s="126">
        <v>0</v>
      </c>
      <c r="D31" s="10">
        <f t="shared" si="2"/>
        <v>0</v>
      </c>
      <c r="R31"/>
      <c r="S31"/>
    </row>
    <row r="32" spans="2:19" s="117" customFormat="1" ht="14.5" x14ac:dyDescent="0.35">
      <c r="B32" s="135" t="s">
        <v>43</v>
      </c>
      <c r="C32" s="102">
        <f>SUM(C24:C31)</f>
        <v>403842.07</v>
      </c>
      <c r="D32" s="106">
        <f>SUM(D24:D31)</f>
        <v>0.99999999999999989</v>
      </c>
      <c r="R32" s="122"/>
      <c r="S32" s="122"/>
    </row>
    <row r="33" spans="2:19" ht="14.5" x14ac:dyDescent="0.35">
      <c r="R33"/>
      <c r="S33"/>
    </row>
    <row r="34" spans="2:19" s="117" customFormat="1" ht="14.5" x14ac:dyDescent="0.35">
      <c r="B34" s="68" t="s">
        <v>81</v>
      </c>
      <c r="C34" s="64" t="s">
        <v>0</v>
      </c>
      <c r="D34" s="98" t="s">
        <v>4</v>
      </c>
      <c r="R34" s="122"/>
      <c r="S34" s="122"/>
    </row>
    <row r="35" spans="2:19" ht="14.5" x14ac:dyDescent="0.35">
      <c r="B35" s="120" t="s">
        <v>47</v>
      </c>
      <c r="C35" s="124">
        <v>71518.55</v>
      </c>
      <c r="D35" s="7">
        <f>C35/$C$36</f>
        <v>1</v>
      </c>
      <c r="R35"/>
      <c r="S35"/>
    </row>
    <row r="36" spans="2:19" s="117" customFormat="1" x14ac:dyDescent="0.25">
      <c r="B36" s="135" t="s">
        <v>43</v>
      </c>
      <c r="C36" s="104">
        <f>SUM(C35:C35)</f>
        <v>71518.55</v>
      </c>
      <c r="D36" s="131">
        <f>SUM(D35:D35)</f>
        <v>1</v>
      </c>
    </row>
    <row r="37" spans="2:19" ht="14.5" x14ac:dyDescent="0.35">
      <c r="H37"/>
      <c r="I37"/>
      <c r="J37"/>
    </row>
    <row r="38" spans="2:19" s="117" customFormat="1" ht="14.5" x14ac:dyDescent="0.35">
      <c r="B38" s="136" t="s">
        <v>8</v>
      </c>
      <c r="C38" s="64" t="s">
        <v>0</v>
      </c>
      <c r="D38" s="98" t="s">
        <v>4</v>
      </c>
      <c r="F38" s="130"/>
      <c r="H38" s="122"/>
      <c r="I38" s="122"/>
      <c r="J38" s="122"/>
    </row>
    <row r="39" spans="2:19" ht="14.5" x14ac:dyDescent="0.35">
      <c r="B39" s="95" t="s">
        <v>15</v>
      </c>
      <c r="C39" s="124">
        <v>264194.52639730641</v>
      </c>
      <c r="D39" s="7">
        <f>C39/$C$43</f>
        <v>0.78024828351775033</v>
      </c>
      <c r="F39" s="36"/>
      <c r="H39"/>
      <c r="I39"/>
      <c r="J39"/>
    </row>
    <row r="40" spans="2:19" ht="14.5" x14ac:dyDescent="0.35">
      <c r="B40" s="95" t="s">
        <v>16</v>
      </c>
      <c r="C40" s="125">
        <v>34574</v>
      </c>
      <c r="D40" s="5">
        <f>C40/$C$43</f>
        <v>0.1021077329731451</v>
      </c>
      <c r="F40" s="36"/>
      <c r="H40"/>
      <c r="I40"/>
      <c r="J40"/>
    </row>
    <row r="41" spans="2:19" ht="14.5" x14ac:dyDescent="0.35">
      <c r="B41" s="95" t="s">
        <v>20</v>
      </c>
      <c r="C41" s="125">
        <v>33362.5</v>
      </c>
      <c r="D41" s="5">
        <f>C41/$C$43</f>
        <v>9.8529798152269144E-2</v>
      </c>
      <c r="F41" s="36"/>
      <c r="H41"/>
      <c r="I41"/>
      <c r="J41"/>
    </row>
    <row r="42" spans="2:19" ht="14.5" x14ac:dyDescent="0.35">
      <c r="B42" s="95" t="s">
        <v>18</v>
      </c>
      <c r="C42" s="126">
        <v>6472.1233670033671</v>
      </c>
      <c r="D42" s="5">
        <f>C42/$C$43</f>
        <v>1.911418535683556E-2</v>
      </c>
      <c r="F42" s="36"/>
      <c r="H42"/>
      <c r="I42"/>
      <c r="J42"/>
      <c r="K42" s="16"/>
    </row>
    <row r="43" spans="2:19" s="117" customFormat="1" ht="14.5" x14ac:dyDescent="0.35">
      <c r="B43" s="135" t="s">
        <v>43</v>
      </c>
      <c r="C43" s="102">
        <f>SUM(C39:C42)</f>
        <v>338603.14976430975</v>
      </c>
      <c r="D43" s="131">
        <f>SUM(D39:D42)</f>
        <v>1.0000000000000002</v>
      </c>
      <c r="H43" s="122"/>
      <c r="I43" s="122"/>
      <c r="J43" s="122"/>
    </row>
    <row r="44" spans="2:19" ht="14.5" x14ac:dyDescent="0.35">
      <c r="H44"/>
      <c r="I44"/>
      <c r="J44"/>
    </row>
    <row r="45" spans="2:19" s="117" customFormat="1" x14ac:dyDescent="0.25">
      <c r="B45" s="136" t="s">
        <v>10</v>
      </c>
      <c r="C45" s="64" t="s">
        <v>0</v>
      </c>
      <c r="D45" s="98" t="s">
        <v>4</v>
      </c>
    </row>
    <row r="46" spans="2:19" ht="21" x14ac:dyDescent="0.25">
      <c r="B46" s="129" t="s">
        <v>42</v>
      </c>
      <c r="C46" s="128">
        <v>251622.2</v>
      </c>
      <c r="D46" s="11">
        <f>C46/$C$47</f>
        <v>1</v>
      </c>
    </row>
    <row r="47" spans="2:19" s="117" customFormat="1" x14ac:dyDescent="0.25">
      <c r="B47" s="135" t="s">
        <v>43</v>
      </c>
      <c r="C47" s="102">
        <f>SUM(C46)</f>
        <v>251622.2</v>
      </c>
      <c r="D47" s="106">
        <f>SUM(D46)</f>
        <v>1</v>
      </c>
    </row>
    <row r="49" spans="2:4" s="117" customFormat="1" x14ac:dyDescent="0.25">
      <c r="B49" s="101" t="s">
        <v>67</v>
      </c>
      <c r="C49" s="74" t="s">
        <v>0</v>
      </c>
      <c r="D49" s="100" t="s">
        <v>4</v>
      </c>
    </row>
    <row r="50" spans="2:4" x14ac:dyDescent="0.25">
      <c r="B50" s="95" t="s">
        <v>21</v>
      </c>
      <c r="C50" s="145">
        <v>26357</v>
      </c>
      <c r="D50" s="5">
        <f t="shared" ref="D50:D62" si="3">C50/$C$63</f>
        <v>2.243926499671154E-2</v>
      </c>
    </row>
    <row r="51" spans="2:4" x14ac:dyDescent="0.25">
      <c r="B51" s="95" t="s">
        <v>26</v>
      </c>
      <c r="C51" s="145">
        <v>193</v>
      </c>
      <c r="D51" s="93">
        <f t="shared" si="3"/>
        <v>1.6431225649221563E-4</v>
      </c>
    </row>
    <row r="52" spans="2:4" x14ac:dyDescent="0.25">
      <c r="B52" s="8" t="s">
        <v>25</v>
      </c>
      <c r="C52" s="125">
        <v>1095</v>
      </c>
      <c r="D52" s="93">
        <f t="shared" si="3"/>
        <v>9.3223793191179332E-4</v>
      </c>
    </row>
    <row r="53" spans="2:4" x14ac:dyDescent="0.25">
      <c r="B53" s="8" t="s">
        <v>14</v>
      </c>
      <c r="C53" s="125">
        <v>263230.72000000003</v>
      </c>
      <c r="D53" s="5">
        <f t="shared" si="3"/>
        <v>0.22410380093922588</v>
      </c>
    </row>
    <row r="54" spans="2:4" x14ac:dyDescent="0.25">
      <c r="B54" s="95" t="s">
        <v>13</v>
      </c>
      <c r="C54" s="145">
        <v>179640.76</v>
      </c>
      <c r="D54" s="5">
        <f t="shared" si="3"/>
        <v>0.15293874939676969</v>
      </c>
    </row>
    <row r="55" spans="2:4" x14ac:dyDescent="0.25">
      <c r="B55" s="95" t="s">
        <v>3</v>
      </c>
      <c r="C55" s="145">
        <v>4512</v>
      </c>
      <c r="D55" s="5">
        <f t="shared" si="3"/>
        <v>3.8413310947817457E-3</v>
      </c>
    </row>
    <row r="56" spans="2:4" x14ac:dyDescent="0.25">
      <c r="B56" s="95" t="s">
        <v>24</v>
      </c>
      <c r="C56" s="145">
        <v>8374.2000000000007</v>
      </c>
      <c r="D56" s="5">
        <f t="shared" si="3"/>
        <v>7.1294492140783015E-3</v>
      </c>
    </row>
    <row r="57" spans="2:4" x14ac:dyDescent="0.25">
      <c r="B57" s="95" t="s">
        <v>19</v>
      </c>
      <c r="C57" s="145">
        <v>0</v>
      </c>
      <c r="D57" s="5">
        <f t="shared" si="3"/>
        <v>0</v>
      </c>
    </row>
    <row r="58" spans="2:4" x14ac:dyDescent="0.25">
      <c r="B58" s="95" t="s">
        <v>34</v>
      </c>
      <c r="C58" s="145">
        <v>270318.48</v>
      </c>
      <c r="D58" s="5">
        <f t="shared" si="3"/>
        <v>0.23013802808469355</v>
      </c>
    </row>
    <row r="59" spans="2:4" x14ac:dyDescent="0.25">
      <c r="B59" s="95" t="s">
        <v>23</v>
      </c>
      <c r="C59" s="145">
        <v>14374</v>
      </c>
      <c r="D59" s="5">
        <f t="shared" si="3"/>
        <v>1.2237431993881385E-2</v>
      </c>
    </row>
    <row r="60" spans="2:4" x14ac:dyDescent="0.25">
      <c r="B60" s="95" t="s">
        <v>17</v>
      </c>
      <c r="C60" s="145">
        <v>125169.37</v>
      </c>
      <c r="D60" s="5">
        <f t="shared" si="3"/>
        <v>0.10656404988812973</v>
      </c>
    </row>
    <row r="61" spans="2:4" x14ac:dyDescent="0.25">
      <c r="B61" s="95" t="s">
        <v>27</v>
      </c>
      <c r="C61" s="145">
        <v>194748.83</v>
      </c>
      <c r="D61" s="5">
        <f t="shared" si="3"/>
        <v>0.16580113837574556</v>
      </c>
    </row>
    <row r="62" spans="2:4" x14ac:dyDescent="0.25">
      <c r="B62" s="95" t="s">
        <v>28</v>
      </c>
      <c r="C62" s="145">
        <v>86579.48</v>
      </c>
      <c r="D62" s="5">
        <f t="shared" si="3"/>
        <v>7.3710205827578507E-2</v>
      </c>
    </row>
    <row r="63" spans="2:4" s="117" customFormat="1" x14ac:dyDescent="0.25">
      <c r="B63" s="135" t="s">
        <v>43</v>
      </c>
      <c r="C63" s="104">
        <f>SUM(C50:C62)</f>
        <v>1174592.8400000001</v>
      </c>
      <c r="D63" s="131">
        <f>SUM(D50:D62)</f>
        <v>1</v>
      </c>
    </row>
    <row r="64" spans="2:4" s="117" customFormat="1" x14ac:dyDescent="0.25">
      <c r="B64" s="153"/>
      <c r="C64" s="154"/>
      <c r="D64" s="155"/>
    </row>
    <row r="65" spans="2:7" s="117" customFormat="1" x14ac:dyDescent="0.25">
      <c r="B65" s="68" t="s">
        <v>79</v>
      </c>
      <c r="C65" s="64" t="s">
        <v>0</v>
      </c>
      <c r="D65" s="64" t="s">
        <v>4</v>
      </c>
    </row>
    <row r="66" spans="2:7" s="117" customFormat="1" x14ac:dyDescent="0.25">
      <c r="B66" s="127" t="s">
        <v>36</v>
      </c>
      <c r="C66" s="128">
        <v>86406.459999999992</v>
      </c>
      <c r="D66" s="11">
        <f>C66/C67</f>
        <v>1</v>
      </c>
    </row>
    <row r="67" spans="2:7" s="117" customFormat="1" x14ac:dyDescent="0.25">
      <c r="B67" s="70" t="s">
        <v>43</v>
      </c>
      <c r="C67" s="102">
        <f>SUM(C66)</f>
        <v>86406.459999999992</v>
      </c>
      <c r="D67" s="161">
        <f>SUM(D66)</f>
        <v>1</v>
      </c>
    </row>
    <row r="69" spans="2:7" s="117" customFormat="1" x14ac:dyDescent="0.25">
      <c r="B69" s="101" t="s">
        <v>68</v>
      </c>
      <c r="C69" s="74" t="s">
        <v>0</v>
      </c>
      <c r="D69" s="100" t="s">
        <v>4</v>
      </c>
      <c r="F69" s="27"/>
    </row>
    <row r="70" spans="2:7" x14ac:dyDescent="0.25">
      <c r="B70" s="120" t="s">
        <v>41</v>
      </c>
      <c r="C70" s="145">
        <v>1016</v>
      </c>
      <c r="D70" s="93">
        <f t="shared" ref="D70:D76" si="4">C70/$C$77</f>
        <v>1.0226175322750797E-2</v>
      </c>
      <c r="F70" s="27"/>
    </row>
    <row r="71" spans="2:7" x14ac:dyDescent="0.25">
      <c r="B71" s="95" t="s">
        <v>22</v>
      </c>
      <c r="C71" s="145">
        <v>1596</v>
      </c>
      <c r="D71" s="93">
        <f t="shared" si="4"/>
        <v>1.6063952573927433E-2</v>
      </c>
      <c r="F71" s="36"/>
    </row>
    <row r="72" spans="2:7" x14ac:dyDescent="0.25">
      <c r="B72" s="95" t="s">
        <v>33</v>
      </c>
      <c r="C72" s="145">
        <v>3054.25</v>
      </c>
      <c r="D72" s="5">
        <f t="shared" si="4"/>
        <v>3.0741433050700418E-2</v>
      </c>
      <c r="F72" s="36"/>
    </row>
    <row r="73" spans="2:7" x14ac:dyDescent="0.25">
      <c r="B73" s="95" t="s">
        <v>32</v>
      </c>
      <c r="C73" s="145">
        <v>2629.39</v>
      </c>
      <c r="D73" s="5">
        <f t="shared" si="4"/>
        <v>2.6465160562881614E-2</v>
      </c>
      <c r="F73" s="27"/>
    </row>
    <row r="74" spans="2:7" x14ac:dyDescent="0.25">
      <c r="B74" s="95" t="s">
        <v>31</v>
      </c>
      <c r="C74" s="145">
        <v>2648</v>
      </c>
      <c r="D74" s="5">
        <f t="shared" si="4"/>
        <v>2.665247269157885E-2</v>
      </c>
      <c r="F74" s="27"/>
    </row>
    <row r="75" spans="2:7" x14ac:dyDescent="0.25">
      <c r="B75" s="95" t="s">
        <v>30</v>
      </c>
      <c r="C75" s="145">
        <v>32873.919999999998</v>
      </c>
      <c r="D75" s="5">
        <f t="shared" si="4"/>
        <v>0.33088038333275971</v>
      </c>
      <c r="F75" s="27"/>
    </row>
    <row r="76" spans="2:7" s="117" customFormat="1" x14ac:dyDescent="0.25">
      <c r="B76" s="121" t="s">
        <v>29</v>
      </c>
      <c r="C76" s="145">
        <v>55535.322962962964</v>
      </c>
      <c r="D76" s="5">
        <f t="shared" si="4"/>
        <v>0.55897042246540118</v>
      </c>
    </row>
    <row r="77" spans="2:7" x14ac:dyDescent="0.25">
      <c r="B77" s="135" t="s">
        <v>43</v>
      </c>
      <c r="C77" s="104">
        <f>SUM(C70:C76)</f>
        <v>99352.882962962962</v>
      </c>
      <c r="D77" s="131">
        <f>SUM(D70:D76)</f>
        <v>1</v>
      </c>
    </row>
    <row r="78" spans="2:7" s="117" customFormat="1" x14ac:dyDescent="0.25">
      <c r="B78" s="3"/>
      <c r="C78" s="3"/>
      <c r="D78" s="3"/>
    </row>
    <row r="80" spans="2:7" ht="14.5" x14ac:dyDescent="0.35">
      <c r="E80"/>
      <c r="F80"/>
      <c r="G80"/>
    </row>
    <row r="81" spans="2:8" ht="14.5" x14ac:dyDescent="0.35">
      <c r="B81"/>
      <c r="C81"/>
      <c r="D81"/>
      <c r="E81"/>
      <c r="F81"/>
      <c r="G81"/>
    </row>
    <row r="82" spans="2:8" ht="14.5" x14ac:dyDescent="0.35">
      <c r="B82"/>
      <c r="C82"/>
      <c r="D82"/>
      <c r="E82"/>
      <c r="F82"/>
      <c r="G82"/>
    </row>
    <row r="83" spans="2:8" ht="14.5" x14ac:dyDescent="0.35">
      <c r="B83"/>
      <c r="C83"/>
      <c r="D83"/>
      <c r="E83"/>
      <c r="F83"/>
      <c r="G83"/>
    </row>
    <row r="84" spans="2:8" ht="14.5" x14ac:dyDescent="0.35">
      <c r="B84"/>
      <c r="C84"/>
      <c r="D84"/>
      <c r="E84"/>
      <c r="F84"/>
      <c r="G84"/>
    </row>
    <row r="85" spans="2:8" ht="14.5" x14ac:dyDescent="0.35">
      <c r="B85"/>
      <c r="C85"/>
      <c r="D85"/>
      <c r="E85"/>
      <c r="F85"/>
      <c r="G85"/>
    </row>
    <row r="86" spans="2:8" ht="14.5" x14ac:dyDescent="0.35">
      <c r="B86"/>
      <c r="C86"/>
      <c r="D86"/>
      <c r="F86" s="14"/>
    </row>
    <row r="87" spans="2:8" x14ac:dyDescent="0.25">
      <c r="F87" s="14"/>
    </row>
    <row r="88" spans="2:8" x14ac:dyDescent="0.25">
      <c r="F88" s="14"/>
    </row>
    <row r="89" spans="2:8" x14ac:dyDescent="0.25">
      <c r="E89" s="17"/>
      <c r="F89" s="18"/>
    </row>
    <row r="90" spans="2:8" x14ac:dyDescent="0.25">
      <c r="C90" s="17"/>
      <c r="D90" s="17"/>
      <c r="F90" s="14"/>
    </row>
    <row r="91" spans="2:8" x14ac:dyDescent="0.25">
      <c r="E91" s="12"/>
      <c r="F91" s="21"/>
      <c r="G91" s="12"/>
      <c r="H91" s="12"/>
    </row>
    <row r="92" spans="2:8" x14ac:dyDescent="0.25">
      <c r="B92" s="12"/>
      <c r="C92" s="12"/>
      <c r="D92" s="12"/>
      <c r="E92" s="12"/>
      <c r="F92" s="21"/>
      <c r="G92" s="12"/>
      <c r="H92" s="12"/>
    </row>
    <row r="93" spans="2:8" x14ac:dyDescent="0.25">
      <c r="B93" s="12"/>
      <c r="C93" s="12"/>
      <c r="D93" s="12"/>
      <c r="E93" s="12"/>
      <c r="F93" s="21"/>
      <c r="G93" s="12"/>
      <c r="H93" s="12"/>
    </row>
    <row r="94" spans="2:8" x14ac:dyDescent="0.25">
      <c r="B94" s="12"/>
      <c r="C94" s="12"/>
      <c r="D94" s="4"/>
      <c r="E94" s="12"/>
      <c r="F94" s="21"/>
      <c r="G94" s="12"/>
      <c r="H94" s="12"/>
    </row>
    <row r="95" spans="2:8" x14ac:dyDescent="0.25">
      <c r="B95" s="12"/>
      <c r="C95" s="12"/>
      <c r="D95" s="4"/>
      <c r="E95" s="12"/>
      <c r="F95" s="21"/>
      <c r="G95" s="12"/>
      <c r="H95" s="12"/>
    </row>
    <row r="96" spans="2:8" x14ac:dyDescent="0.25">
      <c r="B96" s="12"/>
      <c r="C96" s="12"/>
      <c r="D96" s="4"/>
      <c r="E96" s="12"/>
      <c r="F96" s="21"/>
      <c r="G96" s="12"/>
      <c r="H96" s="12"/>
    </row>
    <row r="97" spans="2:8" x14ac:dyDescent="0.25">
      <c r="B97" s="12"/>
      <c r="C97" s="12"/>
      <c r="D97" s="4"/>
      <c r="E97" s="12"/>
      <c r="F97" s="21"/>
      <c r="G97" s="12"/>
      <c r="H97" s="12"/>
    </row>
    <row r="98" spans="2:8" x14ac:dyDescent="0.25">
      <c r="B98" s="12"/>
      <c r="C98" s="12"/>
      <c r="D98" s="4"/>
      <c r="E98" s="12"/>
      <c r="F98" s="12"/>
      <c r="G98" s="12"/>
      <c r="H98" s="12"/>
    </row>
    <row r="99" spans="2:8" x14ac:dyDescent="0.25">
      <c r="B99" s="12"/>
      <c r="C99" s="12"/>
      <c r="D99" s="4"/>
      <c r="E99" s="12"/>
      <c r="F99" s="12"/>
      <c r="G99" s="12"/>
      <c r="H99" s="12"/>
    </row>
    <row r="100" spans="2:8" x14ac:dyDescent="0.25">
      <c r="B100" s="12"/>
      <c r="C100" s="12"/>
      <c r="D100" s="4"/>
      <c r="E100" s="12"/>
      <c r="F100" s="12"/>
      <c r="G100" s="12"/>
      <c r="H100" s="12"/>
    </row>
    <row r="101" spans="2:8" x14ac:dyDescent="0.25">
      <c r="B101" s="12"/>
      <c r="C101" s="12"/>
      <c r="D101" s="4"/>
      <c r="E101" s="12"/>
      <c r="F101" s="12"/>
      <c r="G101" s="12"/>
      <c r="H101" s="12"/>
    </row>
    <row r="102" spans="2:8" x14ac:dyDescent="0.25">
      <c r="B102" s="12"/>
      <c r="C102" s="12"/>
      <c r="D102" s="4"/>
      <c r="E102" s="12"/>
      <c r="F102" s="12"/>
      <c r="G102" s="12"/>
      <c r="H102" s="12"/>
    </row>
    <row r="103" spans="2:8" x14ac:dyDescent="0.25">
      <c r="B103" s="12"/>
      <c r="C103" s="12"/>
      <c r="D103" s="4"/>
      <c r="E103" s="12"/>
      <c r="F103" s="12"/>
      <c r="G103" s="12"/>
      <c r="H103" s="12"/>
    </row>
    <row r="104" spans="2:8" x14ac:dyDescent="0.25">
      <c r="B104" s="12"/>
      <c r="C104" s="12"/>
      <c r="D104" s="4"/>
      <c r="E104" s="12"/>
      <c r="F104" s="12"/>
      <c r="G104" s="12"/>
      <c r="H104" s="12"/>
    </row>
    <row r="105" spans="2:8" x14ac:dyDescent="0.25">
      <c r="B105" s="12"/>
      <c r="C105" s="12"/>
      <c r="D105" s="4"/>
      <c r="E105" s="12"/>
      <c r="F105" s="12"/>
      <c r="G105" s="12"/>
      <c r="H105" s="12"/>
    </row>
    <row r="106" spans="2:8" x14ac:dyDescent="0.25">
      <c r="B106" s="12"/>
      <c r="C106" s="12"/>
      <c r="D106" s="4"/>
      <c r="E106" s="12"/>
      <c r="F106" s="12"/>
      <c r="G106" s="12"/>
      <c r="H106" s="12"/>
    </row>
    <row r="107" spans="2:8" x14ac:dyDescent="0.25">
      <c r="B107" s="12"/>
      <c r="C107" s="12"/>
      <c r="D107" s="4"/>
      <c r="E107" s="12"/>
      <c r="F107" s="12"/>
      <c r="G107" s="12"/>
      <c r="H107" s="12"/>
    </row>
    <row r="108" spans="2:8" x14ac:dyDescent="0.25">
      <c r="B108" s="12"/>
      <c r="C108" s="12"/>
      <c r="D108" s="4"/>
      <c r="E108" s="12"/>
      <c r="F108" s="22"/>
      <c r="G108" s="12"/>
      <c r="H108" s="12"/>
    </row>
    <row r="109" spans="2:8" ht="14.5" x14ac:dyDescent="0.35">
      <c r="B109" s="12"/>
      <c r="C109" s="12"/>
      <c r="D109" s="4"/>
      <c r="E109" s="1"/>
      <c r="F109" s="1"/>
      <c r="G109" s="1"/>
      <c r="H109" s="1"/>
    </row>
    <row r="110" spans="2:8" ht="14.5" x14ac:dyDescent="0.35">
      <c r="B110" s="12"/>
      <c r="C110" s="12"/>
      <c r="D110" s="21"/>
      <c r="E110" s="1"/>
      <c r="F110" s="1"/>
      <c r="G110" s="1"/>
      <c r="H110" s="1"/>
    </row>
    <row r="111" spans="2:8" ht="14.5" x14ac:dyDescent="0.35">
      <c r="B111" s="12"/>
      <c r="C111" s="12"/>
      <c r="D111" s="4"/>
      <c r="E111" s="1"/>
      <c r="F111" s="1"/>
      <c r="G111" s="1"/>
      <c r="H111" s="1"/>
    </row>
    <row r="112" spans="2:8" ht="14.5" x14ac:dyDescent="0.35">
      <c r="B112" s="12"/>
      <c r="C112" s="12"/>
      <c r="D112" s="4"/>
      <c r="E112" s="1"/>
      <c r="F112" s="1"/>
      <c r="G112" s="1"/>
      <c r="H112" s="1"/>
    </row>
    <row r="113" spans="2:8" x14ac:dyDescent="0.25">
      <c r="B113" s="12"/>
      <c r="C113" s="12"/>
      <c r="D113" s="12"/>
      <c r="E113" s="12"/>
      <c r="F113" s="12"/>
      <c r="G113" s="12"/>
      <c r="H113" s="12"/>
    </row>
    <row r="114" spans="2:8" x14ac:dyDescent="0.25">
      <c r="B114" s="12"/>
      <c r="C114" s="12"/>
      <c r="D114" s="4"/>
      <c r="E114" s="12"/>
      <c r="F114" s="12"/>
      <c r="G114" s="12"/>
      <c r="H114" s="12"/>
    </row>
    <row r="115" spans="2:8" x14ac:dyDescent="0.25">
      <c r="B115" s="12"/>
      <c r="C115" s="12"/>
      <c r="D115" s="4"/>
      <c r="E115" s="12"/>
      <c r="F115" s="12"/>
      <c r="G115" s="12"/>
      <c r="H115" s="12"/>
    </row>
    <row r="116" spans="2:8" x14ac:dyDescent="0.25">
      <c r="B116" s="12"/>
      <c r="C116" s="12"/>
      <c r="D116" s="4"/>
      <c r="E116" s="12"/>
      <c r="F116" s="12"/>
      <c r="G116" s="12"/>
      <c r="H116" s="12"/>
    </row>
    <row r="117" spans="2:8" x14ac:dyDescent="0.25">
      <c r="B117" s="12"/>
      <c r="C117" s="12"/>
      <c r="D117" s="4"/>
      <c r="E117" s="12"/>
      <c r="F117" s="12"/>
      <c r="G117" s="12"/>
      <c r="H117" s="12"/>
    </row>
    <row r="118" spans="2:8" x14ac:dyDescent="0.25">
      <c r="B118" s="12"/>
      <c r="C118" s="23"/>
      <c r="D118" s="4"/>
      <c r="E118" s="12"/>
      <c r="F118" s="12"/>
      <c r="G118" s="12"/>
      <c r="H118" s="12"/>
    </row>
    <row r="119" spans="2:8" x14ac:dyDescent="0.25">
      <c r="B119" s="12"/>
      <c r="C119" s="12"/>
      <c r="D119" s="4"/>
      <c r="E119" s="12"/>
      <c r="F119" s="12"/>
      <c r="G119" s="12"/>
      <c r="H119" s="12"/>
    </row>
    <row r="120" spans="2:8" x14ac:dyDescent="0.25">
      <c r="B120" s="12"/>
      <c r="C120" s="12"/>
      <c r="D120" s="4"/>
      <c r="E120" s="12"/>
      <c r="F120" s="12"/>
      <c r="G120" s="12"/>
      <c r="H120" s="12"/>
    </row>
    <row r="121" spans="2:8" x14ac:dyDescent="0.25">
      <c r="B121" s="12"/>
      <c r="C121" s="12"/>
      <c r="D121" s="4"/>
      <c r="E121" s="12"/>
      <c r="F121" s="12"/>
      <c r="G121" s="12"/>
      <c r="H121" s="12"/>
    </row>
    <row r="122" spans="2:8" x14ac:dyDescent="0.25">
      <c r="B122" s="12"/>
      <c r="C122" s="12"/>
      <c r="D122" s="4"/>
      <c r="E122" s="12"/>
      <c r="F122" s="12"/>
      <c r="G122" s="12"/>
      <c r="H122" s="12"/>
    </row>
    <row r="123" spans="2:8" x14ac:dyDescent="0.25">
      <c r="B123" s="12"/>
      <c r="C123" s="12"/>
      <c r="D123" s="4"/>
      <c r="E123" s="12"/>
      <c r="F123" s="12"/>
      <c r="G123" s="12"/>
      <c r="H123" s="12"/>
    </row>
    <row r="124" spans="2:8" x14ac:dyDescent="0.25">
      <c r="B124" s="12"/>
      <c r="C124" s="12"/>
      <c r="D124" s="4"/>
      <c r="E124" s="12"/>
      <c r="F124" s="12"/>
      <c r="G124" s="12"/>
      <c r="H124" s="12"/>
    </row>
    <row r="125" spans="2:8" x14ac:dyDescent="0.25">
      <c r="B125" s="12"/>
      <c r="C125" s="12"/>
      <c r="D125" s="4"/>
      <c r="E125" s="12"/>
      <c r="F125" s="12"/>
      <c r="G125" s="12"/>
      <c r="H125" s="12"/>
    </row>
    <row r="126" spans="2:8" x14ac:dyDescent="0.25">
      <c r="B126" s="12"/>
      <c r="C126" s="12"/>
      <c r="D126" s="4"/>
      <c r="E126" s="12"/>
      <c r="F126" s="12"/>
      <c r="G126" s="12"/>
      <c r="H126" s="12"/>
    </row>
    <row r="127" spans="2:8" x14ac:dyDescent="0.25">
      <c r="B127" s="12"/>
      <c r="C127" s="12"/>
      <c r="D127" s="12"/>
      <c r="E127" s="12"/>
      <c r="F127" s="12"/>
      <c r="G127" s="12"/>
      <c r="H127" s="12"/>
    </row>
    <row r="128" spans="2:8" x14ac:dyDescent="0.25">
      <c r="B128" s="12"/>
      <c r="C128" s="12"/>
      <c r="D128" s="4"/>
      <c r="E128" s="12"/>
      <c r="F128" s="12"/>
      <c r="G128" s="12"/>
      <c r="H128" s="12"/>
    </row>
    <row r="129" spans="2:8" x14ac:dyDescent="0.25">
      <c r="B129" s="12"/>
      <c r="C129" s="24"/>
      <c r="D129" s="21"/>
      <c r="E129" s="12"/>
      <c r="F129" s="12"/>
      <c r="G129" s="12"/>
      <c r="H129" s="12"/>
    </row>
    <row r="130" spans="2:8" x14ac:dyDescent="0.25">
      <c r="B130" s="12"/>
      <c r="C130" s="12"/>
      <c r="D130" s="21"/>
      <c r="E130" s="12"/>
      <c r="F130" s="12"/>
      <c r="G130" s="12"/>
      <c r="H130" s="12"/>
    </row>
    <row r="131" spans="2:8" x14ac:dyDescent="0.25">
      <c r="B131" s="12"/>
      <c r="C131" s="12"/>
      <c r="D131" s="21"/>
      <c r="E131" s="12"/>
      <c r="F131" s="12"/>
      <c r="G131" s="12"/>
      <c r="H131" s="12"/>
    </row>
    <row r="132" spans="2:8" x14ac:dyDescent="0.25">
      <c r="B132" s="12"/>
      <c r="C132" s="12"/>
      <c r="D132" s="21"/>
      <c r="E132" s="12"/>
      <c r="F132" s="12"/>
      <c r="G132" s="12"/>
      <c r="H132" s="12"/>
    </row>
    <row r="133" spans="2:8" x14ac:dyDescent="0.25">
      <c r="B133" s="12"/>
      <c r="C133" s="12"/>
      <c r="D133" s="21"/>
      <c r="E133" s="12"/>
      <c r="F133" s="12"/>
      <c r="G133" s="12"/>
      <c r="H133" s="12"/>
    </row>
    <row r="134" spans="2:8" x14ac:dyDescent="0.25">
      <c r="B134" s="12"/>
      <c r="C134" s="12"/>
      <c r="D134" s="21"/>
      <c r="E134" s="12"/>
      <c r="F134" s="12"/>
      <c r="G134" s="12"/>
      <c r="H134" s="12"/>
    </row>
    <row r="135" spans="2:8" x14ac:dyDescent="0.25">
      <c r="B135" s="12"/>
      <c r="C135" s="12"/>
      <c r="D135" s="21"/>
      <c r="E135" s="12"/>
      <c r="F135" s="12"/>
      <c r="G135" s="12"/>
      <c r="H135" s="12"/>
    </row>
    <row r="136" spans="2:8" x14ac:dyDescent="0.25">
      <c r="B136" s="12"/>
      <c r="C136" s="12"/>
      <c r="D136" s="21"/>
      <c r="E136" s="12"/>
      <c r="F136" s="12"/>
      <c r="G136" s="12"/>
      <c r="H136" s="12"/>
    </row>
    <row r="137" spans="2:8" x14ac:dyDescent="0.25">
      <c r="B137" s="12"/>
      <c r="C137" s="12"/>
      <c r="D137" s="21"/>
      <c r="E137" s="12"/>
      <c r="F137" s="12"/>
      <c r="G137" s="12"/>
      <c r="H137" s="12"/>
    </row>
    <row r="138" spans="2:8" x14ac:dyDescent="0.25">
      <c r="B138" s="12"/>
      <c r="C138" s="12"/>
      <c r="D138" s="21"/>
      <c r="E138" s="12"/>
      <c r="F138" s="12"/>
      <c r="G138" s="12"/>
      <c r="H138" s="12"/>
    </row>
    <row r="139" spans="2:8" x14ac:dyDescent="0.25">
      <c r="B139" s="12"/>
      <c r="C139" s="12"/>
      <c r="D139" s="21"/>
      <c r="E139" s="12"/>
      <c r="F139" s="12"/>
      <c r="G139" s="12"/>
      <c r="H139" s="12"/>
    </row>
    <row r="140" spans="2:8" x14ac:dyDescent="0.25">
      <c r="B140" s="12"/>
      <c r="C140" s="12"/>
      <c r="D140" s="4"/>
      <c r="E140" s="12"/>
      <c r="F140" s="12"/>
      <c r="G140" s="12"/>
      <c r="H140" s="12"/>
    </row>
    <row r="141" spans="2:8" x14ac:dyDescent="0.25">
      <c r="B141" s="12"/>
      <c r="C141" s="12"/>
      <c r="D141" s="4"/>
      <c r="E141" s="12"/>
      <c r="F141" s="12"/>
      <c r="G141" s="12"/>
      <c r="H141" s="12"/>
    </row>
    <row r="142" spans="2:8" x14ac:dyDescent="0.25">
      <c r="B142" s="12"/>
      <c r="C142" s="12"/>
      <c r="D142" s="4"/>
      <c r="E142" s="12"/>
      <c r="F142" s="12"/>
      <c r="G142" s="12"/>
      <c r="H142" s="12"/>
    </row>
    <row r="143" spans="2:8" x14ac:dyDescent="0.25">
      <c r="B143" s="12"/>
      <c r="C143" s="12"/>
      <c r="D143" s="4"/>
      <c r="E143" s="12"/>
      <c r="F143" s="12"/>
      <c r="G143" s="12"/>
      <c r="H143" s="12"/>
    </row>
    <row r="144" spans="2:8" x14ac:dyDescent="0.25">
      <c r="B144" s="12"/>
      <c r="C144" s="12"/>
      <c r="D144" s="4"/>
      <c r="E144" s="12"/>
      <c r="F144" s="12"/>
      <c r="G144" s="12"/>
      <c r="H144" s="12"/>
    </row>
    <row r="145" spans="2:8" x14ac:dyDescent="0.25">
      <c r="B145" s="12"/>
      <c r="C145" s="12"/>
      <c r="D145" s="4"/>
      <c r="E145" s="12"/>
      <c r="F145" s="12"/>
      <c r="G145" s="12"/>
      <c r="H145" s="12"/>
    </row>
    <row r="146" spans="2:8" x14ac:dyDescent="0.25">
      <c r="B146" s="12"/>
      <c r="C146" s="12"/>
      <c r="D146" s="20"/>
      <c r="E146" s="12"/>
      <c r="F146" s="12"/>
      <c r="G146" s="12"/>
      <c r="H146" s="12"/>
    </row>
    <row r="147" spans="2:8" x14ac:dyDescent="0.25">
      <c r="B147" s="12"/>
      <c r="C147" s="12"/>
      <c r="D147" s="4"/>
      <c r="E147" s="12"/>
      <c r="F147" s="12"/>
      <c r="G147" s="12"/>
      <c r="H147" s="12"/>
    </row>
    <row r="148" spans="2:8" x14ac:dyDescent="0.25">
      <c r="B148" s="12"/>
      <c r="C148" s="23"/>
      <c r="D148" s="21"/>
      <c r="E148" s="12"/>
      <c r="F148" s="12"/>
      <c r="G148" s="12"/>
      <c r="H148" s="12"/>
    </row>
    <row r="149" spans="2:8" x14ac:dyDescent="0.25">
      <c r="B149" s="12"/>
      <c r="C149" s="25"/>
      <c r="D149" s="26"/>
      <c r="E149" s="12"/>
      <c r="F149" s="12"/>
      <c r="G149" s="12"/>
      <c r="H149" s="12"/>
    </row>
    <row r="150" spans="2:8" x14ac:dyDescent="0.25">
      <c r="B150" s="12"/>
      <c r="C150" s="23"/>
      <c r="D150" s="21"/>
      <c r="E150" s="12"/>
      <c r="F150" s="12"/>
      <c r="G150" s="12"/>
      <c r="H150" s="12"/>
    </row>
    <row r="151" spans="2:8" x14ac:dyDescent="0.25">
      <c r="B151" s="12"/>
      <c r="C151" s="12"/>
      <c r="D151" s="4"/>
      <c r="E151" s="12"/>
      <c r="F151" s="12"/>
      <c r="G151" s="12"/>
      <c r="H151" s="12"/>
    </row>
    <row r="152" spans="2:8" x14ac:dyDescent="0.25">
      <c r="B152" s="12"/>
      <c r="C152" s="12"/>
      <c r="D152" s="4"/>
      <c r="E152" s="12"/>
      <c r="F152" s="12"/>
      <c r="G152" s="12"/>
      <c r="H152" s="12"/>
    </row>
    <row r="153" spans="2:8" x14ac:dyDescent="0.25">
      <c r="B153" s="12"/>
      <c r="C153" s="12"/>
      <c r="D153" s="4"/>
      <c r="E153" s="12"/>
      <c r="F153" s="12"/>
      <c r="G153" s="12"/>
      <c r="H153" s="12"/>
    </row>
    <row r="154" spans="2:8" x14ac:dyDescent="0.25">
      <c r="B154" s="12"/>
      <c r="C154" s="12"/>
      <c r="D154" s="12"/>
      <c r="E154" s="12"/>
      <c r="F154" s="12"/>
      <c r="G154" s="12"/>
      <c r="H154" s="12"/>
    </row>
    <row r="155" spans="2:8" x14ac:dyDescent="0.25">
      <c r="B155" s="12"/>
      <c r="C155" s="12"/>
      <c r="D155" s="12"/>
      <c r="E155" s="12"/>
      <c r="F155" s="12"/>
      <c r="G155" s="12"/>
      <c r="H155" s="12"/>
    </row>
    <row r="156" spans="2:8" x14ac:dyDescent="0.25">
      <c r="B156" s="12"/>
      <c r="C156" s="12"/>
      <c r="D156" s="12"/>
      <c r="E156" s="12"/>
      <c r="F156" s="12"/>
      <c r="G156" s="12"/>
      <c r="H156" s="12"/>
    </row>
    <row r="157" spans="2:8" x14ac:dyDescent="0.25">
      <c r="B157" s="12"/>
      <c r="C157" s="12"/>
      <c r="D157" s="12"/>
      <c r="E157" s="12"/>
      <c r="F157" s="12"/>
      <c r="G157" s="12"/>
      <c r="H157" s="12"/>
    </row>
    <row r="158" spans="2:8" x14ac:dyDescent="0.25">
      <c r="B158" s="12"/>
      <c r="C158" s="12"/>
      <c r="D158" s="12"/>
    </row>
  </sheetData>
  <conditionalFormatting sqref="E89 S33:T75 T32">
    <cfRule type="duplicateValues" dxfId="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159"/>
  <sheetViews>
    <sheetView showGridLines="0" workbookViewId="0">
      <selection activeCell="E6" sqref="E6"/>
    </sheetView>
  </sheetViews>
  <sheetFormatPr defaultColWidth="8.7265625" defaultRowHeight="10.5" x14ac:dyDescent="0.25"/>
  <cols>
    <col min="1" max="1" width="3" style="3" customWidth="1"/>
    <col min="2" max="2" width="32.54296875" style="3" bestFit="1" customWidth="1"/>
    <col min="3" max="3" width="28.81640625" style="3" customWidth="1"/>
    <col min="4" max="4" width="10" style="3" bestFit="1" customWidth="1"/>
    <col min="5" max="5" width="13.81640625" style="3" bestFit="1" customWidth="1"/>
    <col min="6" max="6" width="11.7265625" style="3" bestFit="1" customWidth="1"/>
    <col min="7" max="7" width="14.26953125" style="3" bestFit="1" customWidth="1"/>
    <col min="8" max="8" width="11.54296875" style="3" customWidth="1"/>
    <col min="9" max="9" width="2.81640625" style="3" bestFit="1" customWidth="1"/>
    <col min="10" max="10" width="50.453125" style="3" bestFit="1" customWidth="1"/>
    <col min="11" max="11" width="13.26953125" style="3" bestFit="1" customWidth="1"/>
    <col min="12" max="16" width="8.7265625" style="3"/>
    <col min="17" max="17" width="12.7265625" style="3" bestFit="1" customWidth="1"/>
    <col min="18" max="18" width="14.26953125" style="3" bestFit="1" customWidth="1"/>
    <col min="19" max="19" width="12.7265625" style="3" bestFit="1" customWidth="1"/>
    <col min="20" max="16384" width="8.7265625" style="3"/>
  </cols>
  <sheetData>
    <row r="1" spans="1:14" x14ac:dyDescent="0.25">
      <c r="A1" s="2"/>
      <c r="B1" s="2"/>
      <c r="C1" s="13"/>
      <c r="D1" s="13"/>
    </row>
    <row r="2" spans="1:14" x14ac:dyDescent="0.25">
      <c r="B2" s="2" t="s">
        <v>63</v>
      </c>
      <c r="C2" s="2"/>
      <c r="D2" s="2"/>
      <c r="E2" s="2"/>
      <c r="F2" s="2"/>
      <c r="G2" s="2"/>
    </row>
    <row r="3" spans="1:14" s="117" customFormat="1" x14ac:dyDescent="0.25">
      <c r="B3" s="62" t="s">
        <v>76</v>
      </c>
      <c r="C3" s="64" t="s">
        <v>0</v>
      </c>
      <c r="D3" s="98" t="s">
        <v>4</v>
      </c>
    </row>
    <row r="4" spans="1:14" x14ac:dyDescent="0.25">
      <c r="B4" s="120" t="s">
        <v>1</v>
      </c>
      <c r="C4" s="118">
        <f>C21</f>
        <v>5226349.1638613855</v>
      </c>
      <c r="D4" s="159">
        <f t="shared" ref="D4:D11" si="0">C4/$C$12</f>
        <v>0.72591736246509753</v>
      </c>
    </row>
    <row r="5" spans="1:14" ht="14.5" x14ac:dyDescent="0.35">
      <c r="B5" s="95" t="s">
        <v>6</v>
      </c>
      <c r="C5" s="119">
        <f>C33</f>
        <v>337390.25118811883</v>
      </c>
      <c r="D5" s="160">
        <f t="shared" si="0"/>
        <v>4.6862051038886868E-2</v>
      </c>
      <c r="K5"/>
      <c r="L5"/>
      <c r="M5"/>
      <c r="N5"/>
    </row>
    <row r="6" spans="1:14" ht="14.5" x14ac:dyDescent="0.35">
      <c r="B6" s="96" t="s">
        <v>46</v>
      </c>
      <c r="C6" s="119">
        <f>C37</f>
        <v>31504.957425742574</v>
      </c>
      <c r="D6" s="160">
        <f t="shared" si="0"/>
        <v>4.3759027347826853E-3</v>
      </c>
      <c r="K6"/>
      <c r="L6"/>
      <c r="M6"/>
      <c r="N6"/>
    </row>
    <row r="7" spans="1:14" ht="14.5" x14ac:dyDescent="0.35">
      <c r="B7" s="96" t="s">
        <v>8</v>
      </c>
      <c r="C7" s="119">
        <f>C44</f>
        <v>260039.75801980196</v>
      </c>
      <c r="D7" s="160">
        <f t="shared" si="0"/>
        <v>3.6118401078723515E-2</v>
      </c>
      <c r="K7"/>
      <c r="L7"/>
      <c r="M7"/>
      <c r="N7"/>
    </row>
    <row r="8" spans="1:14" ht="14.5" x14ac:dyDescent="0.35">
      <c r="B8" s="96" t="s">
        <v>10</v>
      </c>
      <c r="C8" s="119">
        <f>C48</f>
        <v>72096.289999999994</v>
      </c>
      <c r="D8" s="160">
        <f t="shared" si="0"/>
        <v>1.0013863796587863E-2</v>
      </c>
      <c r="K8"/>
      <c r="L8"/>
      <c r="M8"/>
      <c r="N8"/>
    </row>
    <row r="9" spans="1:14" x14ac:dyDescent="0.25">
      <c r="B9" s="95" t="s">
        <v>78</v>
      </c>
      <c r="C9" s="119">
        <f>C64</f>
        <v>1143451.9407227724</v>
      </c>
      <c r="D9" s="160">
        <f t="shared" si="0"/>
        <v>0.15882054391899919</v>
      </c>
    </row>
    <row r="10" spans="1:14" x14ac:dyDescent="0.25">
      <c r="B10" s="95" t="s">
        <v>80</v>
      </c>
      <c r="C10" s="119">
        <f>C68</f>
        <v>82337.334059405941</v>
      </c>
      <c r="D10" s="160">
        <f t="shared" si="0"/>
        <v>1.1436300656317351E-2</v>
      </c>
    </row>
    <row r="11" spans="1:14" x14ac:dyDescent="0.25">
      <c r="B11" s="58" t="s">
        <v>68</v>
      </c>
      <c r="C11" s="119">
        <f>C78</f>
        <v>46477.859801980194</v>
      </c>
      <c r="D11" s="160">
        <f t="shared" si="0"/>
        <v>6.4555743106051071E-3</v>
      </c>
    </row>
    <row r="12" spans="1:14" s="117" customFormat="1" x14ac:dyDescent="0.25">
      <c r="B12" s="62" t="s">
        <v>43</v>
      </c>
      <c r="C12" s="132">
        <f>SUM(C4:C11)</f>
        <v>7199647.5550792068</v>
      </c>
      <c r="D12" s="164">
        <f>SUM(D4:D11)</f>
        <v>1.0000000000000002</v>
      </c>
    </row>
    <row r="14" spans="1:14" x14ac:dyDescent="0.25">
      <c r="B14" s="2" t="s">
        <v>2</v>
      </c>
      <c r="C14" s="2"/>
      <c r="D14" s="2"/>
      <c r="E14" s="2"/>
    </row>
    <row r="15" spans="1:14" s="117" customFormat="1" x14ac:dyDescent="0.25">
      <c r="B15" s="134" t="s">
        <v>1</v>
      </c>
      <c r="C15" s="64" t="s">
        <v>0</v>
      </c>
      <c r="D15" s="98" t="s">
        <v>4</v>
      </c>
    </row>
    <row r="16" spans="1:14" x14ac:dyDescent="0.25">
      <c r="B16" s="120" t="s">
        <v>5</v>
      </c>
      <c r="C16" s="124">
        <v>2955910.8473267322</v>
      </c>
      <c r="D16" s="7">
        <f>C16/$C$21</f>
        <v>0.56557852425282962</v>
      </c>
      <c r="G16" s="19"/>
    </row>
    <row r="17" spans="2:19" x14ac:dyDescent="0.25">
      <c r="B17" s="95" t="s">
        <v>7</v>
      </c>
      <c r="C17" s="125">
        <v>1938080.5065346537</v>
      </c>
      <c r="D17" s="5">
        <f t="shared" ref="D17:D20" si="1">C17/$C$21</f>
        <v>0.37082874598886173</v>
      </c>
    </row>
    <row r="18" spans="2:19" x14ac:dyDescent="0.25">
      <c r="B18" s="95" t="s">
        <v>9</v>
      </c>
      <c r="C18" s="125">
        <v>206463.77000000002</v>
      </c>
      <c r="D18" s="5">
        <f t="shared" si="1"/>
        <v>3.9504396573354528E-2</v>
      </c>
    </row>
    <row r="19" spans="2:19" x14ac:dyDescent="0.25">
      <c r="B19" s="95" t="s">
        <v>11</v>
      </c>
      <c r="C19" s="125">
        <v>123225.04000000001</v>
      </c>
      <c r="D19" s="5">
        <f t="shared" si="1"/>
        <v>2.3577651652527096E-2</v>
      </c>
    </row>
    <row r="20" spans="2:19" x14ac:dyDescent="0.25">
      <c r="B20" s="121" t="s">
        <v>12</v>
      </c>
      <c r="C20" s="126">
        <v>2669</v>
      </c>
      <c r="D20" s="97">
        <f t="shared" si="1"/>
        <v>5.1068153242713344E-4</v>
      </c>
    </row>
    <row r="21" spans="2:19" s="117" customFormat="1" x14ac:dyDescent="0.25">
      <c r="B21" s="62" t="s">
        <v>43</v>
      </c>
      <c r="C21" s="102">
        <f>SUM(C16:C20)</f>
        <v>5226349.1638613855</v>
      </c>
      <c r="D21" s="106">
        <f>SUM(D16:D20)</f>
        <v>1</v>
      </c>
    </row>
    <row r="23" spans="2:19" s="117" customFormat="1" x14ac:dyDescent="0.25">
      <c r="B23" s="136" t="s">
        <v>6</v>
      </c>
      <c r="C23" s="64" t="s">
        <v>0</v>
      </c>
      <c r="D23" s="98" t="s">
        <v>4</v>
      </c>
    </row>
    <row r="24" spans="2:19" ht="14.5" x14ac:dyDescent="0.35">
      <c r="B24" s="120" t="s">
        <v>35</v>
      </c>
      <c r="C24" s="124">
        <v>204471.2911881188</v>
      </c>
      <c r="D24" s="7">
        <f>C24/$C$33</f>
        <v>0.60603793520433302</v>
      </c>
      <c r="L24"/>
    </row>
    <row r="25" spans="2:19" ht="13" x14ac:dyDescent="0.3">
      <c r="B25" s="95" t="s">
        <v>37</v>
      </c>
      <c r="C25" s="125">
        <v>25938.14</v>
      </c>
      <c r="D25" s="5">
        <f t="shared" ref="D25:D32" si="2">C25/$C$33</f>
        <v>7.6878747707317896E-2</v>
      </c>
      <c r="R25" s="15"/>
    </row>
    <row r="26" spans="2:19" x14ac:dyDescent="0.25">
      <c r="B26" s="95" t="s">
        <v>38</v>
      </c>
      <c r="C26" s="125">
        <v>1219</v>
      </c>
      <c r="D26" s="93">
        <f t="shared" si="2"/>
        <v>3.6130267419028704E-3</v>
      </c>
    </row>
    <row r="27" spans="2:19" x14ac:dyDescent="0.25">
      <c r="B27" s="95" t="s">
        <v>39</v>
      </c>
      <c r="C27" s="125">
        <v>34118.300000000003</v>
      </c>
      <c r="D27" s="5">
        <f t="shared" si="2"/>
        <v>0.10112414297642716</v>
      </c>
    </row>
    <row r="28" spans="2:19" x14ac:dyDescent="0.25">
      <c r="B28" s="95" t="s">
        <v>44</v>
      </c>
      <c r="C28" s="125">
        <v>14377.34</v>
      </c>
      <c r="D28" s="5">
        <f t="shared" si="2"/>
        <v>4.2613383016759487E-2</v>
      </c>
    </row>
    <row r="29" spans="2:19" x14ac:dyDescent="0.25">
      <c r="B29" s="95" t="s">
        <v>45</v>
      </c>
      <c r="C29" s="125">
        <v>8272</v>
      </c>
      <c r="D29" s="5">
        <f t="shared" si="2"/>
        <v>2.4517602304364679E-2</v>
      </c>
    </row>
    <row r="30" spans="2:19" x14ac:dyDescent="0.25">
      <c r="B30" s="95" t="s">
        <v>64</v>
      </c>
      <c r="C30" s="125">
        <v>1536</v>
      </c>
      <c r="D30" s="5">
        <f t="shared" si="2"/>
        <v>4.5525915304042734E-3</v>
      </c>
    </row>
    <row r="31" spans="2:19" x14ac:dyDescent="0.25">
      <c r="B31" s="95" t="s">
        <v>6</v>
      </c>
      <c r="C31" s="125">
        <v>47458.18</v>
      </c>
      <c r="D31" s="5">
        <f t="shared" si="2"/>
        <v>0.14066257051849054</v>
      </c>
    </row>
    <row r="32" spans="2:19" ht="14.5" x14ac:dyDescent="0.35">
      <c r="B32" s="95" t="s">
        <v>40</v>
      </c>
      <c r="C32" s="126">
        <v>0</v>
      </c>
      <c r="D32" s="10">
        <f t="shared" si="2"/>
        <v>0</v>
      </c>
      <c r="R32"/>
      <c r="S32"/>
    </row>
    <row r="33" spans="2:19" s="117" customFormat="1" ht="14.5" x14ac:dyDescent="0.35">
      <c r="B33" s="62" t="s">
        <v>43</v>
      </c>
      <c r="C33" s="102">
        <f>SUM(C24:C32)</f>
        <v>337390.25118811883</v>
      </c>
      <c r="D33" s="106">
        <f>SUM(D24:D32)</f>
        <v>1</v>
      </c>
      <c r="R33" s="122"/>
      <c r="S33" s="122"/>
    </row>
    <row r="34" spans="2:19" ht="14.5" x14ac:dyDescent="0.35">
      <c r="J34" s="16"/>
      <c r="R34"/>
      <c r="S34"/>
    </row>
    <row r="35" spans="2:19" s="117" customFormat="1" ht="14.5" x14ac:dyDescent="0.35">
      <c r="B35" s="68" t="s">
        <v>81</v>
      </c>
      <c r="C35" s="64" t="s">
        <v>0</v>
      </c>
      <c r="D35" s="98" t="s">
        <v>4</v>
      </c>
      <c r="R35" s="122"/>
      <c r="S35" s="122"/>
    </row>
    <row r="36" spans="2:19" ht="14.5" x14ac:dyDescent="0.35">
      <c r="B36" s="120" t="s">
        <v>47</v>
      </c>
      <c r="C36" s="124">
        <v>31504.957425742574</v>
      </c>
      <c r="D36" s="7">
        <f>C36/$C$37</f>
        <v>1</v>
      </c>
      <c r="R36"/>
      <c r="S36"/>
    </row>
    <row r="37" spans="2:19" s="117" customFormat="1" x14ac:dyDescent="0.25">
      <c r="B37" s="135" t="s">
        <v>43</v>
      </c>
      <c r="C37" s="104">
        <f>SUM(C36:C36)</f>
        <v>31504.957425742574</v>
      </c>
      <c r="D37" s="131">
        <f>SUM(D36:D36)</f>
        <v>1</v>
      </c>
    </row>
    <row r="38" spans="2:19" ht="14.5" x14ac:dyDescent="0.35">
      <c r="H38"/>
      <c r="I38"/>
      <c r="J38"/>
    </row>
    <row r="39" spans="2:19" s="117" customFormat="1" ht="14.5" x14ac:dyDescent="0.35">
      <c r="B39" s="136" t="s">
        <v>8</v>
      </c>
      <c r="C39" s="64" t="s">
        <v>0</v>
      </c>
      <c r="D39" s="98" t="s">
        <v>4</v>
      </c>
      <c r="H39" s="122"/>
      <c r="I39" s="122"/>
      <c r="J39" s="122"/>
    </row>
    <row r="40" spans="2:19" ht="14.5" x14ac:dyDescent="0.35">
      <c r="B40" s="95" t="s">
        <v>15</v>
      </c>
      <c r="C40" s="124">
        <v>194489.31811881185</v>
      </c>
      <c r="D40" s="7">
        <f>C40/$C$44</f>
        <v>0.74792147016227239</v>
      </c>
      <c r="F40" s="36"/>
      <c r="H40"/>
      <c r="I40"/>
      <c r="J40"/>
    </row>
    <row r="41" spans="2:19" ht="14.5" x14ac:dyDescent="0.35">
      <c r="B41" s="95" t="s">
        <v>16</v>
      </c>
      <c r="C41" s="125">
        <v>32045.742574257427</v>
      </c>
      <c r="D41" s="5">
        <f>C41/$C$44</f>
        <v>0.1232340116691585</v>
      </c>
      <c r="F41" s="36"/>
      <c r="H41"/>
      <c r="I41"/>
      <c r="J41"/>
    </row>
    <row r="42" spans="2:19" ht="14.5" x14ac:dyDescent="0.35">
      <c r="B42" s="95" t="s">
        <v>20</v>
      </c>
      <c r="C42" s="125">
        <v>26447.097326732674</v>
      </c>
      <c r="D42" s="5">
        <f>C42/$C$44</f>
        <v>0.10170405298069357</v>
      </c>
      <c r="F42" s="36"/>
      <c r="H42"/>
      <c r="I42"/>
      <c r="J42"/>
    </row>
    <row r="43" spans="2:19" ht="14.5" x14ac:dyDescent="0.35">
      <c r="B43" s="95" t="s">
        <v>18</v>
      </c>
      <c r="C43" s="126">
        <v>7057.5999999999995</v>
      </c>
      <c r="D43" s="5">
        <f>C43/$C$44</f>
        <v>2.7140465187875482E-2</v>
      </c>
      <c r="F43" s="36"/>
      <c r="H43"/>
      <c r="I43"/>
      <c r="J43"/>
      <c r="K43" s="16"/>
    </row>
    <row r="44" spans="2:19" s="117" customFormat="1" ht="14.5" x14ac:dyDescent="0.35">
      <c r="B44" s="135" t="s">
        <v>43</v>
      </c>
      <c r="C44" s="102">
        <f>SUM(C40:C43)</f>
        <v>260039.75801980196</v>
      </c>
      <c r="D44" s="131">
        <f>SUM(D40:D43)</f>
        <v>1</v>
      </c>
      <c r="H44" s="122"/>
      <c r="I44" s="122"/>
      <c r="J44" s="122"/>
    </row>
    <row r="45" spans="2:19" ht="14.5" x14ac:dyDescent="0.35">
      <c r="H45"/>
      <c r="I45"/>
      <c r="J45"/>
    </row>
    <row r="46" spans="2:19" s="117" customFormat="1" x14ac:dyDescent="0.25">
      <c r="B46" s="136" t="s">
        <v>10</v>
      </c>
      <c r="C46" s="64" t="s">
        <v>0</v>
      </c>
      <c r="D46" s="98" t="s">
        <v>4</v>
      </c>
    </row>
    <row r="47" spans="2:19" ht="21" x14ac:dyDescent="0.25">
      <c r="B47" s="129" t="s">
        <v>42</v>
      </c>
      <c r="C47" s="128">
        <v>72096.289999999994</v>
      </c>
      <c r="D47" s="11">
        <f>C47/$C$48</f>
        <v>1</v>
      </c>
    </row>
    <row r="48" spans="2:19" s="117" customFormat="1" x14ac:dyDescent="0.25">
      <c r="B48" s="135" t="s">
        <v>43</v>
      </c>
      <c r="C48" s="102">
        <f>SUM(C47)</f>
        <v>72096.289999999994</v>
      </c>
      <c r="D48" s="106">
        <f>SUM(D47)</f>
        <v>1</v>
      </c>
    </row>
    <row r="50" spans="2:4" s="117" customFormat="1" x14ac:dyDescent="0.25">
      <c r="B50" s="68" t="s">
        <v>67</v>
      </c>
      <c r="C50" s="64" t="s">
        <v>0</v>
      </c>
      <c r="D50" s="98" t="s">
        <v>4</v>
      </c>
    </row>
    <row r="51" spans="2:4" s="117" customFormat="1" x14ac:dyDescent="0.25">
      <c r="B51" s="95" t="s">
        <v>21</v>
      </c>
      <c r="C51" s="124">
        <v>14773</v>
      </c>
      <c r="D51" s="7">
        <f t="shared" ref="D51:D63" si="3">C51/$C$64</f>
        <v>1.2919650991769741E-2</v>
      </c>
    </row>
    <row r="52" spans="2:4" s="117" customFormat="1" x14ac:dyDescent="0.25">
      <c r="B52" s="95" t="s">
        <v>26</v>
      </c>
      <c r="C52" s="125">
        <v>0</v>
      </c>
      <c r="D52" s="5">
        <f t="shared" si="3"/>
        <v>0</v>
      </c>
    </row>
    <row r="53" spans="2:4" s="117" customFormat="1" x14ac:dyDescent="0.25">
      <c r="B53" s="95" t="s">
        <v>25</v>
      </c>
      <c r="C53" s="125">
        <v>730</v>
      </c>
      <c r="D53" s="5">
        <f t="shared" si="3"/>
        <v>6.3841773668123669E-4</v>
      </c>
    </row>
    <row r="54" spans="2:4" s="117" customFormat="1" x14ac:dyDescent="0.25">
      <c r="B54" s="95" t="s">
        <v>14</v>
      </c>
      <c r="C54" s="125">
        <v>202856.68799999999</v>
      </c>
      <c r="D54" s="5">
        <f t="shared" si="3"/>
        <v>0.17740727071727641</v>
      </c>
    </row>
    <row r="55" spans="2:4" x14ac:dyDescent="0.25">
      <c r="B55" s="95" t="s">
        <v>13</v>
      </c>
      <c r="C55" s="125">
        <v>275701.09500000003</v>
      </c>
      <c r="D55" s="5">
        <f t="shared" si="3"/>
        <v>0.24111297132936801</v>
      </c>
    </row>
    <row r="56" spans="2:4" x14ac:dyDescent="0.25">
      <c r="B56" s="95" t="s">
        <v>3</v>
      </c>
      <c r="C56" s="125">
        <v>6055.24</v>
      </c>
      <c r="D56" s="145">
        <f t="shared" si="3"/>
        <v>5.2955789258379337E-3</v>
      </c>
    </row>
    <row r="57" spans="2:4" x14ac:dyDescent="0.25">
      <c r="B57" s="95" t="s">
        <v>24</v>
      </c>
      <c r="C57" s="125">
        <v>7465.78</v>
      </c>
      <c r="D57" s="5">
        <f t="shared" si="3"/>
        <v>6.5291594111781415E-3</v>
      </c>
    </row>
    <row r="58" spans="2:4" x14ac:dyDescent="0.25">
      <c r="B58" s="95" t="s">
        <v>19</v>
      </c>
      <c r="C58" s="125">
        <v>0</v>
      </c>
      <c r="D58" s="5">
        <f t="shared" si="3"/>
        <v>0</v>
      </c>
    </row>
    <row r="59" spans="2:4" x14ac:dyDescent="0.25">
      <c r="B59" s="95" t="s">
        <v>34</v>
      </c>
      <c r="C59" s="125">
        <v>291129.87</v>
      </c>
      <c r="D59" s="5">
        <f t="shared" si="3"/>
        <v>0.25460612696671597</v>
      </c>
    </row>
    <row r="60" spans="2:4" x14ac:dyDescent="0.25">
      <c r="B60" s="95" t="s">
        <v>23</v>
      </c>
      <c r="C60" s="125">
        <v>7977.22</v>
      </c>
      <c r="D60" s="5">
        <f t="shared" si="3"/>
        <v>6.9764366265867061E-3</v>
      </c>
    </row>
    <row r="61" spans="2:4" x14ac:dyDescent="0.25">
      <c r="B61" s="95" t="s">
        <v>17</v>
      </c>
      <c r="C61" s="125">
        <v>76833.16</v>
      </c>
      <c r="D61" s="5">
        <f t="shared" si="3"/>
        <v>6.7194043985297713E-2</v>
      </c>
    </row>
    <row r="62" spans="2:4" x14ac:dyDescent="0.25">
      <c r="B62" s="95" t="s">
        <v>27</v>
      </c>
      <c r="C62" s="125">
        <v>157742.29772277229</v>
      </c>
      <c r="D62" s="5">
        <f t="shared" si="3"/>
        <v>0.13795271327543848</v>
      </c>
    </row>
    <row r="63" spans="2:4" x14ac:dyDescent="0.25">
      <c r="B63" s="95" t="s">
        <v>28</v>
      </c>
      <c r="C63" s="126">
        <v>102187.59</v>
      </c>
      <c r="D63" s="10">
        <f t="shared" si="3"/>
        <v>8.9367630033849552E-2</v>
      </c>
    </row>
    <row r="64" spans="2:4" s="117" customFormat="1" x14ac:dyDescent="0.25">
      <c r="B64" s="135" t="s">
        <v>43</v>
      </c>
      <c r="C64" s="102">
        <f>SUM(C51:C63)</f>
        <v>1143451.9407227724</v>
      </c>
      <c r="D64" s="106">
        <f>SUM(D55:D63)</f>
        <v>0.80903466055427242</v>
      </c>
    </row>
    <row r="65" spans="2:9" s="117" customFormat="1" x14ac:dyDescent="0.25">
      <c r="B65" s="153"/>
      <c r="C65" s="154"/>
      <c r="D65" s="155"/>
    </row>
    <row r="66" spans="2:9" s="117" customFormat="1" x14ac:dyDescent="0.25">
      <c r="B66" s="68" t="s">
        <v>79</v>
      </c>
      <c r="C66" s="64" t="s">
        <v>0</v>
      </c>
      <c r="D66" s="64" t="s">
        <v>4</v>
      </c>
    </row>
    <row r="67" spans="2:9" s="117" customFormat="1" x14ac:dyDescent="0.25">
      <c r="B67" s="127" t="s">
        <v>36</v>
      </c>
      <c r="C67" s="128">
        <v>82337.334059405941</v>
      </c>
      <c r="D67" s="11">
        <f>C67/C68</f>
        <v>1</v>
      </c>
    </row>
    <row r="68" spans="2:9" s="117" customFormat="1" x14ac:dyDescent="0.25">
      <c r="B68" s="70" t="s">
        <v>43</v>
      </c>
      <c r="C68" s="102">
        <f>SUM(C67)</f>
        <v>82337.334059405941</v>
      </c>
      <c r="D68" s="161">
        <f>SUM(D67)</f>
        <v>1</v>
      </c>
    </row>
    <row r="70" spans="2:9" s="117" customFormat="1" x14ac:dyDescent="0.25">
      <c r="B70" s="101" t="s">
        <v>68</v>
      </c>
      <c r="C70" s="74" t="s">
        <v>0</v>
      </c>
      <c r="D70" s="100" t="s">
        <v>4</v>
      </c>
      <c r="F70" s="27"/>
    </row>
    <row r="71" spans="2:9" x14ac:dyDescent="0.25">
      <c r="B71" s="120" t="s">
        <v>41</v>
      </c>
      <c r="C71" s="145">
        <v>3563.3069306930693</v>
      </c>
      <c r="D71" s="5">
        <f t="shared" ref="D71:D77" si="4">C71/$C$78</f>
        <v>7.6666760170855677E-2</v>
      </c>
      <c r="F71" s="27"/>
    </row>
    <row r="72" spans="2:9" x14ac:dyDescent="0.25">
      <c r="B72" s="95" t="s">
        <v>22</v>
      </c>
      <c r="C72" s="145">
        <v>1415</v>
      </c>
      <c r="D72" s="5">
        <f t="shared" si="4"/>
        <v>3.0444603215996485E-2</v>
      </c>
      <c r="F72" s="36"/>
    </row>
    <row r="73" spans="2:9" x14ac:dyDescent="0.25">
      <c r="B73" s="95" t="s">
        <v>33</v>
      </c>
      <c r="C73" s="145">
        <v>2698</v>
      </c>
      <c r="D73" s="5">
        <f t="shared" si="4"/>
        <v>5.8049144506543124E-2</v>
      </c>
      <c r="F73" s="36"/>
    </row>
    <row r="74" spans="2:9" x14ac:dyDescent="0.25">
      <c r="B74" s="95" t="s">
        <v>32</v>
      </c>
      <c r="C74" s="145">
        <v>3705.3564356435645</v>
      </c>
      <c r="D74" s="5">
        <f t="shared" si="4"/>
        <v>7.9723043432514018E-2</v>
      </c>
      <c r="F74" s="27"/>
    </row>
    <row r="75" spans="2:9" x14ac:dyDescent="0.25">
      <c r="B75" s="95" t="s">
        <v>31</v>
      </c>
      <c r="C75" s="145">
        <v>140</v>
      </c>
      <c r="D75" s="5">
        <f t="shared" si="4"/>
        <v>3.0121868906286277E-3</v>
      </c>
      <c r="F75" s="27"/>
    </row>
    <row r="76" spans="2:9" x14ac:dyDescent="0.25">
      <c r="B76" s="95" t="s">
        <v>30</v>
      </c>
      <c r="C76" s="145">
        <v>3186.6</v>
      </c>
      <c r="D76" s="5">
        <f t="shared" si="4"/>
        <v>6.8561676754837028E-2</v>
      </c>
      <c r="F76" s="27"/>
    </row>
    <row r="77" spans="2:9" x14ac:dyDescent="0.25">
      <c r="B77" s="121" t="s">
        <v>29</v>
      </c>
      <c r="C77" s="145">
        <v>31769.596435643562</v>
      </c>
      <c r="D77" s="5">
        <f t="shared" si="4"/>
        <v>0.68354258502862508</v>
      </c>
    </row>
    <row r="78" spans="2:9" s="117" customFormat="1" x14ac:dyDescent="0.25">
      <c r="B78" s="135" t="s">
        <v>43</v>
      </c>
      <c r="C78" s="104">
        <f>SUM(C71:C77)</f>
        <v>46477.859801980194</v>
      </c>
      <c r="D78" s="131">
        <f>SUM(D71:D77)</f>
        <v>1</v>
      </c>
      <c r="I78" s="123"/>
    </row>
    <row r="80" spans="2:9" ht="14.5" x14ac:dyDescent="0.35">
      <c r="E80"/>
      <c r="F80"/>
      <c r="G80"/>
    </row>
    <row r="81" spans="2:8" ht="14.5" x14ac:dyDescent="0.35">
      <c r="E81"/>
      <c r="F81"/>
      <c r="G81"/>
    </row>
    <row r="82" spans="2:8" ht="14.5" x14ac:dyDescent="0.35">
      <c r="B82"/>
      <c r="C82"/>
      <c r="D82"/>
      <c r="E82"/>
      <c r="F82"/>
      <c r="G82"/>
    </row>
    <row r="83" spans="2:8" ht="14.5" x14ac:dyDescent="0.35">
      <c r="B83"/>
      <c r="C83"/>
      <c r="D83"/>
      <c r="E83"/>
      <c r="F83"/>
      <c r="G83"/>
    </row>
    <row r="84" spans="2:8" ht="14.5" x14ac:dyDescent="0.35">
      <c r="B84"/>
      <c r="C84"/>
      <c r="D84"/>
      <c r="F84" s="14"/>
    </row>
    <row r="85" spans="2:8" ht="14.5" x14ac:dyDescent="0.35">
      <c r="B85"/>
      <c r="C85"/>
      <c r="D85"/>
      <c r="F85" s="14"/>
    </row>
    <row r="86" spans="2:8" ht="14.5" x14ac:dyDescent="0.35">
      <c r="B86"/>
      <c r="C86"/>
      <c r="D86"/>
      <c r="F86" s="14"/>
    </row>
    <row r="87" spans="2:8" ht="14.5" x14ac:dyDescent="0.35">
      <c r="B87"/>
      <c r="C87"/>
      <c r="D87"/>
      <c r="E87" s="17"/>
      <c r="F87" s="18"/>
    </row>
    <row r="88" spans="2:8" x14ac:dyDescent="0.25">
      <c r="F88" s="14"/>
    </row>
    <row r="89" spans="2:8" x14ac:dyDescent="0.25">
      <c r="E89" s="12"/>
      <c r="F89" s="21"/>
      <c r="G89" s="12"/>
      <c r="H89" s="12"/>
    </row>
    <row r="90" spans="2:8" x14ac:dyDescent="0.25">
      <c r="E90" s="12"/>
      <c r="F90" s="21"/>
      <c r="G90" s="12"/>
      <c r="H90" s="12"/>
    </row>
    <row r="91" spans="2:8" x14ac:dyDescent="0.25">
      <c r="C91" s="17"/>
      <c r="D91" s="17"/>
      <c r="E91" s="12"/>
      <c r="F91" s="21"/>
      <c r="G91" s="12"/>
      <c r="H91" s="12"/>
    </row>
    <row r="92" spans="2:8" x14ac:dyDescent="0.25">
      <c r="E92" s="12"/>
      <c r="F92" s="21"/>
      <c r="G92" s="12"/>
      <c r="H92" s="12"/>
    </row>
    <row r="93" spans="2:8" x14ac:dyDescent="0.25">
      <c r="B93" s="12"/>
      <c r="C93" s="12"/>
      <c r="D93" s="12"/>
      <c r="E93" s="12"/>
      <c r="F93" s="21"/>
      <c r="G93" s="12"/>
      <c r="H93" s="12"/>
    </row>
    <row r="94" spans="2:8" x14ac:dyDescent="0.25">
      <c r="B94" s="12"/>
      <c r="C94" s="12"/>
      <c r="D94" s="12"/>
      <c r="E94" s="12"/>
      <c r="F94" s="21"/>
      <c r="G94" s="12"/>
      <c r="H94" s="12"/>
    </row>
    <row r="95" spans="2:8" x14ac:dyDescent="0.25">
      <c r="B95" s="12"/>
      <c r="C95" s="12"/>
      <c r="D95" s="4"/>
      <c r="E95" s="12"/>
      <c r="F95" s="21"/>
      <c r="G95" s="12"/>
      <c r="H95" s="12"/>
    </row>
    <row r="96" spans="2:8" x14ac:dyDescent="0.25">
      <c r="B96" s="12"/>
      <c r="C96" s="12"/>
      <c r="D96" s="4"/>
      <c r="E96" s="12"/>
      <c r="F96" s="12"/>
      <c r="G96" s="12"/>
      <c r="H96" s="12"/>
    </row>
    <row r="97" spans="2:8" x14ac:dyDescent="0.25">
      <c r="B97" s="12"/>
      <c r="C97" s="12"/>
      <c r="D97" s="4"/>
      <c r="E97" s="12"/>
      <c r="F97" s="12"/>
      <c r="G97" s="12"/>
      <c r="H97" s="12"/>
    </row>
    <row r="98" spans="2:8" x14ac:dyDescent="0.25">
      <c r="B98" s="12"/>
      <c r="C98" s="12"/>
      <c r="D98" s="4"/>
      <c r="E98" s="12"/>
      <c r="F98" s="12"/>
      <c r="G98" s="12"/>
      <c r="H98" s="12"/>
    </row>
    <row r="99" spans="2:8" x14ac:dyDescent="0.25">
      <c r="B99" s="12"/>
      <c r="C99" s="12"/>
      <c r="D99" s="4"/>
      <c r="E99" s="12"/>
      <c r="F99" s="12"/>
      <c r="G99" s="12"/>
      <c r="H99" s="12"/>
    </row>
    <row r="100" spans="2:8" x14ac:dyDescent="0.25">
      <c r="B100" s="12"/>
      <c r="C100" s="12"/>
      <c r="D100" s="4"/>
      <c r="E100" s="12"/>
      <c r="F100" s="12"/>
      <c r="G100" s="12"/>
      <c r="H100" s="12"/>
    </row>
    <row r="101" spans="2:8" x14ac:dyDescent="0.25">
      <c r="B101" s="12"/>
      <c r="C101" s="12"/>
      <c r="D101" s="4"/>
      <c r="E101" s="12"/>
      <c r="F101" s="12"/>
      <c r="G101" s="12"/>
      <c r="H101" s="12"/>
    </row>
    <row r="102" spans="2:8" x14ac:dyDescent="0.25">
      <c r="B102" s="12"/>
      <c r="C102" s="12"/>
      <c r="D102" s="4"/>
      <c r="E102" s="12"/>
      <c r="F102" s="12"/>
      <c r="G102" s="12"/>
      <c r="H102" s="12"/>
    </row>
    <row r="103" spans="2:8" x14ac:dyDescent="0.25">
      <c r="B103" s="12"/>
      <c r="C103" s="12"/>
      <c r="D103" s="4"/>
      <c r="E103" s="12"/>
      <c r="F103" s="12"/>
      <c r="G103" s="12"/>
      <c r="H103" s="12"/>
    </row>
    <row r="104" spans="2:8" x14ac:dyDescent="0.25">
      <c r="B104" s="12"/>
      <c r="C104" s="12"/>
      <c r="D104" s="4"/>
      <c r="E104" s="12"/>
      <c r="F104" s="12"/>
      <c r="G104" s="12"/>
      <c r="H104" s="12"/>
    </row>
    <row r="105" spans="2:8" x14ac:dyDescent="0.25">
      <c r="B105" s="12"/>
      <c r="C105" s="12"/>
      <c r="D105" s="4"/>
      <c r="E105" s="12"/>
      <c r="F105" s="12"/>
      <c r="G105" s="12"/>
      <c r="H105" s="12"/>
    </row>
    <row r="106" spans="2:8" x14ac:dyDescent="0.25">
      <c r="B106" s="12"/>
      <c r="C106" s="12"/>
      <c r="D106" s="4"/>
      <c r="E106" s="12"/>
      <c r="F106" s="22"/>
      <c r="G106" s="12"/>
      <c r="H106" s="12"/>
    </row>
    <row r="107" spans="2:8" ht="14.5" x14ac:dyDescent="0.35">
      <c r="B107" s="12"/>
      <c r="C107" s="12"/>
      <c r="D107" s="4"/>
      <c r="E107" s="1"/>
      <c r="F107" s="1"/>
      <c r="G107" s="1"/>
      <c r="H107" s="1"/>
    </row>
    <row r="108" spans="2:8" ht="14.5" x14ac:dyDescent="0.35">
      <c r="B108" s="12"/>
      <c r="C108" s="12"/>
      <c r="D108" s="4"/>
      <c r="E108" s="1"/>
      <c r="F108" s="1"/>
      <c r="G108" s="1"/>
      <c r="H108" s="1"/>
    </row>
    <row r="109" spans="2:8" ht="14.5" x14ac:dyDescent="0.35">
      <c r="B109" s="12"/>
      <c r="C109" s="12"/>
      <c r="D109" s="4"/>
      <c r="E109" s="1"/>
      <c r="F109" s="1"/>
      <c r="G109" s="1"/>
      <c r="H109" s="1"/>
    </row>
    <row r="110" spans="2:8" ht="14.5" x14ac:dyDescent="0.35">
      <c r="B110" s="12"/>
      <c r="C110" s="12"/>
      <c r="D110" s="4"/>
      <c r="E110" s="1"/>
      <c r="F110" s="1"/>
      <c r="G110" s="1"/>
      <c r="H110" s="1"/>
    </row>
    <row r="111" spans="2:8" x14ac:dyDescent="0.25">
      <c r="B111" s="12"/>
      <c r="C111" s="12"/>
      <c r="D111" s="21"/>
      <c r="E111" s="12"/>
      <c r="F111" s="12"/>
      <c r="G111" s="12"/>
      <c r="H111" s="12"/>
    </row>
    <row r="112" spans="2:8" x14ac:dyDescent="0.25">
      <c r="B112" s="12"/>
      <c r="C112" s="12"/>
      <c r="D112" s="4"/>
      <c r="E112" s="12"/>
      <c r="F112" s="12"/>
      <c r="G112" s="12"/>
      <c r="H112" s="12"/>
    </row>
    <row r="113" spans="2:8" x14ac:dyDescent="0.25">
      <c r="B113" s="12"/>
      <c r="C113" s="12"/>
      <c r="D113" s="4"/>
      <c r="E113" s="12"/>
      <c r="F113" s="12"/>
      <c r="G113" s="12"/>
      <c r="H113" s="12"/>
    </row>
    <row r="114" spans="2:8" x14ac:dyDescent="0.25">
      <c r="B114" s="12"/>
      <c r="C114" s="12"/>
      <c r="D114" s="12"/>
      <c r="E114" s="12"/>
      <c r="F114" s="12"/>
      <c r="G114" s="12"/>
      <c r="H114" s="12"/>
    </row>
    <row r="115" spans="2:8" x14ac:dyDescent="0.25">
      <c r="B115" s="12"/>
      <c r="C115" s="12"/>
      <c r="D115" s="4"/>
      <c r="E115" s="12"/>
      <c r="F115" s="12"/>
      <c r="G115" s="12"/>
      <c r="H115" s="12"/>
    </row>
    <row r="116" spans="2:8" x14ac:dyDescent="0.25">
      <c r="B116" s="12"/>
      <c r="C116" s="12"/>
      <c r="D116" s="4"/>
      <c r="E116" s="12"/>
      <c r="F116" s="12"/>
      <c r="G116" s="12"/>
      <c r="H116" s="12"/>
    </row>
    <row r="117" spans="2:8" x14ac:dyDescent="0.25">
      <c r="B117" s="12"/>
      <c r="C117" s="12"/>
      <c r="D117" s="4"/>
      <c r="E117" s="12"/>
      <c r="F117" s="12"/>
      <c r="G117" s="12"/>
      <c r="H117" s="12"/>
    </row>
    <row r="118" spans="2:8" x14ac:dyDescent="0.25">
      <c r="B118" s="12"/>
      <c r="C118" s="12"/>
      <c r="D118" s="4"/>
      <c r="E118" s="12"/>
      <c r="F118" s="12"/>
      <c r="G118" s="12"/>
      <c r="H118" s="12"/>
    </row>
    <row r="119" spans="2:8" x14ac:dyDescent="0.25">
      <c r="B119" s="12"/>
      <c r="C119" s="23"/>
      <c r="D119" s="4"/>
      <c r="E119" s="12"/>
      <c r="F119" s="12"/>
      <c r="G119" s="12"/>
      <c r="H119" s="12"/>
    </row>
    <row r="120" spans="2:8" x14ac:dyDescent="0.25">
      <c r="B120" s="12"/>
      <c r="C120" s="12"/>
      <c r="D120" s="4"/>
      <c r="E120" s="12"/>
      <c r="F120" s="12"/>
      <c r="G120" s="12"/>
      <c r="H120" s="12"/>
    </row>
    <row r="121" spans="2:8" x14ac:dyDescent="0.25">
      <c r="B121" s="12"/>
      <c r="C121" s="12"/>
      <c r="D121" s="4"/>
      <c r="E121" s="12"/>
      <c r="F121" s="12"/>
      <c r="G121" s="12"/>
      <c r="H121" s="12"/>
    </row>
    <row r="122" spans="2:8" x14ac:dyDescent="0.25">
      <c r="B122" s="12"/>
      <c r="C122" s="12"/>
      <c r="D122" s="4"/>
      <c r="E122" s="12"/>
      <c r="F122" s="12"/>
      <c r="G122" s="12"/>
      <c r="H122" s="12"/>
    </row>
    <row r="123" spans="2:8" x14ac:dyDescent="0.25">
      <c r="B123" s="12"/>
      <c r="C123" s="12"/>
      <c r="D123" s="4"/>
      <c r="E123" s="12"/>
      <c r="F123" s="12"/>
      <c r="G123" s="12"/>
      <c r="H123" s="12"/>
    </row>
    <row r="124" spans="2:8" x14ac:dyDescent="0.25">
      <c r="B124" s="12"/>
      <c r="C124" s="12"/>
      <c r="D124" s="4"/>
      <c r="E124" s="12"/>
      <c r="F124" s="12"/>
      <c r="G124" s="12"/>
      <c r="H124" s="12"/>
    </row>
    <row r="125" spans="2:8" x14ac:dyDescent="0.25">
      <c r="B125" s="12"/>
      <c r="C125" s="12"/>
      <c r="D125" s="4"/>
      <c r="E125" s="12"/>
      <c r="F125" s="12"/>
      <c r="G125" s="12"/>
      <c r="H125" s="12"/>
    </row>
    <row r="126" spans="2:8" x14ac:dyDescent="0.25">
      <c r="B126" s="12"/>
      <c r="C126" s="12"/>
      <c r="D126" s="4"/>
      <c r="E126" s="12"/>
      <c r="F126" s="12"/>
      <c r="G126" s="12"/>
      <c r="H126" s="12"/>
    </row>
    <row r="127" spans="2:8" x14ac:dyDescent="0.25">
      <c r="B127" s="12"/>
      <c r="C127" s="12"/>
      <c r="D127" s="4"/>
      <c r="E127" s="12"/>
      <c r="F127" s="12"/>
      <c r="G127" s="12"/>
      <c r="H127" s="12"/>
    </row>
    <row r="128" spans="2:8" x14ac:dyDescent="0.25">
      <c r="B128" s="12"/>
      <c r="C128" s="12"/>
      <c r="D128" s="12"/>
      <c r="E128" s="12"/>
      <c r="F128" s="12"/>
      <c r="G128" s="12"/>
      <c r="H128" s="12"/>
    </row>
    <row r="129" spans="2:8" x14ac:dyDescent="0.25">
      <c r="B129" s="12"/>
      <c r="C129" s="12"/>
      <c r="D129" s="4"/>
      <c r="E129" s="12"/>
      <c r="F129" s="12"/>
      <c r="G129" s="12"/>
      <c r="H129" s="12"/>
    </row>
    <row r="130" spans="2:8" x14ac:dyDescent="0.25">
      <c r="B130" s="12"/>
      <c r="C130" s="24"/>
      <c r="D130" s="21"/>
      <c r="E130" s="12"/>
      <c r="F130" s="12"/>
      <c r="G130" s="12"/>
      <c r="H130" s="12"/>
    </row>
    <row r="131" spans="2:8" x14ac:dyDescent="0.25">
      <c r="B131" s="12"/>
      <c r="C131" s="12"/>
      <c r="D131" s="21"/>
      <c r="E131" s="12"/>
      <c r="F131" s="12"/>
      <c r="G131" s="12"/>
      <c r="H131" s="12"/>
    </row>
    <row r="132" spans="2:8" x14ac:dyDescent="0.25">
      <c r="B132" s="12"/>
      <c r="C132" s="12"/>
      <c r="D132" s="21"/>
      <c r="E132" s="12"/>
      <c r="F132" s="12"/>
      <c r="G132" s="12"/>
      <c r="H132" s="12"/>
    </row>
    <row r="133" spans="2:8" x14ac:dyDescent="0.25">
      <c r="B133" s="12"/>
      <c r="C133" s="12"/>
      <c r="D133" s="21"/>
      <c r="E133" s="12"/>
      <c r="F133" s="12"/>
      <c r="G133" s="12"/>
      <c r="H133" s="12"/>
    </row>
    <row r="134" spans="2:8" x14ac:dyDescent="0.25">
      <c r="B134" s="12"/>
      <c r="C134" s="12"/>
      <c r="D134" s="21"/>
      <c r="E134" s="12"/>
      <c r="F134" s="12"/>
      <c r="G134" s="12"/>
      <c r="H134" s="12"/>
    </row>
    <row r="135" spans="2:8" x14ac:dyDescent="0.25">
      <c r="B135" s="12"/>
      <c r="C135" s="12"/>
      <c r="D135" s="21"/>
      <c r="E135" s="12"/>
      <c r="F135" s="12"/>
      <c r="G135" s="12"/>
      <c r="H135" s="12"/>
    </row>
    <row r="136" spans="2:8" x14ac:dyDescent="0.25">
      <c r="B136" s="12"/>
      <c r="C136" s="12"/>
      <c r="D136" s="21"/>
      <c r="E136" s="12"/>
      <c r="F136" s="12"/>
      <c r="G136" s="12"/>
      <c r="H136" s="12"/>
    </row>
    <row r="137" spans="2:8" x14ac:dyDescent="0.25">
      <c r="B137" s="12"/>
      <c r="C137" s="12"/>
      <c r="D137" s="21"/>
      <c r="E137" s="12"/>
      <c r="F137" s="12"/>
      <c r="G137" s="12"/>
      <c r="H137" s="12"/>
    </row>
    <row r="138" spans="2:8" x14ac:dyDescent="0.25">
      <c r="B138" s="12"/>
      <c r="C138" s="12"/>
      <c r="D138" s="21"/>
      <c r="E138" s="12"/>
      <c r="F138" s="12"/>
      <c r="G138" s="12"/>
      <c r="H138" s="12"/>
    </row>
    <row r="139" spans="2:8" x14ac:dyDescent="0.25">
      <c r="B139" s="12"/>
      <c r="C139" s="12"/>
      <c r="D139" s="21"/>
      <c r="E139" s="12"/>
      <c r="F139" s="12"/>
      <c r="G139" s="12"/>
      <c r="H139" s="12"/>
    </row>
    <row r="140" spans="2:8" x14ac:dyDescent="0.25">
      <c r="B140" s="12"/>
      <c r="C140" s="12"/>
      <c r="D140" s="21"/>
      <c r="E140" s="12"/>
      <c r="F140" s="12"/>
      <c r="G140" s="12"/>
      <c r="H140" s="12"/>
    </row>
    <row r="141" spans="2:8" x14ac:dyDescent="0.25">
      <c r="B141" s="12"/>
      <c r="C141" s="12"/>
      <c r="D141" s="4"/>
      <c r="E141" s="12"/>
      <c r="F141" s="12"/>
      <c r="G141" s="12"/>
      <c r="H141" s="12"/>
    </row>
    <row r="142" spans="2:8" x14ac:dyDescent="0.25">
      <c r="B142" s="12"/>
      <c r="C142" s="12"/>
      <c r="D142" s="4"/>
      <c r="E142" s="12"/>
      <c r="F142" s="12"/>
      <c r="G142" s="12"/>
      <c r="H142" s="12"/>
    </row>
    <row r="143" spans="2:8" x14ac:dyDescent="0.25">
      <c r="B143" s="12"/>
      <c r="C143" s="12"/>
      <c r="D143" s="4"/>
      <c r="E143" s="12"/>
      <c r="F143" s="12"/>
      <c r="G143" s="12"/>
      <c r="H143" s="12"/>
    </row>
    <row r="144" spans="2:8" x14ac:dyDescent="0.25">
      <c r="B144" s="12"/>
      <c r="C144" s="12"/>
      <c r="D144" s="4"/>
      <c r="E144" s="12"/>
      <c r="F144" s="12"/>
      <c r="G144" s="12"/>
      <c r="H144" s="12"/>
    </row>
    <row r="145" spans="2:8" x14ac:dyDescent="0.25">
      <c r="B145" s="12"/>
      <c r="C145" s="12"/>
      <c r="D145" s="4"/>
      <c r="E145" s="12"/>
      <c r="F145" s="12"/>
      <c r="G145" s="12"/>
      <c r="H145" s="12"/>
    </row>
    <row r="146" spans="2:8" x14ac:dyDescent="0.25">
      <c r="B146" s="12"/>
      <c r="C146" s="12"/>
      <c r="D146" s="4"/>
      <c r="E146" s="12"/>
      <c r="F146" s="12"/>
      <c r="G146" s="12"/>
      <c r="H146" s="12"/>
    </row>
    <row r="147" spans="2:8" x14ac:dyDescent="0.25">
      <c r="B147" s="12"/>
      <c r="C147" s="12"/>
      <c r="D147" s="20"/>
      <c r="E147" s="12"/>
      <c r="F147" s="12"/>
      <c r="G147" s="12"/>
      <c r="H147" s="12"/>
    </row>
    <row r="148" spans="2:8" x14ac:dyDescent="0.25">
      <c r="B148" s="12"/>
      <c r="C148" s="12"/>
      <c r="D148" s="4"/>
      <c r="E148" s="12"/>
      <c r="F148" s="12"/>
      <c r="G148" s="12"/>
      <c r="H148" s="12"/>
    </row>
    <row r="149" spans="2:8" x14ac:dyDescent="0.25">
      <c r="B149" s="12"/>
      <c r="C149" s="23"/>
      <c r="D149" s="21"/>
      <c r="E149" s="12"/>
      <c r="F149" s="12"/>
      <c r="G149" s="12"/>
      <c r="H149" s="12"/>
    </row>
    <row r="150" spans="2:8" x14ac:dyDescent="0.25">
      <c r="B150" s="12"/>
      <c r="C150" s="25"/>
      <c r="D150" s="26"/>
      <c r="E150" s="12"/>
      <c r="F150" s="12"/>
      <c r="G150" s="12"/>
      <c r="H150" s="12"/>
    </row>
    <row r="151" spans="2:8" x14ac:dyDescent="0.25">
      <c r="B151" s="12"/>
      <c r="C151" s="23"/>
      <c r="D151" s="21"/>
      <c r="E151" s="12"/>
      <c r="F151" s="12"/>
      <c r="G151" s="12"/>
      <c r="H151" s="12"/>
    </row>
    <row r="152" spans="2:8" x14ac:dyDescent="0.25">
      <c r="B152" s="12"/>
      <c r="C152" s="12"/>
      <c r="D152" s="4"/>
      <c r="E152" s="12"/>
      <c r="F152" s="12"/>
      <c r="G152" s="12"/>
      <c r="H152" s="12"/>
    </row>
    <row r="153" spans="2:8" x14ac:dyDescent="0.25">
      <c r="B153" s="12"/>
      <c r="C153" s="12"/>
      <c r="D153" s="4"/>
      <c r="E153" s="12"/>
      <c r="F153" s="12"/>
      <c r="G153" s="12"/>
      <c r="H153" s="12"/>
    </row>
    <row r="154" spans="2:8" x14ac:dyDescent="0.25">
      <c r="B154" s="12"/>
      <c r="C154" s="12"/>
      <c r="D154" s="4"/>
      <c r="E154" s="12"/>
      <c r="F154" s="12"/>
      <c r="G154" s="12"/>
      <c r="H154" s="12"/>
    </row>
    <row r="155" spans="2:8" x14ac:dyDescent="0.25">
      <c r="B155" s="12"/>
      <c r="C155" s="12"/>
      <c r="D155" s="12"/>
      <c r="E155" s="12"/>
      <c r="F155" s="12"/>
      <c r="G155" s="12"/>
      <c r="H155" s="12"/>
    </row>
    <row r="156" spans="2:8" x14ac:dyDescent="0.25">
      <c r="B156" s="12"/>
      <c r="C156" s="12"/>
      <c r="D156" s="12"/>
    </row>
    <row r="157" spans="2:8" x14ac:dyDescent="0.25">
      <c r="B157" s="12"/>
      <c r="C157" s="12"/>
      <c r="D157" s="12"/>
    </row>
    <row r="158" spans="2:8" x14ac:dyDescent="0.25">
      <c r="B158" s="12"/>
      <c r="C158" s="12"/>
      <c r="D158" s="12"/>
    </row>
    <row r="159" spans="2:8" x14ac:dyDescent="0.25">
      <c r="B159" s="12"/>
      <c r="C159" s="12"/>
      <c r="D159" s="12"/>
    </row>
  </sheetData>
  <conditionalFormatting sqref="E87 S34:T75 T3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CFE57-15A6-4E71-92F3-343CB9F55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cfadd8-d294-4d34-bc36-10edd03a80b3"/>
    <ds:schemaRef ds:uri="57e246f5-a181-4ddd-bcfa-8f2bd33c0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C0EC63-93E9-420A-A2DD-274B6FB140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2023</vt:lpstr>
      <vt:lpstr>Aug-Dec 2022</vt:lpstr>
      <vt:lpstr>2021-2022</vt:lpstr>
      <vt:lpstr>2020-2021</vt:lpstr>
      <vt:lpstr>2019-2020</vt:lpstr>
      <vt:lpstr>2018-2019</vt:lpstr>
      <vt:lpstr>2017-2018</vt:lpstr>
      <vt:lpstr>2016-2017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Bøgebjerg Poulsen</dc:creator>
  <cp:lastModifiedBy>Louise Martinsen</cp:lastModifiedBy>
  <cp:lastPrinted>2023-05-15T13:31:31Z</cp:lastPrinted>
  <dcterms:created xsi:type="dcterms:W3CDTF">2021-01-08T13:14:02Z</dcterms:created>
  <dcterms:modified xsi:type="dcterms:W3CDTF">2025-03-03T12:05:00Z</dcterms:modified>
</cp:coreProperties>
</file>