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362176\Desktop\"/>
    </mc:Choice>
  </mc:AlternateContent>
  <xr:revisionPtr revIDLastSave="0" documentId="8_{C9D51EDF-A53F-4735-BE32-D78E21E05F54}" xr6:coauthVersionLast="47" xr6:coauthVersionMax="47" xr10:uidLastSave="{00000000-0000-0000-0000-000000000000}"/>
  <workbookProtection workbookAlgorithmName="SHA-512" workbookHashValue="5DCoymNEdEbb4dbrYXkPjYz9x51VMiRZX+rerR37mW1aW5h1SALhMyFkCx3GJhNVq7eHgx71d0hAwqjWm0E0MQ==" workbookSaltValue="pM5lmHQjzw37QosyFQQL0Q==" workbookSpinCount="100000" lockStructure="1"/>
  <bookViews>
    <workbookView xWindow="-110" yWindow="-110" windowWidth="19420" windowHeight="11500" activeTab="3" xr2:uid="{00000000-000D-0000-FFFF-FFFF00000000}"/>
  </bookViews>
  <sheets>
    <sheet name="Introduktion" sheetId="14" r:id="rId1"/>
    <sheet name="Sammenligning" sheetId="10" r:id="rId2"/>
    <sheet name="Kontrafaktisk scenarie" sheetId="11" r:id="rId3"/>
    <sheet name="Projekt" sheetId="12" r:id="rId4"/>
    <sheet name="Brændsler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1" l="1"/>
  <c r="D36" i="11"/>
  <c r="C65" i="11" l="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64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36" i="11"/>
  <c r="E37" i="12"/>
  <c r="F37" i="12"/>
  <c r="G37" i="12"/>
  <c r="H37" i="12"/>
  <c r="I37" i="12"/>
  <c r="J37" i="12"/>
  <c r="K37" i="12"/>
  <c r="L37" i="12"/>
  <c r="M37" i="12"/>
  <c r="E38" i="12"/>
  <c r="F38" i="12"/>
  <c r="G38" i="12"/>
  <c r="H38" i="12"/>
  <c r="I38" i="12"/>
  <c r="J38" i="12"/>
  <c r="K38" i="12"/>
  <c r="L38" i="12"/>
  <c r="M38" i="12"/>
  <c r="E39" i="12"/>
  <c r="R39" i="12" s="1"/>
  <c r="F39" i="12"/>
  <c r="S39" i="12" s="1"/>
  <c r="G39" i="12"/>
  <c r="T39" i="12" s="1"/>
  <c r="H39" i="12"/>
  <c r="U39" i="12" s="1"/>
  <c r="I39" i="12"/>
  <c r="V39" i="12" s="1"/>
  <c r="J39" i="12"/>
  <c r="W39" i="12" s="1"/>
  <c r="K39" i="12"/>
  <c r="X39" i="12" s="1"/>
  <c r="L39" i="12"/>
  <c r="Y39" i="12" s="1"/>
  <c r="M39" i="12"/>
  <c r="Z39" i="12" s="1"/>
  <c r="E40" i="12"/>
  <c r="R40" i="12" s="1"/>
  <c r="F40" i="12"/>
  <c r="S40" i="12" s="1"/>
  <c r="G40" i="12"/>
  <c r="T40" i="12" s="1"/>
  <c r="H40" i="12"/>
  <c r="U40" i="12" s="1"/>
  <c r="I40" i="12"/>
  <c r="V40" i="12" s="1"/>
  <c r="J40" i="12"/>
  <c r="W40" i="12" s="1"/>
  <c r="K40" i="12"/>
  <c r="X40" i="12" s="1"/>
  <c r="L40" i="12"/>
  <c r="Y40" i="12" s="1"/>
  <c r="M40" i="12"/>
  <c r="Z40" i="12" s="1"/>
  <c r="E41" i="12"/>
  <c r="R41" i="12" s="1"/>
  <c r="F41" i="12"/>
  <c r="S41" i="12" s="1"/>
  <c r="G41" i="12"/>
  <c r="T41" i="12" s="1"/>
  <c r="H41" i="12"/>
  <c r="U41" i="12" s="1"/>
  <c r="I41" i="12"/>
  <c r="V41" i="12" s="1"/>
  <c r="J41" i="12"/>
  <c r="W41" i="12" s="1"/>
  <c r="K41" i="12"/>
  <c r="X41" i="12" s="1"/>
  <c r="L41" i="12"/>
  <c r="Y41" i="12" s="1"/>
  <c r="M41" i="12"/>
  <c r="Z41" i="12" s="1"/>
  <c r="E42" i="12"/>
  <c r="R42" i="12" s="1"/>
  <c r="F42" i="12"/>
  <c r="S42" i="12" s="1"/>
  <c r="G42" i="12"/>
  <c r="T42" i="12" s="1"/>
  <c r="H42" i="12"/>
  <c r="U42" i="12" s="1"/>
  <c r="I42" i="12"/>
  <c r="V42" i="12" s="1"/>
  <c r="J42" i="12"/>
  <c r="W42" i="12" s="1"/>
  <c r="K42" i="12"/>
  <c r="X42" i="12" s="1"/>
  <c r="L42" i="12"/>
  <c r="Y42" i="12" s="1"/>
  <c r="M42" i="12"/>
  <c r="Z42" i="12" s="1"/>
  <c r="E43" i="12"/>
  <c r="R43" i="12" s="1"/>
  <c r="F43" i="12"/>
  <c r="S43" i="12" s="1"/>
  <c r="G43" i="12"/>
  <c r="T43" i="12" s="1"/>
  <c r="H43" i="12"/>
  <c r="U43" i="12" s="1"/>
  <c r="I43" i="12"/>
  <c r="V43" i="12" s="1"/>
  <c r="J43" i="12"/>
  <c r="W43" i="12" s="1"/>
  <c r="K43" i="12"/>
  <c r="X43" i="12" s="1"/>
  <c r="L43" i="12"/>
  <c r="Y43" i="12" s="1"/>
  <c r="M43" i="12"/>
  <c r="Z43" i="12" s="1"/>
  <c r="E44" i="12"/>
  <c r="R44" i="12" s="1"/>
  <c r="F44" i="12"/>
  <c r="S44" i="12" s="1"/>
  <c r="G44" i="12"/>
  <c r="T44" i="12" s="1"/>
  <c r="H44" i="12"/>
  <c r="U44" i="12" s="1"/>
  <c r="I44" i="12"/>
  <c r="V44" i="12" s="1"/>
  <c r="J44" i="12"/>
  <c r="W44" i="12" s="1"/>
  <c r="K44" i="12"/>
  <c r="X44" i="12" s="1"/>
  <c r="L44" i="12"/>
  <c r="Y44" i="12" s="1"/>
  <c r="M44" i="12"/>
  <c r="Z44" i="12" s="1"/>
  <c r="E45" i="12"/>
  <c r="R45" i="12" s="1"/>
  <c r="F45" i="12"/>
  <c r="S45" i="12" s="1"/>
  <c r="G45" i="12"/>
  <c r="T45" i="12" s="1"/>
  <c r="H45" i="12"/>
  <c r="U45" i="12" s="1"/>
  <c r="I45" i="12"/>
  <c r="V45" i="12" s="1"/>
  <c r="J45" i="12"/>
  <c r="W45" i="12" s="1"/>
  <c r="K45" i="12"/>
  <c r="X45" i="12" s="1"/>
  <c r="L45" i="12"/>
  <c r="Y45" i="12" s="1"/>
  <c r="M45" i="12"/>
  <c r="Z45" i="12" s="1"/>
  <c r="E46" i="12"/>
  <c r="R46" i="12" s="1"/>
  <c r="F46" i="12"/>
  <c r="S46" i="12" s="1"/>
  <c r="G46" i="12"/>
  <c r="T46" i="12" s="1"/>
  <c r="H46" i="12"/>
  <c r="U46" i="12" s="1"/>
  <c r="I46" i="12"/>
  <c r="V46" i="12" s="1"/>
  <c r="J46" i="12"/>
  <c r="W46" i="12" s="1"/>
  <c r="K46" i="12"/>
  <c r="X46" i="12" s="1"/>
  <c r="L46" i="12"/>
  <c r="Y46" i="12" s="1"/>
  <c r="M46" i="12"/>
  <c r="Z46" i="12" s="1"/>
  <c r="E47" i="12"/>
  <c r="R47" i="12" s="1"/>
  <c r="F47" i="12"/>
  <c r="S47" i="12" s="1"/>
  <c r="G47" i="12"/>
  <c r="T47" i="12" s="1"/>
  <c r="H47" i="12"/>
  <c r="U47" i="12" s="1"/>
  <c r="I47" i="12"/>
  <c r="V47" i="12" s="1"/>
  <c r="J47" i="12"/>
  <c r="W47" i="12" s="1"/>
  <c r="K47" i="12"/>
  <c r="L47" i="12"/>
  <c r="Y47" i="12" s="1"/>
  <c r="M47" i="12"/>
  <c r="Z47" i="12" s="1"/>
  <c r="E48" i="12"/>
  <c r="R48" i="12" s="1"/>
  <c r="F48" i="12"/>
  <c r="S48" i="12" s="1"/>
  <c r="G48" i="12"/>
  <c r="T48" i="12" s="1"/>
  <c r="H48" i="12"/>
  <c r="U48" i="12" s="1"/>
  <c r="I48" i="12"/>
  <c r="V48" i="12" s="1"/>
  <c r="J48" i="12"/>
  <c r="W48" i="12" s="1"/>
  <c r="K48" i="12"/>
  <c r="X48" i="12" s="1"/>
  <c r="L48" i="12"/>
  <c r="Y48" i="12" s="1"/>
  <c r="M48" i="12"/>
  <c r="Z48" i="12" s="1"/>
  <c r="E49" i="12"/>
  <c r="R49" i="12" s="1"/>
  <c r="F49" i="12"/>
  <c r="S49" i="12" s="1"/>
  <c r="G49" i="12"/>
  <c r="T49" i="12" s="1"/>
  <c r="H49" i="12"/>
  <c r="U49" i="12" s="1"/>
  <c r="I49" i="12"/>
  <c r="V49" i="12" s="1"/>
  <c r="J49" i="12"/>
  <c r="W49" i="12" s="1"/>
  <c r="K49" i="12"/>
  <c r="X49" i="12" s="1"/>
  <c r="L49" i="12"/>
  <c r="Y49" i="12" s="1"/>
  <c r="M49" i="12"/>
  <c r="Z49" i="12" s="1"/>
  <c r="E50" i="12"/>
  <c r="R50" i="12" s="1"/>
  <c r="F50" i="12"/>
  <c r="S50" i="12" s="1"/>
  <c r="G50" i="12"/>
  <c r="T50" i="12" s="1"/>
  <c r="H50" i="12"/>
  <c r="U50" i="12" s="1"/>
  <c r="I50" i="12"/>
  <c r="V50" i="12" s="1"/>
  <c r="J50" i="12"/>
  <c r="W50" i="12" s="1"/>
  <c r="K50" i="12"/>
  <c r="X50" i="12" s="1"/>
  <c r="L50" i="12"/>
  <c r="Y50" i="12" s="1"/>
  <c r="M50" i="12"/>
  <c r="Z50" i="12" s="1"/>
  <c r="E51" i="12"/>
  <c r="R51" i="12" s="1"/>
  <c r="F51" i="12"/>
  <c r="S51" i="12" s="1"/>
  <c r="G51" i="12"/>
  <c r="T51" i="12" s="1"/>
  <c r="H51" i="12"/>
  <c r="U51" i="12" s="1"/>
  <c r="I51" i="12"/>
  <c r="V51" i="12" s="1"/>
  <c r="J51" i="12"/>
  <c r="W51" i="12" s="1"/>
  <c r="K51" i="12"/>
  <c r="X51" i="12" s="1"/>
  <c r="L51" i="12"/>
  <c r="Y51" i="12" s="1"/>
  <c r="M51" i="12"/>
  <c r="Z51" i="12" s="1"/>
  <c r="E52" i="12"/>
  <c r="R52" i="12" s="1"/>
  <c r="F52" i="12"/>
  <c r="S52" i="12" s="1"/>
  <c r="G52" i="12"/>
  <c r="T52" i="12" s="1"/>
  <c r="H52" i="12"/>
  <c r="U52" i="12" s="1"/>
  <c r="I52" i="12"/>
  <c r="V52" i="12" s="1"/>
  <c r="J52" i="12"/>
  <c r="W52" i="12" s="1"/>
  <c r="K52" i="12"/>
  <c r="X52" i="12" s="1"/>
  <c r="L52" i="12"/>
  <c r="Y52" i="12" s="1"/>
  <c r="M52" i="12"/>
  <c r="Z52" i="12" s="1"/>
  <c r="E53" i="12"/>
  <c r="R53" i="12" s="1"/>
  <c r="F53" i="12"/>
  <c r="S53" i="12" s="1"/>
  <c r="G53" i="12"/>
  <c r="T53" i="12" s="1"/>
  <c r="H53" i="12"/>
  <c r="U53" i="12" s="1"/>
  <c r="I53" i="12"/>
  <c r="V53" i="12" s="1"/>
  <c r="J53" i="12"/>
  <c r="W53" i="12" s="1"/>
  <c r="K53" i="12"/>
  <c r="X53" i="12" s="1"/>
  <c r="L53" i="12"/>
  <c r="Y53" i="12" s="1"/>
  <c r="M53" i="12"/>
  <c r="Z53" i="12" s="1"/>
  <c r="E54" i="12"/>
  <c r="R54" i="12" s="1"/>
  <c r="F54" i="12"/>
  <c r="S54" i="12" s="1"/>
  <c r="G54" i="12"/>
  <c r="T54" i="12" s="1"/>
  <c r="H54" i="12"/>
  <c r="U54" i="12" s="1"/>
  <c r="I54" i="12"/>
  <c r="V54" i="12" s="1"/>
  <c r="J54" i="12"/>
  <c r="W54" i="12" s="1"/>
  <c r="K54" i="12"/>
  <c r="X54" i="12" s="1"/>
  <c r="L54" i="12"/>
  <c r="Y54" i="12" s="1"/>
  <c r="M54" i="12"/>
  <c r="Z54" i="12" s="1"/>
  <c r="E55" i="12"/>
  <c r="R55" i="12" s="1"/>
  <c r="F55" i="12"/>
  <c r="S55" i="12" s="1"/>
  <c r="G55" i="12"/>
  <c r="T55" i="12" s="1"/>
  <c r="H55" i="12"/>
  <c r="U55" i="12" s="1"/>
  <c r="I55" i="12"/>
  <c r="V55" i="12" s="1"/>
  <c r="J55" i="12"/>
  <c r="W55" i="12" s="1"/>
  <c r="K55" i="12"/>
  <c r="X55" i="12" s="1"/>
  <c r="L55" i="12"/>
  <c r="Y55" i="12" s="1"/>
  <c r="M55" i="12"/>
  <c r="Z55" i="12" s="1"/>
  <c r="E56" i="12"/>
  <c r="R56" i="12" s="1"/>
  <c r="F56" i="12"/>
  <c r="S56" i="12" s="1"/>
  <c r="G56" i="12"/>
  <c r="T56" i="12" s="1"/>
  <c r="H56" i="12"/>
  <c r="U56" i="12" s="1"/>
  <c r="I56" i="12"/>
  <c r="V56" i="12" s="1"/>
  <c r="J56" i="12"/>
  <c r="W56" i="12" s="1"/>
  <c r="K56" i="12"/>
  <c r="X56" i="12" s="1"/>
  <c r="L56" i="12"/>
  <c r="Y56" i="12" s="1"/>
  <c r="M56" i="12"/>
  <c r="Z56" i="12" s="1"/>
  <c r="E57" i="12"/>
  <c r="R57" i="12" s="1"/>
  <c r="F57" i="12"/>
  <c r="S57" i="12" s="1"/>
  <c r="G57" i="12"/>
  <c r="T57" i="12" s="1"/>
  <c r="H57" i="12"/>
  <c r="U57" i="12" s="1"/>
  <c r="I57" i="12"/>
  <c r="V57" i="12" s="1"/>
  <c r="J57" i="12"/>
  <c r="W57" i="12" s="1"/>
  <c r="K57" i="12"/>
  <c r="X57" i="12" s="1"/>
  <c r="L57" i="12"/>
  <c r="Y57" i="12" s="1"/>
  <c r="M57" i="12"/>
  <c r="Z57" i="12" s="1"/>
  <c r="E58" i="12"/>
  <c r="R58" i="12" s="1"/>
  <c r="F58" i="12"/>
  <c r="S58" i="12" s="1"/>
  <c r="G58" i="12"/>
  <c r="T58" i="12" s="1"/>
  <c r="H58" i="12"/>
  <c r="U58" i="12" s="1"/>
  <c r="I58" i="12"/>
  <c r="V58" i="12" s="1"/>
  <c r="J58" i="12"/>
  <c r="W58" i="12" s="1"/>
  <c r="K58" i="12"/>
  <c r="X58" i="12" s="1"/>
  <c r="L58" i="12"/>
  <c r="Y58" i="12" s="1"/>
  <c r="M58" i="12"/>
  <c r="Z58" i="12" s="1"/>
  <c r="E59" i="12"/>
  <c r="R59" i="12" s="1"/>
  <c r="F59" i="12"/>
  <c r="S59" i="12" s="1"/>
  <c r="G59" i="12"/>
  <c r="T59" i="12" s="1"/>
  <c r="H59" i="12"/>
  <c r="U59" i="12" s="1"/>
  <c r="I59" i="12"/>
  <c r="V59" i="12" s="1"/>
  <c r="J59" i="12"/>
  <c r="W59" i="12" s="1"/>
  <c r="K59" i="12"/>
  <c r="X59" i="12" s="1"/>
  <c r="L59" i="12"/>
  <c r="Y59" i="12" s="1"/>
  <c r="M59" i="12"/>
  <c r="Z59" i="12" s="1"/>
  <c r="E60" i="12"/>
  <c r="R60" i="12" s="1"/>
  <c r="F60" i="12"/>
  <c r="S60" i="12" s="1"/>
  <c r="G60" i="12"/>
  <c r="T60" i="12" s="1"/>
  <c r="H60" i="12"/>
  <c r="U60" i="12" s="1"/>
  <c r="I60" i="12"/>
  <c r="V60" i="12" s="1"/>
  <c r="J60" i="12"/>
  <c r="W60" i="12" s="1"/>
  <c r="K60" i="12"/>
  <c r="X60" i="12" s="1"/>
  <c r="L60" i="12"/>
  <c r="Y60" i="12" s="1"/>
  <c r="M60" i="12"/>
  <c r="Z60" i="12" s="1"/>
  <c r="E61" i="12"/>
  <c r="R61" i="12" s="1"/>
  <c r="F61" i="12"/>
  <c r="S61" i="12" s="1"/>
  <c r="G61" i="12"/>
  <c r="T61" i="12" s="1"/>
  <c r="H61" i="12"/>
  <c r="U61" i="12" s="1"/>
  <c r="I61" i="12"/>
  <c r="V61" i="12" s="1"/>
  <c r="J61" i="12"/>
  <c r="W61" i="12" s="1"/>
  <c r="K61" i="12"/>
  <c r="X61" i="12" s="1"/>
  <c r="L61" i="12"/>
  <c r="Y61" i="12" s="1"/>
  <c r="M61" i="12"/>
  <c r="Z61" i="12" s="1"/>
  <c r="D38" i="12"/>
  <c r="D39" i="12"/>
  <c r="Q39" i="12" s="1"/>
  <c r="D40" i="12"/>
  <c r="Q40" i="12" s="1"/>
  <c r="D41" i="12"/>
  <c r="Q41" i="12" s="1"/>
  <c r="D42" i="12"/>
  <c r="Q42" i="12" s="1"/>
  <c r="D43" i="12"/>
  <c r="Q43" i="12" s="1"/>
  <c r="D44" i="12"/>
  <c r="Q44" i="12" s="1"/>
  <c r="D45" i="12"/>
  <c r="Q45" i="12" s="1"/>
  <c r="D46" i="12"/>
  <c r="Q46" i="12" s="1"/>
  <c r="D47" i="12"/>
  <c r="Q47" i="12" s="1"/>
  <c r="D48" i="12"/>
  <c r="Q48" i="12" s="1"/>
  <c r="D49" i="12"/>
  <c r="Q49" i="12" s="1"/>
  <c r="D50" i="12"/>
  <c r="Q50" i="12" s="1"/>
  <c r="D51" i="12"/>
  <c r="Q51" i="12" s="1"/>
  <c r="D52" i="12"/>
  <c r="Q52" i="12" s="1"/>
  <c r="D53" i="12"/>
  <c r="Q53" i="12" s="1"/>
  <c r="D54" i="12"/>
  <c r="Q54" i="12" s="1"/>
  <c r="D55" i="12"/>
  <c r="Q55" i="12" s="1"/>
  <c r="D56" i="12"/>
  <c r="Q56" i="12" s="1"/>
  <c r="D57" i="12"/>
  <c r="Q57" i="12" s="1"/>
  <c r="D58" i="12"/>
  <c r="Q58" i="12" s="1"/>
  <c r="D59" i="12"/>
  <c r="Q59" i="12" s="1"/>
  <c r="D60" i="12"/>
  <c r="Q60" i="12" s="1"/>
  <c r="D61" i="12"/>
  <c r="Q61" i="12" s="1"/>
  <c r="D37" i="12"/>
  <c r="E36" i="11"/>
  <c r="F36" i="11"/>
  <c r="S36" i="11" s="1"/>
  <c r="G36" i="11"/>
  <c r="H36" i="11"/>
  <c r="I36" i="11"/>
  <c r="J36" i="11"/>
  <c r="K36" i="11"/>
  <c r="L36" i="11"/>
  <c r="M36" i="11"/>
  <c r="E37" i="11"/>
  <c r="F37" i="11"/>
  <c r="G37" i="11"/>
  <c r="H37" i="11"/>
  <c r="I37" i="11"/>
  <c r="J37" i="11"/>
  <c r="K37" i="11"/>
  <c r="L37" i="11"/>
  <c r="M37" i="11"/>
  <c r="E38" i="11"/>
  <c r="R38" i="11" s="1"/>
  <c r="F38" i="11"/>
  <c r="S38" i="11" s="1"/>
  <c r="G38" i="11"/>
  <c r="T38" i="11" s="1"/>
  <c r="H38" i="11"/>
  <c r="U38" i="11" s="1"/>
  <c r="I38" i="11"/>
  <c r="V38" i="11" s="1"/>
  <c r="J38" i="11"/>
  <c r="W38" i="11" s="1"/>
  <c r="K38" i="11"/>
  <c r="X38" i="11" s="1"/>
  <c r="L38" i="11"/>
  <c r="Y38" i="11" s="1"/>
  <c r="M38" i="11"/>
  <c r="Z38" i="11" s="1"/>
  <c r="E39" i="11"/>
  <c r="R39" i="11" s="1"/>
  <c r="F39" i="11"/>
  <c r="S39" i="11" s="1"/>
  <c r="G39" i="11"/>
  <c r="T39" i="11" s="1"/>
  <c r="H39" i="11"/>
  <c r="U39" i="11" s="1"/>
  <c r="I39" i="11"/>
  <c r="V39" i="11" s="1"/>
  <c r="J39" i="11"/>
  <c r="W39" i="11" s="1"/>
  <c r="K39" i="11"/>
  <c r="X39" i="11" s="1"/>
  <c r="L39" i="11"/>
  <c r="Y39" i="11" s="1"/>
  <c r="M39" i="11"/>
  <c r="Z39" i="11" s="1"/>
  <c r="E40" i="11"/>
  <c r="R40" i="11" s="1"/>
  <c r="F40" i="11"/>
  <c r="S40" i="11" s="1"/>
  <c r="G40" i="11"/>
  <c r="T40" i="11" s="1"/>
  <c r="H40" i="11"/>
  <c r="U40" i="11" s="1"/>
  <c r="I40" i="11"/>
  <c r="V40" i="11" s="1"/>
  <c r="J40" i="11"/>
  <c r="W40" i="11" s="1"/>
  <c r="K40" i="11"/>
  <c r="X40" i="11" s="1"/>
  <c r="L40" i="11"/>
  <c r="Y40" i="11" s="1"/>
  <c r="M40" i="11"/>
  <c r="Z40" i="11" s="1"/>
  <c r="E41" i="11"/>
  <c r="R41" i="11" s="1"/>
  <c r="F41" i="11"/>
  <c r="S41" i="11" s="1"/>
  <c r="G41" i="11"/>
  <c r="T41" i="11" s="1"/>
  <c r="H41" i="11"/>
  <c r="U41" i="11" s="1"/>
  <c r="I41" i="11"/>
  <c r="V41" i="11" s="1"/>
  <c r="J41" i="11"/>
  <c r="W41" i="11" s="1"/>
  <c r="K41" i="11"/>
  <c r="X41" i="11" s="1"/>
  <c r="L41" i="11"/>
  <c r="M41" i="11"/>
  <c r="Z41" i="11" s="1"/>
  <c r="E42" i="11"/>
  <c r="R42" i="11" s="1"/>
  <c r="F42" i="11"/>
  <c r="S42" i="11" s="1"/>
  <c r="G42" i="11"/>
  <c r="T42" i="11" s="1"/>
  <c r="H42" i="11"/>
  <c r="U42" i="11" s="1"/>
  <c r="I42" i="11"/>
  <c r="V42" i="11" s="1"/>
  <c r="J42" i="11"/>
  <c r="W42" i="11" s="1"/>
  <c r="K42" i="11"/>
  <c r="X42" i="11" s="1"/>
  <c r="L42" i="11"/>
  <c r="Y42" i="11" s="1"/>
  <c r="M42" i="11"/>
  <c r="Z42" i="11" s="1"/>
  <c r="E43" i="11"/>
  <c r="R43" i="11" s="1"/>
  <c r="F43" i="11"/>
  <c r="S43" i="11" s="1"/>
  <c r="G43" i="11"/>
  <c r="T43" i="11" s="1"/>
  <c r="H43" i="11"/>
  <c r="U43" i="11" s="1"/>
  <c r="I43" i="11"/>
  <c r="V43" i="11" s="1"/>
  <c r="J43" i="11"/>
  <c r="W43" i="11" s="1"/>
  <c r="K43" i="11"/>
  <c r="X43" i="11" s="1"/>
  <c r="L43" i="11"/>
  <c r="Y43" i="11" s="1"/>
  <c r="M43" i="11"/>
  <c r="Z43" i="11" s="1"/>
  <c r="E44" i="11"/>
  <c r="R44" i="11" s="1"/>
  <c r="F44" i="11"/>
  <c r="S44" i="11" s="1"/>
  <c r="G44" i="11"/>
  <c r="T44" i="11" s="1"/>
  <c r="H44" i="11"/>
  <c r="U44" i="11" s="1"/>
  <c r="I44" i="11"/>
  <c r="V44" i="11" s="1"/>
  <c r="J44" i="11"/>
  <c r="W44" i="11" s="1"/>
  <c r="K44" i="11"/>
  <c r="X44" i="11" s="1"/>
  <c r="L44" i="11"/>
  <c r="Y44" i="11" s="1"/>
  <c r="M44" i="11"/>
  <c r="Z44" i="11" s="1"/>
  <c r="E45" i="11"/>
  <c r="R45" i="11" s="1"/>
  <c r="F45" i="11"/>
  <c r="S45" i="11" s="1"/>
  <c r="G45" i="11"/>
  <c r="T45" i="11" s="1"/>
  <c r="H45" i="11"/>
  <c r="U45" i="11" s="1"/>
  <c r="I45" i="11"/>
  <c r="V45" i="11" s="1"/>
  <c r="J45" i="11"/>
  <c r="W45" i="11" s="1"/>
  <c r="K45" i="11"/>
  <c r="X45" i="11" s="1"/>
  <c r="L45" i="11"/>
  <c r="Y45" i="11" s="1"/>
  <c r="M45" i="11"/>
  <c r="Z45" i="11" s="1"/>
  <c r="E46" i="11"/>
  <c r="R46" i="11" s="1"/>
  <c r="F46" i="11"/>
  <c r="S46" i="11" s="1"/>
  <c r="G46" i="11"/>
  <c r="T46" i="11" s="1"/>
  <c r="H46" i="11"/>
  <c r="U46" i="11" s="1"/>
  <c r="I46" i="11"/>
  <c r="V46" i="11" s="1"/>
  <c r="J46" i="11"/>
  <c r="W46" i="11" s="1"/>
  <c r="K46" i="11"/>
  <c r="X46" i="11" s="1"/>
  <c r="L46" i="11"/>
  <c r="Y46" i="11" s="1"/>
  <c r="M46" i="11"/>
  <c r="Z46" i="11" s="1"/>
  <c r="E47" i="11"/>
  <c r="R47" i="11" s="1"/>
  <c r="F47" i="11"/>
  <c r="S47" i="11" s="1"/>
  <c r="G47" i="11"/>
  <c r="T47" i="11" s="1"/>
  <c r="H47" i="11"/>
  <c r="U47" i="11" s="1"/>
  <c r="I47" i="11"/>
  <c r="V47" i="11" s="1"/>
  <c r="J47" i="11"/>
  <c r="W47" i="11" s="1"/>
  <c r="K47" i="11"/>
  <c r="X47" i="11" s="1"/>
  <c r="L47" i="11"/>
  <c r="Y47" i="11" s="1"/>
  <c r="M47" i="11"/>
  <c r="Z47" i="11" s="1"/>
  <c r="E48" i="11"/>
  <c r="R48" i="11" s="1"/>
  <c r="F48" i="11"/>
  <c r="S48" i="11" s="1"/>
  <c r="G48" i="11"/>
  <c r="T48" i="11" s="1"/>
  <c r="H48" i="11"/>
  <c r="U48" i="11" s="1"/>
  <c r="I48" i="11"/>
  <c r="V48" i="11" s="1"/>
  <c r="J48" i="11"/>
  <c r="W48" i="11" s="1"/>
  <c r="K48" i="11"/>
  <c r="X48" i="11" s="1"/>
  <c r="L48" i="11"/>
  <c r="Y48" i="11" s="1"/>
  <c r="M48" i="11"/>
  <c r="Z48" i="11" s="1"/>
  <c r="E49" i="11"/>
  <c r="R49" i="11" s="1"/>
  <c r="F49" i="11"/>
  <c r="S49" i="11" s="1"/>
  <c r="G49" i="11"/>
  <c r="T49" i="11" s="1"/>
  <c r="H49" i="11"/>
  <c r="U49" i="11" s="1"/>
  <c r="I49" i="11"/>
  <c r="V49" i="11" s="1"/>
  <c r="J49" i="11"/>
  <c r="W49" i="11" s="1"/>
  <c r="K49" i="11"/>
  <c r="X49" i="11" s="1"/>
  <c r="L49" i="11"/>
  <c r="Y49" i="11" s="1"/>
  <c r="M49" i="11"/>
  <c r="Z49" i="11" s="1"/>
  <c r="E50" i="11"/>
  <c r="R50" i="11" s="1"/>
  <c r="F50" i="11"/>
  <c r="S50" i="11" s="1"/>
  <c r="G50" i="11"/>
  <c r="T50" i="11" s="1"/>
  <c r="H50" i="11"/>
  <c r="U50" i="11" s="1"/>
  <c r="I50" i="11"/>
  <c r="V50" i="11" s="1"/>
  <c r="J50" i="11"/>
  <c r="W50" i="11" s="1"/>
  <c r="K50" i="11"/>
  <c r="X50" i="11" s="1"/>
  <c r="L50" i="11"/>
  <c r="Y50" i="11" s="1"/>
  <c r="M50" i="11"/>
  <c r="Z50" i="11" s="1"/>
  <c r="E51" i="11"/>
  <c r="R51" i="11" s="1"/>
  <c r="F51" i="11"/>
  <c r="S51" i="11" s="1"/>
  <c r="G51" i="11"/>
  <c r="T51" i="11" s="1"/>
  <c r="H51" i="11"/>
  <c r="U51" i="11" s="1"/>
  <c r="I51" i="11"/>
  <c r="V51" i="11" s="1"/>
  <c r="J51" i="11"/>
  <c r="W51" i="11" s="1"/>
  <c r="K51" i="11"/>
  <c r="X51" i="11" s="1"/>
  <c r="L51" i="11"/>
  <c r="Y51" i="11" s="1"/>
  <c r="M51" i="11"/>
  <c r="Z51" i="11" s="1"/>
  <c r="E52" i="11"/>
  <c r="R52" i="11" s="1"/>
  <c r="F52" i="11"/>
  <c r="S52" i="11" s="1"/>
  <c r="G52" i="11"/>
  <c r="T52" i="11" s="1"/>
  <c r="H52" i="11"/>
  <c r="U52" i="11" s="1"/>
  <c r="I52" i="11"/>
  <c r="V52" i="11" s="1"/>
  <c r="J52" i="11"/>
  <c r="W52" i="11" s="1"/>
  <c r="K52" i="11"/>
  <c r="X52" i="11" s="1"/>
  <c r="L52" i="11"/>
  <c r="Y52" i="11" s="1"/>
  <c r="M52" i="11"/>
  <c r="Z52" i="11" s="1"/>
  <c r="E53" i="11"/>
  <c r="R53" i="11" s="1"/>
  <c r="F53" i="11"/>
  <c r="S53" i="11" s="1"/>
  <c r="G53" i="11"/>
  <c r="T53" i="11" s="1"/>
  <c r="H53" i="11"/>
  <c r="U53" i="11" s="1"/>
  <c r="I53" i="11"/>
  <c r="V53" i="11" s="1"/>
  <c r="J53" i="11"/>
  <c r="W53" i="11" s="1"/>
  <c r="K53" i="11"/>
  <c r="X53" i="11" s="1"/>
  <c r="L53" i="11"/>
  <c r="Y53" i="11" s="1"/>
  <c r="M53" i="11"/>
  <c r="Z53" i="11" s="1"/>
  <c r="E54" i="11"/>
  <c r="R54" i="11" s="1"/>
  <c r="F54" i="11"/>
  <c r="S54" i="11" s="1"/>
  <c r="G54" i="11"/>
  <c r="T54" i="11" s="1"/>
  <c r="H54" i="11"/>
  <c r="U54" i="11" s="1"/>
  <c r="I54" i="11"/>
  <c r="V54" i="11" s="1"/>
  <c r="J54" i="11"/>
  <c r="W54" i="11" s="1"/>
  <c r="K54" i="11"/>
  <c r="X54" i="11" s="1"/>
  <c r="L54" i="11"/>
  <c r="Y54" i="11" s="1"/>
  <c r="M54" i="11"/>
  <c r="Z54" i="11" s="1"/>
  <c r="E55" i="11"/>
  <c r="R55" i="11" s="1"/>
  <c r="F55" i="11"/>
  <c r="S55" i="11" s="1"/>
  <c r="G55" i="11"/>
  <c r="T55" i="11" s="1"/>
  <c r="H55" i="11"/>
  <c r="U55" i="11" s="1"/>
  <c r="I55" i="11"/>
  <c r="V55" i="11" s="1"/>
  <c r="J55" i="11"/>
  <c r="W55" i="11" s="1"/>
  <c r="K55" i="11"/>
  <c r="X55" i="11" s="1"/>
  <c r="L55" i="11"/>
  <c r="Y55" i="11" s="1"/>
  <c r="M55" i="11"/>
  <c r="Z55" i="11" s="1"/>
  <c r="E56" i="11"/>
  <c r="R56" i="11" s="1"/>
  <c r="F56" i="11"/>
  <c r="S56" i="11" s="1"/>
  <c r="G56" i="11"/>
  <c r="T56" i="11" s="1"/>
  <c r="H56" i="11"/>
  <c r="U56" i="11" s="1"/>
  <c r="I56" i="11"/>
  <c r="V56" i="11" s="1"/>
  <c r="J56" i="11"/>
  <c r="W56" i="11" s="1"/>
  <c r="K56" i="11"/>
  <c r="X56" i="11" s="1"/>
  <c r="L56" i="11"/>
  <c r="Y56" i="11" s="1"/>
  <c r="M56" i="11"/>
  <c r="Z56" i="11" s="1"/>
  <c r="E57" i="11"/>
  <c r="R57" i="11" s="1"/>
  <c r="F57" i="11"/>
  <c r="S57" i="11" s="1"/>
  <c r="G57" i="11"/>
  <c r="T57" i="11" s="1"/>
  <c r="H57" i="11"/>
  <c r="U57" i="11" s="1"/>
  <c r="I57" i="11"/>
  <c r="V57" i="11" s="1"/>
  <c r="J57" i="11"/>
  <c r="W57" i="11" s="1"/>
  <c r="K57" i="11"/>
  <c r="X57" i="11" s="1"/>
  <c r="L57" i="11"/>
  <c r="Y57" i="11" s="1"/>
  <c r="M57" i="11"/>
  <c r="Z57" i="11" s="1"/>
  <c r="E58" i="11"/>
  <c r="R58" i="11" s="1"/>
  <c r="F58" i="11"/>
  <c r="S58" i="11" s="1"/>
  <c r="G58" i="11"/>
  <c r="T58" i="11" s="1"/>
  <c r="H58" i="11"/>
  <c r="U58" i="11" s="1"/>
  <c r="I58" i="11"/>
  <c r="V58" i="11" s="1"/>
  <c r="J58" i="11"/>
  <c r="W58" i="11" s="1"/>
  <c r="K58" i="11"/>
  <c r="X58" i="11" s="1"/>
  <c r="L58" i="11"/>
  <c r="Y58" i="11" s="1"/>
  <c r="M58" i="11"/>
  <c r="Z58" i="11" s="1"/>
  <c r="E59" i="11"/>
  <c r="R59" i="11" s="1"/>
  <c r="F59" i="11"/>
  <c r="S59" i="11" s="1"/>
  <c r="G59" i="11"/>
  <c r="T59" i="11" s="1"/>
  <c r="H59" i="11"/>
  <c r="U59" i="11" s="1"/>
  <c r="I59" i="11"/>
  <c r="V59" i="11" s="1"/>
  <c r="J59" i="11"/>
  <c r="W59" i="11" s="1"/>
  <c r="K59" i="11"/>
  <c r="X59" i="11" s="1"/>
  <c r="L59" i="11"/>
  <c r="Y59" i="11" s="1"/>
  <c r="M59" i="11"/>
  <c r="Z59" i="11" s="1"/>
  <c r="E60" i="11"/>
  <c r="R60" i="11" s="1"/>
  <c r="F60" i="11"/>
  <c r="S60" i="11" s="1"/>
  <c r="G60" i="11"/>
  <c r="T60" i="11" s="1"/>
  <c r="H60" i="11"/>
  <c r="U60" i="11" s="1"/>
  <c r="I60" i="11"/>
  <c r="V60" i="11" s="1"/>
  <c r="J60" i="11"/>
  <c r="W60" i="11" s="1"/>
  <c r="K60" i="11"/>
  <c r="X60" i="11" s="1"/>
  <c r="L60" i="11"/>
  <c r="Y60" i="11" s="1"/>
  <c r="M60" i="11"/>
  <c r="Z60" i="11" s="1"/>
  <c r="D37" i="11"/>
  <c r="D38" i="11"/>
  <c r="Q38" i="11" s="1"/>
  <c r="D39" i="11"/>
  <c r="Q39" i="11" s="1"/>
  <c r="D40" i="11"/>
  <c r="Q40" i="11" s="1"/>
  <c r="D41" i="11"/>
  <c r="Q41" i="11" s="1"/>
  <c r="D42" i="11"/>
  <c r="Q42" i="11" s="1"/>
  <c r="D43" i="11"/>
  <c r="Q43" i="11" s="1"/>
  <c r="D44" i="11"/>
  <c r="Q44" i="11" s="1"/>
  <c r="D45" i="11"/>
  <c r="Q45" i="11" s="1"/>
  <c r="D46" i="11"/>
  <c r="Q46" i="11" s="1"/>
  <c r="D47" i="11"/>
  <c r="Q47" i="11" s="1"/>
  <c r="D48" i="11"/>
  <c r="Q48" i="11" s="1"/>
  <c r="D49" i="11"/>
  <c r="Q49" i="11" s="1"/>
  <c r="D50" i="11"/>
  <c r="Q50" i="11" s="1"/>
  <c r="D51" i="11"/>
  <c r="Q51" i="11" s="1"/>
  <c r="D52" i="11"/>
  <c r="Q52" i="11" s="1"/>
  <c r="D53" i="11"/>
  <c r="Q53" i="11" s="1"/>
  <c r="D54" i="11"/>
  <c r="Q54" i="11" s="1"/>
  <c r="D55" i="11"/>
  <c r="Q55" i="11" s="1"/>
  <c r="D57" i="11"/>
  <c r="Q57" i="11" s="1"/>
  <c r="D58" i="11"/>
  <c r="Q58" i="11" s="1"/>
  <c r="D59" i="11"/>
  <c r="Q59" i="11" s="1"/>
  <c r="D60" i="11"/>
  <c r="Q60" i="11" s="1"/>
  <c r="R36" i="11" l="1"/>
  <c r="W36" i="11"/>
  <c r="V36" i="11"/>
  <c r="U36" i="11"/>
  <c r="T36" i="11"/>
  <c r="Q36" i="11"/>
  <c r="E31" i="11"/>
  <c r="Z36" i="11"/>
  <c r="Y36" i="11"/>
  <c r="X36" i="11"/>
  <c r="X47" i="12"/>
  <c r="U64" i="11"/>
  <c r="Y64" i="11"/>
  <c r="V64" i="11"/>
  <c r="W64" i="11"/>
  <c r="Z64" i="11"/>
  <c r="Q64" i="11"/>
  <c r="R64" i="11"/>
  <c r="X64" i="11"/>
  <c r="S64" i="11"/>
  <c r="T64" i="11"/>
  <c r="Y41" i="11"/>
  <c r="Q56" i="11"/>
  <c r="C38" i="12"/>
  <c r="C66" i="12" s="1"/>
  <c r="R66" i="12" s="1"/>
  <c r="C39" i="12"/>
  <c r="C67" i="12" s="1"/>
  <c r="Y67" i="12" s="1"/>
  <c r="C40" i="12"/>
  <c r="P68" i="12" s="1"/>
  <c r="C41" i="12"/>
  <c r="C69" i="12" s="1"/>
  <c r="W69" i="12" s="1"/>
  <c r="C42" i="12"/>
  <c r="P42" i="12" s="1"/>
  <c r="C43" i="12"/>
  <c r="P43" i="12" s="1"/>
  <c r="C44" i="12"/>
  <c r="P44" i="12" s="1"/>
  <c r="C45" i="12"/>
  <c r="P45" i="12" s="1"/>
  <c r="C46" i="12"/>
  <c r="P74" i="12" s="1"/>
  <c r="C47" i="12"/>
  <c r="P47" i="12" s="1"/>
  <c r="C48" i="12"/>
  <c r="C76" i="12" s="1"/>
  <c r="X76" i="12" s="1"/>
  <c r="C49" i="12"/>
  <c r="C77" i="12" s="1"/>
  <c r="Z77" i="12" s="1"/>
  <c r="C50" i="12"/>
  <c r="P50" i="12" s="1"/>
  <c r="C51" i="12"/>
  <c r="C79" i="12" s="1"/>
  <c r="Z79" i="12" s="1"/>
  <c r="C52" i="12"/>
  <c r="C80" i="12" s="1"/>
  <c r="T80" i="12" s="1"/>
  <c r="C53" i="12"/>
  <c r="C81" i="12" s="1"/>
  <c r="Q81" i="12" s="1"/>
  <c r="C54" i="12"/>
  <c r="C82" i="12" s="1"/>
  <c r="U82" i="12" s="1"/>
  <c r="C55" i="12"/>
  <c r="P83" i="12" s="1"/>
  <c r="C56" i="12"/>
  <c r="P84" i="12" s="1"/>
  <c r="C57" i="12"/>
  <c r="P85" i="12" s="1"/>
  <c r="C58" i="12"/>
  <c r="P58" i="12" s="1"/>
  <c r="C59" i="12"/>
  <c r="P59" i="12" s="1"/>
  <c r="C60" i="12"/>
  <c r="P60" i="12" s="1"/>
  <c r="C61" i="12"/>
  <c r="P89" i="12" s="1"/>
  <c r="C37" i="12"/>
  <c r="C89" i="12" l="1"/>
  <c r="U89" i="12" s="1"/>
  <c r="P54" i="12"/>
  <c r="P53" i="12"/>
  <c r="P40" i="12"/>
  <c r="P39" i="12"/>
  <c r="C73" i="12"/>
  <c r="S73" i="12" s="1"/>
  <c r="P82" i="12"/>
  <c r="P81" i="12"/>
  <c r="P80" i="12"/>
  <c r="Q79" i="12"/>
  <c r="T69" i="12"/>
  <c r="P79" i="12"/>
  <c r="X80" i="12"/>
  <c r="X67" i="12"/>
  <c r="T77" i="12"/>
  <c r="S77" i="12"/>
  <c r="X77" i="12"/>
  <c r="X79" i="12"/>
  <c r="Z82" i="12"/>
  <c r="U80" i="12"/>
  <c r="S81" i="12"/>
  <c r="V81" i="12"/>
  <c r="V77" i="12"/>
  <c r="T67" i="12"/>
  <c r="Y77" i="12"/>
  <c r="U67" i="12"/>
  <c r="X69" i="12"/>
  <c r="Q69" i="12"/>
  <c r="Y81" i="12"/>
  <c r="Z80" i="12"/>
  <c r="R69" i="12"/>
  <c r="Z69" i="12"/>
  <c r="R77" i="12"/>
  <c r="W67" i="12"/>
  <c r="R81" i="12"/>
  <c r="W82" i="12"/>
  <c r="S69" i="12"/>
  <c r="X82" i="12"/>
  <c r="Z66" i="12"/>
  <c r="Q66" i="12"/>
  <c r="V76" i="12"/>
  <c r="S67" i="12"/>
  <c r="Z73" i="12"/>
  <c r="U77" i="12"/>
  <c r="R79" i="12"/>
  <c r="T79" i="12"/>
  <c r="T81" i="12"/>
  <c r="Y69" i="12"/>
  <c r="S76" i="12"/>
  <c r="W76" i="12"/>
  <c r="W80" i="12"/>
  <c r="T82" i="12"/>
  <c r="V82" i="12"/>
  <c r="X73" i="12"/>
  <c r="Q77" i="12"/>
  <c r="Y80" i="12"/>
  <c r="V80" i="12"/>
  <c r="S82" i="12"/>
  <c r="U76" i="12"/>
  <c r="T66" i="12"/>
  <c r="R82" i="12"/>
  <c r="W79" i="12"/>
  <c r="Z76" i="12"/>
  <c r="S80" i="12"/>
  <c r="R76" i="12"/>
  <c r="Q82" i="12"/>
  <c r="Y82" i="12"/>
  <c r="Y79" i="12"/>
  <c r="R80" i="12"/>
  <c r="V73" i="12"/>
  <c r="W66" i="12"/>
  <c r="U81" i="12"/>
  <c r="Q80" i="12"/>
  <c r="X81" i="12"/>
  <c r="Z81" i="12"/>
  <c r="X66" i="12"/>
  <c r="U79" i="12"/>
  <c r="W81" i="12"/>
  <c r="Z67" i="12"/>
  <c r="W77" i="12"/>
  <c r="T76" i="12"/>
  <c r="Q76" i="12"/>
  <c r="Y66" i="12"/>
  <c r="Y76" i="12"/>
  <c r="V69" i="12"/>
  <c r="S66" i="12"/>
  <c r="Q67" i="12"/>
  <c r="R67" i="12"/>
  <c r="S79" i="12"/>
  <c r="U69" i="12"/>
  <c r="V79" i="12"/>
  <c r="T73" i="12"/>
  <c r="V67" i="12"/>
  <c r="V66" i="12"/>
  <c r="U66" i="12"/>
  <c r="C86" i="12"/>
  <c r="K86" i="12" s="1"/>
  <c r="C88" i="12"/>
  <c r="G88" i="12" s="1"/>
  <c r="P78" i="12"/>
  <c r="C83" i="12"/>
  <c r="E83" i="12" s="1"/>
  <c r="P57" i="12"/>
  <c r="C87" i="12"/>
  <c r="M87" i="12" s="1"/>
  <c r="P56" i="12"/>
  <c r="C78" i="12"/>
  <c r="K78" i="12" s="1"/>
  <c r="P55" i="12"/>
  <c r="C75" i="12"/>
  <c r="E75" i="12" s="1"/>
  <c r="C74" i="12"/>
  <c r="F74" i="12" s="1"/>
  <c r="P52" i="12"/>
  <c r="C72" i="12"/>
  <c r="P51" i="12"/>
  <c r="C71" i="12"/>
  <c r="C70" i="12"/>
  <c r="L70" i="12" s="1"/>
  <c r="P37" i="12"/>
  <c r="U37" i="12" s="1"/>
  <c r="P41" i="12"/>
  <c r="C68" i="12"/>
  <c r="K68" i="12" s="1"/>
  <c r="P73" i="12"/>
  <c r="P46" i="12"/>
  <c r="P87" i="12"/>
  <c r="P71" i="12"/>
  <c r="P76" i="12"/>
  <c r="P75" i="12"/>
  <c r="P49" i="12"/>
  <c r="P48" i="12"/>
  <c r="P72" i="12"/>
  <c r="P61" i="12"/>
  <c r="P86" i="12"/>
  <c r="P70" i="12"/>
  <c r="C85" i="12"/>
  <c r="P88" i="12"/>
  <c r="P69" i="12"/>
  <c r="P77" i="12"/>
  <c r="C84" i="12"/>
  <c r="H84" i="12" s="1"/>
  <c r="P67" i="12"/>
  <c r="M73" i="12"/>
  <c r="D73" i="12"/>
  <c r="E73" i="12"/>
  <c r="F73" i="12"/>
  <c r="G73" i="12"/>
  <c r="H73" i="12"/>
  <c r="D69" i="12"/>
  <c r="E69" i="12"/>
  <c r="L69" i="12"/>
  <c r="F69" i="12"/>
  <c r="G69" i="12"/>
  <c r="K69" i="12"/>
  <c r="H69" i="12"/>
  <c r="I69" i="12"/>
  <c r="J69" i="12"/>
  <c r="M69" i="12"/>
  <c r="E67" i="12"/>
  <c r="F67" i="12"/>
  <c r="G67" i="12"/>
  <c r="H67" i="12"/>
  <c r="I67" i="12"/>
  <c r="J67" i="12"/>
  <c r="K67" i="12"/>
  <c r="L67" i="12"/>
  <c r="M67" i="12"/>
  <c r="D67" i="12"/>
  <c r="J82" i="12"/>
  <c r="D82" i="12"/>
  <c r="E82" i="12"/>
  <c r="F82" i="12"/>
  <c r="G82" i="12"/>
  <c r="H82" i="12"/>
  <c r="I82" i="12"/>
  <c r="K82" i="12"/>
  <c r="L82" i="12"/>
  <c r="M82" i="12"/>
  <c r="I81" i="12"/>
  <c r="J81" i="12"/>
  <c r="K81" i="12"/>
  <c r="L81" i="12"/>
  <c r="M81" i="12"/>
  <c r="D81" i="12"/>
  <c r="E81" i="12"/>
  <c r="G81" i="12"/>
  <c r="H81" i="12"/>
  <c r="F81" i="12"/>
  <c r="D80" i="12"/>
  <c r="E80" i="12"/>
  <c r="F80" i="12"/>
  <c r="G80" i="12"/>
  <c r="I80" i="12"/>
  <c r="H80" i="12"/>
  <c r="J80" i="12"/>
  <c r="M80" i="12"/>
  <c r="K80" i="12"/>
  <c r="L80" i="12"/>
  <c r="F66" i="12"/>
  <c r="G66" i="12"/>
  <c r="H66" i="12"/>
  <c r="I66" i="12"/>
  <c r="J66" i="12"/>
  <c r="K66" i="12"/>
  <c r="L66" i="12"/>
  <c r="M66" i="12"/>
  <c r="D66" i="12"/>
  <c r="E66" i="12"/>
  <c r="K76" i="12"/>
  <c r="L76" i="12"/>
  <c r="M76" i="12"/>
  <c r="D76" i="12"/>
  <c r="J76" i="12"/>
  <c r="E76" i="12"/>
  <c r="F76" i="12"/>
  <c r="G76" i="12"/>
  <c r="H76" i="12"/>
  <c r="I76" i="12"/>
  <c r="M79" i="12"/>
  <c r="L79" i="12"/>
  <c r="G79" i="12"/>
  <c r="H79" i="12"/>
  <c r="D79" i="12"/>
  <c r="E79" i="12"/>
  <c r="F79" i="12"/>
  <c r="I79" i="12"/>
  <c r="J79" i="12"/>
  <c r="K79" i="12"/>
  <c r="D77" i="12"/>
  <c r="E77" i="12"/>
  <c r="L77" i="12"/>
  <c r="F77" i="12"/>
  <c r="G77" i="12"/>
  <c r="J77" i="12"/>
  <c r="H77" i="12"/>
  <c r="I77" i="12"/>
  <c r="K77" i="12"/>
  <c r="M77" i="12"/>
  <c r="P66" i="12"/>
  <c r="P38" i="12"/>
  <c r="P65" i="12"/>
  <c r="C65" i="12"/>
  <c r="J75" i="12" l="1"/>
  <c r="Y73" i="12"/>
  <c r="L75" i="12"/>
  <c r="I75" i="12"/>
  <c r="G75" i="12"/>
  <c r="H89" i="12"/>
  <c r="F89" i="12"/>
  <c r="X89" i="12"/>
  <c r="L73" i="12"/>
  <c r="K73" i="12"/>
  <c r="Q89" i="12"/>
  <c r="Q73" i="12"/>
  <c r="T89" i="12"/>
  <c r="Z89" i="12"/>
  <c r="G89" i="12"/>
  <c r="E89" i="12"/>
  <c r="D89" i="12"/>
  <c r="M89" i="12"/>
  <c r="V89" i="12"/>
  <c r="K89" i="12"/>
  <c r="L89" i="12"/>
  <c r="J89" i="12"/>
  <c r="S89" i="12"/>
  <c r="I89" i="12"/>
  <c r="W89" i="12"/>
  <c r="J73" i="12"/>
  <c r="U73" i="12"/>
  <c r="H78" i="12"/>
  <c r="I73" i="12"/>
  <c r="Y89" i="12"/>
  <c r="R73" i="12"/>
  <c r="W73" i="12"/>
  <c r="H86" i="12"/>
  <c r="E86" i="12"/>
  <c r="M86" i="12"/>
  <c r="J86" i="12"/>
  <c r="I86" i="12"/>
  <c r="S37" i="12"/>
  <c r="Q37" i="12"/>
  <c r="Y37" i="12"/>
  <c r="G86" i="12"/>
  <c r="I74" i="12"/>
  <c r="J87" i="12"/>
  <c r="R89" i="12"/>
  <c r="K87" i="12"/>
  <c r="M83" i="12"/>
  <c r="L83" i="12"/>
  <c r="J83" i="12"/>
  <c r="I83" i="12"/>
  <c r="D83" i="12"/>
  <c r="G83" i="12"/>
  <c r="J74" i="12"/>
  <c r="F83" i="12"/>
  <c r="K88" i="12"/>
  <c r="I88" i="12"/>
  <c r="F86" i="12"/>
  <c r="H88" i="12"/>
  <c r="D86" i="12"/>
  <c r="E68" i="12"/>
  <c r="E88" i="12"/>
  <c r="D88" i="12"/>
  <c r="D74" i="12"/>
  <c r="I68" i="12"/>
  <c r="I87" i="12"/>
  <c r="L74" i="12"/>
  <c r="D75" i="12"/>
  <c r="J78" i="12"/>
  <c r="L86" i="12"/>
  <c r="K74" i="12"/>
  <c r="M75" i="12"/>
  <c r="I78" i="12"/>
  <c r="G68" i="12"/>
  <c r="D84" i="12"/>
  <c r="G84" i="12"/>
  <c r="F84" i="12"/>
  <c r="H68" i="12"/>
  <c r="L84" i="12"/>
  <c r="D87" i="12"/>
  <c r="E87" i="12"/>
  <c r="J68" i="12"/>
  <c r="K84" i="12"/>
  <c r="H87" i="12"/>
  <c r="G78" i="12"/>
  <c r="M84" i="12"/>
  <c r="G87" i="12"/>
  <c r="F68" i="12"/>
  <c r="F87" i="12"/>
  <c r="K75" i="12"/>
  <c r="K83" i="12"/>
  <c r="D68" i="12"/>
  <c r="L87" i="12"/>
  <c r="D78" i="12"/>
  <c r="M68" i="12"/>
  <c r="E84" i="12"/>
  <c r="F78" i="12"/>
  <c r="H75" i="12"/>
  <c r="E78" i="12"/>
  <c r="H83" i="12"/>
  <c r="L68" i="12"/>
  <c r="J88" i="12"/>
  <c r="M78" i="12"/>
  <c r="F75" i="12"/>
  <c r="L78" i="12"/>
  <c r="I84" i="12"/>
  <c r="F88" i="12"/>
  <c r="R71" i="12"/>
  <c r="Z71" i="12"/>
  <c r="X71" i="12"/>
  <c r="Q71" i="12"/>
  <c r="S71" i="12"/>
  <c r="Y71" i="12"/>
  <c r="T71" i="12"/>
  <c r="V71" i="12"/>
  <c r="W71" i="12"/>
  <c r="U71" i="12"/>
  <c r="J71" i="12"/>
  <c r="R84" i="12"/>
  <c r="Y84" i="12"/>
  <c r="Q84" i="12"/>
  <c r="X84" i="12"/>
  <c r="Z84" i="12"/>
  <c r="W84" i="12"/>
  <c r="U84" i="12"/>
  <c r="V84" i="12"/>
  <c r="S84" i="12"/>
  <c r="T84" i="12"/>
  <c r="F72" i="12"/>
  <c r="Z72" i="12"/>
  <c r="X72" i="12"/>
  <c r="Q72" i="12"/>
  <c r="R72" i="12"/>
  <c r="S72" i="12"/>
  <c r="U72" i="12"/>
  <c r="V72" i="12"/>
  <c r="Y72" i="12"/>
  <c r="T72" i="12"/>
  <c r="W72" i="12"/>
  <c r="L71" i="12"/>
  <c r="K71" i="12"/>
  <c r="Z37" i="12"/>
  <c r="E74" i="12"/>
  <c r="U74" i="12"/>
  <c r="T74" i="12"/>
  <c r="Z74" i="12"/>
  <c r="X74" i="12"/>
  <c r="Y74" i="12"/>
  <c r="Q74" i="12"/>
  <c r="S74" i="12"/>
  <c r="R74" i="12"/>
  <c r="V74" i="12"/>
  <c r="W74" i="12"/>
  <c r="I71" i="12"/>
  <c r="U75" i="12"/>
  <c r="Q75" i="12"/>
  <c r="X75" i="12"/>
  <c r="R75" i="12"/>
  <c r="S75" i="12"/>
  <c r="T75" i="12"/>
  <c r="W75" i="12"/>
  <c r="V75" i="12"/>
  <c r="Y75" i="12"/>
  <c r="Z75" i="12"/>
  <c r="F70" i="12"/>
  <c r="F71" i="12"/>
  <c r="L88" i="12"/>
  <c r="W85" i="12"/>
  <c r="U85" i="12"/>
  <c r="S85" i="12"/>
  <c r="Q85" i="12"/>
  <c r="T85" i="12"/>
  <c r="V85" i="12"/>
  <c r="R85" i="12"/>
  <c r="X85" i="12"/>
  <c r="Z85" i="12"/>
  <c r="Y85" i="12"/>
  <c r="X37" i="12"/>
  <c r="E71" i="12"/>
  <c r="W37" i="12"/>
  <c r="S78" i="12"/>
  <c r="V78" i="12"/>
  <c r="Q78" i="12"/>
  <c r="U78" i="12"/>
  <c r="Y78" i="12"/>
  <c r="X78" i="12"/>
  <c r="W78" i="12"/>
  <c r="Z78" i="12"/>
  <c r="T78" i="12"/>
  <c r="R78" i="12"/>
  <c r="D71" i="12"/>
  <c r="V37" i="12"/>
  <c r="H71" i="12"/>
  <c r="M88" i="12"/>
  <c r="T37" i="12"/>
  <c r="S87" i="12"/>
  <c r="T87" i="12"/>
  <c r="U87" i="12"/>
  <c r="R87" i="12"/>
  <c r="Y87" i="12"/>
  <c r="Q87" i="12"/>
  <c r="W87" i="12"/>
  <c r="X87" i="12"/>
  <c r="Z87" i="12"/>
  <c r="V87" i="12"/>
  <c r="G71" i="12"/>
  <c r="M71" i="12"/>
  <c r="R37" i="12"/>
  <c r="W83" i="12"/>
  <c r="X83" i="12"/>
  <c r="S83" i="12"/>
  <c r="T83" i="12"/>
  <c r="R83" i="12"/>
  <c r="U83" i="12"/>
  <c r="Y83" i="12"/>
  <c r="Z83" i="12"/>
  <c r="Q83" i="12"/>
  <c r="V83" i="12"/>
  <c r="G70" i="12"/>
  <c r="T70" i="12"/>
  <c r="R70" i="12"/>
  <c r="X70" i="12"/>
  <c r="S70" i="12"/>
  <c r="Z70" i="12"/>
  <c r="Q70" i="12"/>
  <c r="U70" i="12"/>
  <c r="V70" i="12"/>
  <c r="W70" i="12"/>
  <c r="Y70" i="12"/>
  <c r="Z65" i="12"/>
  <c r="Q65" i="12"/>
  <c r="R65" i="12"/>
  <c r="Y65" i="12"/>
  <c r="X65" i="12"/>
  <c r="W65" i="12"/>
  <c r="V65" i="12"/>
  <c r="U65" i="12"/>
  <c r="S65" i="12"/>
  <c r="T65" i="12"/>
  <c r="J84" i="12"/>
  <c r="G74" i="12"/>
  <c r="S68" i="12"/>
  <c r="U68" i="12"/>
  <c r="W68" i="12"/>
  <c r="X68" i="12"/>
  <c r="V68" i="12"/>
  <c r="Q68" i="12"/>
  <c r="T68" i="12"/>
  <c r="R68" i="12"/>
  <c r="Y68" i="12"/>
  <c r="Z68" i="12"/>
  <c r="R88" i="12"/>
  <c r="Y88" i="12"/>
  <c r="U88" i="12"/>
  <c r="W88" i="12"/>
  <c r="T88" i="12"/>
  <c r="S88" i="12"/>
  <c r="V88" i="12"/>
  <c r="X88" i="12"/>
  <c r="Z88" i="12"/>
  <c r="Q88" i="12"/>
  <c r="U86" i="12"/>
  <c r="V86" i="12"/>
  <c r="Y86" i="12"/>
  <c r="W86" i="12"/>
  <c r="Z86" i="12"/>
  <c r="Q86" i="12"/>
  <c r="X86" i="12"/>
  <c r="R86" i="12"/>
  <c r="S86" i="12"/>
  <c r="T86" i="12"/>
  <c r="E72" i="12"/>
  <c r="D70" i="12"/>
  <c r="D72" i="12"/>
  <c r="E70" i="12"/>
  <c r="M70" i="12"/>
  <c r="K70" i="12"/>
  <c r="I70" i="12"/>
  <c r="J70" i="12"/>
  <c r="M74" i="12"/>
  <c r="H70" i="12"/>
  <c r="L72" i="12"/>
  <c r="K72" i="12"/>
  <c r="H74" i="12"/>
  <c r="J72" i="12"/>
  <c r="I72" i="12"/>
  <c r="M72" i="12"/>
  <c r="H72" i="12"/>
  <c r="G72" i="12"/>
  <c r="Y38" i="12"/>
  <c r="Z38" i="12"/>
  <c r="Q38" i="12"/>
  <c r="R38" i="12"/>
  <c r="S38" i="12"/>
  <c r="T38" i="12"/>
  <c r="U38" i="12"/>
  <c r="V38" i="12"/>
  <c r="W38" i="12"/>
  <c r="X38" i="12"/>
  <c r="M85" i="12"/>
  <c r="I85" i="12"/>
  <c r="H85" i="12"/>
  <c r="L85" i="12"/>
  <c r="K85" i="12"/>
  <c r="J85" i="12"/>
  <c r="G85" i="12"/>
  <c r="F85" i="12"/>
  <c r="E85" i="12"/>
  <c r="D85" i="12"/>
  <c r="E65" i="12"/>
  <c r="I65" i="12"/>
  <c r="D65" i="12"/>
  <c r="H65" i="12"/>
  <c r="J65" i="12"/>
  <c r="F65" i="12"/>
  <c r="G65" i="12"/>
  <c r="K65" i="12"/>
  <c r="M65" i="12"/>
  <c r="L65" i="12"/>
  <c r="F31" i="12"/>
  <c r="H31" i="12"/>
  <c r="G31" i="12"/>
  <c r="I31" i="12"/>
  <c r="J31" i="12"/>
  <c r="L31" i="12"/>
  <c r="N31" i="12"/>
  <c r="K31" i="12"/>
  <c r="M31" i="12"/>
  <c r="E31" i="12"/>
  <c r="N32" i="12" l="1"/>
  <c r="G32" i="12"/>
  <c r="M32" i="12"/>
  <c r="I32" i="12"/>
  <c r="L32" i="12"/>
  <c r="E32" i="12"/>
  <c r="F32" i="12"/>
  <c r="H32" i="12"/>
  <c r="J32" i="12"/>
  <c r="K32" i="12"/>
  <c r="U78" i="11" l="1"/>
  <c r="V78" i="11"/>
  <c r="X78" i="11"/>
  <c r="T78" i="11"/>
  <c r="Z78" i="11"/>
  <c r="Q78" i="11"/>
  <c r="R78" i="11"/>
  <c r="S78" i="11"/>
  <c r="W78" i="11"/>
  <c r="Y78" i="11"/>
  <c r="Z77" i="11"/>
  <c r="R77" i="11"/>
  <c r="T77" i="11"/>
  <c r="X77" i="11"/>
  <c r="S77" i="11"/>
  <c r="U77" i="11"/>
  <c r="Y77" i="11"/>
  <c r="Q77" i="11"/>
  <c r="W77" i="11"/>
  <c r="V77" i="11"/>
  <c r="V71" i="11"/>
  <c r="R71" i="11"/>
  <c r="U71" i="11"/>
  <c r="W71" i="11"/>
  <c r="Q71" i="11"/>
  <c r="Y71" i="11"/>
  <c r="S71" i="11"/>
  <c r="X71" i="11"/>
  <c r="Z71" i="11"/>
  <c r="T71" i="11"/>
  <c r="T76" i="11"/>
  <c r="Y76" i="11"/>
  <c r="X76" i="11"/>
  <c r="R76" i="11"/>
  <c r="Z76" i="11"/>
  <c r="U76" i="11"/>
  <c r="S76" i="11"/>
  <c r="V76" i="11"/>
  <c r="W76" i="11"/>
  <c r="Q76" i="11"/>
  <c r="X74" i="11"/>
  <c r="V74" i="11"/>
  <c r="Q74" i="11"/>
  <c r="Z74" i="11"/>
  <c r="T74" i="11"/>
  <c r="S74" i="11"/>
  <c r="Y74" i="11"/>
  <c r="W74" i="11"/>
  <c r="U74" i="11"/>
  <c r="R74" i="11"/>
  <c r="R73" i="11"/>
  <c r="W73" i="11"/>
  <c r="Z73" i="11"/>
  <c r="U73" i="11"/>
  <c r="V73" i="11"/>
  <c r="S73" i="11"/>
  <c r="X73" i="11"/>
  <c r="T73" i="11"/>
  <c r="Q73" i="11"/>
  <c r="Y73" i="11"/>
  <c r="U70" i="11"/>
  <c r="X70" i="11"/>
  <c r="T70" i="11"/>
  <c r="Q70" i="11"/>
  <c r="Y70" i="11"/>
  <c r="S70" i="11"/>
  <c r="Z70" i="11"/>
  <c r="V70" i="11"/>
  <c r="R70" i="11"/>
  <c r="W70" i="11"/>
  <c r="Z79" i="11"/>
  <c r="V79" i="11"/>
  <c r="Q79" i="11"/>
  <c r="W79" i="11"/>
  <c r="U79" i="11"/>
  <c r="S79" i="11"/>
  <c r="R79" i="11"/>
  <c r="Y79" i="11"/>
  <c r="X79" i="11"/>
  <c r="T79" i="11"/>
  <c r="Z85" i="11"/>
  <c r="R85" i="11"/>
  <c r="Y85" i="11"/>
  <c r="V85" i="11"/>
  <c r="Q85" i="11"/>
  <c r="W85" i="11"/>
  <c r="U85" i="11"/>
  <c r="S85" i="11"/>
  <c r="T85" i="11"/>
  <c r="X85" i="11"/>
  <c r="S67" i="11"/>
  <c r="T67" i="11"/>
  <c r="U67" i="11"/>
  <c r="V67" i="11"/>
  <c r="Q67" i="11"/>
  <c r="R67" i="11"/>
  <c r="Y67" i="11"/>
  <c r="X67" i="11"/>
  <c r="W67" i="11"/>
  <c r="Z67" i="11"/>
  <c r="Q88" i="11"/>
  <c r="R88" i="11"/>
  <c r="W88" i="11"/>
  <c r="X88" i="11"/>
  <c r="S88" i="11"/>
  <c r="U88" i="11"/>
  <c r="V88" i="11"/>
  <c r="Y88" i="11"/>
  <c r="Z88" i="11"/>
  <c r="T88" i="11"/>
  <c r="V87" i="11"/>
  <c r="U87" i="11"/>
  <c r="X87" i="11"/>
  <c r="R87" i="11"/>
  <c r="W87" i="11"/>
  <c r="Q87" i="11"/>
  <c r="Y87" i="11"/>
  <c r="T87" i="11"/>
  <c r="Z87" i="11"/>
  <c r="S87" i="11"/>
  <c r="U86" i="11"/>
  <c r="X86" i="11"/>
  <c r="V86" i="11"/>
  <c r="Q86" i="11"/>
  <c r="W86" i="11"/>
  <c r="R86" i="11"/>
  <c r="T86" i="11"/>
  <c r="Z86" i="11"/>
  <c r="S86" i="11"/>
  <c r="Y86" i="11"/>
  <c r="T68" i="11"/>
  <c r="Y68" i="11"/>
  <c r="W68" i="11"/>
  <c r="Q68" i="11"/>
  <c r="X68" i="11"/>
  <c r="R68" i="11"/>
  <c r="U68" i="11"/>
  <c r="Z68" i="11"/>
  <c r="S68" i="11"/>
  <c r="V68" i="11"/>
  <c r="V82" i="11"/>
  <c r="Y82" i="11"/>
  <c r="S82" i="11"/>
  <c r="Z82" i="11"/>
  <c r="T82" i="11"/>
  <c r="U82" i="11"/>
  <c r="Q82" i="11"/>
  <c r="X82" i="11"/>
  <c r="R82" i="11"/>
  <c r="W82" i="11"/>
  <c r="X66" i="11"/>
  <c r="T66" i="11"/>
  <c r="S66" i="11"/>
  <c r="Q66" i="11"/>
  <c r="V66" i="11"/>
  <c r="W66" i="11"/>
  <c r="Y66" i="11"/>
  <c r="R66" i="11"/>
  <c r="U66" i="11"/>
  <c r="Z66" i="11"/>
  <c r="W81" i="11"/>
  <c r="Z81" i="11"/>
  <c r="X81" i="11"/>
  <c r="S81" i="11"/>
  <c r="Q81" i="11"/>
  <c r="U81" i="11"/>
  <c r="Y81" i="11"/>
  <c r="T81" i="11"/>
  <c r="V81" i="11"/>
  <c r="R81" i="11"/>
  <c r="W75" i="11"/>
  <c r="V75" i="11"/>
  <c r="X75" i="11"/>
  <c r="R75" i="11"/>
  <c r="U75" i="11"/>
  <c r="Y75" i="11"/>
  <c r="S75" i="11"/>
  <c r="T75" i="11"/>
  <c r="Z75" i="11"/>
  <c r="Q75" i="11"/>
  <c r="Q72" i="11"/>
  <c r="T72" i="11"/>
  <c r="Y72" i="11"/>
  <c r="U72" i="11"/>
  <c r="Z72" i="11"/>
  <c r="V72" i="11"/>
  <c r="R72" i="11"/>
  <c r="W72" i="11"/>
  <c r="X72" i="11"/>
  <c r="S72" i="11"/>
  <c r="Z69" i="11"/>
  <c r="R69" i="11"/>
  <c r="S69" i="11"/>
  <c r="Y69" i="11"/>
  <c r="W69" i="11"/>
  <c r="X69" i="11"/>
  <c r="T69" i="11"/>
  <c r="U69" i="11"/>
  <c r="V69" i="11"/>
  <c r="Q69" i="11"/>
  <c r="Y84" i="11"/>
  <c r="T84" i="11"/>
  <c r="Q84" i="11"/>
  <c r="Z84" i="11"/>
  <c r="U84" i="11"/>
  <c r="V84" i="11"/>
  <c r="X84" i="11"/>
  <c r="S84" i="11"/>
  <c r="W84" i="11"/>
  <c r="R84" i="11"/>
  <c r="S83" i="11"/>
  <c r="T83" i="11"/>
  <c r="V83" i="11"/>
  <c r="Z83" i="11"/>
  <c r="U83" i="11"/>
  <c r="Q83" i="11"/>
  <c r="W83" i="11"/>
  <c r="R83" i="11"/>
  <c r="X83" i="11"/>
  <c r="Y83" i="11"/>
  <c r="Q80" i="11"/>
  <c r="T80" i="11"/>
  <c r="Z80" i="11"/>
  <c r="V80" i="11"/>
  <c r="X80" i="11"/>
  <c r="R80" i="11"/>
  <c r="W80" i="11"/>
  <c r="Y80" i="11"/>
  <c r="S80" i="11"/>
  <c r="U80" i="11"/>
  <c r="Y65" i="11"/>
  <c r="Q65" i="11"/>
  <c r="V65" i="11"/>
  <c r="S65" i="11"/>
  <c r="X65" i="11"/>
  <c r="Z65" i="11"/>
  <c r="W65" i="11"/>
  <c r="U65" i="11"/>
  <c r="R65" i="11"/>
  <c r="T65" i="11"/>
  <c r="Q37" i="11"/>
  <c r="E32" i="11" s="1"/>
  <c r="Z37" i="11"/>
  <c r="V37" i="11"/>
  <c r="R37" i="11"/>
  <c r="Y37" i="11"/>
  <c r="X37" i="11"/>
  <c r="S37" i="11"/>
  <c r="W37" i="11"/>
  <c r="U37" i="11"/>
  <c r="T37" i="11"/>
  <c r="F80" i="11"/>
  <c r="L80" i="11"/>
  <c r="G80" i="11"/>
  <c r="H80" i="11"/>
  <c r="I80" i="11"/>
  <c r="J80" i="11"/>
  <c r="D80" i="11"/>
  <c r="K80" i="11"/>
  <c r="M80" i="11"/>
  <c r="E80" i="11"/>
  <c r="H78" i="11"/>
  <c r="D78" i="11"/>
  <c r="I78" i="11"/>
  <c r="E78" i="11"/>
  <c r="J78" i="11"/>
  <c r="K78" i="11"/>
  <c r="L78" i="11"/>
  <c r="M78" i="11"/>
  <c r="G78" i="11"/>
  <c r="F78" i="11"/>
  <c r="G71" i="11"/>
  <c r="M71" i="11"/>
  <c r="H71" i="11"/>
  <c r="I71" i="11"/>
  <c r="E71" i="11"/>
  <c r="J71" i="11"/>
  <c r="K71" i="11"/>
  <c r="D71" i="11"/>
  <c r="L71" i="11"/>
  <c r="F71" i="11"/>
  <c r="F86" i="11"/>
  <c r="M86" i="11"/>
  <c r="D86" i="11"/>
  <c r="J86" i="11"/>
  <c r="G86" i="11"/>
  <c r="H86" i="11"/>
  <c r="E86" i="11"/>
  <c r="I86" i="11"/>
  <c r="L86" i="11"/>
  <c r="K86" i="11"/>
  <c r="G70" i="11"/>
  <c r="I70" i="11"/>
  <c r="D70" i="11"/>
  <c r="K70" i="11"/>
  <c r="J70" i="11"/>
  <c r="E70" i="11"/>
  <c r="F70" i="11"/>
  <c r="H70" i="11"/>
  <c r="L70" i="11"/>
  <c r="M70" i="11"/>
  <c r="F79" i="11"/>
  <c r="J79" i="11"/>
  <c r="E79" i="11"/>
  <c r="D79" i="11"/>
  <c r="I79" i="11"/>
  <c r="L79" i="11"/>
  <c r="G79" i="11"/>
  <c r="H79" i="11"/>
  <c r="M79" i="11"/>
  <c r="K79" i="11"/>
  <c r="H64" i="11"/>
  <c r="D64" i="11"/>
  <c r="M64" i="11"/>
  <c r="G64" i="11"/>
  <c r="L64" i="11"/>
  <c r="F64" i="11"/>
  <c r="K64" i="11"/>
  <c r="J64" i="11"/>
  <c r="I64" i="11"/>
  <c r="E64" i="11"/>
  <c r="G87" i="11"/>
  <c r="E87" i="11"/>
  <c r="H87" i="11"/>
  <c r="M87" i="11"/>
  <c r="I87" i="11"/>
  <c r="J87" i="11"/>
  <c r="K87" i="11"/>
  <c r="D87" i="11"/>
  <c r="L87" i="11"/>
  <c r="F87" i="11"/>
  <c r="I85" i="11"/>
  <c r="J85" i="11"/>
  <c r="K85" i="11"/>
  <c r="D85" i="11"/>
  <c r="E85" i="11"/>
  <c r="G85" i="11"/>
  <c r="L85" i="11"/>
  <c r="M85" i="11"/>
  <c r="F85" i="11"/>
  <c r="H85" i="11"/>
  <c r="I69" i="11"/>
  <c r="H69" i="11"/>
  <c r="J69" i="11"/>
  <c r="K69" i="11"/>
  <c r="D69" i="11"/>
  <c r="L69" i="11"/>
  <c r="M69" i="11"/>
  <c r="F69" i="11"/>
  <c r="G69" i="11"/>
  <c r="E69" i="11"/>
  <c r="I84" i="11"/>
  <c r="J84" i="11"/>
  <c r="L84" i="11"/>
  <c r="D84" i="11"/>
  <c r="H84" i="11"/>
  <c r="K84" i="11"/>
  <c r="E84" i="11"/>
  <c r="F84" i="11"/>
  <c r="G84" i="11"/>
  <c r="M84" i="11"/>
  <c r="D68" i="11"/>
  <c r="H68" i="11"/>
  <c r="L68" i="11"/>
  <c r="E68" i="11"/>
  <c r="F68" i="11"/>
  <c r="G68" i="11"/>
  <c r="I68" i="11"/>
  <c r="K68" i="11"/>
  <c r="M68" i="11"/>
  <c r="J68" i="11"/>
  <c r="M75" i="11"/>
  <c r="E75" i="11"/>
  <c r="I75" i="11"/>
  <c r="F75" i="11"/>
  <c r="G75" i="11"/>
  <c r="J75" i="11"/>
  <c r="H75" i="11"/>
  <c r="K75" i="11"/>
  <c r="D75" i="11"/>
  <c r="L75" i="11"/>
  <c r="G88" i="11"/>
  <c r="M88" i="11"/>
  <c r="J88" i="11"/>
  <c r="E88" i="11"/>
  <c r="D88" i="11"/>
  <c r="F88" i="11"/>
  <c r="H88" i="11"/>
  <c r="K88" i="11"/>
  <c r="L88" i="11"/>
  <c r="I88" i="11"/>
  <c r="K83" i="11"/>
  <c r="D83" i="11"/>
  <c r="L83" i="11"/>
  <c r="G83" i="11"/>
  <c r="J83" i="11"/>
  <c r="M83" i="11"/>
  <c r="F83" i="11"/>
  <c r="E83" i="11"/>
  <c r="H83" i="11"/>
  <c r="I83" i="11"/>
  <c r="K67" i="11"/>
  <c r="D67" i="11"/>
  <c r="H67" i="11"/>
  <c r="I67" i="11"/>
  <c r="L67" i="11"/>
  <c r="M67" i="11"/>
  <c r="G67" i="11"/>
  <c r="J67" i="11"/>
  <c r="E67" i="11"/>
  <c r="F67" i="11"/>
  <c r="M77" i="11"/>
  <c r="G77" i="11"/>
  <c r="E77" i="11"/>
  <c r="D77" i="11"/>
  <c r="F77" i="11"/>
  <c r="J77" i="11"/>
  <c r="K77" i="11"/>
  <c r="L77" i="11"/>
  <c r="H77" i="11"/>
  <c r="I77" i="11"/>
  <c r="J76" i="11"/>
  <c r="K76" i="11"/>
  <c r="H76" i="11"/>
  <c r="L76" i="11"/>
  <c r="E76" i="11"/>
  <c r="M76" i="11"/>
  <c r="F76" i="11"/>
  <c r="D76" i="11"/>
  <c r="I76" i="11"/>
  <c r="G76" i="11"/>
  <c r="L74" i="11"/>
  <c r="E74" i="11"/>
  <c r="M74" i="11"/>
  <c r="H74" i="11"/>
  <c r="K74" i="11"/>
  <c r="D74" i="11"/>
  <c r="I74" i="11"/>
  <c r="J74" i="11"/>
  <c r="F74" i="11"/>
  <c r="G74" i="11"/>
  <c r="E73" i="11"/>
  <c r="L73" i="11"/>
  <c r="F73" i="11"/>
  <c r="G73" i="11"/>
  <c r="H73" i="11"/>
  <c r="I73" i="11"/>
  <c r="K73" i="11"/>
  <c r="D73" i="11"/>
  <c r="J73" i="11"/>
  <c r="M73" i="11"/>
  <c r="I72" i="11"/>
  <c r="G72" i="11"/>
  <c r="H72" i="11"/>
  <c r="K72" i="11"/>
  <c r="M72" i="11"/>
  <c r="D72" i="11"/>
  <c r="E72" i="11"/>
  <c r="J72" i="11"/>
  <c r="F72" i="11"/>
  <c r="L72" i="11"/>
  <c r="E82" i="11"/>
  <c r="F82" i="11"/>
  <c r="K82" i="11"/>
  <c r="L82" i="11"/>
  <c r="G82" i="11"/>
  <c r="M82" i="11"/>
  <c r="H82" i="11"/>
  <c r="J82" i="11"/>
  <c r="I82" i="11"/>
  <c r="D82" i="11"/>
  <c r="F66" i="11"/>
  <c r="M66" i="11"/>
  <c r="G66" i="11"/>
  <c r="D66" i="11"/>
  <c r="L66" i="11"/>
  <c r="K66" i="11"/>
  <c r="J66" i="11"/>
  <c r="I66" i="11"/>
  <c r="H66" i="11"/>
  <c r="E66" i="11"/>
  <c r="M81" i="11"/>
  <c r="E81" i="11"/>
  <c r="G81" i="11"/>
  <c r="H81" i="11"/>
  <c r="D81" i="11"/>
  <c r="F81" i="11"/>
  <c r="K81" i="11"/>
  <c r="L81" i="11"/>
  <c r="I81" i="11"/>
  <c r="J81" i="11"/>
  <c r="F65" i="11"/>
  <c r="D65" i="11"/>
  <c r="J65" i="11"/>
  <c r="I65" i="11"/>
  <c r="M65" i="11"/>
  <c r="E65" i="11"/>
  <c r="H65" i="11"/>
  <c r="K65" i="11"/>
  <c r="L65" i="11"/>
  <c r="G65" i="11"/>
  <c r="E10" i="10" l="1"/>
  <c r="D10" i="10"/>
  <c r="K10" i="10"/>
  <c r="F10" i="10"/>
  <c r="L10" i="10"/>
  <c r="G10" i="10"/>
  <c r="C10" i="10"/>
  <c r="H10" i="10"/>
  <c r="I10" i="10"/>
  <c r="J10" i="10"/>
  <c r="F32" i="11" l="1"/>
  <c r="D6" i="10" s="1"/>
  <c r="K31" i="11"/>
  <c r="G31" i="11"/>
  <c r="H31" i="11"/>
  <c r="J31" i="11"/>
  <c r="L31" i="11"/>
  <c r="I31" i="11"/>
  <c r="N31" i="11"/>
  <c r="M31" i="11"/>
  <c r="F31" i="11"/>
  <c r="D13" i="10" l="1"/>
  <c r="J32" i="11"/>
  <c r="H6" i="10" s="1"/>
  <c r="I32" i="11"/>
  <c r="G6" i="10" s="1"/>
  <c r="N32" i="11"/>
  <c r="L6" i="10" s="1"/>
  <c r="G32" i="11"/>
  <c r="E6" i="10" s="1"/>
  <c r="M32" i="11"/>
  <c r="K6" i="10" s="1"/>
  <c r="H32" i="11"/>
  <c r="F6" i="10" s="1"/>
  <c r="L32" i="11"/>
  <c r="J6" i="10" s="1"/>
  <c r="K32" i="11"/>
  <c r="I6" i="10" s="1"/>
  <c r="C6" i="10"/>
  <c r="C13" i="10" s="1"/>
  <c r="I13" i="10" l="1"/>
  <c r="L13" i="10"/>
  <c r="J13" i="10"/>
  <c r="K13" i="10"/>
  <c r="E13" i="10"/>
  <c r="G13" i="10"/>
  <c r="F13" i="10"/>
  <c r="H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Rasmus Tengvad</author>
  </authors>
  <commentList>
    <comment ref="B1" authorId="0" shapeId="0" xr:uid="{C7BF441F-B8B3-448D-990B-BF50AEC1C090}">
      <text>
        <r>
          <rPr>
            <b/>
            <sz val="9"/>
            <color indexed="81"/>
            <rFont val="Tahoma"/>
            <charset val="1"/>
          </rPr>
          <t>Rasmus Tengvad:</t>
        </r>
        <r>
          <rPr>
            <sz val="9"/>
            <color indexed="81"/>
            <rFont val="Tahoma"/>
            <charset val="1"/>
          </rPr>
          <t xml:space="preserve">
Jeg har tilpasset introsiden her, bla så overskrifter passer med  fanablads-navne.
Hvad med eventuelle ændringer i procesrelaterede udledninger? Fanges så vidt jeg kan se ikke af dette værktøj</t>
        </r>
      </text>
    </comment>
  </commentList>
</comments>
</file>

<file path=xl/sharedStrings.xml><?xml version="1.0" encoding="utf-8"?>
<sst xmlns="http://schemas.openxmlformats.org/spreadsheetml/2006/main" count="192" uniqueCount="66">
  <si>
    <t>Kontrafaktisk scenarie</t>
  </si>
  <si>
    <t>#</t>
  </si>
  <si>
    <t>Brændselstyper</t>
  </si>
  <si>
    <t>Enhed</t>
  </si>
  <si>
    <t>Nedre brændværdi</t>
  </si>
  <si>
    <t>Emissionsfaktor</t>
  </si>
  <si>
    <t>Vægtfylde</t>
  </si>
  <si>
    <t>Enhed til brændværdi</t>
  </si>
  <si>
    <t>Brændværdi</t>
  </si>
  <si>
    <t>GJ pr. ton</t>
  </si>
  <si>
    <t>m3</t>
  </si>
  <si>
    <t>Anden fast biomasse</t>
  </si>
  <si>
    <t>GJ pr. m3</t>
  </si>
  <si>
    <t>Benzin</t>
  </si>
  <si>
    <t>Biodiesel</t>
  </si>
  <si>
    <t>Bioethanol</t>
  </si>
  <si>
    <t>GJ pr. Nm3</t>
  </si>
  <si>
    <t>Bionaturgas (ustøttet)</t>
  </si>
  <si>
    <t>Bioolie og anden flydende biobrændsel</t>
  </si>
  <si>
    <t>Butan</t>
  </si>
  <si>
    <t>Fuelolie</t>
  </si>
  <si>
    <t>Gasolie/dieselolie</t>
  </si>
  <si>
    <t>Halm</t>
  </si>
  <si>
    <t>Koks</t>
  </si>
  <si>
    <t>Kul</t>
  </si>
  <si>
    <t>LPG</t>
  </si>
  <si>
    <t>Methanol</t>
  </si>
  <si>
    <t>Petrokoks</t>
  </si>
  <si>
    <t>Rapsolie</t>
  </si>
  <si>
    <t>Spildolie</t>
  </si>
  <si>
    <t>Træaffald</t>
  </si>
  <si>
    <t>Træflis</t>
  </si>
  <si>
    <t>Træpiller</t>
  </si>
  <si>
    <t>MWh</t>
  </si>
  <si>
    <t>Fjernvarme (forbrug)</t>
  </si>
  <si>
    <t>Energiforbrug i GJ</t>
  </si>
  <si>
    <t>CO2 udledning pr år [ton]</t>
  </si>
  <si>
    <t>År</t>
  </si>
  <si>
    <t>Brændselsomkostninger</t>
  </si>
  <si>
    <t>Naturgas</t>
  </si>
  <si>
    <t>Elektricitet</t>
  </si>
  <si>
    <t>Bionaturgas (støttet)</t>
  </si>
  <si>
    <t>Energiafgift omkostninger Kr/GJ</t>
  </si>
  <si>
    <t>[indtast]</t>
  </si>
  <si>
    <t>Introduktion</t>
  </si>
  <si>
    <r>
      <t>Ton pr. m</t>
    </r>
    <r>
      <rPr>
        <vertAlign val="superscript"/>
        <sz val="11"/>
        <color theme="1"/>
        <rFont val="Arial"/>
        <family val="2"/>
      </rPr>
      <t>3</t>
    </r>
  </si>
  <si>
    <t xml:space="preserve">Sammenligning </t>
  </si>
  <si>
    <t>Generelt</t>
  </si>
  <si>
    <t>ton</t>
  </si>
  <si>
    <t>Brændsler</t>
  </si>
  <si>
    <t>Biogas</t>
  </si>
  <si>
    <t xml:space="preserve">I denne fane bliver der lavet en sammenligning mellem det kontrafaktiske scenarie og projektet.
</t>
  </si>
  <si>
    <t>Reduktion</t>
  </si>
  <si>
    <t>Projekt</t>
  </si>
  <si>
    <t xml:space="preserve">I denne fane skal energiforbruget i projektet indtastes. 
Indtast de valgte brændsler, deres tilhørende enhed og mængden af energi. </t>
  </si>
  <si>
    <t xml:space="preserve">I denne fane skal energiforbruget i det kontrafaktiske scenarie indtastes. 
Indtast de valgte brændsler, deres tilhørende enhed og mængden af energi. </t>
  </si>
  <si>
    <r>
      <t>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-udledning (ton)</t>
    </r>
  </si>
  <si>
    <t>Projektscenarie</t>
  </si>
  <si>
    <t>Energiforbrug pr. år indtastet i den valgte enhed</t>
  </si>
  <si>
    <t>Energiforbrug pr år (GJ)</t>
  </si>
  <si>
    <r>
      <t>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-udledning pr. år (ton)</t>
    </r>
  </si>
  <si>
    <t>Energiforbrug pr. år (GJ)</t>
  </si>
  <si>
    <r>
      <t>Kg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e pr. GJ</t>
    </r>
  </si>
  <si>
    <r>
      <t>Dette beregningsværktøj er en hjælp til at omregne et energiforbrug til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-udledning. 
Beregningsværktøjet giver et overblik over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-udledningen i det kontrafaktiske scenarie, den estimerede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-udledning i projektet og den afledte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-reduktion.
Bemærk, at der skal anvendes emissionsfaktorer angivet i bekendtgørelsen for Driftsstøtteordningen, og at disse derved har forrang for emissionsfaktorer anvendt i dette beregningsværktøj, såfremt der skulle være forskelle.
Bemærk, at dette beregningsværktøj udelukkende anses som et hjælpeværktøj og derfor ikke kan anvendes direkte til dokumentation af den forventede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-reduktion.</t>
    </r>
  </si>
  <si>
    <r>
      <t xml:space="preserve">De hvide felter i fanen </t>
    </r>
    <r>
      <rPr>
        <i/>
        <sz val="11"/>
        <color theme="1"/>
        <rFont val="Arial"/>
        <family val="2"/>
      </rPr>
      <t>kontrafaktisk scenarie</t>
    </r>
    <r>
      <rPr>
        <sz val="11"/>
        <color theme="1"/>
        <rFont val="Arial"/>
        <family val="2"/>
      </rPr>
      <t xml:space="preserve"> og </t>
    </r>
    <r>
      <rPr>
        <i/>
        <sz val="11"/>
        <color theme="1"/>
        <rFont val="Arial"/>
        <family val="2"/>
      </rPr>
      <t>projekt</t>
    </r>
    <r>
      <rPr>
        <sz val="11"/>
        <color theme="1"/>
        <rFont val="Arial"/>
        <family val="2"/>
      </rPr>
      <t xml:space="preserve"> skal udfyldes manuelt.
De lyseblå felter bliver udfyldt automatisk.</t>
    </r>
  </si>
  <si>
    <r>
      <t>Denne fane indeholder alle standard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-emissionsfaktorer og brændværdier.
Hvis der bruges et brændsel, der ikke er i dropdownmenuen, skal dette indtastes manuelt i fanen "Brændsler". Bemærk, at enheder skal skrives præcist som ved standardfaktorerne.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</si>
</sst>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r.&quot;;[Red]\-#,##0.00\ &quot;kr.&quot;"/>
    <numFmt numFmtId="43" formatCode="_-* #,##0.00_-;\-* #,##0.00_-;_-* &quot;-&quot;??_-;_-@_-"/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3" fontId="2" fillId="0" borderId="0" xfId="0" applyNumberFormat="1" applyFont="1"/>
    <xf numFmtId="8" fontId="2" fillId="0" borderId="0" xfId="0" applyNumberFormat="1" applyFont="1"/>
    <xf numFmtId="0" fontId="2" fillId="7" borderId="8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2" fillId="2" borderId="29" xfId="0" applyFont="1" applyFill="1" applyBorder="1"/>
    <xf numFmtId="3" fontId="2" fillId="7" borderId="10" xfId="0" applyNumberFormat="1" applyFont="1" applyFill="1" applyBorder="1"/>
    <xf numFmtId="3" fontId="2" fillId="7" borderId="11" xfId="0" applyNumberFormat="1" applyFont="1" applyFill="1" applyBorder="1"/>
    <xf numFmtId="0" fontId="2" fillId="2" borderId="13" xfId="0" applyFont="1" applyFill="1" applyBorder="1"/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5" fillId="0" borderId="26" xfId="0" applyFont="1" applyFill="1" applyBorder="1" applyAlignment="1">
      <alignment vertical="center" wrapText="1"/>
    </xf>
    <xf numFmtId="0" fontId="3" fillId="6" borderId="3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vertical="center"/>
    </xf>
    <xf numFmtId="0" fontId="3" fillId="6" borderId="23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6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/>
    </xf>
    <xf numFmtId="0" fontId="2" fillId="6" borderId="3" xfId="0" applyFont="1" applyFill="1" applyBorder="1" applyAlignment="1"/>
    <xf numFmtId="3" fontId="6" fillId="6" borderId="24" xfId="0" applyNumberFormat="1" applyFont="1" applyFill="1" applyBorder="1" applyAlignment="1">
      <alignment horizontal="center"/>
    </xf>
    <xf numFmtId="4" fontId="6" fillId="6" borderId="23" xfId="0" applyNumberFormat="1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164" fontId="6" fillId="6" borderId="24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left" vertical="center"/>
    </xf>
    <xf numFmtId="1" fontId="2" fillId="0" borderId="0" xfId="0" applyNumberFormat="1" applyFont="1"/>
    <xf numFmtId="0" fontId="3" fillId="7" borderId="1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/>
    </xf>
    <xf numFmtId="0" fontId="11" fillId="4" borderId="36" xfId="0" applyFont="1" applyFill="1" applyBorder="1" applyAlignment="1">
      <alignment vertical="center"/>
    </xf>
    <xf numFmtId="0" fontId="11" fillId="7" borderId="36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7" borderId="29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center" vertical="center"/>
    </xf>
    <xf numFmtId="3" fontId="2" fillId="6" borderId="25" xfId="0" applyNumberFormat="1" applyFont="1" applyFill="1" applyBorder="1" applyAlignment="1">
      <alignment horizontal="center" vertical="center"/>
    </xf>
    <xf numFmtId="3" fontId="2" fillId="6" borderId="15" xfId="0" applyNumberFormat="1" applyFont="1" applyFill="1" applyBorder="1" applyAlignment="1">
      <alignment horizontal="center" vertical="center"/>
    </xf>
    <xf numFmtId="3" fontId="2" fillId="6" borderId="7" xfId="0" applyNumberFormat="1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vertical="center"/>
    </xf>
    <xf numFmtId="3" fontId="2" fillId="6" borderId="38" xfId="0" applyNumberFormat="1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wrapText="1"/>
    </xf>
    <xf numFmtId="0" fontId="2" fillId="2" borderId="0" xfId="0" applyFont="1" applyFill="1" applyProtection="1"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31" xfId="0" applyFont="1" applyFill="1" applyBorder="1" applyAlignment="1" applyProtection="1">
      <alignment horizontal="center"/>
      <protection hidden="1"/>
    </xf>
    <xf numFmtId="0" fontId="2" fillId="2" borderId="32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right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2" fillId="0" borderId="1" xfId="0" applyFont="1" applyFill="1" applyBorder="1" applyProtection="1">
      <protection locked="0" hidden="1"/>
    </xf>
    <xf numFmtId="0" fontId="2" fillId="2" borderId="3" xfId="0" applyFont="1" applyFill="1" applyBorder="1" applyAlignment="1" applyProtection="1">
      <protection locked="0" hidden="1"/>
    </xf>
    <xf numFmtId="0" fontId="2" fillId="2" borderId="3" xfId="0" applyFont="1" applyFill="1" applyBorder="1" applyAlignment="1" applyProtection="1">
      <alignment horizontal="left"/>
      <protection locked="0" hidden="1"/>
    </xf>
    <xf numFmtId="3" fontId="6" fillId="2" borderId="24" xfId="0" applyNumberFormat="1" applyFont="1" applyFill="1" applyBorder="1" applyAlignment="1" applyProtection="1">
      <alignment horizontal="center"/>
      <protection locked="0" hidden="1"/>
    </xf>
    <xf numFmtId="3" fontId="6" fillId="2" borderId="1" xfId="0" applyNumberFormat="1" applyFont="1" applyFill="1" applyBorder="1" applyAlignment="1" applyProtection="1">
      <alignment horizontal="center"/>
      <protection locked="0" hidden="1"/>
    </xf>
    <xf numFmtId="3" fontId="6" fillId="2" borderId="6" xfId="0" applyNumberFormat="1" applyFont="1" applyFill="1" applyBorder="1" applyAlignment="1" applyProtection="1">
      <alignment horizontal="center"/>
      <protection locked="0" hidden="1"/>
    </xf>
    <xf numFmtId="0" fontId="2" fillId="2" borderId="4" xfId="0" applyFont="1" applyFill="1" applyBorder="1" applyAlignment="1" applyProtection="1">
      <alignment horizontal="left"/>
      <protection locked="0" hidden="1"/>
    </xf>
    <xf numFmtId="3" fontId="6" fillId="2" borderId="25" xfId="0" applyNumberFormat="1" applyFont="1" applyFill="1" applyBorder="1" applyAlignment="1" applyProtection="1">
      <alignment horizontal="center"/>
      <protection locked="0" hidden="1"/>
    </xf>
    <xf numFmtId="3" fontId="6" fillId="2" borderId="15" xfId="0" applyNumberFormat="1" applyFont="1" applyFill="1" applyBorder="1" applyAlignment="1" applyProtection="1">
      <alignment horizontal="center"/>
      <protection locked="0" hidden="1"/>
    </xf>
    <xf numFmtId="3" fontId="6" fillId="2" borderId="7" xfId="0" applyNumberFormat="1" applyFont="1" applyFill="1" applyBorder="1" applyAlignment="1" applyProtection="1">
      <alignment horizontal="center"/>
      <protection locked="0" hidden="1"/>
    </xf>
    <xf numFmtId="0" fontId="2" fillId="0" borderId="0" xfId="0" applyFont="1" applyProtection="1">
      <protection hidden="1"/>
    </xf>
    <xf numFmtId="0" fontId="2" fillId="7" borderId="8" xfId="0" applyFont="1" applyFill="1" applyBorder="1" applyAlignment="1" applyProtection="1">
      <alignment horizontal="center"/>
      <protection hidden="1"/>
    </xf>
    <xf numFmtId="0" fontId="2" fillId="7" borderId="17" xfId="0" applyFont="1" applyFill="1" applyBorder="1" applyAlignment="1" applyProtection="1">
      <alignment horizontal="center"/>
      <protection hidden="1"/>
    </xf>
    <xf numFmtId="0" fontId="3" fillId="7" borderId="28" xfId="0" applyFont="1" applyFill="1" applyBorder="1" applyAlignment="1" applyProtection="1">
      <alignment horizontal="center" vertical="center"/>
      <protection hidden="1"/>
    </xf>
    <xf numFmtId="0" fontId="5" fillId="8" borderId="2" xfId="0" applyFont="1" applyFill="1" applyBorder="1" applyAlignment="1" applyProtection="1">
      <alignment vertical="center"/>
      <protection hidden="1"/>
    </xf>
    <xf numFmtId="0" fontId="5" fillId="8" borderId="2" xfId="0" applyFont="1" applyFill="1" applyBorder="1" applyAlignment="1" applyProtection="1">
      <alignment horizontal="left" vertical="center"/>
      <protection hidden="1"/>
    </xf>
    <xf numFmtId="0" fontId="3" fillId="8" borderId="23" xfId="0" applyFont="1" applyFill="1" applyBorder="1" applyAlignment="1" applyProtection="1">
      <alignment horizontal="center" vertical="center" wrapText="1"/>
      <protection hidden="1"/>
    </xf>
    <xf numFmtId="0" fontId="3" fillId="8" borderId="22" xfId="0" applyFont="1" applyFill="1" applyBorder="1" applyAlignment="1" applyProtection="1">
      <alignment horizontal="center" vertical="center" wrapText="1"/>
      <protection hidden="1"/>
    </xf>
    <xf numFmtId="0" fontId="3" fillId="7" borderId="28" xfId="0" applyFont="1" applyFill="1" applyBorder="1" applyAlignment="1" applyProtection="1">
      <alignment horizontal="center"/>
      <protection hidden="1"/>
    </xf>
    <xf numFmtId="9" fontId="2" fillId="0" borderId="0" xfId="0" applyNumberFormat="1" applyFont="1" applyProtection="1">
      <protection hidden="1"/>
    </xf>
    <xf numFmtId="0" fontId="3" fillId="7" borderId="27" xfId="0" applyFont="1" applyFill="1" applyBorder="1" applyAlignment="1" applyProtection="1">
      <alignment horizontal="center"/>
      <protection hidden="1"/>
    </xf>
    <xf numFmtId="0" fontId="2" fillId="7" borderId="36" xfId="0" applyFont="1" applyFill="1" applyBorder="1" applyAlignment="1" applyProtection="1">
      <alignment wrapText="1"/>
      <protection hidden="1"/>
    </xf>
    <xf numFmtId="0" fontId="2" fillId="2" borderId="13" xfId="0" applyFont="1" applyFill="1" applyBorder="1" applyProtection="1">
      <protection hidden="1"/>
    </xf>
    <xf numFmtId="0" fontId="2" fillId="2" borderId="29" xfId="0" applyFont="1" applyFill="1" applyBorder="1" applyProtection="1">
      <protection hidden="1"/>
    </xf>
    <xf numFmtId="3" fontId="2" fillId="7" borderId="10" xfId="0" applyNumberFormat="1" applyFont="1" applyFill="1" applyBorder="1" applyProtection="1">
      <protection hidden="1"/>
    </xf>
    <xf numFmtId="3" fontId="2" fillId="7" borderId="11" xfId="0" applyNumberFormat="1" applyFont="1" applyFill="1" applyBorder="1" applyProtection="1">
      <protection hidden="1"/>
    </xf>
    <xf numFmtId="0" fontId="2" fillId="6" borderId="12" xfId="0" applyFont="1" applyFill="1" applyBorder="1" applyAlignment="1" applyProtection="1">
      <alignment horizontal="center"/>
      <protection hidden="1"/>
    </xf>
    <xf numFmtId="0" fontId="2" fillId="6" borderId="13" xfId="0" applyFont="1" applyFill="1" applyBorder="1" applyAlignment="1" applyProtection="1">
      <alignment horizontal="center"/>
      <protection hidden="1"/>
    </xf>
    <xf numFmtId="0" fontId="5" fillId="0" borderId="26" xfId="0" applyFont="1" applyFill="1" applyBorder="1" applyAlignment="1" applyProtection="1">
      <alignment vertical="center" wrapText="1"/>
      <protection hidden="1"/>
    </xf>
    <xf numFmtId="0" fontId="3" fillId="6" borderId="33" xfId="0" applyFont="1" applyFill="1" applyBorder="1" applyAlignment="1" applyProtection="1">
      <alignment horizontal="center" vertical="center"/>
      <protection hidden="1"/>
    </xf>
    <xf numFmtId="0" fontId="5" fillId="6" borderId="5" xfId="0" applyFont="1" applyFill="1" applyBorder="1" applyAlignment="1" applyProtection="1">
      <alignment vertical="center"/>
      <protection hidden="1"/>
    </xf>
    <xf numFmtId="0" fontId="3" fillId="6" borderId="23" xfId="0" applyFont="1" applyFill="1" applyBorder="1" applyAlignment="1" applyProtection="1">
      <alignment horizontal="center" vertical="center" wrapText="1"/>
      <protection hidden="1"/>
    </xf>
    <xf numFmtId="0" fontId="3" fillId="6" borderId="22" xfId="0" applyFont="1" applyFill="1" applyBorder="1" applyAlignment="1" applyProtection="1">
      <alignment horizontal="center" vertical="center" wrapText="1"/>
      <protection hidden="1"/>
    </xf>
    <xf numFmtId="0" fontId="3" fillId="6" borderId="19" xfId="0" applyFont="1" applyFill="1" applyBorder="1" applyAlignment="1" applyProtection="1">
      <alignment horizontal="center" vertical="center" wrapText="1"/>
      <protection hidden="1"/>
    </xf>
    <xf numFmtId="0" fontId="3" fillId="6" borderId="34" xfId="0" applyFont="1" applyFill="1" applyBorder="1" applyAlignment="1" applyProtection="1">
      <alignment horizontal="center" vertical="center" wrapText="1"/>
      <protection hidden="1"/>
    </xf>
    <xf numFmtId="0" fontId="3" fillId="6" borderId="35" xfId="0" applyFont="1" applyFill="1" applyBorder="1" applyAlignment="1" applyProtection="1">
      <alignment horizontal="center" vertical="center" wrapText="1"/>
      <protection hidden="1"/>
    </xf>
    <xf numFmtId="0" fontId="3" fillId="6" borderId="30" xfId="0" applyFont="1" applyFill="1" applyBorder="1" applyAlignment="1" applyProtection="1">
      <alignment horizontal="center" vertical="center" wrapText="1"/>
      <protection hidden="1"/>
    </xf>
    <xf numFmtId="0" fontId="3" fillId="6" borderId="28" xfId="0" applyFont="1" applyFill="1" applyBorder="1" applyAlignment="1" applyProtection="1">
      <alignment horizontal="center"/>
      <protection hidden="1"/>
    </xf>
    <xf numFmtId="0" fontId="2" fillId="6" borderId="3" xfId="0" applyFont="1" applyFill="1" applyBorder="1" applyAlignment="1" applyProtection="1">
      <protection hidden="1"/>
    </xf>
    <xf numFmtId="3" fontId="6" fillId="6" borderId="24" xfId="0" applyNumberFormat="1" applyFont="1" applyFill="1" applyBorder="1" applyAlignment="1" applyProtection="1">
      <alignment horizontal="center"/>
      <protection hidden="1"/>
    </xf>
    <xf numFmtId="4" fontId="6" fillId="6" borderId="23" xfId="0" applyNumberFormat="1" applyFont="1" applyFill="1" applyBorder="1" applyAlignment="1" applyProtection="1">
      <alignment horizontal="center"/>
      <protection hidden="1"/>
    </xf>
    <xf numFmtId="0" fontId="3" fillId="6" borderId="27" xfId="0" applyFont="1" applyFill="1" applyBorder="1" applyAlignment="1" applyProtection="1">
      <alignment horizontal="center"/>
      <protection hidden="1"/>
    </xf>
    <xf numFmtId="0" fontId="2" fillId="6" borderId="8" xfId="0" applyFont="1" applyFill="1" applyBorder="1" applyAlignment="1" applyProtection="1">
      <alignment horizontal="center"/>
      <protection hidden="1"/>
    </xf>
    <xf numFmtId="0" fontId="2" fillId="6" borderId="17" xfId="0" applyFont="1" applyFill="1" applyBorder="1" applyAlignment="1" applyProtection="1">
      <alignment horizontal="center"/>
      <protection hidden="1"/>
    </xf>
    <xf numFmtId="0" fontId="3" fillId="6" borderId="28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vertical="center"/>
      <protection hidden="1"/>
    </xf>
    <xf numFmtId="164" fontId="6" fillId="6" borderId="24" xfId="0" applyNumberFormat="1" applyFont="1" applyFill="1" applyBorder="1" applyAlignment="1" applyProtection="1">
      <alignment horizontal="center"/>
      <protection hidden="1"/>
    </xf>
    <xf numFmtId="3" fontId="6" fillId="2" borderId="9" xfId="0" applyNumberFormat="1" applyFont="1" applyFill="1" applyBorder="1" applyAlignment="1" applyProtection="1">
      <alignment horizontal="center"/>
      <protection locked="0" hidden="1"/>
    </xf>
    <xf numFmtId="0" fontId="10" fillId="4" borderId="28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33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37" xfId="0" applyFont="1" applyBorder="1" applyAlignment="1">
      <alignment horizontal="left" wrapText="1"/>
    </xf>
    <xf numFmtId="0" fontId="5" fillId="6" borderId="12" xfId="0" applyFont="1" applyFill="1" applyBorder="1" applyAlignment="1" applyProtection="1">
      <alignment horizontal="center" vertical="center" wrapText="1"/>
      <protection hidden="1"/>
    </xf>
    <xf numFmtId="0" fontId="5" fillId="6" borderId="13" xfId="0" applyFont="1" applyFill="1" applyBorder="1" applyAlignment="1" applyProtection="1">
      <alignment horizontal="center" vertical="center" wrapText="1"/>
      <protection hidden="1"/>
    </xf>
    <xf numFmtId="0" fontId="5" fillId="6" borderId="14" xfId="0" applyFont="1" applyFill="1" applyBorder="1" applyAlignment="1" applyProtection="1">
      <alignment horizontal="center" vertical="center" wrapText="1"/>
      <protection hidden="1"/>
    </xf>
    <xf numFmtId="0" fontId="5" fillId="7" borderId="12" xfId="0" applyFont="1" applyFill="1" applyBorder="1" applyAlignment="1" applyProtection="1">
      <alignment horizontal="center" vertical="center" wrapText="1"/>
      <protection hidden="1"/>
    </xf>
    <xf numFmtId="0" fontId="5" fillId="7" borderId="13" xfId="0" applyFont="1" applyFill="1" applyBorder="1" applyAlignment="1" applyProtection="1">
      <alignment horizontal="center" vertical="center" wrapText="1"/>
      <protection hidden="1"/>
    </xf>
    <xf numFmtId="0" fontId="5" fillId="7" borderId="14" xfId="0" applyFont="1" applyFill="1" applyBorder="1" applyAlignment="1" applyProtection="1">
      <alignment horizontal="center" vertical="center" wrapText="1"/>
      <protection hidden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24" xfId="0" applyFont="1" applyFill="1" applyBorder="1" applyAlignment="1" applyProtection="1">
      <alignment horizontal="center"/>
      <protection hidden="1"/>
    </xf>
  </cellXfs>
  <cellStyles count="2">
    <cellStyle name="Komma 2" xfId="1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EC38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ens farver">
      <a:dk1>
        <a:srgbClr val="000000"/>
      </a:dk1>
      <a:lt1>
        <a:sysClr val="window" lastClr="FFFFFF"/>
      </a:lt1>
      <a:dk2>
        <a:srgbClr val="004B53"/>
      </a:dk2>
      <a:lt2>
        <a:srgbClr val="F3F3EF"/>
      </a:lt2>
      <a:accent1>
        <a:srgbClr val="0097A7"/>
      </a:accent1>
      <a:accent2>
        <a:srgbClr val="9EDADD"/>
      </a:accent2>
      <a:accent3>
        <a:srgbClr val="0F7883"/>
      </a:accent3>
      <a:accent4>
        <a:srgbClr val="F47D2A"/>
      </a:accent4>
      <a:accent5>
        <a:srgbClr val="A31E22"/>
      </a:accent5>
      <a:accent6>
        <a:srgbClr val="004B53"/>
      </a:accent6>
      <a:hlink>
        <a:srgbClr val="4BB3C4"/>
      </a:hlink>
      <a:folHlink>
        <a:srgbClr val="4BB3C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"/>
  <sheetViews>
    <sheetView showGridLines="0" topLeftCell="A3" zoomScale="85" zoomScaleNormal="85" workbookViewId="0">
      <selection activeCell="F21" sqref="F21"/>
    </sheetView>
  </sheetViews>
  <sheetFormatPr defaultColWidth="9.26953125" defaultRowHeight="14" x14ac:dyDescent="0.3"/>
  <cols>
    <col min="1" max="10" width="9.26953125" style="1"/>
    <col min="11" max="11" width="58.453125" style="1" customWidth="1"/>
    <col min="12" max="16384" width="9.26953125" style="1"/>
  </cols>
  <sheetData>
    <row r="1" spans="2:11" ht="20" x14ac:dyDescent="0.4">
      <c r="B1" s="123" t="s">
        <v>44</v>
      </c>
      <c r="C1" s="124"/>
      <c r="D1" s="124"/>
      <c r="E1" s="124"/>
      <c r="F1" s="124"/>
      <c r="G1" s="124"/>
      <c r="H1" s="124"/>
      <c r="I1" s="124"/>
      <c r="J1" s="124"/>
      <c r="K1" s="125"/>
    </row>
    <row r="2" spans="2:11" ht="135.75" customHeight="1" x14ac:dyDescent="0.3">
      <c r="B2" s="129" t="s">
        <v>63</v>
      </c>
      <c r="C2" s="130"/>
      <c r="D2" s="130"/>
      <c r="E2" s="130"/>
      <c r="F2" s="130"/>
      <c r="G2" s="130"/>
      <c r="H2" s="130"/>
      <c r="I2" s="130"/>
      <c r="J2" s="130"/>
      <c r="K2" s="131"/>
    </row>
    <row r="3" spans="2:11" ht="18" x14ac:dyDescent="0.4">
      <c r="B3" s="112" t="s">
        <v>47</v>
      </c>
      <c r="C3" s="113"/>
      <c r="D3" s="113"/>
      <c r="E3" s="113"/>
      <c r="F3" s="113"/>
      <c r="G3" s="113"/>
      <c r="H3" s="113"/>
      <c r="I3" s="113"/>
      <c r="J3" s="113"/>
      <c r="K3" s="114"/>
    </row>
    <row r="4" spans="2:11" ht="42.75" customHeight="1" x14ac:dyDescent="0.3">
      <c r="B4" s="126" t="s">
        <v>64</v>
      </c>
      <c r="C4" s="127"/>
      <c r="D4" s="127"/>
      <c r="E4" s="127"/>
      <c r="F4" s="127"/>
      <c r="G4" s="127"/>
      <c r="H4" s="127"/>
      <c r="I4" s="127"/>
      <c r="J4" s="127"/>
      <c r="K4" s="128"/>
    </row>
    <row r="5" spans="2:11" ht="18" x14ac:dyDescent="0.4">
      <c r="B5" s="112" t="s">
        <v>46</v>
      </c>
      <c r="C5" s="113"/>
      <c r="D5" s="113"/>
      <c r="E5" s="113"/>
      <c r="F5" s="113"/>
      <c r="G5" s="113"/>
      <c r="H5" s="113"/>
      <c r="I5" s="113"/>
      <c r="J5" s="113"/>
      <c r="K5" s="114"/>
    </row>
    <row r="6" spans="2:11" ht="25.5" customHeight="1" x14ac:dyDescent="0.3">
      <c r="B6" s="118" t="s">
        <v>51</v>
      </c>
      <c r="C6" s="119"/>
      <c r="D6" s="119"/>
      <c r="E6" s="119"/>
      <c r="F6" s="119"/>
      <c r="G6" s="119"/>
      <c r="H6" s="119"/>
      <c r="I6" s="119"/>
      <c r="J6" s="119"/>
      <c r="K6" s="120"/>
    </row>
    <row r="7" spans="2:11" ht="18" x14ac:dyDescent="0.4">
      <c r="B7" s="112" t="s">
        <v>0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11" ht="36" customHeight="1" x14ac:dyDescent="0.3">
      <c r="B8" s="118" t="s">
        <v>55</v>
      </c>
      <c r="C8" s="121"/>
      <c r="D8" s="121"/>
      <c r="E8" s="121"/>
      <c r="F8" s="121"/>
      <c r="G8" s="121"/>
      <c r="H8" s="121"/>
      <c r="I8" s="121"/>
      <c r="J8" s="121"/>
      <c r="K8" s="122"/>
    </row>
    <row r="9" spans="2:11" ht="18" x14ac:dyDescent="0.4">
      <c r="B9" s="112" t="s">
        <v>53</v>
      </c>
      <c r="C9" s="113"/>
      <c r="D9" s="113"/>
      <c r="E9" s="113"/>
      <c r="F9" s="113"/>
      <c r="G9" s="113"/>
      <c r="H9" s="113"/>
      <c r="I9" s="113"/>
      <c r="J9" s="113"/>
      <c r="K9" s="114"/>
    </row>
    <row r="10" spans="2:11" ht="36.75" customHeight="1" x14ac:dyDescent="0.3">
      <c r="B10" s="118" t="s">
        <v>54</v>
      </c>
      <c r="C10" s="121"/>
      <c r="D10" s="121"/>
      <c r="E10" s="121"/>
      <c r="F10" s="121"/>
      <c r="G10" s="121"/>
      <c r="H10" s="121"/>
      <c r="I10" s="121"/>
      <c r="J10" s="121"/>
      <c r="K10" s="122"/>
    </row>
    <row r="11" spans="2:11" ht="18" x14ac:dyDescent="0.4">
      <c r="B11" s="112" t="s">
        <v>49</v>
      </c>
      <c r="C11" s="113"/>
      <c r="D11" s="113"/>
      <c r="E11" s="113"/>
      <c r="F11" s="113"/>
      <c r="G11" s="113"/>
      <c r="H11" s="113"/>
      <c r="I11" s="113"/>
      <c r="J11" s="113"/>
      <c r="K11" s="114"/>
    </row>
    <row r="12" spans="2:11" ht="54" customHeight="1" thickBot="1" x14ac:dyDescent="0.35">
      <c r="B12" s="115" t="s">
        <v>65</v>
      </c>
      <c r="C12" s="116"/>
      <c r="D12" s="116"/>
      <c r="E12" s="116"/>
      <c r="F12" s="116"/>
      <c r="G12" s="116"/>
      <c r="H12" s="116"/>
      <c r="I12" s="116"/>
      <c r="J12" s="116"/>
      <c r="K12" s="117"/>
    </row>
  </sheetData>
  <sheetProtection algorithmName="SHA-512" hashValue="rwkIN7n7sLqeq0rPuyeB9UMYmNQSch5pkh8X/OEFzG3Iabmfdkjj+tROexyM+3LPbXoni12TaZRvhwv0763cRA==" saltValue="U3u9PTWYbWET0Rsh81wr6A==" spinCount="100000" sheet="1" objects="1" scenarios="1" selectLockedCells="1"/>
  <mergeCells count="12">
    <mergeCell ref="B1:K1"/>
    <mergeCell ref="B5:K5"/>
    <mergeCell ref="B3:K3"/>
    <mergeCell ref="B4:K4"/>
    <mergeCell ref="B2:K2"/>
    <mergeCell ref="B11:K11"/>
    <mergeCell ref="B12:K12"/>
    <mergeCell ref="B7:K7"/>
    <mergeCell ref="B6:K6"/>
    <mergeCell ref="B8:K8"/>
    <mergeCell ref="B9:K9"/>
    <mergeCell ref="B10:K1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4"/>
  <sheetViews>
    <sheetView showGridLines="0" topLeftCell="A3" zoomScale="85" zoomScaleNormal="85" workbookViewId="0">
      <selection activeCell="C10" sqref="C10"/>
    </sheetView>
  </sheetViews>
  <sheetFormatPr defaultColWidth="12.81640625" defaultRowHeight="14" x14ac:dyDescent="0.3"/>
  <cols>
    <col min="1" max="1" width="12.81640625" style="1"/>
    <col min="2" max="2" width="31.1796875" style="1" customWidth="1"/>
    <col min="3" max="16384" width="12.81640625" style="1"/>
  </cols>
  <sheetData>
    <row r="3" spans="2:12" ht="14.5" thickBot="1" x14ac:dyDescent="0.35"/>
    <row r="4" spans="2:12" ht="43.15" customHeight="1" thickBot="1" x14ac:dyDescent="0.35">
      <c r="B4" s="39" t="s">
        <v>0</v>
      </c>
    </row>
    <row r="5" spans="2:12" ht="43.15" customHeight="1" thickBot="1" x14ac:dyDescent="0.35">
      <c r="B5" s="51" t="s">
        <v>37</v>
      </c>
      <c r="C5" s="43">
        <v>2026</v>
      </c>
      <c r="D5" s="37">
        <v>2027</v>
      </c>
      <c r="E5" s="37">
        <v>2028</v>
      </c>
      <c r="F5" s="37">
        <v>2029</v>
      </c>
      <c r="G5" s="37">
        <v>2030</v>
      </c>
      <c r="H5" s="37">
        <v>2031</v>
      </c>
      <c r="I5" s="37">
        <v>2032</v>
      </c>
      <c r="J5" s="37">
        <v>2033</v>
      </c>
      <c r="K5" s="37">
        <v>2034</v>
      </c>
      <c r="L5" s="47">
        <v>2035</v>
      </c>
    </row>
    <row r="6" spans="2:12" ht="43.15" customHeight="1" thickBot="1" x14ac:dyDescent="0.35">
      <c r="B6" s="45" t="s">
        <v>56</v>
      </c>
      <c r="C6" s="48">
        <f>'Kontrafaktisk scenarie'!E32</f>
        <v>0</v>
      </c>
      <c r="D6" s="49">
        <f>'Kontrafaktisk scenarie'!F32</f>
        <v>0</v>
      </c>
      <c r="E6" s="49">
        <f>'Kontrafaktisk scenarie'!G32</f>
        <v>0</v>
      </c>
      <c r="F6" s="49">
        <f>'Kontrafaktisk scenarie'!H32</f>
        <v>0</v>
      </c>
      <c r="G6" s="49">
        <f>'Kontrafaktisk scenarie'!I32</f>
        <v>0</v>
      </c>
      <c r="H6" s="49">
        <f>'Kontrafaktisk scenarie'!J32</f>
        <v>0</v>
      </c>
      <c r="I6" s="49">
        <f>'Kontrafaktisk scenarie'!K32</f>
        <v>0</v>
      </c>
      <c r="J6" s="49">
        <f>'Kontrafaktisk scenarie'!L32</f>
        <v>0</v>
      </c>
      <c r="K6" s="49">
        <f>'Kontrafaktisk scenarie'!M32</f>
        <v>0</v>
      </c>
      <c r="L6" s="52">
        <f>'Kontrafaktisk scenarie'!N32</f>
        <v>0</v>
      </c>
    </row>
    <row r="7" spans="2:12" ht="43.15" customHeight="1" thickBot="1" x14ac:dyDescent="0.35">
      <c r="C7" s="2"/>
    </row>
    <row r="8" spans="2:12" ht="43.15" customHeight="1" thickBot="1" x14ac:dyDescent="0.35">
      <c r="B8" s="38" t="s">
        <v>57</v>
      </c>
      <c r="E8" s="3"/>
    </row>
    <row r="9" spans="2:12" ht="43.15" customHeight="1" thickBot="1" x14ac:dyDescent="0.35">
      <c r="B9" s="44" t="s">
        <v>37</v>
      </c>
      <c r="C9" s="43">
        <v>2026</v>
      </c>
      <c r="D9" s="37">
        <v>2027</v>
      </c>
      <c r="E9" s="37">
        <v>2028</v>
      </c>
      <c r="F9" s="37">
        <v>2029</v>
      </c>
      <c r="G9" s="37">
        <v>2030</v>
      </c>
      <c r="H9" s="37">
        <v>2031</v>
      </c>
      <c r="I9" s="37">
        <v>2032</v>
      </c>
      <c r="J9" s="37">
        <v>2033</v>
      </c>
      <c r="K9" s="37">
        <v>2034</v>
      </c>
      <c r="L9" s="47">
        <v>2035</v>
      </c>
    </row>
    <row r="10" spans="2:12" ht="43.15" customHeight="1" thickBot="1" x14ac:dyDescent="0.35">
      <c r="B10" s="45" t="s">
        <v>56</v>
      </c>
      <c r="C10" s="48">
        <f>Projekt!E32</f>
        <v>0</v>
      </c>
      <c r="D10" s="49">
        <f>Projekt!F32</f>
        <v>0</v>
      </c>
      <c r="E10" s="49">
        <f>Projekt!G32</f>
        <v>0</v>
      </c>
      <c r="F10" s="49">
        <f>Projekt!H32</f>
        <v>0</v>
      </c>
      <c r="G10" s="49">
        <f>Projekt!I32</f>
        <v>0</v>
      </c>
      <c r="H10" s="49">
        <f>Projekt!J32</f>
        <v>0</v>
      </c>
      <c r="I10" s="49">
        <f>Projekt!K32</f>
        <v>0</v>
      </c>
      <c r="J10" s="49">
        <f>Projekt!L32</f>
        <v>0</v>
      </c>
      <c r="K10" s="49">
        <f>Projekt!M32</f>
        <v>0</v>
      </c>
      <c r="L10" s="50">
        <f>Projekt!N32</f>
        <v>0</v>
      </c>
    </row>
    <row r="11" spans="2:12" ht="43.15" customHeight="1" thickBot="1" x14ac:dyDescent="0.35">
      <c r="B11" s="42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2:12" ht="43.15" customHeight="1" thickBot="1" x14ac:dyDescent="0.35">
      <c r="B12" s="40" t="s">
        <v>52</v>
      </c>
      <c r="C12" s="43">
        <v>2026</v>
      </c>
      <c r="D12" s="37">
        <v>2027</v>
      </c>
      <c r="E12" s="37">
        <v>2028</v>
      </c>
      <c r="F12" s="37">
        <v>2029</v>
      </c>
      <c r="G12" s="37">
        <v>2030</v>
      </c>
      <c r="H12" s="37">
        <v>2031</v>
      </c>
      <c r="I12" s="37">
        <v>2032</v>
      </c>
      <c r="J12" s="37">
        <v>2033</v>
      </c>
      <c r="K12" s="37">
        <v>2034</v>
      </c>
      <c r="L12" s="47">
        <v>2035</v>
      </c>
    </row>
    <row r="13" spans="2:12" ht="43.15" customHeight="1" thickBot="1" x14ac:dyDescent="0.35">
      <c r="B13" s="46" t="s">
        <v>56</v>
      </c>
      <c r="C13" s="48">
        <f t="shared" ref="C13:L13" si="0">SUM(C6-C10)</f>
        <v>0</v>
      </c>
      <c r="D13" s="49">
        <f t="shared" si="0"/>
        <v>0</v>
      </c>
      <c r="E13" s="49">
        <f t="shared" si="0"/>
        <v>0</v>
      </c>
      <c r="F13" s="49">
        <f t="shared" si="0"/>
        <v>0</v>
      </c>
      <c r="G13" s="49">
        <f t="shared" si="0"/>
        <v>0</v>
      </c>
      <c r="H13" s="49">
        <f t="shared" si="0"/>
        <v>0</v>
      </c>
      <c r="I13" s="49">
        <f t="shared" si="0"/>
        <v>0</v>
      </c>
      <c r="J13" s="49">
        <f t="shared" si="0"/>
        <v>0</v>
      </c>
      <c r="K13" s="49">
        <f t="shared" si="0"/>
        <v>0</v>
      </c>
      <c r="L13" s="50">
        <f t="shared" si="0"/>
        <v>0</v>
      </c>
    </row>
    <row r="14" spans="2:12" x14ac:dyDescent="0.3">
      <c r="C14" s="36"/>
      <c r="D14" s="36"/>
      <c r="E14" s="36"/>
      <c r="F14" s="36"/>
      <c r="G14" s="36"/>
      <c r="H14" s="36"/>
      <c r="I14" s="36"/>
      <c r="J14" s="36"/>
      <c r="K14" s="36"/>
      <c r="L14" s="36"/>
    </row>
  </sheetData>
  <sheetProtection algorithmName="SHA-512" hashValue="zFVb5AObEkBg92TGqS/zaXMySNlE7336yqAqQmYpvMavI1vdQgVmCKz7NJbOtU2NdczLWcnmQwDBKkOIrj9O0A==" saltValue="J0pdT8dl5nUpH86h3CCss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B2:Z89"/>
  <sheetViews>
    <sheetView showGridLines="0" zoomScale="85" zoomScaleNormal="85" workbookViewId="0">
      <selection activeCell="I20" sqref="I20"/>
    </sheetView>
  </sheetViews>
  <sheetFormatPr defaultColWidth="9.26953125" defaultRowHeight="14" x14ac:dyDescent="0.3"/>
  <cols>
    <col min="1" max="1" width="9.26953125" style="74"/>
    <col min="2" max="2" width="29.453125" style="74" customWidth="1"/>
    <col min="3" max="3" width="28.453125" style="74" customWidth="1"/>
    <col min="4" max="4" width="16.7265625" style="74" customWidth="1"/>
    <col min="5" max="5" width="20.54296875" style="74" customWidth="1"/>
    <col min="6" max="6" width="13.26953125" style="74" customWidth="1"/>
    <col min="7" max="8" width="14.26953125" style="74" customWidth="1"/>
    <col min="9" max="15" width="10.7265625" style="74" customWidth="1"/>
    <col min="16" max="16" width="16.26953125" style="74" bestFit="1" customWidth="1"/>
    <col min="17" max="17" width="13.54296875" style="74" customWidth="1"/>
    <col min="18" max="18" width="15.54296875" style="74" customWidth="1"/>
    <col min="19" max="19" width="12.7265625" style="74" bestFit="1" customWidth="1"/>
    <col min="20" max="22" width="13.26953125" style="74" bestFit="1" customWidth="1"/>
    <col min="23" max="23" width="12.7265625" style="74" bestFit="1" customWidth="1"/>
    <col min="24" max="24" width="12.26953125" style="74" bestFit="1" customWidth="1"/>
    <col min="25" max="26" width="13.26953125" style="74" bestFit="1" customWidth="1"/>
    <col min="27" max="16384" width="9.26953125" style="74"/>
  </cols>
  <sheetData>
    <row r="2" spans="2:17" ht="14.5" thickBot="1" x14ac:dyDescent="0.35"/>
    <row r="3" spans="2:17" ht="16" thickBot="1" x14ac:dyDescent="0.35">
      <c r="B3" s="75"/>
      <c r="C3" s="76"/>
      <c r="D3" s="76"/>
      <c r="E3" s="135" t="s">
        <v>58</v>
      </c>
      <c r="F3" s="136"/>
      <c r="G3" s="136"/>
      <c r="H3" s="136"/>
      <c r="I3" s="136"/>
      <c r="J3" s="136"/>
      <c r="K3" s="136"/>
      <c r="L3" s="136"/>
      <c r="M3" s="136"/>
      <c r="N3" s="137"/>
    </row>
    <row r="4" spans="2:17" ht="15.5" x14ac:dyDescent="0.3">
      <c r="B4" s="77" t="s">
        <v>1</v>
      </c>
      <c r="C4" s="78" t="s">
        <v>2</v>
      </c>
      <c r="D4" s="79" t="s">
        <v>3</v>
      </c>
      <c r="E4" s="80">
        <v>2026</v>
      </c>
      <c r="F4" s="81">
        <v>2027</v>
      </c>
      <c r="G4" s="80">
        <v>2028</v>
      </c>
      <c r="H4" s="81">
        <v>2029</v>
      </c>
      <c r="I4" s="80">
        <v>2030</v>
      </c>
      <c r="J4" s="81">
        <v>2031</v>
      </c>
      <c r="K4" s="80">
        <v>2032</v>
      </c>
      <c r="L4" s="81">
        <v>2033</v>
      </c>
      <c r="M4" s="80">
        <v>2034</v>
      </c>
      <c r="N4" s="81">
        <v>2035</v>
      </c>
    </row>
    <row r="5" spans="2:17" x14ac:dyDescent="0.3">
      <c r="B5" s="82">
        <v>1</v>
      </c>
      <c r="C5" s="65"/>
      <c r="D5" s="66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2:17" ht="13.5" customHeight="1" x14ac:dyDescent="0.3">
      <c r="B6" s="82">
        <v>2</v>
      </c>
      <c r="C6" s="65"/>
      <c r="D6" s="66"/>
      <c r="E6" s="67"/>
      <c r="F6" s="67"/>
      <c r="G6" s="67"/>
      <c r="H6" s="67"/>
      <c r="I6" s="67"/>
      <c r="J6" s="67"/>
      <c r="K6" s="67"/>
      <c r="L6" s="67"/>
      <c r="M6" s="67"/>
      <c r="N6" s="67"/>
      <c r="Q6" s="83"/>
    </row>
    <row r="7" spans="2:17" x14ac:dyDescent="0.3">
      <c r="B7" s="82">
        <v>3</v>
      </c>
      <c r="C7" s="65"/>
      <c r="D7" s="66"/>
      <c r="E7" s="67"/>
      <c r="F7" s="67"/>
      <c r="G7" s="67"/>
      <c r="H7" s="67"/>
      <c r="I7" s="67"/>
      <c r="J7" s="67"/>
      <c r="K7" s="67"/>
      <c r="L7" s="67"/>
      <c r="M7" s="67"/>
      <c r="N7" s="111"/>
    </row>
    <row r="8" spans="2:17" x14ac:dyDescent="0.3">
      <c r="B8" s="82">
        <v>4</v>
      </c>
      <c r="C8" s="65"/>
      <c r="D8" s="66"/>
      <c r="E8" s="67"/>
      <c r="F8" s="68"/>
      <c r="G8" s="68"/>
      <c r="H8" s="68"/>
      <c r="I8" s="68"/>
      <c r="J8" s="68"/>
      <c r="K8" s="68"/>
      <c r="L8" s="68"/>
      <c r="M8" s="68"/>
      <c r="N8" s="69"/>
    </row>
    <row r="9" spans="2:17" x14ac:dyDescent="0.3">
      <c r="B9" s="82">
        <v>5</v>
      </c>
      <c r="C9" s="65"/>
      <c r="D9" s="66"/>
      <c r="E9" s="67"/>
      <c r="F9" s="68"/>
      <c r="G9" s="68"/>
      <c r="H9" s="68"/>
      <c r="I9" s="68"/>
      <c r="J9" s="68"/>
      <c r="K9" s="68"/>
      <c r="L9" s="68"/>
      <c r="M9" s="68"/>
      <c r="N9" s="69"/>
    </row>
    <row r="10" spans="2:17" x14ac:dyDescent="0.3">
      <c r="B10" s="82">
        <v>6</v>
      </c>
      <c r="C10" s="65"/>
      <c r="D10" s="66"/>
      <c r="E10" s="67"/>
      <c r="F10" s="68"/>
      <c r="G10" s="68"/>
      <c r="H10" s="68"/>
      <c r="I10" s="68"/>
      <c r="J10" s="68"/>
      <c r="K10" s="68"/>
      <c r="L10" s="68"/>
      <c r="M10" s="68"/>
      <c r="N10" s="69"/>
    </row>
    <row r="11" spans="2:17" x14ac:dyDescent="0.3">
      <c r="B11" s="82">
        <v>7</v>
      </c>
      <c r="C11" s="65"/>
      <c r="D11" s="66"/>
      <c r="E11" s="67"/>
      <c r="F11" s="68"/>
      <c r="G11" s="68"/>
      <c r="H11" s="68"/>
      <c r="I11" s="68"/>
      <c r="J11" s="68"/>
      <c r="K11" s="68"/>
      <c r="L11" s="68"/>
      <c r="M11" s="68"/>
      <c r="N11" s="69"/>
    </row>
    <row r="12" spans="2:17" x14ac:dyDescent="0.3">
      <c r="B12" s="82">
        <v>8</v>
      </c>
      <c r="C12" s="65"/>
      <c r="D12" s="66"/>
      <c r="E12" s="67"/>
      <c r="F12" s="68"/>
      <c r="G12" s="68"/>
      <c r="H12" s="68"/>
      <c r="I12" s="68"/>
      <c r="J12" s="68"/>
      <c r="K12" s="68"/>
      <c r="L12" s="68"/>
      <c r="M12" s="68"/>
      <c r="N12" s="69"/>
    </row>
    <row r="13" spans="2:17" x14ac:dyDescent="0.3">
      <c r="B13" s="82">
        <v>9</v>
      </c>
      <c r="C13" s="65"/>
      <c r="D13" s="66"/>
      <c r="E13" s="67"/>
      <c r="F13" s="68"/>
      <c r="G13" s="68"/>
      <c r="H13" s="68"/>
      <c r="I13" s="68"/>
      <c r="J13" s="68"/>
      <c r="K13" s="68"/>
      <c r="L13" s="68"/>
      <c r="M13" s="68"/>
      <c r="N13" s="69"/>
    </row>
    <row r="14" spans="2:17" x14ac:dyDescent="0.3">
      <c r="B14" s="82">
        <v>10</v>
      </c>
      <c r="C14" s="65"/>
      <c r="D14" s="66"/>
      <c r="E14" s="67"/>
      <c r="F14" s="68"/>
      <c r="G14" s="68"/>
      <c r="H14" s="68"/>
      <c r="I14" s="68"/>
      <c r="J14" s="68"/>
      <c r="K14" s="68"/>
      <c r="L14" s="68"/>
      <c r="M14" s="68"/>
      <c r="N14" s="69"/>
    </row>
    <row r="15" spans="2:17" x14ac:dyDescent="0.3">
      <c r="B15" s="82">
        <v>11</v>
      </c>
      <c r="C15" s="65"/>
      <c r="D15" s="66"/>
      <c r="E15" s="67"/>
      <c r="F15" s="68"/>
      <c r="G15" s="68"/>
      <c r="H15" s="68"/>
      <c r="I15" s="68"/>
      <c r="J15" s="68"/>
      <c r="K15" s="68"/>
      <c r="L15" s="68"/>
      <c r="M15" s="68"/>
      <c r="N15" s="69"/>
    </row>
    <row r="16" spans="2:17" x14ac:dyDescent="0.3">
      <c r="B16" s="82">
        <v>12</v>
      </c>
      <c r="C16" s="65"/>
      <c r="D16" s="66"/>
      <c r="E16" s="67"/>
      <c r="F16" s="68"/>
      <c r="G16" s="68"/>
      <c r="H16" s="68"/>
      <c r="I16" s="68"/>
      <c r="J16" s="68"/>
      <c r="K16" s="68"/>
      <c r="L16" s="68"/>
      <c r="M16" s="68"/>
      <c r="N16" s="69"/>
    </row>
    <row r="17" spans="2:14" x14ac:dyDescent="0.3">
      <c r="B17" s="82">
        <v>13</v>
      </c>
      <c r="C17" s="65"/>
      <c r="D17" s="66"/>
      <c r="E17" s="67"/>
      <c r="F17" s="68"/>
      <c r="G17" s="68"/>
      <c r="H17" s="68"/>
      <c r="I17" s="68"/>
      <c r="J17" s="68"/>
      <c r="K17" s="68"/>
      <c r="L17" s="68"/>
      <c r="M17" s="68"/>
      <c r="N17" s="69"/>
    </row>
    <row r="18" spans="2:14" x14ac:dyDescent="0.3">
      <c r="B18" s="82">
        <v>14</v>
      </c>
      <c r="C18" s="65"/>
      <c r="D18" s="66"/>
      <c r="E18" s="67"/>
      <c r="F18" s="68"/>
      <c r="G18" s="68"/>
      <c r="H18" s="68"/>
      <c r="I18" s="68"/>
      <c r="J18" s="68"/>
      <c r="K18" s="68"/>
      <c r="L18" s="68"/>
      <c r="M18" s="68"/>
      <c r="N18" s="69"/>
    </row>
    <row r="19" spans="2:14" x14ac:dyDescent="0.3">
      <c r="B19" s="82">
        <v>15</v>
      </c>
      <c r="C19" s="65"/>
      <c r="D19" s="66"/>
      <c r="E19" s="67"/>
      <c r="F19" s="68"/>
      <c r="G19" s="68"/>
      <c r="H19" s="68"/>
      <c r="I19" s="68"/>
      <c r="J19" s="68"/>
      <c r="K19" s="68"/>
      <c r="L19" s="68"/>
      <c r="M19" s="68"/>
      <c r="N19" s="69"/>
    </row>
    <row r="20" spans="2:14" x14ac:dyDescent="0.3">
      <c r="B20" s="82">
        <v>16</v>
      </c>
      <c r="C20" s="65"/>
      <c r="D20" s="66"/>
      <c r="E20" s="67"/>
      <c r="F20" s="68"/>
      <c r="G20" s="68"/>
      <c r="H20" s="68"/>
      <c r="I20" s="68"/>
      <c r="J20" s="68"/>
      <c r="K20" s="68"/>
      <c r="L20" s="68"/>
      <c r="M20" s="68"/>
      <c r="N20" s="69"/>
    </row>
    <row r="21" spans="2:14" x14ac:dyDescent="0.3">
      <c r="B21" s="82">
        <v>17</v>
      </c>
      <c r="C21" s="65"/>
      <c r="D21" s="66"/>
      <c r="E21" s="67"/>
      <c r="F21" s="68"/>
      <c r="G21" s="68"/>
      <c r="H21" s="68"/>
      <c r="I21" s="68"/>
      <c r="J21" s="68"/>
      <c r="K21" s="68"/>
      <c r="L21" s="68"/>
      <c r="M21" s="68"/>
      <c r="N21" s="69"/>
    </row>
    <row r="22" spans="2:14" x14ac:dyDescent="0.3">
      <c r="B22" s="82">
        <v>18</v>
      </c>
      <c r="C22" s="65"/>
      <c r="D22" s="66"/>
      <c r="E22" s="67"/>
      <c r="F22" s="68"/>
      <c r="G22" s="68"/>
      <c r="H22" s="68"/>
      <c r="I22" s="68"/>
      <c r="J22" s="68"/>
      <c r="K22" s="68"/>
      <c r="L22" s="68"/>
      <c r="M22" s="68"/>
      <c r="N22" s="69"/>
    </row>
    <row r="23" spans="2:14" x14ac:dyDescent="0.3">
      <c r="B23" s="82">
        <v>19</v>
      </c>
      <c r="C23" s="65"/>
      <c r="D23" s="66"/>
      <c r="E23" s="67"/>
      <c r="F23" s="68"/>
      <c r="G23" s="68"/>
      <c r="H23" s="68"/>
      <c r="I23" s="68"/>
      <c r="J23" s="68"/>
      <c r="K23" s="68"/>
      <c r="L23" s="68"/>
      <c r="M23" s="68"/>
      <c r="N23" s="69"/>
    </row>
    <row r="24" spans="2:14" x14ac:dyDescent="0.3">
      <c r="B24" s="82">
        <v>20</v>
      </c>
      <c r="C24" s="65"/>
      <c r="D24" s="66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2:14" x14ac:dyDescent="0.3">
      <c r="B25" s="82">
        <v>21</v>
      </c>
      <c r="C25" s="65"/>
      <c r="D25" s="66"/>
      <c r="E25" s="67"/>
      <c r="F25" s="68"/>
      <c r="G25" s="68"/>
      <c r="H25" s="68"/>
      <c r="I25" s="68"/>
      <c r="J25" s="68"/>
      <c r="K25" s="68"/>
      <c r="L25" s="68"/>
      <c r="M25" s="68"/>
      <c r="N25" s="69"/>
    </row>
    <row r="26" spans="2:14" x14ac:dyDescent="0.3">
      <c r="B26" s="82">
        <v>22</v>
      </c>
      <c r="C26" s="65"/>
      <c r="D26" s="66"/>
      <c r="E26" s="67"/>
      <c r="F26" s="68"/>
      <c r="G26" s="68"/>
      <c r="H26" s="68"/>
      <c r="I26" s="68"/>
      <c r="J26" s="68"/>
      <c r="K26" s="68"/>
      <c r="L26" s="68"/>
      <c r="M26" s="68"/>
      <c r="N26" s="69"/>
    </row>
    <row r="27" spans="2:14" x14ac:dyDescent="0.3">
      <c r="B27" s="82">
        <v>23</v>
      </c>
      <c r="C27" s="65"/>
      <c r="D27" s="66"/>
      <c r="E27" s="67"/>
      <c r="F27" s="68"/>
      <c r="G27" s="68"/>
      <c r="H27" s="68"/>
      <c r="I27" s="68"/>
      <c r="J27" s="68"/>
      <c r="K27" s="68"/>
      <c r="L27" s="68"/>
      <c r="M27" s="68"/>
      <c r="N27" s="69"/>
    </row>
    <row r="28" spans="2:14" x14ac:dyDescent="0.3">
      <c r="B28" s="82">
        <v>24</v>
      </c>
      <c r="C28" s="65"/>
      <c r="D28" s="66"/>
      <c r="E28" s="67"/>
      <c r="F28" s="68"/>
      <c r="G28" s="68"/>
      <c r="H28" s="68"/>
      <c r="I28" s="68"/>
      <c r="J28" s="68"/>
      <c r="K28" s="68"/>
      <c r="L28" s="68"/>
      <c r="M28" s="68"/>
      <c r="N28" s="69"/>
    </row>
    <row r="29" spans="2:14" ht="14.5" thickBot="1" x14ac:dyDescent="0.35">
      <c r="B29" s="84">
        <v>25</v>
      </c>
      <c r="C29" s="65"/>
      <c r="D29" s="70"/>
      <c r="E29" s="71"/>
      <c r="F29" s="72"/>
      <c r="G29" s="72"/>
      <c r="H29" s="72"/>
      <c r="I29" s="72"/>
      <c r="J29" s="72"/>
      <c r="K29" s="72"/>
      <c r="L29" s="72"/>
      <c r="M29" s="72"/>
      <c r="N29" s="73"/>
    </row>
    <row r="30" spans="2:14" ht="14.5" thickBot="1" x14ac:dyDescent="0.35"/>
    <row r="31" spans="2:14" ht="29.25" customHeight="1" thickBot="1" x14ac:dyDescent="0.35">
      <c r="B31" s="85" t="s">
        <v>59</v>
      </c>
      <c r="C31" s="86"/>
      <c r="D31" s="87"/>
      <c r="E31" s="88">
        <f>SUM(D36:D60)</f>
        <v>0</v>
      </c>
      <c r="F31" s="88">
        <f t="shared" ref="F31:N31" si="0">SUM(E36:E60)</f>
        <v>0</v>
      </c>
      <c r="G31" s="88">
        <f t="shared" si="0"/>
        <v>0</v>
      </c>
      <c r="H31" s="88">
        <f t="shared" si="0"/>
        <v>0</v>
      </c>
      <c r="I31" s="88">
        <f t="shared" si="0"/>
        <v>0</v>
      </c>
      <c r="J31" s="88">
        <f t="shared" si="0"/>
        <v>0</v>
      </c>
      <c r="K31" s="88">
        <f t="shared" si="0"/>
        <v>0</v>
      </c>
      <c r="L31" s="88">
        <f t="shared" si="0"/>
        <v>0</v>
      </c>
      <c r="M31" s="88">
        <f t="shared" si="0"/>
        <v>0</v>
      </c>
      <c r="N31" s="89">
        <f t="shared" si="0"/>
        <v>0</v>
      </c>
    </row>
    <row r="32" spans="2:14" ht="31.5" customHeight="1" thickBot="1" x14ac:dyDescent="0.45">
      <c r="B32" s="85" t="s">
        <v>60</v>
      </c>
      <c r="C32" s="86"/>
      <c r="D32" s="86"/>
      <c r="E32" s="88">
        <f>SUM(Q36:Q60)</f>
        <v>0</v>
      </c>
      <c r="F32" s="88">
        <f t="shared" ref="F32:N32" si="1">SUM(R36:R60)</f>
        <v>0</v>
      </c>
      <c r="G32" s="88">
        <f t="shared" si="1"/>
        <v>0</v>
      </c>
      <c r="H32" s="88">
        <f t="shared" si="1"/>
        <v>0</v>
      </c>
      <c r="I32" s="88">
        <f t="shared" si="1"/>
        <v>0</v>
      </c>
      <c r="J32" s="88">
        <f t="shared" si="1"/>
        <v>0</v>
      </c>
      <c r="K32" s="88">
        <f t="shared" si="1"/>
        <v>0</v>
      </c>
      <c r="L32" s="88">
        <f t="shared" si="1"/>
        <v>0</v>
      </c>
      <c r="M32" s="88">
        <f t="shared" si="1"/>
        <v>0</v>
      </c>
      <c r="N32" s="89">
        <f t="shared" si="1"/>
        <v>0</v>
      </c>
    </row>
    <row r="33" spans="2:26" hidden="1" x14ac:dyDescent="0.3"/>
    <row r="34" spans="2:26" ht="20.25" hidden="1" customHeight="1" thickBot="1" x14ac:dyDescent="0.35">
      <c r="B34" s="90"/>
      <c r="C34" s="91"/>
      <c r="D34" s="91"/>
      <c r="E34" s="132" t="s">
        <v>35</v>
      </c>
      <c r="F34" s="133"/>
      <c r="G34" s="133"/>
      <c r="H34" s="133"/>
      <c r="I34" s="133"/>
      <c r="J34" s="133"/>
      <c r="K34" s="133"/>
      <c r="L34" s="133"/>
      <c r="M34" s="134"/>
      <c r="N34" s="92"/>
      <c r="O34" s="132" t="s">
        <v>36</v>
      </c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4"/>
    </row>
    <row r="35" spans="2:26" ht="31.5" hidden="1" customHeight="1" thickBot="1" x14ac:dyDescent="0.35">
      <c r="B35" s="93" t="s">
        <v>1</v>
      </c>
      <c r="C35" s="94" t="s">
        <v>2</v>
      </c>
      <c r="D35" s="95">
        <v>2025</v>
      </c>
      <c r="E35" s="96">
        <v>2026</v>
      </c>
      <c r="F35" s="96">
        <v>2027</v>
      </c>
      <c r="G35" s="96">
        <v>2028</v>
      </c>
      <c r="H35" s="96">
        <v>2029</v>
      </c>
      <c r="I35" s="96">
        <v>2030</v>
      </c>
      <c r="J35" s="96">
        <v>2031</v>
      </c>
      <c r="K35" s="96">
        <v>2032</v>
      </c>
      <c r="L35" s="96">
        <v>2033</v>
      </c>
      <c r="M35" s="97">
        <v>2034</v>
      </c>
      <c r="N35" s="54"/>
      <c r="O35" s="93" t="s">
        <v>1</v>
      </c>
      <c r="P35" s="94" t="s">
        <v>2</v>
      </c>
      <c r="Q35" s="98">
        <v>2025</v>
      </c>
      <c r="R35" s="99">
        <v>2026</v>
      </c>
      <c r="S35" s="99">
        <v>2027</v>
      </c>
      <c r="T35" s="99">
        <v>2028</v>
      </c>
      <c r="U35" s="99">
        <v>2029</v>
      </c>
      <c r="V35" s="99">
        <v>2030</v>
      </c>
      <c r="W35" s="99">
        <v>2031</v>
      </c>
      <c r="X35" s="99">
        <v>2032</v>
      </c>
      <c r="Y35" s="99">
        <v>2033</v>
      </c>
      <c r="Z35" s="100">
        <v>2034</v>
      </c>
    </row>
    <row r="36" spans="2:26" hidden="1" x14ac:dyDescent="0.3">
      <c r="B36" s="101">
        <v>1</v>
      </c>
      <c r="C36" s="102" t="str">
        <f>IF(C5="","",C5)</f>
        <v/>
      </c>
      <c r="D36" s="103" t="str">
        <f>IF($D5="","-",IF($D5="MWh",E5/0.277778,(E5*VLOOKUP($C5,Brændsler!$A$4:$F$44,6,FALSE)*VLOOKUP($C5,Brændsler!$A$4:$F$44,4,FALSE))))</f>
        <v>-</v>
      </c>
      <c r="E36" s="103" t="str">
        <f>IF($D5="","-",IF($D5="MWh",F5/0.277778,(F5*VLOOKUP($C5,Brændsler!$A$4:$F$44,6,FALSE)*VLOOKUP($C5,Brændsler!$A$4:$F$44,4,FALSE))))</f>
        <v>-</v>
      </c>
      <c r="F36" s="103" t="str">
        <f>IF($D5="","-",IF($D5="MWh",G5/0.277778,(G5*VLOOKUP($C5,Brændsler!$A$4:$F$44,6,FALSE)*VLOOKUP($C5,Brændsler!$A$4:$F$44,4,FALSE))))</f>
        <v>-</v>
      </c>
      <c r="G36" s="103" t="str">
        <f>IF($D5="","-",IF($D5="MWh",H5/0.277778,(H5*VLOOKUP($C5,Brændsler!$A$4:$F$44,6,FALSE)*VLOOKUP($C5,Brændsler!$A$4:$F$44,4,FALSE))))</f>
        <v>-</v>
      </c>
      <c r="H36" s="103" t="str">
        <f>IF($D5="","-",IF($D5="MWh",I5/0.277778,(I5*VLOOKUP($C5,Brændsler!$A$4:$F$44,6,FALSE)*VLOOKUP($C5,Brændsler!$A$4:$F$44,4,FALSE))))</f>
        <v>-</v>
      </c>
      <c r="I36" s="103" t="str">
        <f>IF($D5="","-",IF($D5="MWh",J5/0.277778,(J5*VLOOKUP($C5,Brændsler!$A$4:$F$44,6,FALSE)*VLOOKUP($C5,Brændsler!$A$4:$F$44,4,FALSE))))</f>
        <v>-</v>
      </c>
      <c r="J36" s="103" t="str">
        <f>IF($D5="","-",IF($D5="MWh",K5/0.277778,(K5*VLOOKUP($C5,Brændsler!$A$4:$F$44,6,FALSE)*VLOOKUP($C5,Brændsler!$A$4:$F$44,4,FALSE))))</f>
        <v>-</v>
      </c>
      <c r="K36" s="103" t="str">
        <f>IF($D5="","-",IF($D5="MWh",L5/0.277778,(L5*VLOOKUP($C5,Brændsler!$A$4:$F$44,6,FALSE)*VLOOKUP($C5,Brændsler!$A$4:$F$44,4,FALSE))))</f>
        <v>-</v>
      </c>
      <c r="L36" s="103" t="str">
        <f>IF($D5="","-",IF($D5="MWh",M5/0.277778,(M5*VLOOKUP($C5,Brændsler!$A$4:$F$44,6,FALSE)*VLOOKUP($C5,Brændsler!$A$4:$F$44,4,FALSE))))</f>
        <v>-</v>
      </c>
      <c r="M36" s="103" t="str">
        <f>IF($D5="","-",IF($D5="MWh",N5/0.277778,(N5*VLOOKUP($C5,Brændsler!$A$4:$F$44,6,FALSE)*VLOOKUP($C5,Brændsler!$A$4:$F$44,4,FALSE))))</f>
        <v>-</v>
      </c>
      <c r="N36" s="54"/>
      <c r="O36" s="101">
        <v>1</v>
      </c>
      <c r="P36" s="102" t="str">
        <f>IF(C5="","",C5)</f>
        <v/>
      </c>
      <c r="Q36" s="104" t="str">
        <f>IF(D36="-","-",(D36*VLOOKUP($P36,Brændsler!$A$5:$F$44,5,FALSE))/1000)</f>
        <v>-</v>
      </c>
      <c r="R36" s="104" t="str">
        <f>IF(E36="-","-",(E36*VLOOKUP($P36,Brændsler!$A$5:$F$44,5,FALSE))/1000)</f>
        <v>-</v>
      </c>
      <c r="S36" s="104" t="str">
        <f>IF(F36="-","-",(F36*VLOOKUP($P36,Brændsler!$A$5:$F$44,5,FALSE))/1000)</f>
        <v>-</v>
      </c>
      <c r="T36" s="104" t="str">
        <f>IF(G36="-","-",(G36*VLOOKUP($P36,Brændsler!$A$5:$F$44,5,FALSE))/1000)</f>
        <v>-</v>
      </c>
      <c r="U36" s="104" t="str">
        <f>IF(H36="-","-",(H36*VLOOKUP($P36,Brændsler!$A$5:$F$44,5,FALSE))/1000)</f>
        <v>-</v>
      </c>
      <c r="V36" s="104" t="str">
        <f>IF(I36="-","-",(I36*VLOOKUP($P36,Brændsler!$A$5:$F$44,5,FALSE))/1000)</f>
        <v>-</v>
      </c>
      <c r="W36" s="104" t="str">
        <f>IF(J36="-","-",(J36*VLOOKUP($P36,Brændsler!$A$5:$F$44,5,FALSE))/1000)</f>
        <v>-</v>
      </c>
      <c r="X36" s="104" t="str">
        <f>IF(K36="-","-",(K36*VLOOKUP($P36,Brændsler!$A$5:$F$44,5,FALSE))/1000)</f>
        <v>-</v>
      </c>
      <c r="Y36" s="104" t="str">
        <f>IF(L36="-","-",(L36*VLOOKUP($P36,Brændsler!$A$5:$F$44,5,FALSE))/1000)</f>
        <v>-</v>
      </c>
      <c r="Z36" s="104" t="str">
        <f>IF(M36="-","-",(M36*VLOOKUP($P36,Brændsler!$A$5:$F$44,5,FALSE))/1000)</f>
        <v>-</v>
      </c>
    </row>
    <row r="37" spans="2:26" hidden="1" x14ac:dyDescent="0.3">
      <c r="B37" s="101">
        <v>2</v>
      </c>
      <c r="C37" s="102" t="str">
        <f t="shared" ref="C37:C60" si="2">IF(C6="","",C6)</f>
        <v/>
      </c>
      <c r="D37" s="103" t="str">
        <f>IF($D6="","-",IF($D6="MWh",E6/0.277778,(E6*VLOOKUP($C6,Brændsler!$A$4:$F$44,6,FALSE)*VLOOKUP($C6,Brændsler!$A$4:$F$44,4,FALSE))))</f>
        <v>-</v>
      </c>
      <c r="E37" s="103" t="str">
        <f>IF($D6="","-",IF($D6="MWh",F6/0.277778,(F6*VLOOKUP($C6,Brændsler!$A$4:$F$44,6,FALSE)*VLOOKUP($C6,Brændsler!$A$4:$F$44,4,FALSE))))</f>
        <v>-</v>
      </c>
      <c r="F37" s="103" t="str">
        <f>IF($D6="","-",IF($D6="MWh",G6/0.277778,(G6*VLOOKUP($C6,Brændsler!$A$4:$F$44,6,FALSE)*VLOOKUP($C6,Brændsler!$A$4:$F$44,4,FALSE))))</f>
        <v>-</v>
      </c>
      <c r="G37" s="103" t="str">
        <f>IF($D6="","-",IF($D6="MWh",H6/0.277778,(H6*VLOOKUP($C6,Brændsler!$A$4:$F$44,6,FALSE)*VLOOKUP($C6,Brændsler!$A$4:$F$44,4,FALSE))))</f>
        <v>-</v>
      </c>
      <c r="H37" s="103" t="str">
        <f>IF($D6="","-",IF($D6="MWh",I6/0.277778,(I6*VLOOKUP($C6,Brændsler!$A$4:$F$44,6,FALSE)*VLOOKUP($C6,Brændsler!$A$4:$F$44,4,FALSE))))</f>
        <v>-</v>
      </c>
      <c r="I37" s="103" t="str">
        <f>IF($D6="","-",IF($D6="MWh",J6/0.277778,(J6*VLOOKUP($C6,Brændsler!$A$4:$F$44,6,FALSE)*VLOOKUP($C6,Brændsler!$A$4:$F$44,4,FALSE))))</f>
        <v>-</v>
      </c>
      <c r="J37" s="103" t="str">
        <f>IF($D6="","-",IF($D6="MWh",K6/0.277778,(K6*VLOOKUP($C6,Brændsler!$A$4:$F$44,6,FALSE)*VLOOKUP($C6,Brændsler!$A$4:$F$44,4,FALSE))))</f>
        <v>-</v>
      </c>
      <c r="K37" s="103" t="str">
        <f>IF($D6="","-",IF($D6="MWh",L6/0.277778,(L6*VLOOKUP($C6,Brændsler!$A$4:$F$44,6,FALSE)*VLOOKUP($C6,Brændsler!$A$4:$F$44,4,FALSE))))</f>
        <v>-</v>
      </c>
      <c r="L37" s="103" t="str">
        <f>IF($D6="","-",IF($D6="MWh",M6/0.277778,(M6*VLOOKUP($C6,Brændsler!$A$4:$F$44,6,FALSE)*VLOOKUP($C6,Brændsler!$A$4:$F$44,4,FALSE))))</f>
        <v>-</v>
      </c>
      <c r="M37" s="103" t="str">
        <f>IF($D6="","-",IF($D6="MWh",N6/0.277778,(N6*VLOOKUP($C6,Brændsler!$A$4:$F$44,6,FALSE)*VLOOKUP($C6,Brændsler!$A$4:$F$44,4,FALSE))))</f>
        <v>-</v>
      </c>
      <c r="N37" s="54"/>
      <c r="O37" s="101">
        <v>2</v>
      </c>
      <c r="P37" s="102" t="str">
        <f t="shared" ref="P37:P60" si="3">IF(C6="","",C6)</f>
        <v/>
      </c>
      <c r="Q37" s="104" t="str">
        <f>IF(D37="-","-",(D37*VLOOKUP($P37,Brændsler!$A$5:$F$44,5,FALSE))/1000)</f>
        <v>-</v>
      </c>
      <c r="R37" s="104" t="str">
        <f>IF(E37="-","-",(E37*VLOOKUP($P37,Brændsler!$A$5:$F$44,5,FALSE))/1000)</f>
        <v>-</v>
      </c>
      <c r="S37" s="104" t="str">
        <f>IF(F37="-","-",(F37*VLOOKUP($P37,Brændsler!$A$5:$F$44,5,FALSE))/1000)</f>
        <v>-</v>
      </c>
      <c r="T37" s="104" t="str">
        <f>IF(G37="-","-",(G37*VLOOKUP($P37,Brændsler!$A$5:$F$44,5,FALSE))/1000)</f>
        <v>-</v>
      </c>
      <c r="U37" s="104" t="str">
        <f>IF(H37="-","-",(H37*VLOOKUP($P37,Brændsler!$A$5:$F$44,5,FALSE))/1000)</f>
        <v>-</v>
      </c>
      <c r="V37" s="104" t="str">
        <f>IF(I37="-","-",(I37*VLOOKUP($P37,Brændsler!$A$5:$F$44,5,FALSE))/1000)</f>
        <v>-</v>
      </c>
      <c r="W37" s="104" t="str">
        <f>IF(J37="-","-",(J37*VLOOKUP($P37,Brændsler!$A$5:$F$44,5,FALSE))/1000)</f>
        <v>-</v>
      </c>
      <c r="X37" s="104" t="str">
        <f>IF(K37="-","-",(K37*VLOOKUP($P37,Brændsler!$A$5:$F$44,5,FALSE))/1000)</f>
        <v>-</v>
      </c>
      <c r="Y37" s="104" t="str">
        <f>IF(L37="-","-",(L37*VLOOKUP($P37,Brændsler!$A$5:$F$44,5,FALSE))/1000)</f>
        <v>-</v>
      </c>
      <c r="Z37" s="104" t="str">
        <f>IF(M37="-","-",(M37*VLOOKUP($P37,Brændsler!$A$5:$F$44,5,FALSE))/1000)</f>
        <v>-</v>
      </c>
    </row>
    <row r="38" spans="2:26" hidden="1" x14ac:dyDescent="0.3">
      <c r="B38" s="101">
        <v>3</v>
      </c>
      <c r="C38" s="102" t="str">
        <f t="shared" si="2"/>
        <v/>
      </c>
      <c r="D38" s="103" t="str">
        <f>IF($D7="","-",IF($D7="MWh",E7/0.277778,(E7*VLOOKUP($C7,Brændsler!$A$4:$F$44,6,FALSE)*VLOOKUP($C7,Brændsler!$A$4:$F$44,4,FALSE))))</f>
        <v>-</v>
      </c>
      <c r="E38" s="103" t="str">
        <f>IF($D7="","-",IF($D7="MWh",F7/0.277778,(F7*VLOOKUP($C7,Brændsler!$A$4:$F$44,6,FALSE)*VLOOKUP($C7,Brændsler!$A$4:$F$44,4,FALSE))))</f>
        <v>-</v>
      </c>
      <c r="F38" s="103" t="str">
        <f>IF($D7="","-",IF($D7="MWh",G7/0.277778,(G7*VLOOKUP($C7,Brændsler!$A$4:$F$44,6,FALSE)*VLOOKUP($C7,Brændsler!$A$4:$F$44,4,FALSE))))</f>
        <v>-</v>
      </c>
      <c r="G38" s="103" t="str">
        <f>IF($D7="","-",IF($D7="MWh",H7/0.277778,(H7*VLOOKUP($C7,Brændsler!$A$4:$F$44,6,FALSE)*VLOOKUP($C7,Brændsler!$A$4:$F$44,4,FALSE))))</f>
        <v>-</v>
      </c>
      <c r="H38" s="103" t="str">
        <f>IF($D7="","-",IF($D7="MWh",I7/0.277778,(I7*VLOOKUP($C7,Brændsler!$A$4:$F$44,6,FALSE)*VLOOKUP($C7,Brændsler!$A$4:$F$44,4,FALSE))))</f>
        <v>-</v>
      </c>
      <c r="I38" s="103" t="str">
        <f>IF($D7="","-",IF($D7="MWh",J7/0.277778,(J7*VLOOKUP($C7,Brændsler!$A$4:$F$44,6,FALSE)*VLOOKUP($C7,Brændsler!$A$4:$F$44,4,FALSE))))</f>
        <v>-</v>
      </c>
      <c r="J38" s="103" t="str">
        <f>IF($D7="","-",IF($D7="MWh",K7/0.277778,(K7*VLOOKUP($C7,Brændsler!$A$4:$F$44,6,FALSE)*VLOOKUP($C7,Brændsler!$A$4:$F$44,4,FALSE))))</f>
        <v>-</v>
      </c>
      <c r="K38" s="103" t="str">
        <f>IF($D7="","-",IF($D7="MWh",L7/0.277778,(L7*VLOOKUP($C7,Brændsler!$A$4:$F$44,6,FALSE)*VLOOKUP($C7,Brændsler!$A$4:$F$44,4,FALSE))))</f>
        <v>-</v>
      </c>
      <c r="L38" s="103" t="str">
        <f>IF($D7="","-",IF($D7="MWh",M7/0.277778,(M7*VLOOKUP($C7,Brændsler!$A$4:$F$44,6,FALSE)*VLOOKUP($C7,Brændsler!$A$4:$F$44,4,FALSE))))</f>
        <v>-</v>
      </c>
      <c r="M38" s="103" t="str">
        <f>IF($D7="","-",IF($D7="MWh",N7/0.277778,(N7*VLOOKUP($C7,Brændsler!$A$4:$F$44,6,FALSE)*VLOOKUP($C7,Brændsler!$A$4:$F$44,4,FALSE))))</f>
        <v>-</v>
      </c>
      <c r="N38" s="54"/>
      <c r="O38" s="101">
        <v>3</v>
      </c>
      <c r="P38" s="102" t="str">
        <f t="shared" si="3"/>
        <v/>
      </c>
      <c r="Q38" s="104" t="str">
        <f>IF(D38="-","-",(D38*VLOOKUP($P38,Brændsler!$A$5:$F$44,5,FALSE))/1000)</f>
        <v>-</v>
      </c>
      <c r="R38" s="104" t="str">
        <f>IF(E38="-","-",(E38*VLOOKUP($P38,Brændsler!$A$5:$F$44,5,FALSE))/1000)</f>
        <v>-</v>
      </c>
      <c r="S38" s="104" t="str">
        <f>IF(F38="-","-",(F38*VLOOKUP($P38,Brændsler!$A$5:$F$44,5,FALSE))/1000)</f>
        <v>-</v>
      </c>
      <c r="T38" s="104" t="str">
        <f>IF(G38="-","-",(G38*VLOOKUP($P38,Brændsler!$A$5:$F$44,5,FALSE))/1000)</f>
        <v>-</v>
      </c>
      <c r="U38" s="104" t="str">
        <f>IF(H38="-","-",(H38*VLOOKUP($P38,Brændsler!$A$5:$F$44,5,FALSE))/1000)</f>
        <v>-</v>
      </c>
      <c r="V38" s="104" t="str">
        <f>IF(I38="-","-",(I38*VLOOKUP($P38,Brændsler!$A$5:$F$44,5,FALSE))/1000)</f>
        <v>-</v>
      </c>
      <c r="W38" s="104" t="str">
        <f>IF(J38="-","-",(J38*VLOOKUP($P38,Brændsler!$A$5:$F$44,5,FALSE))/1000)</f>
        <v>-</v>
      </c>
      <c r="X38" s="104" t="str">
        <f>IF(K38="-","-",(K38*VLOOKUP($P38,Brændsler!$A$5:$F$44,5,FALSE))/1000)</f>
        <v>-</v>
      </c>
      <c r="Y38" s="104" t="str">
        <f>IF(L38="-","-",(L38*VLOOKUP($P38,Brændsler!$A$5:$F$44,5,FALSE))/1000)</f>
        <v>-</v>
      </c>
      <c r="Z38" s="104" t="str">
        <f>IF(M38="-","-",(M38*VLOOKUP($P38,Brændsler!$A$5:$F$44,5,FALSE))/1000)</f>
        <v>-</v>
      </c>
    </row>
    <row r="39" spans="2:26" hidden="1" x14ac:dyDescent="0.3">
      <c r="B39" s="101">
        <v>4</v>
      </c>
      <c r="C39" s="102" t="str">
        <f t="shared" si="2"/>
        <v/>
      </c>
      <c r="D39" s="103" t="str">
        <f>IF($D8="","-",IF($D8="MWh",E8/0.277778,(E8*VLOOKUP($C8,Brændsler!$A$4:$F$44,6,FALSE)*VLOOKUP($C8,Brændsler!$A$4:$F$44,4,FALSE))))</f>
        <v>-</v>
      </c>
      <c r="E39" s="103" t="str">
        <f>IF($D8="","-",IF($D8="MWh",F8/0.277778,(F8*VLOOKUP($C8,Brændsler!$A$4:$F$44,6,FALSE)*VLOOKUP($C8,Brændsler!$A$4:$F$44,4,FALSE))))</f>
        <v>-</v>
      </c>
      <c r="F39" s="103" t="str">
        <f>IF($D8="","-",IF($D8="MWh",G8/0.277778,(G8*VLOOKUP($C8,Brændsler!$A$4:$F$44,6,FALSE)*VLOOKUP($C8,Brændsler!$A$4:$F$44,4,FALSE))))</f>
        <v>-</v>
      </c>
      <c r="G39" s="103" t="str">
        <f>IF($D8="","-",IF($D8="MWh",H8/0.277778,(H8*VLOOKUP($C8,Brændsler!$A$4:$F$44,6,FALSE)*VLOOKUP($C8,Brændsler!$A$4:$F$44,4,FALSE))))</f>
        <v>-</v>
      </c>
      <c r="H39" s="103" t="str">
        <f>IF($D8="","-",IF($D8="MWh",I8/0.277778,(I8*VLOOKUP($C8,Brændsler!$A$4:$F$44,6,FALSE)*VLOOKUP($C8,Brændsler!$A$4:$F$44,4,FALSE))))</f>
        <v>-</v>
      </c>
      <c r="I39" s="103" t="str">
        <f>IF($D8="","-",IF($D8="MWh",J8/0.277778,(J8*VLOOKUP($C8,Brændsler!$A$4:$F$44,6,FALSE)*VLOOKUP($C8,Brændsler!$A$4:$F$44,4,FALSE))))</f>
        <v>-</v>
      </c>
      <c r="J39" s="103" t="str">
        <f>IF($D8="","-",IF($D8="MWh",K8/0.277778,(K8*VLOOKUP($C8,Brændsler!$A$4:$F$44,6,FALSE)*VLOOKUP($C8,Brændsler!$A$4:$F$44,4,FALSE))))</f>
        <v>-</v>
      </c>
      <c r="K39" s="103" t="str">
        <f>IF($D8="","-",IF($D8="MWh",L8/0.277778,(L8*VLOOKUP($C8,Brændsler!$A$4:$F$44,6,FALSE)*VLOOKUP($C8,Brændsler!$A$4:$F$44,4,FALSE))))</f>
        <v>-</v>
      </c>
      <c r="L39" s="103" t="str">
        <f>IF($D8="","-",IF($D8="MWh",M8/0.277778,(M8*VLOOKUP($C8,Brændsler!$A$4:$F$44,6,FALSE)*VLOOKUP($C8,Brændsler!$A$4:$F$44,4,FALSE))))</f>
        <v>-</v>
      </c>
      <c r="M39" s="103" t="str">
        <f>IF($D8="","-",IF($D8="MWh",N8/0.277778,(N8*VLOOKUP($C8,Brændsler!$A$4:$F$44,6,FALSE)*VLOOKUP($C8,Brændsler!$A$4:$F$44,4,FALSE))))</f>
        <v>-</v>
      </c>
      <c r="N39" s="54"/>
      <c r="O39" s="101">
        <v>4</v>
      </c>
      <c r="P39" s="102" t="str">
        <f t="shared" si="3"/>
        <v/>
      </c>
      <c r="Q39" s="104" t="str">
        <f>IF(D39="-","-",(D39*VLOOKUP($P39,Brændsler!$A$5:$F$44,5,FALSE))/1000)</f>
        <v>-</v>
      </c>
      <c r="R39" s="104" t="str">
        <f>IF(E39="-","-",(E39*VLOOKUP($P39,Brændsler!$A$5:$F$44,5,FALSE))/1000)</f>
        <v>-</v>
      </c>
      <c r="S39" s="104" t="str">
        <f>IF(F39="-","-",(F39*VLOOKUP($P39,Brændsler!$A$5:$F$44,5,FALSE))/1000)</f>
        <v>-</v>
      </c>
      <c r="T39" s="104" t="str">
        <f>IF(G39="-","-",(G39*VLOOKUP($P39,Brændsler!$A$5:$F$44,5,FALSE))/1000)</f>
        <v>-</v>
      </c>
      <c r="U39" s="104" t="str">
        <f>IF(H39="-","-",(H39*VLOOKUP($P39,Brændsler!$A$5:$F$44,5,FALSE))/1000)</f>
        <v>-</v>
      </c>
      <c r="V39" s="104" t="str">
        <f>IF(I39="-","-",(I39*VLOOKUP($P39,Brændsler!$A$5:$F$44,5,FALSE))/1000)</f>
        <v>-</v>
      </c>
      <c r="W39" s="104" t="str">
        <f>IF(J39="-","-",(J39*VLOOKUP($P39,Brændsler!$A$5:$F$44,5,FALSE))/1000)</f>
        <v>-</v>
      </c>
      <c r="X39" s="104" t="str">
        <f>IF(K39="-","-",(K39*VLOOKUP($P39,Brændsler!$A$5:$F$44,5,FALSE))/1000)</f>
        <v>-</v>
      </c>
      <c r="Y39" s="104" t="str">
        <f>IF(L39="-","-",(L39*VLOOKUP($P39,Brændsler!$A$5:$F$44,5,FALSE))/1000)</f>
        <v>-</v>
      </c>
      <c r="Z39" s="104" t="str">
        <f>IF(M39="-","-",(M39*VLOOKUP($P39,Brændsler!$A$5:$F$44,5,FALSE))/1000)</f>
        <v>-</v>
      </c>
    </row>
    <row r="40" spans="2:26" hidden="1" x14ac:dyDescent="0.3">
      <c r="B40" s="101">
        <v>5</v>
      </c>
      <c r="C40" s="102" t="str">
        <f t="shared" si="2"/>
        <v/>
      </c>
      <c r="D40" s="103" t="str">
        <f>IF($D9="","-",IF($D9="MWh",E9/0.277778,(E9*VLOOKUP($C9,Brændsler!$A$4:$F$44,6,FALSE)*VLOOKUP($C9,Brændsler!$A$4:$F$44,4,FALSE))))</f>
        <v>-</v>
      </c>
      <c r="E40" s="103" t="str">
        <f>IF($D9="","-",IF($D9="MWh",F9/0.277778,(F9*VLOOKUP($C9,Brændsler!$A$4:$F$44,6,FALSE)*VLOOKUP($C9,Brændsler!$A$4:$F$44,4,FALSE))))</f>
        <v>-</v>
      </c>
      <c r="F40" s="103" t="str">
        <f>IF($D9="","-",IF($D9="MWh",G9/0.277778,(G9*VLOOKUP($C9,Brændsler!$A$4:$F$44,6,FALSE)*VLOOKUP($C9,Brændsler!$A$4:$F$44,4,FALSE))))</f>
        <v>-</v>
      </c>
      <c r="G40" s="103" t="str">
        <f>IF($D9="","-",IF($D9="MWh",H9/0.277778,(H9*VLOOKUP($C9,Brændsler!$A$4:$F$44,6,FALSE)*VLOOKUP($C9,Brændsler!$A$4:$F$44,4,FALSE))))</f>
        <v>-</v>
      </c>
      <c r="H40" s="103" t="str">
        <f>IF($D9="","-",IF($D9="MWh",I9/0.277778,(I9*VLOOKUP($C9,Brændsler!$A$4:$F$44,6,FALSE)*VLOOKUP($C9,Brændsler!$A$4:$F$44,4,FALSE))))</f>
        <v>-</v>
      </c>
      <c r="I40" s="103" t="str">
        <f>IF($D9="","-",IF($D9="MWh",J9/0.277778,(J9*VLOOKUP($C9,Brændsler!$A$4:$F$44,6,FALSE)*VLOOKUP($C9,Brændsler!$A$4:$F$44,4,FALSE))))</f>
        <v>-</v>
      </c>
      <c r="J40" s="103" t="str">
        <f>IF($D9="","-",IF($D9="MWh",K9/0.277778,(K9*VLOOKUP($C9,Brændsler!$A$4:$F$44,6,FALSE)*VLOOKUP($C9,Brændsler!$A$4:$F$44,4,FALSE))))</f>
        <v>-</v>
      </c>
      <c r="K40" s="103" t="str">
        <f>IF($D9="","-",IF($D9="MWh",L9/0.277778,(L9*VLOOKUP($C9,Brændsler!$A$4:$F$44,6,FALSE)*VLOOKUP($C9,Brændsler!$A$4:$F$44,4,FALSE))))</f>
        <v>-</v>
      </c>
      <c r="L40" s="103" t="str">
        <f>IF($D9="","-",IF($D9="MWh",M9/0.277778,(M9*VLOOKUP($C9,Brændsler!$A$4:$F$44,6,FALSE)*VLOOKUP($C9,Brændsler!$A$4:$F$44,4,FALSE))))</f>
        <v>-</v>
      </c>
      <c r="M40" s="103" t="str">
        <f>IF($D9="","-",IF($D9="MWh",N9/0.277778,(N9*VLOOKUP($C9,Brændsler!$A$4:$F$44,6,FALSE)*VLOOKUP($C9,Brændsler!$A$4:$F$44,4,FALSE))))</f>
        <v>-</v>
      </c>
      <c r="N40" s="54"/>
      <c r="O40" s="101">
        <v>5</v>
      </c>
      <c r="P40" s="102" t="str">
        <f t="shared" si="3"/>
        <v/>
      </c>
      <c r="Q40" s="104" t="str">
        <f>IF(D40="-","-",(D40*VLOOKUP($P40,Brændsler!$A$5:$F$44,5,FALSE))/1000)</f>
        <v>-</v>
      </c>
      <c r="R40" s="104" t="str">
        <f>IF(E40="-","-",(E40*VLOOKUP($P40,Brændsler!$A$5:$F$44,5,FALSE))/1000)</f>
        <v>-</v>
      </c>
      <c r="S40" s="104" t="str">
        <f>IF(F40="-","-",(F40*VLOOKUP($P40,Brændsler!$A$5:$F$44,5,FALSE))/1000)</f>
        <v>-</v>
      </c>
      <c r="T40" s="104" t="str">
        <f>IF(G40="-","-",(G40*VLOOKUP($P40,Brændsler!$A$5:$F$44,5,FALSE))/1000)</f>
        <v>-</v>
      </c>
      <c r="U40" s="104" t="str">
        <f>IF(H40="-","-",(H40*VLOOKUP($P40,Brændsler!$A$5:$F$44,5,FALSE))/1000)</f>
        <v>-</v>
      </c>
      <c r="V40" s="104" t="str">
        <f>IF(I40="-","-",(I40*VLOOKUP($P40,Brændsler!$A$5:$F$44,5,FALSE))/1000)</f>
        <v>-</v>
      </c>
      <c r="W40" s="104" t="str">
        <f>IF(J40="-","-",(J40*VLOOKUP($P40,Brændsler!$A$5:$F$44,5,FALSE))/1000)</f>
        <v>-</v>
      </c>
      <c r="X40" s="104" t="str">
        <f>IF(K40="-","-",(K40*VLOOKUP($P40,Brændsler!$A$5:$F$44,5,FALSE))/1000)</f>
        <v>-</v>
      </c>
      <c r="Y40" s="104" t="str">
        <f>IF(L40="-","-",(L40*VLOOKUP($P40,Brændsler!$A$5:$F$44,5,FALSE))/1000)</f>
        <v>-</v>
      </c>
      <c r="Z40" s="104" t="str">
        <f>IF(M40="-","-",(M40*VLOOKUP($P40,Brændsler!$A$5:$F$44,5,FALSE))/1000)</f>
        <v>-</v>
      </c>
    </row>
    <row r="41" spans="2:26" hidden="1" x14ac:dyDescent="0.3">
      <c r="B41" s="101">
        <v>6</v>
      </c>
      <c r="C41" s="102" t="str">
        <f t="shared" si="2"/>
        <v/>
      </c>
      <c r="D41" s="103" t="str">
        <f>IF($D10="","-",IF($D10="MWh",E10/0.277778,(E10*VLOOKUP($C10,Brændsler!$A$4:$F$44,6,FALSE)*VLOOKUP($C10,Brændsler!$A$4:$F$44,4,FALSE))))</f>
        <v>-</v>
      </c>
      <c r="E41" s="103" t="str">
        <f>IF($D10="","-",IF($D10="MWh",F10/0.277778,(F10*VLOOKUP($C10,Brændsler!$A$4:$F$44,6,FALSE)*VLOOKUP($C10,Brændsler!$A$4:$F$44,4,FALSE))))</f>
        <v>-</v>
      </c>
      <c r="F41" s="103" t="str">
        <f>IF($D10="","-",IF($D10="MWh",G10/0.277778,(G10*VLOOKUP($C10,Brændsler!$A$4:$F$44,6,FALSE)*VLOOKUP($C10,Brændsler!$A$4:$F$44,4,FALSE))))</f>
        <v>-</v>
      </c>
      <c r="G41" s="103" t="str">
        <f>IF($D10="","-",IF($D10="MWh",H10/0.277778,(H10*VLOOKUP($C10,Brændsler!$A$4:$F$44,6,FALSE)*VLOOKUP($C10,Brændsler!$A$4:$F$44,4,FALSE))))</f>
        <v>-</v>
      </c>
      <c r="H41" s="103" t="str">
        <f>IF($D10="","-",IF($D10="MWh",I10/0.277778,(I10*VLOOKUP($C10,Brændsler!$A$4:$F$44,6,FALSE)*VLOOKUP($C10,Brændsler!$A$4:$F$44,4,FALSE))))</f>
        <v>-</v>
      </c>
      <c r="I41" s="103" t="str">
        <f>IF($D10="","-",IF($D10="MWh",J10/0.277778,(J10*VLOOKUP($C10,Brændsler!$A$4:$F$44,6,FALSE)*VLOOKUP($C10,Brændsler!$A$4:$F$44,4,FALSE))))</f>
        <v>-</v>
      </c>
      <c r="J41" s="103" t="str">
        <f>IF($D10="","-",IF($D10="MWh",K10/0.277778,(K10*VLOOKUP($C10,Brændsler!$A$4:$F$44,6,FALSE)*VLOOKUP($C10,Brændsler!$A$4:$F$44,4,FALSE))))</f>
        <v>-</v>
      </c>
      <c r="K41" s="103" t="str">
        <f>IF($D10="","-",IF($D10="MWh",L10/0.277778,(L10*VLOOKUP($C10,Brændsler!$A$4:$F$44,6,FALSE)*VLOOKUP($C10,Brændsler!$A$4:$F$44,4,FALSE))))</f>
        <v>-</v>
      </c>
      <c r="L41" s="103" t="str">
        <f>IF($D10="","-",IF($D10="MWh",M10/0.277778,(M10*VLOOKUP($C10,Brændsler!$A$4:$F$44,6,FALSE)*VLOOKUP($C10,Brændsler!$A$4:$F$44,4,FALSE))))</f>
        <v>-</v>
      </c>
      <c r="M41" s="103" t="str">
        <f>IF($D10="","-",IF($D10="MWh",N10/0.277778,(N10*VLOOKUP($C10,Brændsler!$A$4:$F$44,6,FALSE)*VLOOKUP($C10,Brændsler!$A$4:$F$44,4,FALSE))))</f>
        <v>-</v>
      </c>
      <c r="N41" s="54"/>
      <c r="O41" s="101">
        <v>6</v>
      </c>
      <c r="P41" s="102" t="str">
        <f t="shared" si="3"/>
        <v/>
      </c>
      <c r="Q41" s="104" t="str">
        <f>IF(D41="-","-",(D41*VLOOKUP($P41,Brændsler!$A$5:$F$44,5,FALSE))/1000)</f>
        <v>-</v>
      </c>
      <c r="R41" s="104" t="str">
        <f>IF(E41="-","-",(E41*VLOOKUP($P41,Brændsler!$A$5:$F$44,5,FALSE))/1000)</f>
        <v>-</v>
      </c>
      <c r="S41" s="104" t="str">
        <f>IF(F41="-","-",(F41*VLOOKUP($P41,Brændsler!$A$5:$F$44,5,FALSE))/1000)</f>
        <v>-</v>
      </c>
      <c r="T41" s="104" t="str">
        <f>IF(G41="-","-",(G41*VLOOKUP($P41,Brændsler!$A$5:$F$44,5,FALSE))/1000)</f>
        <v>-</v>
      </c>
      <c r="U41" s="104" t="str">
        <f>IF(H41="-","-",(H41*VLOOKUP($P41,Brændsler!$A$5:$F$44,5,FALSE))/1000)</f>
        <v>-</v>
      </c>
      <c r="V41" s="104" t="str">
        <f>IF(I41="-","-",(I41*VLOOKUP($P41,Brændsler!$A$5:$F$44,5,FALSE))/1000)</f>
        <v>-</v>
      </c>
      <c r="W41" s="104" t="str">
        <f>IF(J41="-","-",(J41*VLOOKUP($P41,Brændsler!$A$5:$F$44,5,FALSE))/1000)</f>
        <v>-</v>
      </c>
      <c r="X41" s="104" t="str">
        <f>IF(K41="-","-",(K41*VLOOKUP($P41,Brændsler!$A$5:$F$44,5,FALSE))/1000)</f>
        <v>-</v>
      </c>
      <c r="Y41" s="104" t="str">
        <f>IF(L41="-","-",(L41*VLOOKUP($P41,Brændsler!$A$5:$F$44,5,FALSE))/1000)</f>
        <v>-</v>
      </c>
      <c r="Z41" s="104" t="str">
        <f>IF(M41="-","-",(M41*VLOOKUP($P41,Brændsler!$A$5:$F$44,5,FALSE))/1000)</f>
        <v>-</v>
      </c>
    </row>
    <row r="42" spans="2:26" hidden="1" x14ac:dyDescent="0.3">
      <c r="B42" s="101">
        <v>7</v>
      </c>
      <c r="C42" s="102" t="str">
        <f t="shared" si="2"/>
        <v/>
      </c>
      <c r="D42" s="103" t="str">
        <f>IF($D11="","-",IF($D11="MWh",E11/0.277778,(E11*VLOOKUP($C11,Brændsler!$A$4:$F$44,6,FALSE)*VLOOKUP($C11,Brændsler!$A$4:$F$44,4,FALSE))))</f>
        <v>-</v>
      </c>
      <c r="E42" s="103" t="str">
        <f>IF($D11="","-",IF($D11="MWh",F11/0.277778,(F11*VLOOKUP($C11,Brændsler!$A$4:$F$44,6,FALSE)*VLOOKUP($C11,Brændsler!$A$4:$F$44,4,FALSE))))</f>
        <v>-</v>
      </c>
      <c r="F42" s="103" t="str">
        <f>IF($D11="","-",IF($D11="MWh",G11/0.277778,(G11*VLOOKUP($C11,Brændsler!$A$4:$F$44,6,FALSE)*VLOOKUP($C11,Brændsler!$A$4:$F$44,4,FALSE))))</f>
        <v>-</v>
      </c>
      <c r="G42" s="103" t="str">
        <f>IF($D11="","-",IF($D11="MWh",H11/0.277778,(H11*VLOOKUP($C11,Brændsler!$A$4:$F$44,6,FALSE)*VLOOKUP($C11,Brændsler!$A$4:$F$44,4,FALSE))))</f>
        <v>-</v>
      </c>
      <c r="H42" s="103" t="str">
        <f>IF($D11="","-",IF($D11="MWh",I11/0.277778,(I11*VLOOKUP($C11,Brændsler!$A$4:$F$44,6,FALSE)*VLOOKUP($C11,Brændsler!$A$4:$F$44,4,FALSE))))</f>
        <v>-</v>
      </c>
      <c r="I42" s="103" t="str">
        <f>IF($D11="","-",IF($D11="MWh",J11/0.277778,(J11*VLOOKUP($C11,Brændsler!$A$4:$F$44,6,FALSE)*VLOOKUP($C11,Brændsler!$A$4:$F$44,4,FALSE))))</f>
        <v>-</v>
      </c>
      <c r="J42" s="103" t="str">
        <f>IF($D11="","-",IF($D11="MWh",K11/0.277778,(K11*VLOOKUP($C11,Brændsler!$A$4:$F$44,6,FALSE)*VLOOKUP($C11,Brændsler!$A$4:$F$44,4,FALSE))))</f>
        <v>-</v>
      </c>
      <c r="K42" s="103" t="str">
        <f>IF($D11="","-",IF($D11="MWh",L11/0.277778,(L11*VLOOKUP($C11,Brændsler!$A$4:$F$44,6,FALSE)*VLOOKUP($C11,Brændsler!$A$4:$F$44,4,FALSE))))</f>
        <v>-</v>
      </c>
      <c r="L42" s="103" t="str">
        <f>IF($D11="","-",IF($D11="MWh",M11/0.277778,(M11*VLOOKUP($C11,Brændsler!$A$4:$F$44,6,FALSE)*VLOOKUP($C11,Brændsler!$A$4:$F$44,4,FALSE))))</f>
        <v>-</v>
      </c>
      <c r="M42" s="103" t="str">
        <f>IF($D11="","-",IF($D11="MWh",N11/0.277778,(N11*VLOOKUP($C11,Brændsler!$A$4:$F$44,6,FALSE)*VLOOKUP($C11,Brændsler!$A$4:$F$44,4,FALSE))))</f>
        <v>-</v>
      </c>
      <c r="N42" s="54"/>
      <c r="O42" s="101">
        <v>7</v>
      </c>
      <c r="P42" s="102" t="str">
        <f t="shared" si="3"/>
        <v/>
      </c>
      <c r="Q42" s="104" t="str">
        <f>IF(D42="-","-",(D42*VLOOKUP($P42,Brændsler!$A$5:$F$44,5,FALSE))/1000)</f>
        <v>-</v>
      </c>
      <c r="R42" s="104" t="str">
        <f>IF(E42="-","-",(E42*VLOOKUP($P42,Brændsler!$A$5:$F$44,5,FALSE))/1000)</f>
        <v>-</v>
      </c>
      <c r="S42" s="104" t="str">
        <f>IF(F42="-","-",(F42*VLOOKUP($P42,Brændsler!$A$5:$F$44,5,FALSE))/1000)</f>
        <v>-</v>
      </c>
      <c r="T42" s="104" t="str">
        <f>IF(G42="-","-",(G42*VLOOKUP($P42,Brændsler!$A$5:$F$44,5,FALSE))/1000)</f>
        <v>-</v>
      </c>
      <c r="U42" s="104" t="str">
        <f>IF(H42="-","-",(H42*VLOOKUP($P42,Brændsler!$A$5:$F$44,5,FALSE))/1000)</f>
        <v>-</v>
      </c>
      <c r="V42" s="104" t="str">
        <f>IF(I42="-","-",(I42*VLOOKUP($P42,Brændsler!$A$5:$F$44,5,FALSE))/1000)</f>
        <v>-</v>
      </c>
      <c r="W42" s="104" t="str">
        <f>IF(J42="-","-",(J42*VLOOKUP($P42,Brændsler!$A$5:$F$44,5,FALSE))/1000)</f>
        <v>-</v>
      </c>
      <c r="X42" s="104" t="str">
        <f>IF(K42="-","-",(K42*VLOOKUP($P42,Brændsler!$A$5:$F$44,5,FALSE))/1000)</f>
        <v>-</v>
      </c>
      <c r="Y42" s="104" t="str">
        <f>IF(L42="-","-",(L42*VLOOKUP($P42,Brændsler!$A$5:$F$44,5,FALSE))/1000)</f>
        <v>-</v>
      </c>
      <c r="Z42" s="104" t="str">
        <f>IF(M42="-","-",(M42*VLOOKUP($P42,Brændsler!$A$5:$F$44,5,FALSE))/1000)</f>
        <v>-</v>
      </c>
    </row>
    <row r="43" spans="2:26" hidden="1" x14ac:dyDescent="0.3">
      <c r="B43" s="101">
        <v>8</v>
      </c>
      <c r="C43" s="102" t="str">
        <f t="shared" si="2"/>
        <v/>
      </c>
      <c r="D43" s="103" t="str">
        <f>IF($D12="","-",IF($D12="MWh",E12/0.277778,(E12*VLOOKUP($C12,Brændsler!$A$4:$F$44,6,FALSE)*VLOOKUP($C12,Brændsler!$A$4:$F$44,4,FALSE))))</f>
        <v>-</v>
      </c>
      <c r="E43" s="103" t="str">
        <f>IF($D12="","-",IF($D12="MWh",F12/0.277778,(F12*VLOOKUP($C12,Brændsler!$A$4:$F$44,6,FALSE)*VLOOKUP($C12,Brændsler!$A$4:$F$44,4,FALSE))))</f>
        <v>-</v>
      </c>
      <c r="F43" s="103" t="str">
        <f>IF($D12="","-",IF($D12="MWh",G12/0.277778,(G12*VLOOKUP($C12,Brændsler!$A$4:$F$44,6,FALSE)*VLOOKUP($C12,Brændsler!$A$4:$F$44,4,FALSE))))</f>
        <v>-</v>
      </c>
      <c r="G43" s="103" t="str">
        <f>IF($D12="","-",IF($D12="MWh",H12/0.277778,(H12*VLOOKUP($C12,Brændsler!$A$4:$F$44,6,FALSE)*VLOOKUP($C12,Brændsler!$A$4:$F$44,4,FALSE))))</f>
        <v>-</v>
      </c>
      <c r="H43" s="103" t="str">
        <f>IF($D12="","-",IF($D12="MWh",I12/0.277778,(I12*VLOOKUP($C12,Brændsler!$A$4:$F$44,6,FALSE)*VLOOKUP($C12,Brændsler!$A$4:$F$44,4,FALSE))))</f>
        <v>-</v>
      </c>
      <c r="I43" s="103" t="str">
        <f>IF($D12="","-",IF($D12="MWh",J12/0.277778,(J12*VLOOKUP($C12,Brændsler!$A$4:$F$44,6,FALSE)*VLOOKUP($C12,Brændsler!$A$4:$F$44,4,FALSE))))</f>
        <v>-</v>
      </c>
      <c r="J43" s="103" t="str">
        <f>IF($D12="","-",IF($D12="MWh",K12/0.277778,(K12*VLOOKUP($C12,Brændsler!$A$4:$F$44,6,FALSE)*VLOOKUP($C12,Brændsler!$A$4:$F$44,4,FALSE))))</f>
        <v>-</v>
      </c>
      <c r="K43" s="103" t="str">
        <f>IF($D12="","-",IF($D12="MWh",L12/0.277778,(L12*VLOOKUP($C12,Brændsler!$A$4:$F$44,6,FALSE)*VLOOKUP($C12,Brændsler!$A$4:$F$44,4,FALSE))))</f>
        <v>-</v>
      </c>
      <c r="L43" s="103" t="str">
        <f>IF($D12="","-",IF($D12="MWh",M12/0.277778,(M12*VLOOKUP($C12,Brændsler!$A$4:$F$44,6,FALSE)*VLOOKUP($C12,Brændsler!$A$4:$F$44,4,FALSE))))</f>
        <v>-</v>
      </c>
      <c r="M43" s="103" t="str">
        <f>IF($D12="","-",IF($D12="MWh",N12/0.277778,(N12*VLOOKUP($C12,Brændsler!$A$4:$F$44,6,FALSE)*VLOOKUP($C12,Brændsler!$A$4:$F$44,4,FALSE))))</f>
        <v>-</v>
      </c>
      <c r="N43" s="54"/>
      <c r="O43" s="101">
        <v>8</v>
      </c>
      <c r="P43" s="102" t="str">
        <f t="shared" si="3"/>
        <v/>
      </c>
      <c r="Q43" s="104" t="str">
        <f>IF(D43="-","-",(D43*VLOOKUP($P43,Brændsler!$A$5:$F$44,5,FALSE))/1000)</f>
        <v>-</v>
      </c>
      <c r="R43" s="104" t="str">
        <f>IF(E43="-","-",(E43*VLOOKUP($P43,Brændsler!$A$5:$F$44,5,FALSE))/1000)</f>
        <v>-</v>
      </c>
      <c r="S43" s="104" t="str">
        <f>IF(F43="-","-",(F43*VLOOKUP($P43,Brændsler!$A$5:$F$44,5,FALSE))/1000)</f>
        <v>-</v>
      </c>
      <c r="T43" s="104" t="str">
        <f>IF(G43="-","-",(G43*VLOOKUP($P43,Brændsler!$A$5:$F$44,5,FALSE))/1000)</f>
        <v>-</v>
      </c>
      <c r="U43" s="104" t="str">
        <f>IF(H43="-","-",(H43*VLOOKUP($P43,Brændsler!$A$5:$F$44,5,FALSE))/1000)</f>
        <v>-</v>
      </c>
      <c r="V43" s="104" t="str">
        <f>IF(I43="-","-",(I43*VLOOKUP($P43,Brændsler!$A$5:$F$44,5,FALSE))/1000)</f>
        <v>-</v>
      </c>
      <c r="W43" s="104" t="str">
        <f>IF(J43="-","-",(J43*VLOOKUP($P43,Brændsler!$A$5:$F$44,5,FALSE))/1000)</f>
        <v>-</v>
      </c>
      <c r="X43" s="104" t="str">
        <f>IF(K43="-","-",(K43*VLOOKUP($P43,Brændsler!$A$5:$F$44,5,FALSE))/1000)</f>
        <v>-</v>
      </c>
      <c r="Y43" s="104" t="str">
        <f>IF(L43="-","-",(L43*VLOOKUP($P43,Brændsler!$A$5:$F$44,5,FALSE))/1000)</f>
        <v>-</v>
      </c>
      <c r="Z43" s="104" t="str">
        <f>IF(M43="-","-",(M43*VLOOKUP($P43,Brændsler!$A$5:$F$44,5,FALSE))/1000)</f>
        <v>-</v>
      </c>
    </row>
    <row r="44" spans="2:26" hidden="1" x14ac:dyDescent="0.3">
      <c r="B44" s="101">
        <v>9</v>
      </c>
      <c r="C44" s="102" t="str">
        <f t="shared" si="2"/>
        <v/>
      </c>
      <c r="D44" s="103" t="str">
        <f>IF($D13="","-",IF($D13="MWh",E13/0.277778,(E13*VLOOKUP($C13,Brændsler!$A$4:$F$44,6,FALSE)*VLOOKUP($C13,Brændsler!$A$4:$F$44,4,FALSE))))</f>
        <v>-</v>
      </c>
      <c r="E44" s="103" t="str">
        <f>IF($D13="","-",IF($D13="MWh",F13/0.277778,(F13*VLOOKUP($C13,Brændsler!$A$4:$F$44,6,FALSE)*VLOOKUP($C13,Brændsler!$A$4:$F$44,4,FALSE))))</f>
        <v>-</v>
      </c>
      <c r="F44" s="103" t="str">
        <f>IF($D13="","-",IF($D13="MWh",G13/0.277778,(G13*VLOOKUP($C13,Brændsler!$A$4:$F$44,6,FALSE)*VLOOKUP($C13,Brændsler!$A$4:$F$44,4,FALSE))))</f>
        <v>-</v>
      </c>
      <c r="G44" s="103" t="str">
        <f>IF($D13="","-",IF($D13="MWh",H13/0.277778,(H13*VLOOKUP($C13,Brændsler!$A$4:$F$44,6,FALSE)*VLOOKUP($C13,Brændsler!$A$4:$F$44,4,FALSE))))</f>
        <v>-</v>
      </c>
      <c r="H44" s="103" t="str">
        <f>IF($D13="","-",IF($D13="MWh",I13/0.277778,(I13*VLOOKUP($C13,Brændsler!$A$4:$F$44,6,FALSE)*VLOOKUP($C13,Brændsler!$A$4:$F$44,4,FALSE))))</f>
        <v>-</v>
      </c>
      <c r="I44" s="103" t="str">
        <f>IF($D13="","-",IF($D13="MWh",J13/0.277778,(J13*VLOOKUP($C13,Brændsler!$A$4:$F$44,6,FALSE)*VLOOKUP($C13,Brændsler!$A$4:$F$44,4,FALSE))))</f>
        <v>-</v>
      </c>
      <c r="J44" s="103" t="str">
        <f>IF($D13="","-",IF($D13="MWh",K13/0.277778,(K13*VLOOKUP($C13,Brændsler!$A$4:$F$44,6,FALSE)*VLOOKUP($C13,Brændsler!$A$4:$F$44,4,FALSE))))</f>
        <v>-</v>
      </c>
      <c r="K44" s="103" t="str">
        <f>IF($D13="","-",IF($D13="MWh",L13/0.277778,(L13*VLOOKUP($C13,Brændsler!$A$4:$F$44,6,FALSE)*VLOOKUP($C13,Brændsler!$A$4:$F$44,4,FALSE))))</f>
        <v>-</v>
      </c>
      <c r="L44" s="103" t="str">
        <f>IF($D13="","-",IF($D13="MWh",M13/0.277778,(M13*VLOOKUP($C13,Brændsler!$A$4:$F$44,6,FALSE)*VLOOKUP($C13,Brændsler!$A$4:$F$44,4,FALSE))))</f>
        <v>-</v>
      </c>
      <c r="M44" s="103" t="str">
        <f>IF($D13="","-",IF($D13="MWh",N13/0.277778,(N13*VLOOKUP($C13,Brændsler!$A$4:$F$44,6,FALSE)*VLOOKUP($C13,Brændsler!$A$4:$F$44,4,FALSE))))</f>
        <v>-</v>
      </c>
      <c r="N44" s="54"/>
      <c r="O44" s="101">
        <v>9</v>
      </c>
      <c r="P44" s="102" t="str">
        <f t="shared" si="3"/>
        <v/>
      </c>
      <c r="Q44" s="104" t="str">
        <f>IF(D44="-","-",(D44*VLOOKUP($P44,Brændsler!$A$5:$F$44,5,FALSE))/1000)</f>
        <v>-</v>
      </c>
      <c r="R44" s="104" t="str">
        <f>IF(E44="-","-",(E44*VLOOKUP($P44,Brændsler!$A$5:$F$44,5,FALSE))/1000)</f>
        <v>-</v>
      </c>
      <c r="S44" s="104" t="str">
        <f>IF(F44="-","-",(F44*VLOOKUP($P44,Brændsler!$A$5:$F$44,5,FALSE))/1000)</f>
        <v>-</v>
      </c>
      <c r="T44" s="104" t="str">
        <f>IF(G44="-","-",(G44*VLOOKUP($P44,Brændsler!$A$5:$F$44,5,FALSE))/1000)</f>
        <v>-</v>
      </c>
      <c r="U44" s="104" t="str">
        <f>IF(H44="-","-",(H44*VLOOKUP($P44,Brændsler!$A$5:$F$44,5,FALSE))/1000)</f>
        <v>-</v>
      </c>
      <c r="V44" s="104" t="str">
        <f>IF(I44="-","-",(I44*VLOOKUP($P44,Brændsler!$A$5:$F$44,5,FALSE))/1000)</f>
        <v>-</v>
      </c>
      <c r="W44" s="104" t="str">
        <f>IF(J44="-","-",(J44*VLOOKUP($P44,Brændsler!$A$5:$F$44,5,FALSE))/1000)</f>
        <v>-</v>
      </c>
      <c r="X44" s="104" t="str">
        <f>IF(K44="-","-",(K44*VLOOKUP($P44,Brændsler!$A$5:$F$44,5,FALSE))/1000)</f>
        <v>-</v>
      </c>
      <c r="Y44" s="104" t="str">
        <f>IF(L44="-","-",(L44*VLOOKUP($P44,Brændsler!$A$5:$F$44,5,FALSE))/1000)</f>
        <v>-</v>
      </c>
      <c r="Z44" s="104" t="str">
        <f>IF(M44="-","-",(M44*VLOOKUP($P44,Brændsler!$A$5:$F$44,5,FALSE))/1000)</f>
        <v>-</v>
      </c>
    </row>
    <row r="45" spans="2:26" hidden="1" x14ac:dyDescent="0.3">
      <c r="B45" s="101">
        <v>10</v>
      </c>
      <c r="C45" s="102" t="str">
        <f t="shared" si="2"/>
        <v/>
      </c>
      <c r="D45" s="103" t="str">
        <f>IF($D14="","-",IF($D14="MWh",E14/0.277778,(E14*VLOOKUP($C14,Brændsler!$A$4:$F$44,6,FALSE)*VLOOKUP($C14,Brændsler!$A$4:$F$44,4,FALSE))))</f>
        <v>-</v>
      </c>
      <c r="E45" s="103" t="str">
        <f>IF($D14="","-",IF($D14="MWh",F14/0.277778,(F14*VLOOKUP($C14,Brændsler!$A$4:$F$44,6,FALSE)*VLOOKUP($C14,Brændsler!$A$4:$F$44,4,FALSE))))</f>
        <v>-</v>
      </c>
      <c r="F45" s="103" t="str">
        <f>IF($D14="","-",IF($D14="MWh",G14/0.277778,(G14*VLOOKUP($C14,Brændsler!$A$4:$F$44,6,FALSE)*VLOOKUP($C14,Brændsler!$A$4:$F$44,4,FALSE))))</f>
        <v>-</v>
      </c>
      <c r="G45" s="103" t="str">
        <f>IF($D14="","-",IF($D14="MWh",H14/0.277778,(H14*VLOOKUP($C14,Brændsler!$A$4:$F$44,6,FALSE)*VLOOKUP($C14,Brændsler!$A$4:$F$44,4,FALSE))))</f>
        <v>-</v>
      </c>
      <c r="H45" s="103" t="str">
        <f>IF($D14="","-",IF($D14="MWh",I14/0.277778,(I14*VLOOKUP($C14,Brændsler!$A$4:$F$44,6,FALSE)*VLOOKUP($C14,Brændsler!$A$4:$F$44,4,FALSE))))</f>
        <v>-</v>
      </c>
      <c r="I45" s="103" t="str">
        <f>IF($D14="","-",IF($D14="MWh",J14/0.277778,(J14*VLOOKUP($C14,Brændsler!$A$4:$F$44,6,FALSE)*VLOOKUP($C14,Brændsler!$A$4:$F$44,4,FALSE))))</f>
        <v>-</v>
      </c>
      <c r="J45" s="103" t="str">
        <f>IF($D14="","-",IF($D14="MWh",K14/0.277778,(K14*VLOOKUP($C14,Brændsler!$A$4:$F$44,6,FALSE)*VLOOKUP($C14,Brændsler!$A$4:$F$44,4,FALSE))))</f>
        <v>-</v>
      </c>
      <c r="K45" s="103" t="str">
        <f>IF($D14="","-",IF($D14="MWh",L14/0.277778,(L14*VLOOKUP($C14,Brændsler!$A$4:$F$44,6,FALSE)*VLOOKUP($C14,Brændsler!$A$4:$F$44,4,FALSE))))</f>
        <v>-</v>
      </c>
      <c r="L45" s="103" t="str">
        <f>IF($D14="","-",IF($D14="MWh",M14/0.277778,(M14*VLOOKUP($C14,Brændsler!$A$4:$F$44,6,FALSE)*VLOOKUP($C14,Brændsler!$A$4:$F$44,4,FALSE))))</f>
        <v>-</v>
      </c>
      <c r="M45" s="103" t="str">
        <f>IF($D14="","-",IF($D14="MWh",N14/0.277778,(N14*VLOOKUP($C14,Brændsler!$A$4:$F$44,6,FALSE)*VLOOKUP($C14,Brændsler!$A$4:$F$44,4,FALSE))))</f>
        <v>-</v>
      </c>
      <c r="N45" s="54"/>
      <c r="O45" s="101">
        <v>10</v>
      </c>
      <c r="P45" s="102" t="str">
        <f t="shared" si="3"/>
        <v/>
      </c>
      <c r="Q45" s="104" t="str">
        <f>IF(D45="-","-",(D45*VLOOKUP($P45,Brændsler!$A$5:$F$44,5,FALSE))/1000)</f>
        <v>-</v>
      </c>
      <c r="R45" s="104" t="str">
        <f>IF(E45="-","-",(E45*VLOOKUP($P45,Brændsler!$A$5:$F$44,5,FALSE))/1000)</f>
        <v>-</v>
      </c>
      <c r="S45" s="104" t="str">
        <f>IF(F45="-","-",(F45*VLOOKUP($P45,Brændsler!$A$5:$F$44,5,FALSE))/1000)</f>
        <v>-</v>
      </c>
      <c r="T45" s="104" t="str">
        <f>IF(G45="-","-",(G45*VLOOKUP($P45,Brændsler!$A$5:$F$44,5,FALSE))/1000)</f>
        <v>-</v>
      </c>
      <c r="U45" s="104" t="str">
        <f>IF(H45="-","-",(H45*VLOOKUP($P45,Brændsler!$A$5:$F$44,5,FALSE))/1000)</f>
        <v>-</v>
      </c>
      <c r="V45" s="104" t="str">
        <f>IF(I45="-","-",(I45*VLOOKUP($P45,Brændsler!$A$5:$F$44,5,FALSE))/1000)</f>
        <v>-</v>
      </c>
      <c r="W45" s="104" t="str">
        <f>IF(J45="-","-",(J45*VLOOKUP($P45,Brændsler!$A$5:$F$44,5,FALSE))/1000)</f>
        <v>-</v>
      </c>
      <c r="X45" s="104" t="str">
        <f>IF(K45="-","-",(K45*VLOOKUP($P45,Brændsler!$A$5:$F$44,5,FALSE))/1000)</f>
        <v>-</v>
      </c>
      <c r="Y45" s="104" t="str">
        <f>IF(L45="-","-",(L45*VLOOKUP($P45,Brændsler!$A$5:$F$44,5,FALSE))/1000)</f>
        <v>-</v>
      </c>
      <c r="Z45" s="104" t="str">
        <f>IF(M45="-","-",(M45*VLOOKUP($P45,Brændsler!$A$5:$F$44,5,FALSE))/1000)</f>
        <v>-</v>
      </c>
    </row>
    <row r="46" spans="2:26" hidden="1" x14ac:dyDescent="0.3">
      <c r="B46" s="101">
        <v>11</v>
      </c>
      <c r="C46" s="102" t="str">
        <f t="shared" si="2"/>
        <v/>
      </c>
      <c r="D46" s="103" t="str">
        <f>IF($D15="","-",IF($D15="MWh",E15/0.277778,(E15*VLOOKUP($C15,Brændsler!$A$4:$F$44,6,FALSE)*VLOOKUP($C15,Brændsler!$A$4:$F$44,4,FALSE))))</f>
        <v>-</v>
      </c>
      <c r="E46" s="103" t="str">
        <f>IF($D15="","-",IF($D15="MWh",F15/0.277778,(F15*VLOOKUP($C15,Brændsler!$A$4:$F$44,6,FALSE)*VLOOKUP($C15,Brændsler!$A$4:$F$44,4,FALSE))))</f>
        <v>-</v>
      </c>
      <c r="F46" s="103" t="str">
        <f>IF($D15="","-",IF($D15="MWh",G15/0.277778,(G15*VLOOKUP($C15,Brændsler!$A$4:$F$44,6,FALSE)*VLOOKUP($C15,Brændsler!$A$4:$F$44,4,FALSE))))</f>
        <v>-</v>
      </c>
      <c r="G46" s="103" t="str">
        <f>IF($D15="","-",IF($D15="MWh",H15/0.277778,(H15*VLOOKUP($C15,Brændsler!$A$4:$F$44,6,FALSE)*VLOOKUP($C15,Brændsler!$A$4:$F$44,4,FALSE))))</f>
        <v>-</v>
      </c>
      <c r="H46" s="103" t="str">
        <f>IF($D15="","-",IF($D15="MWh",I15/0.277778,(I15*VLOOKUP($C15,Brændsler!$A$4:$F$44,6,FALSE)*VLOOKUP($C15,Brændsler!$A$4:$F$44,4,FALSE))))</f>
        <v>-</v>
      </c>
      <c r="I46" s="103" t="str">
        <f>IF($D15="","-",IF($D15="MWh",J15/0.277778,(J15*VLOOKUP($C15,Brændsler!$A$4:$F$44,6,FALSE)*VLOOKUP($C15,Brændsler!$A$4:$F$44,4,FALSE))))</f>
        <v>-</v>
      </c>
      <c r="J46" s="103" t="str">
        <f>IF($D15="","-",IF($D15="MWh",K15/0.277778,(K15*VLOOKUP($C15,Brændsler!$A$4:$F$44,6,FALSE)*VLOOKUP($C15,Brændsler!$A$4:$F$44,4,FALSE))))</f>
        <v>-</v>
      </c>
      <c r="K46" s="103" t="str">
        <f>IF($D15="","-",IF($D15="MWh",L15/0.277778,(L15*VLOOKUP($C15,Brændsler!$A$4:$F$44,6,FALSE)*VLOOKUP($C15,Brændsler!$A$4:$F$44,4,FALSE))))</f>
        <v>-</v>
      </c>
      <c r="L46" s="103" t="str">
        <f>IF($D15="","-",IF($D15="MWh",M15/0.277778,(M15*VLOOKUP($C15,Brændsler!$A$4:$F$44,6,FALSE)*VLOOKUP($C15,Brændsler!$A$4:$F$44,4,FALSE))))</f>
        <v>-</v>
      </c>
      <c r="M46" s="103" t="str">
        <f>IF($D15="","-",IF($D15="MWh",N15/0.277778,(N15*VLOOKUP($C15,Brændsler!$A$4:$F$44,6,FALSE)*VLOOKUP($C15,Brændsler!$A$4:$F$44,4,FALSE))))</f>
        <v>-</v>
      </c>
      <c r="N46" s="54"/>
      <c r="O46" s="101">
        <v>11</v>
      </c>
      <c r="P46" s="102" t="str">
        <f t="shared" si="3"/>
        <v/>
      </c>
      <c r="Q46" s="104" t="str">
        <f>IF(D46="-","-",(D46*VLOOKUP($P46,Brændsler!$A$5:$F$44,5,FALSE))/1000)</f>
        <v>-</v>
      </c>
      <c r="R46" s="104" t="str">
        <f>IF(E46="-","-",(E46*VLOOKUP($P46,Brændsler!$A$5:$F$44,5,FALSE))/1000)</f>
        <v>-</v>
      </c>
      <c r="S46" s="104" t="str">
        <f>IF(F46="-","-",(F46*VLOOKUP($P46,Brændsler!$A$5:$F$44,5,FALSE))/1000)</f>
        <v>-</v>
      </c>
      <c r="T46" s="104" t="str">
        <f>IF(G46="-","-",(G46*VLOOKUP($P46,Brændsler!$A$5:$F$44,5,FALSE))/1000)</f>
        <v>-</v>
      </c>
      <c r="U46" s="104" t="str">
        <f>IF(H46="-","-",(H46*VLOOKUP($P46,Brændsler!$A$5:$F$44,5,FALSE))/1000)</f>
        <v>-</v>
      </c>
      <c r="V46" s="104" t="str">
        <f>IF(I46="-","-",(I46*VLOOKUP($P46,Brændsler!$A$5:$F$44,5,FALSE))/1000)</f>
        <v>-</v>
      </c>
      <c r="W46" s="104" t="str">
        <f>IF(J46="-","-",(J46*VLOOKUP($P46,Brændsler!$A$5:$F$44,5,FALSE))/1000)</f>
        <v>-</v>
      </c>
      <c r="X46" s="104" t="str">
        <f>IF(K46="-","-",(K46*VLOOKUP($P46,Brændsler!$A$5:$F$44,5,FALSE))/1000)</f>
        <v>-</v>
      </c>
      <c r="Y46" s="104" t="str">
        <f>IF(L46="-","-",(L46*VLOOKUP($P46,Brændsler!$A$5:$F$44,5,FALSE))/1000)</f>
        <v>-</v>
      </c>
      <c r="Z46" s="104" t="str">
        <f>IF(M46="-","-",(M46*VLOOKUP($P46,Brændsler!$A$5:$F$44,5,FALSE))/1000)</f>
        <v>-</v>
      </c>
    </row>
    <row r="47" spans="2:26" hidden="1" x14ac:dyDescent="0.3">
      <c r="B47" s="101">
        <v>12</v>
      </c>
      <c r="C47" s="102" t="str">
        <f t="shared" si="2"/>
        <v/>
      </c>
      <c r="D47" s="103" t="str">
        <f>IF($D16="","-",IF($D16="MWh",E16/0.277778,(E16*VLOOKUP($C16,Brændsler!$A$4:$F$44,6,FALSE)*VLOOKUP($C16,Brændsler!$A$4:$F$44,4,FALSE))))</f>
        <v>-</v>
      </c>
      <c r="E47" s="103" t="str">
        <f>IF($D16="","-",IF($D16="MWh",F16/0.277778,(F16*VLOOKUP($C16,Brændsler!$A$4:$F$44,6,FALSE)*VLOOKUP($C16,Brændsler!$A$4:$F$44,4,FALSE))))</f>
        <v>-</v>
      </c>
      <c r="F47" s="103" t="str">
        <f>IF($D16="","-",IF($D16="MWh",G16/0.277778,(G16*VLOOKUP($C16,Brændsler!$A$4:$F$44,6,FALSE)*VLOOKUP($C16,Brændsler!$A$4:$F$44,4,FALSE))))</f>
        <v>-</v>
      </c>
      <c r="G47" s="103" t="str">
        <f>IF($D16="","-",IF($D16="MWh",H16/0.277778,(H16*VLOOKUP($C16,Brændsler!$A$4:$F$44,6,FALSE)*VLOOKUP($C16,Brændsler!$A$4:$F$44,4,FALSE))))</f>
        <v>-</v>
      </c>
      <c r="H47" s="103" t="str">
        <f>IF($D16="","-",IF($D16="MWh",I16/0.277778,(I16*VLOOKUP($C16,Brændsler!$A$4:$F$44,6,FALSE)*VLOOKUP($C16,Brændsler!$A$4:$F$44,4,FALSE))))</f>
        <v>-</v>
      </c>
      <c r="I47" s="103" t="str">
        <f>IF($D16="","-",IF($D16="MWh",J16/0.277778,(J16*VLOOKUP($C16,Brændsler!$A$4:$F$44,6,FALSE)*VLOOKUP($C16,Brændsler!$A$4:$F$44,4,FALSE))))</f>
        <v>-</v>
      </c>
      <c r="J47" s="103" t="str">
        <f>IF($D16="","-",IF($D16="MWh",K16/0.277778,(K16*VLOOKUP($C16,Brændsler!$A$4:$F$44,6,FALSE)*VLOOKUP($C16,Brændsler!$A$4:$F$44,4,FALSE))))</f>
        <v>-</v>
      </c>
      <c r="K47" s="103" t="str">
        <f>IF($D16="","-",IF($D16="MWh",L16/0.277778,(L16*VLOOKUP($C16,Brændsler!$A$4:$F$44,6,FALSE)*VLOOKUP($C16,Brændsler!$A$4:$F$44,4,FALSE))))</f>
        <v>-</v>
      </c>
      <c r="L47" s="103" t="str">
        <f>IF($D16="","-",IF($D16="MWh",M16/0.277778,(M16*VLOOKUP($C16,Brændsler!$A$4:$F$44,6,FALSE)*VLOOKUP($C16,Brændsler!$A$4:$F$44,4,FALSE))))</f>
        <v>-</v>
      </c>
      <c r="M47" s="103" t="str">
        <f>IF($D16="","-",IF($D16="MWh",N16/0.277778,(N16*VLOOKUP($C16,Brændsler!$A$4:$F$44,6,FALSE)*VLOOKUP($C16,Brændsler!$A$4:$F$44,4,FALSE))))</f>
        <v>-</v>
      </c>
      <c r="N47" s="54"/>
      <c r="O47" s="101">
        <v>12</v>
      </c>
      <c r="P47" s="102" t="str">
        <f t="shared" si="3"/>
        <v/>
      </c>
      <c r="Q47" s="104" t="str">
        <f>IF(D47="-","-",(D47*VLOOKUP($P47,Brændsler!$A$5:$F$44,5,FALSE))/1000)</f>
        <v>-</v>
      </c>
      <c r="R47" s="104" t="str">
        <f>IF(E47="-","-",(E47*VLOOKUP($P47,Brændsler!$A$5:$F$44,5,FALSE))/1000)</f>
        <v>-</v>
      </c>
      <c r="S47" s="104" t="str">
        <f>IF(F47="-","-",(F47*VLOOKUP($P47,Brændsler!$A$5:$F$44,5,FALSE))/1000)</f>
        <v>-</v>
      </c>
      <c r="T47" s="104" t="str">
        <f>IF(G47="-","-",(G47*VLOOKUP($P47,Brændsler!$A$5:$F$44,5,FALSE))/1000)</f>
        <v>-</v>
      </c>
      <c r="U47" s="104" t="str">
        <f>IF(H47="-","-",(H47*VLOOKUP($P47,Brændsler!$A$5:$F$44,5,FALSE))/1000)</f>
        <v>-</v>
      </c>
      <c r="V47" s="104" t="str">
        <f>IF(I47="-","-",(I47*VLOOKUP($P47,Brændsler!$A$5:$F$44,5,FALSE))/1000)</f>
        <v>-</v>
      </c>
      <c r="W47" s="104" t="str">
        <f>IF(J47="-","-",(J47*VLOOKUP($P47,Brændsler!$A$5:$F$44,5,FALSE))/1000)</f>
        <v>-</v>
      </c>
      <c r="X47" s="104" t="str">
        <f>IF(K47="-","-",(K47*VLOOKUP($P47,Brændsler!$A$5:$F$44,5,FALSE))/1000)</f>
        <v>-</v>
      </c>
      <c r="Y47" s="104" t="str">
        <f>IF(L47="-","-",(L47*VLOOKUP($P47,Brændsler!$A$5:$F$44,5,FALSE))/1000)</f>
        <v>-</v>
      </c>
      <c r="Z47" s="104" t="str">
        <f>IF(M47="-","-",(M47*VLOOKUP($P47,Brændsler!$A$5:$F$44,5,FALSE))/1000)</f>
        <v>-</v>
      </c>
    </row>
    <row r="48" spans="2:26" hidden="1" x14ac:dyDescent="0.3">
      <c r="B48" s="101">
        <v>13</v>
      </c>
      <c r="C48" s="102" t="str">
        <f t="shared" si="2"/>
        <v/>
      </c>
      <c r="D48" s="103" t="str">
        <f>IF($D17="","-",IF($D17="MWh",E17/0.277778,(E17*VLOOKUP($C17,Brændsler!$A$4:$F$44,6,FALSE)*VLOOKUP($C17,Brændsler!$A$4:$F$44,4,FALSE))))</f>
        <v>-</v>
      </c>
      <c r="E48" s="103" t="str">
        <f>IF($D17="","-",IF($D17="MWh",F17/0.277778,(F17*VLOOKUP($C17,Brændsler!$A$4:$F$44,6,FALSE)*VLOOKUP($C17,Brændsler!$A$4:$F$44,4,FALSE))))</f>
        <v>-</v>
      </c>
      <c r="F48" s="103" t="str">
        <f>IF($D17="","-",IF($D17="MWh",G17/0.277778,(G17*VLOOKUP($C17,Brændsler!$A$4:$F$44,6,FALSE)*VLOOKUP($C17,Brændsler!$A$4:$F$44,4,FALSE))))</f>
        <v>-</v>
      </c>
      <c r="G48" s="103" t="str">
        <f>IF($D17="","-",IF($D17="MWh",H17/0.277778,(H17*VLOOKUP($C17,Brændsler!$A$4:$F$44,6,FALSE)*VLOOKUP($C17,Brændsler!$A$4:$F$44,4,FALSE))))</f>
        <v>-</v>
      </c>
      <c r="H48" s="103" t="str">
        <f>IF($D17="","-",IF($D17="MWh",I17/0.277778,(I17*VLOOKUP($C17,Brændsler!$A$4:$F$44,6,FALSE)*VLOOKUP($C17,Brændsler!$A$4:$F$44,4,FALSE))))</f>
        <v>-</v>
      </c>
      <c r="I48" s="103" t="str">
        <f>IF($D17="","-",IF($D17="MWh",J17/0.277778,(J17*VLOOKUP($C17,Brændsler!$A$4:$F$44,6,FALSE)*VLOOKUP($C17,Brændsler!$A$4:$F$44,4,FALSE))))</f>
        <v>-</v>
      </c>
      <c r="J48" s="103" t="str">
        <f>IF($D17="","-",IF($D17="MWh",K17/0.277778,(K17*VLOOKUP($C17,Brændsler!$A$4:$F$44,6,FALSE)*VLOOKUP($C17,Brændsler!$A$4:$F$44,4,FALSE))))</f>
        <v>-</v>
      </c>
      <c r="K48" s="103" t="str">
        <f>IF($D17="","-",IF($D17="MWh",L17/0.277778,(L17*VLOOKUP($C17,Brændsler!$A$4:$F$44,6,FALSE)*VLOOKUP($C17,Brændsler!$A$4:$F$44,4,FALSE))))</f>
        <v>-</v>
      </c>
      <c r="L48" s="103" t="str">
        <f>IF($D17="","-",IF($D17="MWh",M17/0.277778,(M17*VLOOKUP($C17,Brændsler!$A$4:$F$44,6,FALSE)*VLOOKUP($C17,Brændsler!$A$4:$F$44,4,FALSE))))</f>
        <v>-</v>
      </c>
      <c r="M48" s="103" t="str">
        <f>IF($D17="","-",IF($D17="MWh",N17/0.277778,(N17*VLOOKUP($C17,Brændsler!$A$4:$F$44,6,FALSE)*VLOOKUP($C17,Brændsler!$A$4:$F$44,4,FALSE))))</f>
        <v>-</v>
      </c>
      <c r="N48" s="54"/>
      <c r="O48" s="101">
        <v>13</v>
      </c>
      <c r="P48" s="102" t="str">
        <f t="shared" si="3"/>
        <v/>
      </c>
      <c r="Q48" s="104" t="str">
        <f>IF(D48="-","-",(D48*VLOOKUP($P48,Brændsler!$A$5:$F$44,5,FALSE))/1000)</f>
        <v>-</v>
      </c>
      <c r="R48" s="104" t="str">
        <f>IF(E48="-","-",(E48*VLOOKUP($P48,Brændsler!$A$5:$F$44,5,FALSE))/1000)</f>
        <v>-</v>
      </c>
      <c r="S48" s="104" t="str">
        <f>IF(F48="-","-",(F48*VLOOKUP($P48,Brændsler!$A$5:$F$44,5,FALSE))/1000)</f>
        <v>-</v>
      </c>
      <c r="T48" s="104" t="str">
        <f>IF(G48="-","-",(G48*VLOOKUP($P48,Brændsler!$A$5:$F$44,5,FALSE))/1000)</f>
        <v>-</v>
      </c>
      <c r="U48" s="104" t="str">
        <f>IF(H48="-","-",(H48*VLOOKUP($P48,Brændsler!$A$5:$F$44,5,FALSE))/1000)</f>
        <v>-</v>
      </c>
      <c r="V48" s="104" t="str">
        <f>IF(I48="-","-",(I48*VLOOKUP($P48,Brændsler!$A$5:$F$44,5,FALSE))/1000)</f>
        <v>-</v>
      </c>
      <c r="W48" s="104" t="str">
        <f>IF(J48="-","-",(J48*VLOOKUP($P48,Brændsler!$A$5:$F$44,5,FALSE))/1000)</f>
        <v>-</v>
      </c>
      <c r="X48" s="104" t="str">
        <f>IF(K48="-","-",(K48*VLOOKUP($P48,Brændsler!$A$5:$F$44,5,FALSE))/1000)</f>
        <v>-</v>
      </c>
      <c r="Y48" s="104" t="str">
        <f>IF(L48="-","-",(L48*VLOOKUP($P48,Brændsler!$A$5:$F$44,5,FALSE))/1000)</f>
        <v>-</v>
      </c>
      <c r="Z48" s="104" t="str">
        <f>IF(M48="-","-",(M48*VLOOKUP($P48,Brændsler!$A$5:$F$44,5,FALSE))/1000)</f>
        <v>-</v>
      </c>
    </row>
    <row r="49" spans="2:26" hidden="1" x14ac:dyDescent="0.3">
      <c r="B49" s="101">
        <v>14</v>
      </c>
      <c r="C49" s="102" t="str">
        <f t="shared" si="2"/>
        <v/>
      </c>
      <c r="D49" s="103" t="str">
        <f>IF($D18="","-",IF($D18="MWh",E18/0.277778,(E18*VLOOKUP($C18,Brændsler!$A$4:$F$44,6,FALSE)*VLOOKUP($C18,Brændsler!$A$4:$F$44,4,FALSE))))</f>
        <v>-</v>
      </c>
      <c r="E49" s="103" t="str">
        <f>IF($D18="","-",IF($D18="MWh",F18/0.277778,(F18*VLOOKUP($C18,Brændsler!$A$4:$F$44,6,FALSE)*VLOOKUP($C18,Brændsler!$A$4:$F$44,4,FALSE))))</f>
        <v>-</v>
      </c>
      <c r="F49" s="103" t="str">
        <f>IF($D18="","-",IF($D18="MWh",G18/0.277778,(G18*VLOOKUP($C18,Brændsler!$A$4:$F$44,6,FALSE)*VLOOKUP($C18,Brændsler!$A$4:$F$44,4,FALSE))))</f>
        <v>-</v>
      </c>
      <c r="G49" s="103" t="str">
        <f>IF($D18="","-",IF($D18="MWh",H18/0.277778,(H18*VLOOKUP($C18,Brændsler!$A$4:$F$44,6,FALSE)*VLOOKUP($C18,Brændsler!$A$4:$F$44,4,FALSE))))</f>
        <v>-</v>
      </c>
      <c r="H49" s="103" t="str">
        <f>IF($D18="","-",IF($D18="MWh",I18/0.277778,(I18*VLOOKUP($C18,Brændsler!$A$4:$F$44,6,FALSE)*VLOOKUP($C18,Brændsler!$A$4:$F$44,4,FALSE))))</f>
        <v>-</v>
      </c>
      <c r="I49" s="103" t="str">
        <f>IF($D18="","-",IF($D18="MWh",J18/0.277778,(J18*VLOOKUP($C18,Brændsler!$A$4:$F$44,6,FALSE)*VLOOKUP($C18,Brændsler!$A$4:$F$44,4,FALSE))))</f>
        <v>-</v>
      </c>
      <c r="J49" s="103" t="str">
        <f>IF($D18="","-",IF($D18="MWh",K18/0.277778,(K18*VLOOKUP($C18,Brændsler!$A$4:$F$44,6,FALSE)*VLOOKUP($C18,Brændsler!$A$4:$F$44,4,FALSE))))</f>
        <v>-</v>
      </c>
      <c r="K49" s="103" t="str">
        <f>IF($D18="","-",IF($D18="MWh",L18/0.277778,(L18*VLOOKUP($C18,Brændsler!$A$4:$F$44,6,FALSE)*VLOOKUP($C18,Brændsler!$A$4:$F$44,4,FALSE))))</f>
        <v>-</v>
      </c>
      <c r="L49" s="103" t="str">
        <f>IF($D18="","-",IF($D18="MWh",M18/0.277778,(M18*VLOOKUP($C18,Brændsler!$A$4:$F$44,6,FALSE)*VLOOKUP($C18,Brændsler!$A$4:$F$44,4,FALSE))))</f>
        <v>-</v>
      </c>
      <c r="M49" s="103" t="str">
        <f>IF($D18="","-",IF($D18="MWh",N18/0.277778,(N18*VLOOKUP($C18,Brændsler!$A$4:$F$44,6,FALSE)*VLOOKUP($C18,Brændsler!$A$4:$F$44,4,FALSE))))</f>
        <v>-</v>
      </c>
      <c r="N49" s="54"/>
      <c r="O49" s="101">
        <v>14</v>
      </c>
      <c r="P49" s="102" t="str">
        <f t="shared" si="3"/>
        <v/>
      </c>
      <c r="Q49" s="104" t="str">
        <f>IF(D49="-","-",(D49*VLOOKUP($P49,Brændsler!$A$5:$F$44,5,FALSE))/1000)</f>
        <v>-</v>
      </c>
      <c r="R49" s="104" t="str">
        <f>IF(E49="-","-",(E49*VLOOKUP($P49,Brændsler!$A$5:$F$44,5,FALSE))/1000)</f>
        <v>-</v>
      </c>
      <c r="S49" s="104" t="str">
        <f>IF(F49="-","-",(F49*VLOOKUP($P49,Brændsler!$A$5:$F$44,5,FALSE))/1000)</f>
        <v>-</v>
      </c>
      <c r="T49" s="104" t="str">
        <f>IF(G49="-","-",(G49*VLOOKUP($P49,Brændsler!$A$5:$F$44,5,FALSE))/1000)</f>
        <v>-</v>
      </c>
      <c r="U49" s="104" t="str">
        <f>IF(H49="-","-",(H49*VLOOKUP($P49,Brændsler!$A$5:$F$44,5,FALSE))/1000)</f>
        <v>-</v>
      </c>
      <c r="V49" s="104" t="str">
        <f>IF(I49="-","-",(I49*VLOOKUP($P49,Brændsler!$A$5:$F$44,5,FALSE))/1000)</f>
        <v>-</v>
      </c>
      <c r="W49" s="104" t="str">
        <f>IF(J49="-","-",(J49*VLOOKUP($P49,Brændsler!$A$5:$F$44,5,FALSE))/1000)</f>
        <v>-</v>
      </c>
      <c r="X49" s="104" t="str">
        <f>IF(K49="-","-",(K49*VLOOKUP($P49,Brændsler!$A$5:$F$44,5,FALSE))/1000)</f>
        <v>-</v>
      </c>
      <c r="Y49" s="104" t="str">
        <f>IF(L49="-","-",(L49*VLOOKUP($P49,Brændsler!$A$5:$F$44,5,FALSE))/1000)</f>
        <v>-</v>
      </c>
      <c r="Z49" s="104" t="str">
        <f>IF(M49="-","-",(M49*VLOOKUP($P49,Brændsler!$A$5:$F$44,5,FALSE))/1000)</f>
        <v>-</v>
      </c>
    </row>
    <row r="50" spans="2:26" hidden="1" x14ac:dyDescent="0.3">
      <c r="B50" s="101">
        <v>15</v>
      </c>
      <c r="C50" s="102" t="str">
        <f t="shared" si="2"/>
        <v/>
      </c>
      <c r="D50" s="103" t="str">
        <f>IF($D19="","-",IF($D19="MWh",E19/0.277778,(E19*VLOOKUP($C19,Brændsler!$A$4:$F$44,6,FALSE)*VLOOKUP($C19,Brændsler!$A$4:$F$44,4,FALSE))))</f>
        <v>-</v>
      </c>
      <c r="E50" s="103" t="str">
        <f>IF($D19="","-",IF($D19="MWh",F19/0.277778,(F19*VLOOKUP($C19,Brændsler!$A$4:$F$44,6,FALSE)*VLOOKUP($C19,Brændsler!$A$4:$F$44,4,FALSE))))</f>
        <v>-</v>
      </c>
      <c r="F50" s="103" t="str">
        <f>IF($D19="","-",IF($D19="MWh",G19/0.277778,(G19*VLOOKUP($C19,Brændsler!$A$4:$F$44,6,FALSE)*VLOOKUP($C19,Brændsler!$A$4:$F$44,4,FALSE))))</f>
        <v>-</v>
      </c>
      <c r="G50" s="103" t="str">
        <f>IF($D19="","-",IF($D19="MWh",H19/0.277778,(H19*VLOOKUP($C19,Brændsler!$A$4:$F$44,6,FALSE)*VLOOKUP($C19,Brændsler!$A$4:$F$44,4,FALSE))))</f>
        <v>-</v>
      </c>
      <c r="H50" s="103" t="str">
        <f>IF($D19="","-",IF($D19="MWh",I19/0.277778,(I19*VLOOKUP($C19,Brændsler!$A$4:$F$44,6,FALSE)*VLOOKUP($C19,Brændsler!$A$4:$F$44,4,FALSE))))</f>
        <v>-</v>
      </c>
      <c r="I50" s="103" t="str">
        <f>IF($D19="","-",IF($D19="MWh",J19/0.277778,(J19*VLOOKUP($C19,Brændsler!$A$4:$F$44,6,FALSE)*VLOOKUP($C19,Brændsler!$A$4:$F$44,4,FALSE))))</f>
        <v>-</v>
      </c>
      <c r="J50" s="103" t="str">
        <f>IF($D19="","-",IF($D19="MWh",K19/0.277778,(K19*VLOOKUP($C19,Brændsler!$A$4:$F$44,6,FALSE)*VLOOKUP($C19,Brændsler!$A$4:$F$44,4,FALSE))))</f>
        <v>-</v>
      </c>
      <c r="K50" s="103" t="str">
        <f>IF($D19="","-",IF($D19="MWh",L19/0.277778,(L19*VLOOKUP($C19,Brændsler!$A$4:$F$44,6,FALSE)*VLOOKUP($C19,Brændsler!$A$4:$F$44,4,FALSE))))</f>
        <v>-</v>
      </c>
      <c r="L50" s="103" t="str">
        <f>IF($D19="","-",IF($D19="MWh",M19/0.277778,(M19*VLOOKUP($C19,Brændsler!$A$4:$F$44,6,FALSE)*VLOOKUP($C19,Brændsler!$A$4:$F$44,4,FALSE))))</f>
        <v>-</v>
      </c>
      <c r="M50" s="103" t="str">
        <f>IF($D19="","-",IF($D19="MWh",N19/0.277778,(N19*VLOOKUP($C19,Brændsler!$A$4:$F$44,6,FALSE)*VLOOKUP($C19,Brændsler!$A$4:$F$44,4,FALSE))))</f>
        <v>-</v>
      </c>
      <c r="N50" s="54"/>
      <c r="O50" s="101">
        <v>15</v>
      </c>
      <c r="P50" s="102" t="str">
        <f t="shared" si="3"/>
        <v/>
      </c>
      <c r="Q50" s="104" t="str">
        <f>IF(D50="-","-",(D50*VLOOKUP($P50,Brændsler!$A$5:$F$44,5,FALSE))/1000)</f>
        <v>-</v>
      </c>
      <c r="R50" s="104" t="str">
        <f>IF(E50="-","-",(E50*VLOOKUP($P50,Brændsler!$A$5:$F$44,5,FALSE))/1000)</f>
        <v>-</v>
      </c>
      <c r="S50" s="104" t="str">
        <f>IF(F50="-","-",(F50*VLOOKUP($P50,Brændsler!$A$5:$F$44,5,FALSE))/1000)</f>
        <v>-</v>
      </c>
      <c r="T50" s="104" t="str">
        <f>IF(G50="-","-",(G50*VLOOKUP($P50,Brændsler!$A$5:$F$44,5,FALSE))/1000)</f>
        <v>-</v>
      </c>
      <c r="U50" s="104" t="str">
        <f>IF(H50="-","-",(H50*VLOOKUP($P50,Brændsler!$A$5:$F$44,5,FALSE))/1000)</f>
        <v>-</v>
      </c>
      <c r="V50" s="104" t="str">
        <f>IF(I50="-","-",(I50*VLOOKUP($P50,Brændsler!$A$5:$F$44,5,FALSE))/1000)</f>
        <v>-</v>
      </c>
      <c r="W50" s="104" t="str">
        <f>IF(J50="-","-",(J50*VLOOKUP($P50,Brændsler!$A$5:$F$44,5,FALSE))/1000)</f>
        <v>-</v>
      </c>
      <c r="X50" s="104" t="str">
        <f>IF(K50="-","-",(K50*VLOOKUP($P50,Brændsler!$A$5:$F$44,5,FALSE))/1000)</f>
        <v>-</v>
      </c>
      <c r="Y50" s="104" t="str">
        <f>IF(L50="-","-",(L50*VLOOKUP($P50,Brændsler!$A$5:$F$44,5,FALSE))/1000)</f>
        <v>-</v>
      </c>
      <c r="Z50" s="104" t="str">
        <f>IF(M50="-","-",(M50*VLOOKUP($P50,Brændsler!$A$5:$F$44,5,FALSE))/1000)</f>
        <v>-</v>
      </c>
    </row>
    <row r="51" spans="2:26" hidden="1" x14ac:dyDescent="0.3">
      <c r="B51" s="101">
        <v>16</v>
      </c>
      <c r="C51" s="102" t="str">
        <f t="shared" si="2"/>
        <v/>
      </c>
      <c r="D51" s="103" t="str">
        <f>IF($D20="","-",IF($D20="MWh",E20/0.277778,(E20*VLOOKUP($C20,Brændsler!$A$4:$F$44,6,FALSE)*VLOOKUP($C20,Brændsler!$A$4:$F$44,4,FALSE))))</f>
        <v>-</v>
      </c>
      <c r="E51" s="103" t="str">
        <f>IF($D20="","-",IF($D20="MWh",F20/0.277778,(F20*VLOOKUP($C20,Brændsler!$A$4:$F$44,6,FALSE)*VLOOKUP($C20,Brændsler!$A$4:$F$44,4,FALSE))))</f>
        <v>-</v>
      </c>
      <c r="F51" s="103" t="str">
        <f>IF($D20="","-",IF($D20="MWh",G20/0.277778,(G20*VLOOKUP($C20,Brændsler!$A$4:$F$44,6,FALSE)*VLOOKUP($C20,Brændsler!$A$4:$F$44,4,FALSE))))</f>
        <v>-</v>
      </c>
      <c r="G51" s="103" t="str">
        <f>IF($D20="","-",IF($D20="MWh",H20/0.277778,(H20*VLOOKUP($C20,Brændsler!$A$4:$F$44,6,FALSE)*VLOOKUP($C20,Brændsler!$A$4:$F$44,4,FALSE))))</f>
        <v>-</v>
      </c>
      <c r="H51" s="103" t="str">
        <f>IF($D20="","-",IF($D20="MWh",I20/0.277778,(I20*VLOOKUP($C20,Brændsler!$A$4:$F$44,6,FALSE)*VLOOKUP($C20,Brændsler!$A$4:$F$44,4,FALSE))))</f>
        <v>-</v>
      </c>
      <c r="I51" s="103" t="str">
        <f>IF($D20="","-",IF($D20="MWh",J20/0.277778,(J20*VLOOKUP($C20,Brændsler!$A$4:$F$44,6,FALSE)*VLOOKUP($C20,Brændsler!$A$4:$F$44,4,FALSE))))</f>
        <v>-</v>
      </c>
      <c r="J51" s="103" t="str">
        <f>IF($D20="","-",IF($D20="MWh",K20/0.277778,(K20*VLOOKUP($C20,Brændsler!$A$4:$F$44,6,FALSE)*VLOOKUP($C20,Brændsler!$A$4:$F$44,4,FALSE))))</f>
        <v>-</v>
      </c>
      <c r="K51" s="103" t="str">
        <f>IF($D20="","-",IF($D20="MWh",L20/0.277778,(L20*VLOOKUP($C20,Brændsler!$A$4:$F$44,6,FALSE)*VLOOKUP($C20,Brændsler!$A$4:$F$44,4,FALSE))))</f>
        <v>-</v>
      </c>
      <c r="L51" s="103" t="str">
        <f>IF($D20="","-",IF($D20="MWh",M20/0.277778,(M20*VLOOKUP($C20,Brændsler!$A$4:$F$44,6,FALSE)*VLOOKUP($C20,Brændsler!$A$4:$F$44,4,FALSE))))</f>
        <v>-</v>
      </c>
      <c r="M51" s="103" t="str">
        <f>IF($D20="","-",IF($D20="MWh",N20/0.277778,(N20*VLOOKUP($C20,Brændsler!$A$4:$F$44,6,FALSE)*VLOOKUP($C20,Brændsler!$A$4:$F$44,4,FALSE))))</f>
        <v>-</v>
      </c>
      <c r="N51" s="54"/>
      <c r="O51" s="101">
        <v>16</v>
      </c>
      <c r="P51" s="102" t="str">
        <f t="shared" si="3"/>
        <v/>
      </c>
      <c r="Q51" s="104" t="str">
        <f>IF(D51="-","-",(D51*VLOOKUP($P51,Brændsler!$A$5:$F$44,5,FALSE))/1000)</f>
        <v>-</v>
      </c>
      <c r="R51" s="104" t="str">
        <f>IF(E51="-","-",(E51*VLOOKUP($P51,Brændsler!$A$5:$F$44,5,FALSE))/1000)</f>
        <v>-</v>
      </c>
      <c r="S51" s="104" t="str">
        <f>IF(F51="-","-",(F51*VLOOKUP($P51,Brændsler!$A$5:$F$44,5,FALSE))/1000)</f>
        <v>-</v>
      </c>
      <c r="T51" s="104" t="str">
        <f>IF(G51="-","-",(G51*VLOOKUP($P51,Brændsler!$A$5:$F$44,5,FALSE))/1000)</f>
        <v>-</v>
      </c>
      <c r="U51" s="104" t="str">
        <f>IF(H51="-","-",(H51*VLOOKUP($P51,Brændsler!$A$5:$F$44,5,FALSE))/1000)</f>
        <v>-</v>
      </c>
      <c r="V51" s="104" t="str">
        <f>IF(I51="-","-",(I51*VLOOKUP($P51,Brændsler!$A$5:$F$44,5,FALSE))/1000)</f>
        <v>-</v>
      </c>
      <c r="W51" s="104" t="str">
        <f>IF(J51="-","-",(J51*VLOOKUP($P51,Brændsler!$A$5:$F$44,5,FALSE))/1000)</f>
        <v>-</v>
      </c>
      <c r="X51" s="104" t="str">
        <f>IF(K51="-","-",(K51*VLOOKUP($P51,Brændsler!$A$5:$F$44,5,FALSE))/1000)</f>
        <v>-</v>
      </c>
      <c r="Y51" s="104" t="str">
        <f>IF(L51="-","-",(L51*VLOOKUP($P51,Brændsler!$A$5:$F$44,5,FALSE))/1000)</f>
        <v>-</v>
      </c>
      <c r="Z51" s="104" t="str">
        <f>IF(M51="-","-",(M51*VLOOKUP($P51,Brændsler!$A$5:$F$44,5,FALSE))/1000)</f>
        <v>-</v>
      </c>
    </row>
    <row r="52" spans="2:26" hidden="1" x14ac:dyDescent="0.3">
      <c r="B52" s="101">
        <v>17</v>
      </c>
      <c r="C52" s="102" t="str">
        <f t="shared" si="2"/>
        <v/>
      </c>
      <c r="D52" s="103" t="str">
        <f>IF($D21="","-",IF($D21="MWh",E21/0.277778,(E21*VLOOKUP($C21,Brændsler!$A$4:$F$44,6,FALSE)*VLOOKUP($C21,Brændsler!$A$4:$F$44,4,FALSE))))</f>
        <v>-</v>
      </c>
      <c r="E52" s="103" t="str">
        <f>IF($D21="","-",IF($D21="MWh",F21/0.277778,(F21*VLOOKUP($C21,Brændsler!$A$4:$F$44,6,FALSE)*VLOOKUP($C21,Brændsler!$A$4:$F$44,4,FALSE))))</f>
        <v>-</v>
      </c>
      <c r="F52" s="103" t="str">
        <f>IF($D21="","-",IF($D21="MWh",G21/0.277778,(G21*VLOOKUP($C21,Brændsler!$A$4:$F$44,6,FALSE)*VLOOKUP($C21,Brændsler!$A$4:$F$44,4,FALSE))))</f>
        <v>-</v>
      </c>
      <c r="G52" s="103" t="str">
        <f>IF($D21="","-",IF($D21="MWh",H21/0.277778,(H21*VLOOKUP($C21,Brændsler!$A$4:$F$44,6,FALSE)*VLOOKUP($C21,Brændsler!$A$4:$F$44,4,FALSE))))</f>
        <v>-</v>
      </c>
      <c r="H52" s="103" t="str">
        <f>IF($D21="","-",IF($D21="MWh",I21/0.277778,(I21*VLOOKUP($C21,Brændsler!$A$4:$F$44,6,FALSE)*VLOOKUP($C21,Brændsler!$A$4:$F$44,4,FALSE))))</f>
        <v>-</v>
      </c>
      <c r="I52" s="103" t="str">
        <f>IF($D21="","-",IF($D21="MWh",J21/0.277778,(J21*VLOOKUP($C21,Brændsler!$A$4:$F$44,6,FALSE)*VLOOKUP($C21,Brændsler!$A$4:$F$44,4,FALSE))))</f>
        <v>-</v>
      </c>
      <c r="J52" s="103" t="str">
        <f>IF($D21="","-",IF($D21="MWh",K21/0.277778,(K21*VLOOKUP($C21,Brændsler!$A$4:$F$44,6,FALSE)*VLOOKUP($C21,Brændsler!$A$4:$F$44,4,FALSE))))</f>
        <v>-</v>
      </c>
      <c r="K52" s="103" t="str">
        <f>IF($D21="","-",IF($D21="MWh",L21/0.277778,(L21*VLOOKUP($C21,Brændsler!$A$4:$F$44,6,FALSE)*VLOOKUP($C21,Brændsler!$A$4:$F$44,4,FALSE))))</f>
        <v>-</v>
      </c>
      <c r="L52" s="103" t="str">
        <f>IF($D21="","-",IF($D21="MWh",M21/0.277778,(M21*VLOOKUP($C21,Brændsler!$A$4:$F$44,6,FALSE)*VLOOKUP($C21,Brændsler!$A$4:$F$44,4,FALSE))))</f>
        <v>-</v>
      </c>
      <c r="M52" s="103" t="str">
        <f>IF($D21="","-",IF($D21="MWh",N21/0.277778,(N21*VLOOKUP($C21,Brændsler!$A$4:$F$44,6,FALSE)*VLOOKUP($C21,Brændsler!$A$4:$F$44,4,FALSE))))</f>
        <v>-</v>
      </c>
      <c r="N52" s="54"/>
      <c r="O52" s="101">
        <v>17</v>
      </c>
      <c r="P52" s="102" t="str">
        <f t="shared" si="3"/>
        <v/>
      </c>
      <c r="Q52" s="104" t="str">
        <f>IF(D52="-","-",(D52*VLOOKUP($P52,Brændsler!$A$5:$F$44,5,FALSE))/1000)</f>
        <v>-</v>
      </c>
      <c r="R52" s="104" t="str">
        <f>IF(E52="-","-",(E52*VLOOKUP($P52,Brændsler!$A$5:$F$44,5,FALSE))/1000)</f>
        <v>-</v>
      </c>
      <c r="S52" s="104" t="str">
        <f>IF(F52="-","-",(F52*VLOOKUP($P52,Brændsler!$A$5:$F$44,5,FALSE))/1000)</f>
        <v>-</v>
      </c>
      <c r="T52" s="104" t="str">
        <f>IF(G52="-","-",(G52*VLOOKUP($P52,Brændsler!$A$5:$F$44,5,FALSE))/1000)</f>
        <v>-</v>
      </c>
      <c r="U52" s="104" t="str">
        <f>IF(H52="-","-",(H52*VLOOKUP($P52,Brændsler!$A$5:$F$44,5,FALSE))/1000)</f>
        <v>-</v>
      </c>
      <c r="V52" s="104" t="str">
        <f>IF(I52="-","-",(I52*VLOOKUP($P52,Brændsler!$A$5:$F$44,5,FALSE))/1000)</f>
        <v>-</v>
      </c>
      <c r="W52" s="104" t="str">
        <f>IF(J52="-","-",(J52*VLOOKUP($P52,Brændsler!$A$5:$F$44,5,FALSE))/1000)</f>
        <v>-</v>
      </c>
      <c r="X52" s="104" t="str">
        <f>IF(K52="-","-",(K52*VLOOKUP($P52,Brændsler!$A$5:$F$44,5,FALSE))/1000)</f>
        <v>-</v>
      </c>
      <c r="Y52" s="104" t="str">
        <f>IF(L52="-","-",(L52*VLOOKUP($P52,Brændsler!$A$5:$F$44,5,FALSE))/1000)</f>
        <v>-</v>
      </c>
      <c r="Z52" s="104" t="str">
        <f>IF(M52="-","-",(M52*VLOOKUP($P52,Brændsler!$A$5:$F$44,5,FALSE))/1000)</f>
        <v>-</v>
      </c>
    </row>
    <row r="53" spans="2:26" hidden="1" x14ac:dyDescent="0.3">
      <c r="B53" s="101">
        <v>18</v>
      </c>
      <c r="C53" s="102" t="str">
        <f t="shared" si="2"/>
        <v/>
      </c>
      <c r="D53" s="103" t="str">
        <f>IF($D22="","-",IF($D22="MWh",E22/0.277778,(E22*VLOOKUP($C22,Brændsler!$A$4:$F$44,6,FALSE)*VLOOKUP($C22,Brændsler!$A$4:$F$44,4,FALSE))))</f>
        <v>-</v>
      </c>
      <c r="E53" s="103" t="str">
        <f>IF($D22="","-",IF($D22="MWh",F22/0.277778,(F22*VLOOKUP($C22,Brændsler!$A$4:$F$44,6,FALSE)*VLOOKUP($C22,Brændsler!$A$4:$F$44,4,FALSE))))</f>
        <v>-</v>
      </c>
      <c r="F53" s="103" t="str">
        <f>IF($D22="","-",IF($D22="MWh",G22/0.277778,(G22*VLOOKUP($C22,Brændsler!$A$4:$F$44,6,FALSE)*VLOOKUP($C22,Brændsler!$A$4:$F$44,4,FALSE))))</f>
        <v>-</v>
      </c>
      <c r="G53" s="103" t="str">
        <f>IF($D22="","-",IF($D22="MWh",H22/0.277778,(H22*VLOOKUP($C22,Brændsler!$A$4:$F$44,6,FALSE)*VLOOKUP($C22,Brændsler!$A$4:$F$44,4,FALSE))))</f>
        <v>-</v>
      </c>
      <c r="H53" s="103" t="str">
        <f>IF($D22="","-",IF($D22="MWh",I22/0.277778,(I22*VLOOKUP($C22,Brændsler!$A$4:$F$44,6,FALSE)*VLOOKUP($C22,Brændsler!$A$4:$F$44,4,FALSE))))</f>
        <v>-</v>
      </c>
      <c r="I53" s="103" t="str">
        <f>IF($D22="","-",IF($D22="MWh",J22/0.277778,(J22*VLOOKUP($C22,Brændsler!$A$4:$F$44,6,FALSE)*VLOOKUP($C22,Brændsler!$A$4:$F$44,4,FALSE))))</f>
        <v>-</v>
      </c>
      <c r="J53" s="103" t="str">
        <f>IF($D22="","-",IF($D22="MWh",K22/0.277778,(K22*VLOOKUP($C22,Brændsler!$A$4:$F$44,6,FALSE)*VLOOKUP($C22,Brændsler!$A$4:$F$44,4,FALSE))))</f>
        <v>-</v>
      </c>
      <c r="K53" s="103" t="str">
        <f>IF($D22="","-",IF($D22="MWh",L22/0.277778,(L22*VLOOKUP($C22,Brændsler!$A$4:$F$44,6,FALSE)*VLOOKUP($C22,Brændsler!$A$4:$F$44,4,FALSE))))</f>
        <v>-</v>
      </c>
      <c r="L53" s="103" t="str">
        <f>IF($D22="","-",IF($D22="MWh",M22/0.277778,(M22*VLOOKUP($C22,Brændsler!$A$4:$F$44,6,FALSE)*VLOOKUP($C22,Brændsler!$A$4:$F$44,4,FALSE))))</f>
        <v>-</v>
      </c>
      <c r="M53" s="103" t="str">
        <f>IF($D22="","-",IF($D22="MWh",N22/0.277778,(N22*VLOOKUP($C22,Brændsler!$A$4:$F$44,6,FALSE)*VLOOKUP($C22,Brændsler!$A$4:$F$44,4,FALSE))))</f>
        <v>-</v>
      </c>
      <c r="N53" s="54"/>
      <c r="O53" s="101">
        <v>18</v>
      </c>
      <c r="P53" s="102" t="str">
        <f t="shared" si="3"/>
        <v/>
      </c>
      <c r="Q53" s="104" t="str">
        <f>IF(D53="-","-",(D53*VLOOKUP($P53,Brændsler!$A$5:$F$44,5,FALSE))/1000)</f>
        <v>-</v>
      </c>
      <c r="R53" s="104" t="str">
        <f>IF(E53="-","-",(E53*VLOOKUP($P53,Brændsler!$A$5:$F$44,5,FALSE))/1000)</f>
        <v>-</v>
      </c>
      <c r="S53" s="104" t="str">
        <f>IF(F53="-","-",(F53*VLOOKUP($P53,Brændsler!$A$5:$F$44,5,FALSE))/1000)</f>
        <v>-</v>
      </c>
      <c r="T53" s="104" t="str">
        <f>IF(G53="-","-",(G53*VLOOKUP($P53,Brændsler!$A$5:$F$44,5,FALSE))/1000)</f>
        <v>-</v>
      </c>
      <c r="U53" s="104" t="str">
        <f>IF(H53="-","-",(H53*VLOOKUP($P53,Brændsler!$A$5:$F$44,5,FALSE))/1000)</f>
        <v>-</v>
      </c>
      <c r="V53" s="104" t="str">
        <f>IF(I53="-","-",(I53*VLOOKUP($P53,Brændsler!$A$5:$F$44,5,FALSE))/1000)</f>
        <v>-</v>
      </c>
      <c r="W53" s="104" t="str">
        <f>IF(J53="-","-",(J53*VLOOKUP($P53,Brændsler!$A$5:$F$44,5,FALSE))/1000)</f>
        <v>-</v>
      </c>
      <c r="X53" s="104" t="str">
        <f>IF(K53="-","-",(K53*VLOOKUP($P53,Brændsler!$A$5:$F$44,5,FALSE))/1000)</f>
        <v>-</v>
      </c>
      <c r="Y53" s="104" t="str">
        <f>IF(L53="-","-",(L53*VLOOKUP($P53,Brændsler!$A$5:$F$44,5,FALSE))/1000)</f>
        <v>-</v>
      </c>
      <c r="Z53" s="104" t="str">
        <f>IF(M53="-","-",(M53*VLOOKUP($P53,Brændsler!$A$5:$F$44,5,FALSE))/1000)</f>
        <v>-</v>
      </c>
    </row>
    <row r="54" spans="2:26" hidden="1" x14ac:dyDescent="0.3">
      <c r="B54" s="101">
        <v>19</v>
      </c>
      <c r="C54" s="102" t="str">
        <f t="shared" si="2"/>
        <v/>
      </c>
      <c r="D54" s="103" t="str">
        <f>IF($D23="","-",IF($D23="MWh",E23/0.277778,(E23*VLOOKUP($C23,Brændsler!$A$4:$F$44,6,FALSE)*VLOOKUP($C23,Brændsler!$A$4:$F$44,4,FALSE))))</f>
        <v>-</v>
      </c>
      <c r="E54" s="103" t="str">
        <f>IF($D23="","-",IF($D23="MWh",F23/0.277778,(F23*VLOOKUP($C23,Brændsler!$A$4:$F$44,6,FALSE)*VLOOKUP($C23,Brændsler!$A$4:$F$44,4,FALSE))))</f>
        <v>-</v>
      </c>
      <c r="F54" s="103" t="str">
        <f>IF($D23="","-",IF($D23="MWh",G23/0.277778,(G23*VLOOKUP($C23,Brændsler!$A$4:$F$44,6,FALSE)*VLOOKUP($C23,Brændsler!$A$4:$F$44,4,FALSE))))</f>
        <v>-</v>
      </c>
      <c r="G54" s="103" t="str">
        <f>IF($D23="","-",IF($D23="MWh",H23/0.277778,(H23*VLOOKUP($C23,Brændsler!$A$4:$F$44,6,FALSE)*VLOOKUP($C23,Brændsler!$A$4:$F$44,4,FALSE))))</f>
        <v>-</v>
      </c>
      <c r="H54" s="103" t="str">
        <f>IF($D23="","-",IF($D23="MWh",I23/0.277778,(I23*VLOOKUP($C23,Brændsler!$A$4:$F$44,6,FALSE)*VLOOKUP($C23,Brændsler!$A$4:$F$44,4,FALSE))))</f>
        <v>-</v>
      </c>
      <c r="I54" s="103" t="str">
        <f>IF($D23="","-",IF($D23="MWh",J23/0.277778,(J23*VLOOKUP($C23,Brændsler!$A$4:$F$44,6,FALSE)*VLOOKUP($C23,Brændsler!$A$4:$F$44,4,FALSE))))</f>
        <v>-</v>
      </c>
      <c r="J54" s="103" t="str">
        <f>IF($D23="","-",IF($D23="MWh",K23/0.277778,(K23*VLOOKUP($C23,Brændsler!$A$4:$F$44,6,FALSE)*VLOOKUP($C23,Brændsler!$A$4:$F$44,4,FALSE))))</f>
        <v>-</v>
      </c>
      <c r="K54" s="103" t="str">
        <f>IF($D23="","-",IF($D23="MWh",L23/0.277778,(L23*VLOOKUP($C23,Brændsler!$A$4:$F$44,6,FALSE)*VLOOKUP($C23,Brændsler!$A$4:$F$44,4,FALSE))))</f>
        <v>-</v>
      </c>
      <c r="L54" s="103" t="str">
        <f>IF($D23="","-",IF($D23="MWh",M23/0.277778,(M23*VLOOKUP($C23,Brændsler!$A$4:$F$44,6,FALSE)*VLOOKUP($C23,Brændsler!$A$4:$F$44,4,FALSE))))</f>
        <v>-</v>
      </c>
      <c r="M54" s="103" t="str">
        <f>IF($D23="","-",IF($D23="MWh",N23/0.277778,(N23*VLOOKUP($C23,Brændsler!$A$4:$F$44,6,FALSE)*VLOOKUP($C23,Brændsler!$A$4:$F$44,4,FALSE))))</f>
        <v>-</v>
      </c>
      <c r="N54" s="54"/>
      <c r="O54" s="101">
        <v>19</v>
      </c>
      <c r="P54" s="102" t="str">
        <f t="shared" si="3"/>
        <v/>
      </c>
      <c r="Q54" s="104" t="str">
        <f>IF(D54="-","-",(D54*VLOOKUP($P54,Brændsler!$A$5:$F$44,5,FALSE))/1000)</f>
        <v>-</v>
      </c>
      <c r="R54" s="104" t="str">
        <f>IF(E54="-","-",(E54*VLOOKUP($P54,Brændsler!$A$5:$F$44,5,FALSE))/1000)</f>
        <v>-</v>
      </c>
      <c r="S54" s="104" t="str">
        <f>IF(F54="-","-",(F54*VLOOKUP($P54,Brændsler!$A$5:$F$44,5,FALSE))/1000)</f>
        <v>-</v>
      </c>
      <c r="T54" s="104" t="str">
        <f>IF(G54="-","-",(G54*VLOOKUP($P54,Brændsler!$A$5:$F$44,5,FALSE))/1000)</f>
        <v>-</v>
      </c>
      <c r="U54" s="104" t="str">
        <f>IF(H54="-","-",(H54*VLOOKUP($P54,Brændsler!$A$5:$F$44,5,FALSE))/1000)</f>
        <v>-</v>
      </c>
      <c r="V54" s="104" t="str">
        <f>IF(I54="-","-",(I54*VLOOKUP($P54,Brændsler!$A$5:$F$44,5,FALSE))/1000)</f>
        <v>-</v>
      </c>
      <c r="W54" s="104" t="str">
        <f>IF(J54="-","-",(J54*VLOOKUP($P54,Brændsler!$A$5:$F$44,5,FALSE))/1000)</f>
        <v>-</v>
      </c>
      <c r="X54" s="104" t="str">
        <f>IF(K54="-","-",(K54*VLOOKUP($P54,Brændsler!$A$5:$F$44,5,FALSE))/1000)</f>
        <v>-</v>
      </c>
      <c r="Y54" s="104" t="str">
        <f>IF(L54="-","-",(L54*VLOOKUP($P54,Brændsler!$A$5:$F$44,5,FALSE))/1000)</f>
        <v>-</v>
      </c>
      <c r="Z54" s="104" t="str">
        <f>IF(M54="-","-",(M54*VLOOKUP($P54,Brændsler!$A$5:$F$44,5,FALSE))/1000)</f>
        <v>-</v>
      </c>
    </row>
    <row r="55" spans="2:26" hidden="1" x14ac:dyDescent="0.3">
      <c r="B55" s="101">
        <v>20</v>
      </c>
      <c r="C55" s="102" t="str">
        <f t="shared" si="2"/>
        <v/>
      </c>
      <c r="D55" s="103" t="str">
        <f>IF($D24="","-",IF($D24="MWh",E24/0.277778,(E24*VLOOKUP($C24,Brændsler!$A$4:$F$44,6,FALSE)*VLOOKUP($C24,Brændsler!$A$4:$F$44,4,FALSE))))</f>
        <v>-</v>
      </c>
      <c r="E55" s="103" t="str">
        <f>IF($D24="","-",IF($D24="MWh",F24/0.277778,(F24*VLOOKUP($C24,Brændsler!$A$4:$F$44,6,FALSE)*VLOOKUP($C24,Brændsler!$A$4:$F$44,4,FALSE))))</f>
        <v>-</v>
      </c>
      <c r="F55" s="103" t="str">
        <f>IF($D24="","-",IF($D24="MWh",G24/0.277778,(G24*VLOOKUP($C24,Brændsler!$A$4:$F$44,6,FALSE)*VLOOKUP($C24,Brændsler!$A$4:$F$44,4,FALSE))))</f>
        <v>-</v>
      </c>
      <c r="G55" s="103" t="str">
        <f>IF($D24="","-",IF($D24="MWh",H24/0.277778,(H24*VLOOKUP($C24,Brændsler!$A$4:$F$44,6,FALSE)*VLOOKUP($C24,Brændsler!$A$4:$F$44,4,FALSE))))</f>
        <v>-</v>
      </c>
      <c r="H55" s="103" t="str">
        <f>IF($D24="","-",IF($D24="MWh",I24/0.277778,(I24*VLOOKUP($C24,Brændsler!$A$4:$F$44,6,FALSE)*VLOOKUP($C24,Brændsler!$A$4:$F$44,4,FALSE))))</f>
        <v>-</v>
      </c>
      <c r="I55" s="103" t="str">
        <f>IF($D24="","-",IF($D24="MWh",J24/0.277778,(J24*VLOOKUP($C24,Brændsler!$A$4:$F$44,6,FALSE)*VLOOKUP($C24,Brændsler!$A$4:$F$44,4,FALSE))))</f>
        <v>-</v>
      </c>
      <c r="J55" s="103" t="str">
        <f>IF($D24="","-",IF($D24="MWh",K24/0.277778,(K24*VLOOKUP($C24,Brændsler!$A$4:$F$44,6,FALSE)*VLOOKUP($C24,Brændsler!$A$4:$F$44,4,FALSE))))</f>
        <v>-</v>
      </c>
      <c r="K55" s="103" t="str">
        <f>IF($D24="","-",IF($D24="MWh",L24/0.277778,(L24*VLOOKUP($C24,Brændsler!$A$4:$F$44,6,FALSE)*VLOOKUP($C24,Brændsler!$A$4:$F$44,4,FALSE))))</f>
        <v>-</v>
      </c>
      <c r="L55" s="103" t="str">
        <f>IF($D24="","-",IF($D24="MWh",M24/0.277778,(M24*VLOOKUP($C24,Brændsler!$A$4:$F$44,6,FALSE)*VLOOKUP($C24,Brændsler!$A$4:$F$44,4,FALSE))))</f>
        <v>-</v>
      </c>
      <c r="M55" s="103" t="str">
        <f>IF($D24="","-",IF($D24="MWh",N24/0.277778,(N24*VLOOKUP($C24,Brændsler!$A$4:$F$44,6,FALSE)*VLOOKUP($C24,Brændsler!$A$4:$F$44,4,FALSE))))</f>
        <v>-</v>
      </c>
      <c r="N55" s="54"/>
      <c r="O55" s="101">
        <v>20</v>
      </c>
      <c r="P55" s="102" t="str">
        <f t="shared" si="3"/>
        <v/>
      </c>
      <c r="Q55" s="104" t="str">
        <f>IF(D55="-","-",(D55*VLOOKUP($P55,Brændsler!$A$5:$F$44,5,FALSE))/1000)</f>
        <v>-</v>
      </c>
      <c r="R55" s="104" t="str">
        <f>IF(E55="-","-",(E55*VLOOKUP($P55,Brændsler!$A$5:$F$44,5,FALSE))/1000)</f>
        <v>-</v>
      </c>
      <c r="S55" s="104" t="str">
        <f>IF(F55="-","-",(F55*VLOOKUP($P55,Brændsler!$A$5:$F$44,5,FALSE))/1000)</f>
        <v>-</v>
      </c>
      <c r="T55" s="104" t="str">
        <f>IF(G55="-","-",(G55*VLOOKUP($P55,Brændsler!$A$5:$F$44,5,FALSE))/1000)</f>
        <v>-</v>
      </c>
      <c r="U55" s="104" t="str">
        <f>IF(H55="-","-",(H55*VLOOKUP($P55,Brændsler!$A$5:$F$44,5,FALSE))/1000)</f>
        <v>-</v>
      </c>
      <c r="V55" s="104" t="str">
        <f>IF(I55="-","-",(I55*VLOOKUP($P55,Brændsler!$A$5:$F$44,5,FALSE))/1000)</f>
        <v>-</v>
      </c>
      <c r="W55" s="104" t="str">
        <f>IF(J55="-","-",(J55*VLOOKUP($P55,Brændsler!$A$5:$F$44,5,FALSE))/1000)</f>
        <v>-</v>
      </c>
      <c r="X55" s="104" t="str">
        <f>IF(K55="-","-",(K55*VLOOKUP($P55,Brændsler!$A$5:$F$44,5,FALSE))/1000)</f>
        <v>-</v>
      </c>
      <c r="Y55" s="104" t="str">
        <f>IF(L55="-","-",(L55*VLOOKUP($P55,Brændsler!$A$5:$F$44,5,FALSE))/1000)</f>
        <v>-</v>
      </c>
      <c r="Z55" s="104" t="str">
        <f>IF(M55="-","-",(M55*VLOOKUP($P55,Brændsler!$A$5:$F$44,5,FALSE))/1000)</f>
        <v>-</v>
      </c>
    </row>
    <row r="56" spans="2:26" hidden="1" x14ac:dyDescent="0.3">
      <c r="B56" s="101">
        <v>21</v>
      </c>
      <c r="C56" s="102" t="str">
        <f t="shared" si="2"/>
        <v/>
      </c>
      <c r="D56" s="103" t="str">
        <f>IF($D25="","-",IF($D25="MWh",E25/0.277778,(E25*VLOOKUP($C25,Brændsler!$A$4:$F$44,6,FALSE)*VLOOKUP($C25,Brændsler!$A$4:$F$44,4,FALSE))))</f>
        <v>-</v>
      </c>
      <c r="E56" s="103" t="str">
        <f>IF($D25="","-",IF($D25="MWh",F25/0.277778,(F25*VLOOKUP($C25,Brændsler!$A$4:$F$44,6,FALSE)*VLOOKUP($C25,Brændsler!$A$4:$F$44,4,FALSE))))</f>
        <v>-</v>
      </c>
      <c r="F56" s="103" t="str">
        <f>IF($D25="","-",IF($D25="MWh",G25/0.277778,(G25*VLOOKUP($C25,Brændsler!$A$4:$F$44,6,FALSE)*VLOOKUP($C25,Brændsler!$A$4:$F$44,4,FALSE))))</f>
        <v>-</v>
      </c>
      <c r="G56" s="103" t="str">
        <f>IF($D25="","-",IF($D25="MWh",H25/0.277778,(H25*VLOOKUP($C25,Brændsler!$A$4:$F$44,6,FALSE)*VLOOKUP($C25,Brændsler!$A$4:$F$44,4,FALSE))))</f>
        <v>-</v>
      </c>
      <c r="H56" s="103" t="str">
        <f>IF($D25="","-",IF($D25="MWh",I25/0.277778,(I25*VLOOKUP($C25,Brændsler!$A$4:$F$44,6,FALSE)*VLOOKUP($C25,Brændsler!$A$4:$F$44,4,FALSE))))</f>
        <v>-</v>
      </c>
      <c r="I56" s="103" t="str">
        <f>IF($D25="","-",IF($D25="MWh",J25/0.277778,(J25*VLOOKUP($C25,Brændsler!$A$4:$F$44,6,FALSE)*VLOOKUP($C25,Brændsler!$A$4:$F$44,4,FALSE))))</f>
        <v>-</v>
      </c>
      <c r="J56" s="103" t="str">
        <f>IF($D25="","-",IF($D25="MWh",K25/0.277778,(K25*VLOOKUP($C25,Brændsler!$A$4:$F$44,6,FALSE)*VLOOKUP($C25,Brændsler!$A$4:$F$44,4,FALSE))))</f>
        <v>-</v>
      </c>
      <c r="K56" s="103" t="str">
        <f>IF($D25="","-",IF($D25="MWh",L25/0.277778,(L25*VLOOKUP($C25,Brændsler!$A$4:$F$44,6,FALSE)*VLOOKUP($C25,Brændsler!$A$4:$F$44,4,FALSE))))</f>
        <v>-</v>
      </c>
      <c r="L56" s="103" t="str">
        <f>IF($D25="","-",IF($D25="MWh",M25/0.277778,(M25*VLOOKUP($C25,Brændsler!$A$4:$F$44,6,FALSE)*VLOOKUP($C25,Brændsler!$A$4:$F$44,4,FALSE))))</f>
        <v>-</v>
      </c>
      <c r="M56" s="103" t="str">
        <f>IF($D25="","-",IF($D25="MWh",N25/0.277778,(N25*VLOOKUP($C25,Brændsler!$A$4:$F$44,6,FALSE)*VLOOKUP($C25,Brændsler!$A$4:$F$44,4,FALSE))))</f>
        <v>-</v>
      </c>
      <c r="N56" s="54"/>
      <c r="O56" s="101">
        <v>21</v>
      </c>
      <c r="P56" s="102" t="str">
        <f t="shared" si="3"/>
        <v/>
      </c>
      <c r="Q56" s="104" t="str">
        <f>IF(D56="-","-",(D56*VLOOKUP($P56,Brændsler!$A$5:$F$44,5,FALSE))/1000)</f>
        <v>-</v>
      </c>
      <c r="R56" s="104" t="str">
        <f>IF(E56="-","-",(E56*VLOOKUP($P56,Brændsler!$A$5:$F$44,5,FALSE))/1000)</f>
        <v>-</v>
      </c>
      <c r="S56" s="104" t="str">
        <f>IF(F56="-","-",(F56*VLOOKUP($P56,Brændsler!$A$5:$F$44,5,FALSE))/1000)</f>
        <v>-</v>
      </c>
      <c r="T56" s="104" t="str">
        <f>IF(G56="-","-",(G56*VLOOKUP($P56,Brændsler!$A$5:$F$44,5,FALSE))/1000)</f>
        <v>-</v>
      </c>
      <c r="U56" s="104" t="str">
        <f>IF(H56="-","-",(H56*VLOOKUP($P56,Brændsler!$A$5:$F$44,5,FALSE))/1000)</f>
        <v>-</v>
      </c>
      <c r="V56" s="104" t="str">
        <f>IF(I56="-","-",(I56*VLOOKUP($P56,Brændsler!$A$5:$F$44,5,FALSE))/1000)</f>
        <v>-</v>
      </c>
      <c r="W56" s="104" t="str">
        <f>IF(J56="-","-",(J56*VLOOKUP($P56,Brændsler!$A$5:$F$44,5,FALSE))/1000)</f>
        <v>-</v>
      </c>
      <c r="X56" s="104" t="str">
        <f>IF(K56="-","-",(K56*VLOOKUP($P56,Brændsler!$A$5:$F$44,5,FALSE))/1000)</f>
        <v>-</v>
      </c>
      <c r="Y56" s="104" t="str">
        <f>IF(L56="-","-",(L56*VLOOKUP($P56,Brændsler!$A$5:$F$44,5,FALSE))/1000)</f>
        <v>-</v>
      </c>
      <c r="Z56" s="104" t="str">
        <f>IF(M56="-","-",(M56*VLOOKUP($P56,Brændsler!$A$5:$F$44,5,FALSE))/1000)</f>
        <v>-</v>
      </c>
    </row>
    <row r="57" spans="2:26" hidden="1" x14ac:dyDescent="0.3">
      <c r="B57" s="101">
        <v>22</v>
      </c>
      <c r="C57" s="102" t="str">
        <f t="shared" si="2"/>
        <v/>
      </c>
      <c r="D57" s="103" t="str">
        <f>IF($D26="","-",IF($D26="MWh",E26/0.277778,(E26*VLOOKUP($C26,Brændsler!$A$4:$F$44,6,FALSE)*VLOOKUP($C26,Brændsler!$A$4:$F$44,4,FALSE))))</f>
        <v>-</v>
      </c>
      <c r="E57" s="103" t="str">
        <f>IF($D26="","-",IF($D26="MWh",F26/0.277778,(F26*VLOOKUP($C26,Brændsler!$A$4:$F$44,6,FALSE)*VLOOKUP($C26,Brændsler!$A$4:$F$44,4,FALSE))))</f>
        <v>-</v>
      </c>
      <c r="F57" s="103" t="str">
        <f>IF($D26="","-",IF($D26="MWh",G26/0.277778,(G26*VLOOKUP($C26,Brændsler!$A$4:$F$44,6,FALSE)*VLOOKUP($C26,Brændsler!$A$4:$F$44,4,FALSE))))</f>
        <v>-</v>
      </c>
      <c r="G57" s="103" t="str">
        <f>IF($D26="","-",IF($D26="MWh",H26/0.277778,(H26*VLOOKUP($C26,Brændsler!$A$4:$F$44,6,FALSE)*VLOOKUP($C26,Brændsler!$A$4:$F$44,4,FALSE))))</f>
        <v>-</v>
      </c>
      <c r="H57" s="103" t="str">
        <f>IF($D26="","-",IF($D26="MWh",I26/0.277778,(I26*VLOOKUP($C26,Brændsler!$A$4:$F$44,6,FALSE)*VLOOKUP($C26,Brændsler!$A$4:$F$44,4,FALSE))))</f>
        <v>-</v>
      </c>
      <c r="I57" s="103" t="str">
        <f>IF($D26="","-",IF($D26="MWh",J26/0.277778,(J26*VLOOKUP($C26,Brændsler!$A$4:$F$44,6,FALSE)*VLOOKUP($C26,Brændsler!$A$4:$F$44,4,FALSE))))</f>
        <v>-</v>
      </c>
      <c r="J57" s="103" t="str">
        <f>IF($D26="","-",IF($D26="MWh",K26/0.277778,(K26*VLOOKUP($C26,Brændsler!$A$4:$F$44,6,FALSE)*VLOOKUP($C26,Brændsler!$A$4:$F$44,4,FALSE))))</f>
        <v>-</v>
      </c>
      <c r="K57" s="103" t="str">
        <f>IF($D26="","-",IF($D26="MWh",L26/0.277778,(L26*VLOOKUP($C26,Brændsler!$A$4:$F$44,6,FALSE)*VLOOKUP($C26,Brændsler!$A$4:$F$44,4,FALSE))))</f>
        <v>-</v>
      </c>
      <c r="L57" s="103" t="str">
        <f>IF($D26="","-",IF($D26="MWh",M26/0.277778,(M26*VLOOKUP($C26,Brændsler!$A$4:$F$44,6,FALSE)*VLOOKUP($C26,Brændsler!$A$4:$F$44,4,FALSE))))</f>
        <v>-</v>
      </c>
      <c r="M57" s="103" t="str">
        <f>IF($D26="","-",IF($D26="MWh",N26/0.277778,(N26*VLOOKUP($C26,Brændsler!$A$4:$F$44,6,FALSE)*VLOOKUP($C26,Brændsler!$A$4:$F$44,4,FALSE))))</f>
        <v>-</v>
      </c>
      <c r="N57" s="54"/>
      <c r="O57" s="101">
        <v>22</v>
      </c>
      <c r="P57" s="102" t="str">
        <f t="shared" si="3"/>
        <v/>
      </c>
      <c r="Q57" s="104" t="str">
        <f>IF(D57="-","-",(D57*VLOOKUP($P57,Brændsler!$A$5:$F$44,5,FALSE))/1000)</f>
        <v>-</v>
      </c>
      <c r="R57" s="104" t="str">
        <f>IF(E57="-","-",(E57*VLOOKUP($P57,Brændsler!$A$5:$F$44,5,FALSE))/1000)</f>
        <v>-</v>
      </c>
      <c r="S57" s="104" t="str">
        <f>IF(F57="-","-",(F57*VLOOKUP($P57,Brændsler!$A$5:$F$44,5,FALSE))/1000)</f>
        <v>-</v>
      </c>
      <c r="T57" s="104" t="str">
        <f>IF(G57="-","-",(G57*VLOOKUP($P57,Brændsler!$A$5:$F$44,5,FALSE))/1000)</f>
        <v>-</v>
      </c>
      <c r="U57" s="104" t="str">
        <f>IF(H57="-","-",(H57*VLOOKUP($P57,Brændsler!$A$5:$F$44,5,FALSE))/1000)</f>
        <v>-</v>
      </c>
      <c r="V57" s="104" t="str">
        <f>IF(I57="-","-",(I57*VLOOKUP($P57,Brændsler!$A$5:$F$44,5,FALSE))/1000)</f>
        <v>-</v>
      </c>
      <c r="W57" s="104" t="str">
        <f>IF(J57="-","-",(J57*VLOOKUP($P57,Brændsler!$A$5:$F$44,5,FALSE))/1000)</f>
        <v>-</v>
      </c>
      <c r="X57" s="104" t="str">
        <f>IF(K57="-","-",(K57*VLOOKUP($P57,Brændsler!$A$5:$F$44,5,FALSE))/1000)</f>
        <v>-</v>
      </c>
      <c r="Y57" s="104" t="str">
        <f>IF(L57="-","-",(L57*VLOOKUP($P57,Brændsler!$A$5:$F$44,5,FALSE))/1000)</f>
        <v>-</v>
      </c>
      <c r="Z57" s="104" t="str">
        <f>IF(M57="-","-",(M57*VLOOKUP($P57,Brændsler!$A$5:$F$44,5,FALSE))/1000)</f>
        <v>-</v>
      </c>
    </row>
    <row r="58" spans="2:26" hidden="1" x14ac:dyDescent="0.3">
      <c r="B58" s="101">
        <v>23</v>
      </c>
      <c r="C58" s="102" t="str">
        <f t="shared" si="2"/>
        <v/>
      </c>
      <c r="D58" s="103" t="str">
        <f>IF($D27="","-",IF($D27="MWh",E27/0.277778,(E27*VLOOKUP($C27,Brændsler!$A$4:$F$44,6,FALSE)*VLOOKUP($C27,Brændsler!$A$4:$F$44,4,FALSE))))</f>
        <v>-</v>
      </c>
      <c r="E58" s="103" t="str">
        <f>IF($D27="","-",IF($D27="MWh",F27/0.277778,(F27*VLOOKUP($C27,Brændsler!$A$4:$F$44,6,FALSE)*VLOOKUP($C27,Brændsler!$A$4:$F$44,4,FALSE))))</f>
        <v>-</v>
      </c>
      <c r="F58" s="103" t="str">
        <f>IF($D27="","-",IF($D27="MWh",G27/0.277778,(G27*VLOOKUP($C27,Brændsler!$A$4:$F$44,6,FALSE)*VLOOKUP($C27,Brændsler!$A$4:$F$44,4,FALSE))))</f>
        <v>-</v>
      </c>
      <c r="G58" s="103" t="str">
        <f>IF($D27="","-",IF($D27="MWh",H27/0.277778,(H27*VLOOKUP($C27,Brændsler!$A$4:$F$44,6,FALSE)*VLOOKUP($C27,Brændsler!$A$4:$F$44,4,FALSE))))</f>
        <v>-</v>
      </c>
      <c r="H58" s="103" t="str">
        <f>IF($D27="","-",IF($D27="MWh",I27/0.277778,(I27*VLOOKUP($C27,Brændsler!$A$4:$F$44,6,FALSE)*VLOOKUP($C27,Brændsler!$A$4:$F$44,4,FALSE))))</f>
        <v>-</v>
      </c>
      <c r="I58" s="103" t="str">
        <f>IF($D27="","-",IF($D27="MWh",J27/0.277778,(J27*VLOOKUP($C27,Brændsler!$A$4:$F$44,6,FALSE)*VLOOKUP($C27,Brændsler!$A$4:$F$44,4,FALSE))))</f>
        <v>-</v>
      </c>
      <c r="J58" s="103" t="str">
        <f>IF($D27="","-",IF($D27="MWh",K27/0.277778,(K27*VLOOKUP($C27,Brændsler!$A$4:$F$44,6,FALSE)*VLOOKUP($C27,Brændsler!$A$4:$F$44,4,FALSE))))</f>
        <v>-</v>
      </c>
      <c r="K58" s="103" t="str">
        <f>IF($D27="","-",IF($D27="MWh",L27/0.277778,(L27*VLOOKUP($C27,Brændsler!$A$4:$F$44,6,FALSE)*VLOOKUP($C27,Brændsler!$A$4:$F$44,4,FALSE))))</f>
        <v>-</v>
      </c>
      <c r="L58" s="103" t="str">
        <f>IF($D27="","-",IF($D27="MWh",M27/0.277778,(M27*VLOOKUP($C27,Brændsler!$A$4:$F$44,6,FALSE)*VLOOKUP($C27,Brændsler!$A$4:$F$44,4,FALSE))))</f>
        <v>-</v>
      </c>
      <c r="M58" s="103" t="str">
        <f>IF($D27="","-",IF($D27="MWh",N27/0.277778,(N27*VLOOKUP($C27,Brændsler!$A$4:$F$44,6,FALSE)*VLOOKUP($C27,Brændsler!$A$4:$F$44,4,FALSE))))</f>
        <v>-</v>
      </c>
      <c r="N58" s="54"/>
      <c r="O58" s="101">
        <v>23</v>
      </c>
      <c r="P58" s="102" t="str">
        <f t="shared" si="3"/>
        <v/>
      </c>
      <c r="Q58" s="104" t="str">
        <f>IF(D58="-","-",(D58*VLOOKUP($P58,Brændsler!$A$5:$F$44,5,FALSE))/1000)</f>
        <v>-</v>
      </c>
      <c r="R58" s="104" t="str">
        <f>IF(E58="-","-",(E58*VLOOKUP($P58,Brændsler!$A$5:$F$44,5,FALSE))/1000)</f>
        <v>-</v>
      </c>
      <c r="S58" s="104" t="str">
        <f>IF(F58="-","-",(F58*VLOOKUP($P58,Brændsler!$A$5:$F$44,5,FALSE))/1000)</f>
        <v>-</v>
      </c>
      <c r="T58" s="104" t="str">
        <f>IF(G58="-","-",(G58*VLOOKUP($P58,Brændsler!$A$5:$F$44,5,FALSE))/1000)</f>
        <v>-</v>
      </c>
      <c r="U58" s="104" t="str">
        <f>IF(H58="-","-",(H58*VLOOKUP($P58,Brændsler!$A$5:$F$44,5,FALSE))/1000)</f>
        <v>-</v>
      </c>
      <c r="V58" s="104" t="str">
        <f>IF(I58="-","-",(I58*VLOOKUP($P58,Brændsler!$A$5:$F$44,5,FALSE))/1000)</f>
        <v>-</v>
      </c>
      <c r="W58" s="104" t="str">
        <f>IF(J58="-","-",(J58*VLOOKUP($P58,Brændsler!$A$5:$F$44,5,FALSE))/1000)</f>
        <v>-</v>
      </c>
      <c r="X58" s="104" t="str">
        <f>IF(K58="-","-",(K58*VLOOKUP($P58,Brændsler!$A$5:$F$44,5,FALSE))/1000)</f>
        <v>-</v>
      </c>
      <c r="Y58" s="104" t="str">
        <f>IF(L58="-","-",(L58*VLOOKUP($P58,Brændsler!$A$5:$F$44,5,FALSE))/1000)</f>
        <v>-</v>
      </c>
      <c r="Z58" s="104" t="str">
        <f>IF(M58="-","-",(M58*VLOOKUP($P58,Brændsler!$A$5:$F$44,5,FALSE))/1000)</f>
        <v>-</v>
      </c>
    </row>
    <row r="59" spans="2:26" hidden="1" x14ac:dyDescent="0.3">
      <c r="B59" s="101">
        <v>24</v>
      </c>
      <c r="C59" s="102" t="str">
        <f t="shared" si="2"/>
        <v/>
      </c>
      <c r="D59" s="103" t="str">
        <f>IF($D28="","-",IF($D28="MWh",E28/0.277778,(E28*VLOOKUP($C28,Brændsler!$A$4:$F$44,6,FALSE)*VLOOKUP($C28,Brændsler!$A$4:$F$44,4,FALSE))))</f>
        <v>-</v>
      </c>
      <c r="E59" s="103" t="str">
        <f>IF($D28="","-",IF($D28="MWh",F28/0.277778,(F28*VLOOKUP($C28,Brændsler!$A$4:$F$44,6,FALSE)*VLOOKUP($C28,Brændsler!$A$4:$F$44,4,FALSE))))</f>
        <v>-</v>
      </c>
      <c r="F59" s="103" t="str">
        <f>IF($D28="","-",IF($D28="MWh",G28/0.277778,(G28*VLOOKUP($C28,Brændsler!$A$4:$F$44,6,FALSE)*VLOOKUP($C28,Brændsler!$A$4:$F$44,4,FALSE))))</f>
        <v>-</v>
      </c>
      <c r="G59" s="103" t="str">
        <f>IF($D28="","-",IF($D28="MWh",H28/0.277778,(H28*VLOOKUP($C28,Brændsler!$A$4:$F$44,6,FALSE)*VLOOKUP($C28,Brændsler!$A$4:$F$44,4,FALSE))))</f>
        <v>-</v>
      </c>
      <c r="H59" s="103" t="str">
        <f>IF($D28="","-",IF($D28="MWh",I28/0.277778,(I28*VLOOKUP($C28,Brændsler!$A$4:$F$44,6,FALSE)*VLOOKUP($C28,Brændsler!$A$4:$F$44,4,FALSE))))</f>
        <v>-</v>
      </c>
      <c r="I59" s="103" t="str">
        <f>IF($D28="","-",IF($D28="MWh",J28/0.277778,(J28*VLOOKUP($C28,Brændsler!$A$4:$F$44,6,FALSE)*VLOOKUP($C28,Brændsler!$A$4:$F$44,4,FALSE))))</f>
        <v>-</v>
      </c>
      <c r="J59" s="103" t="str">
        <f>IF($D28="","-",IF($D28="MWh",K28/0.277778,(K28*VLOOKUP($C28,Brændsler!$A$4:$F$44,6,FALSE)*VLOOKUP($C28,Brændsler!$A$4:$F$44,4,FALSE))))</f>
        <v>-</v>
      </c>
      <c r="K59" s="103" t="str">
        <f>IF($D28="","-",IF($D28="MWh",L28/0.277778,(L28*VLOOKUP($C28,Brændsler!$A$4:$F$44,6,FALSE)*VLOOKUP($C28,Brændsler!$A$4:$F$44,4,FALSE))))</f>
        <v>-</v>
      </c>
      <c r="L59" s="103" t="str">
        <f>IF($D28="","-",IF($D28="MWh",M28/0.277778,(M28*VLOOKUP($C28,Brændsler!$A$4:$F$44,6,FALSE)*VLOOKUP($C28,Brændsler!$A$4:$F$44,4,FALSE))))</f>
        <v>-</v>
      </c>
      <c r="M59" s="103" t="str">
        <f>IF($D28="","-",IF($D28="MWh",N28/0.277778,(N28*VLOOKUP($C28,Brændsler!$A$4:$F$44,6,FALSE)*VLOOKUP($C28,Brændsler!$A$4:$F$44,4,FALSE))))</f>
        <v>-</v>
      </c>
      <c r="N59" s="54"/>
      <c r="O59" s="101">
        <v>24</v>
      </c>
      <c r="P59" s="102" t="str">
        <f t="shared" si="3"/>
        <v/>
      </c>
      <c r="Q59" s="104" t="str">
        <f>IF(D59="-","-",(D59*VLOOKUP($P59,Brændsler!$A$5:$F$44,5,FALSE))/1000)</f>
        <v>-</v>
      </c>
      <c r="R59" s="104" t="str">
        <f>IF(E59="-","-",(E59*VLOOKUP($P59,Brændsler!$A$5:$F$44,5,FALSE))/1000)</f>
        <v>-</v>
      </c>
      <c r="S59" s="104" t="str">
        <f>IF(F59="-","-",(F59*VLOOKUP($P59,Brændsler!$A$5:$F$44,5,FALSE))/1000)</f>
        <v>-</v>
      </c>
      <c r="T59" s="104" t="str">
        <f>IF(G59="-","-",(G59*VLOOKUP($P59,Brændsler!$A$5:$F$44,5,FALSE))/1000)</f>
        <v>-</v>
      </c>
      <c r="U59" s="104" t="str">
        <f>IF(H59="-","-",(H59*VLOOKUP($P59,Brændsler!$A$5:$F$44,5,FALSE))/1000)</f>
        <v>-</v>
      </c>
      <c r="V59" s="104" t="str">
        <f>IF(I59="-","-",(I59*VLOOKUP($P59,Brændsler!$A$5:$F$44,5,FALSE))/1000)</f>
        <v>-</v>
      </c>
      <c r="W59" s="104" t="str">
        <f>IF(J59="-","-",(J59*VLOOKUP($P59,Brændsler!$A$5:$F$44,5,FALSE))/1000)</f>
        <v>-</v>
      </c>
      <c r="X59" s="104" t="str">
        <f>IF(K59="-","-",(K59*VLOOKUP($P59,Brændsler!$A$5:$F$44,5,FALSE))/1000)</f>
        <v>-</v>
      </c>
      <c r="Y59" s="104" t="str">
        <f>IF(L59="-","-",(L59*VLOOKUP($P59,Brændsler!$A$5:$F$44,5,FALSE))/1000)</f>
        <v>-</v>
      </c>
      <c r="Z59" s="104" t="str">
        <f>IF(M59="-","-",(M59*VLOOKUP($P59,Brændsler!$A$5:$F$44,5,FALSE))/1000)</f>
        <v>-</v>
      </c>
    </row>
    <row r="60" spans="2:26" ht="14.5" hidden="1" thickBot="1" x14ac:dyDescent="0.35">
      <c r="B60" s="101">
        <v>25</v>
      </c>
      <c r="C60" s="102" t="str">
        <f t="shared" si="2"/>
        <v/>
      </c>
      <c r="D60" s="103" t="str">
        <f>IF($D29="","-",IF($D29="MWh",E29/0.277778,(E29*VLOOKUP($C29,Brændsler!$A$4:$F$44,6,FALSE)*VLOOKUP($C29,Brændsler!$A$4:$F$44,4,FALSE))))</f>
        <v>-</v>
      </c>
      <c r="E60" s="103" t="str">
        <f>IF($D29="","-",IF($D29="MWh",F29/0.277778,(F29*VLOOKUP($C29,Brændsler!$A$4:$F$44,6,FALSE)*VLOOKUP($C29,Brændsler!$A$4:$F$44,4,FALSE))))</f>
        <v>-</v>
      </c>
      <c r="F60" s="103" t="str">
        <f>IF($D29="","-",IF($D29="MWh",G29/0.277778,(G29*VLOOKUP($C29,Brændsler!$A$4:$F$44,6,FALSE)*VLOOKUP($C29,Brændsler!$A$4:$F$44,4,FALSE))))</f>
        <v>-</v>
      </c>
      <c r="G60" s="103" t="str">
        <f>IF($D29="","-",IF($D29="MWh",H29/0.277778,(H29*VLOOKUP($C29,Brændsler!$A$4:$F$44,6,FALSE)*VLOOKUP($C29,Brændsler!$A$4:$F$44,4,FALSE))))</f>
        <v>-</v>
      </c>
      <c r="H60" s="103" t="str">
        <f>IF($D29="","-",IF($D29="MWh",I29/0.277778,(I29*VLOOKUP($C29,Brændsler!$A$4:$F$44,6,FALSE)*VLOOKUP($C29,Brændsler!$A$4:$F$44,4,FALSE))))</f>
        <v>-</v>
      </c>
      <c r="I60" s="103" t="str">
        <f>IF($D29="","-",IF($D29="MWh",J29/0.277778,(J29*VLOOKUP($C29,Brændsler!$A$4:$F$44,6,FALSE)*VLOOKUP($C29,Brændsler!$A$4:$F$44,4,FALSE))))</f>
        <v>-</v>
      </c>
      <c r="J60" s="103" t="str">
        <f>IF($D29="","-",IF($D29="MWh",K29/0.277778,(K29*VLOOKUP($C29,Brændsler!$A$4:$F$44,6,FALSE)*VLOOKUP($C29,Brændsler!$A$4:$F$44,4,FALSE))))</f>
        <v>-</v>
      </c>
      <c r="K60" s="103" t="str">
        <f>IF($D29="","-",IF($D29="MWh",L29/0.277778,(L29*VLOOKUP($C29,Brændsler!$A$4:$F$44,6,FALSE)*VLOOKUP($C29,Brændsler!$A$4:$F$44,4,FALSE))))</f>
        <v>-</v>
      </c>
      <c r="L60" s="103" t="str">
        <f>IF($D29="","-",IF($D29="MWh",M29/0.277778,(M29*VLOOKUP($C29,Brændsler!$A$4:$F$44,6,FALSE)*VLOOKUP($C29,Brændsler!$A$4:$F$44,4,FALSE))))</f>
        <v>-</v>
      </c>
      <c r="M60" s="103" t="str">
        <f>IF($D29="","-",IF($D29="MWh",N29/0.277778,(N29*VLOOKUP($C29,Brændsler!$A$4:$F$44,6,FALSE)*VLOOKUP($C29,Brændsler!$A$4:$F$44,4,FALSE))))</f>
        <v>-</v>
      </c>
      <c r="N60" s="54"/>
      <c r="O60" s="105">
        <v>25</v>
      </c>
      <c r="P60" s="102" t="str">
        <f t="shared" si="3"/>
        <v/>
      </c>
      <c r="Q60" s="104" t="str">
        <f>IF(D60="-","-",(D60*VLOOKUP($P60,Brændsler!$A$5:$F$44,5,FALSE))/1000)</f>
        <v>-</v>
      </c>
      <c r="R60" s="104" t="str">
        <f>IF(E60="-","-",(E60*VLOOKUP($P60,Brændsler!$A$5:$F$44,5,FALSE))/1000)</f>
        <v>-</v>
      </c>
      <c r="S60" s="104" t="str">
        <f>IF(F60="-","-",(F60*VLOOKUP($P60,Brændsler!$A$5:$F$44,5,FALSE))/1000)</f>
        <v>-</v>
      </c>
      <c r="T60" s="104" t="str">
        <f>IF(G60="-","-",(G60*VLOOKUP($P60,Brændsler!$A$5:$F$44,5,FALSE))/1000)</f>
        <v>-</v>
      </c>
      <c r="U60" s="104" t="str">
        <f>IF(H60="-","-",(H60*VLOOKUP($P60,Brændsler!$A$5:$F$44,5,FALSE))/1000)</f>
        <v>-</v>
      </c>
      <c r="V60" s="104" t="str">
        <f>IF(I60="-","-",(I60*VLOOKUP($P60,Brændsler!$A$5:$F$44,5,FALSE))/1000)</f>
        <v>-</v>
      </c>
      <c r="W60" s="104" t="str">
        <f>IF(J60="-","-",(J60*VLOOKUP($P60,Brændsler!$A$5:$F$44,5,FALSE))/1000)</f>
        <v>-</v>
      </c>
      <c r="X60" s="104" t="str">
        <f>IF(K60="-","-",(K60*VLOOKUP($P60,Brændsler!$A$5:$F$44,5,FALSE))/1000)</f>
        <v>-</v>
      </c>
      <c r="Y60" s="104" t="str">
        <f>IF(L60="-","-",(L60*VLOOKUP($P60,Brændsler!$A$5:$F$44,5,FALSE))/1000)</f>
        <v>-</v>
      </c>
      <c r="Z60" s="104" t="str">
        <f>IF(M60="-","-",(M60*VLOOKUP($P60,Brændsler!$A$5:$F$44,5,FALSE))/1000)</f>
        <v>-</v>
      </c>
    </row>
    <row r="61" spans="2:26" ht="14.5" hidden="1" thickBot="1" x14ac:dyDescent="0.35"/>
    <row r="62" spans="2:26" ht="16.5" hidden="1" customHeight="1" thickBot="1" x14ac:dyDescent="0.35">
      <c r="B62" s="106"/>
      <c r="C62" s="107"/>
      <c r="D62" s="132" t="s">
        <v>42</v>
      </c>
      <c r="E62" s="133"/>
      <c r="F62" s="133"/>
      <c r="G62" s="133"/>
      <c r="H62" s="133"/>
      <c r="I62" s="133"/>
      <c r="J62" s="133"/>
      <c r="K62" s="133"/>
      <c r="L62" s="133"/>
      <c r="M62" s="134"/>
      <c r="O62" s="106"/>
      <c r="P62" s="107"/>
      <c r="Q62" s="132" t="s">
        <v>38</v>
      </c>
      <c r="R62" s="133"/>
      <c r="S62" s="133"/>
      <c r="T62" s="133"/>
      <c r="U62" s="133"/>
      <c r="V62" s="133"/>
      <c r="W62" s="133"/>
      <c r="X62" s="133"/>
      <c r="Y62" s="133"/>
      <c r="Z62" s="134"/>
    </row>
    <row r="63" spans="2:26" ht="15.5" hidden="1" x14ac:dyDescent="0.3">
      <c r="B63" s="108" t="s">
        <v>1</v>
      </c>
      <c r="C63" s="109" t="s">
        <v>2</v>
      </c>
      <c r="D63" s="95">
        <v>2025</v>
      </c>
      <c r="E63" s="96">
        <v>2026</v>
      </c>
      <c r="F63" s="96">
        <v>2027</v>
      </c>
      <c r="G63" s="96">
        <v>2028</v>
      </c>
      <c r="H63" s="96">
        <v>2029</v>
      </c>
      <c r="I63" s="96">
        <v>2030</v>
      </c>
      <c r="J63" s="96">
        <v>2031</v>
      </c>
      <c r="K63" s="96">
        <v>2032</v>
      </c>
      <c r="L63" s="96">
        <v>2033</v>
      </c>
      <c r="M63" s="97">
        <v>2034</v>
      </c>
      <c r="O63" s="108" t="s">
        <v>1</v>
      </c>
      <c r="P63" s="109" t="s">
        <v>2</v>
      </c>
      <c r="Q63" s="95">
        <v>2025</v>
      </c>
      <c r="R63" s="96">
        <v>2026</v>
      </c>
      <c r="S63" s="96">
        <v>2027</v>
      </c>
      <c r="T63" s="96">
        <v>2028</v>
      </c>
      <c r="U63" s="96">
        <v>2029</v>
      </c>
      <c r="V63" s="96">
        <v>2030</v>
      </c>
      <c r="W63" s="96">
        <v>2031</v>
      </c>
      <c r="X63" s="96">
        <v>2032</v>
      </c>
      <c r="Y63" s="96">
        <v>2033</v>
      </c>
      <c r="Z63" s="97">
        <v>2034</v>
      </c>
    </row>
    <row r="64" spans="2:26" hidden="1" x14ac:dyDescent="0.3">
      <c r="B64" s="101">
        <v>1</v>
      </c>
      <c r="C64" s="102" t="str">
        <f>IF(C5="","",C5)</f>
        <v/>
      </c>
      <c r="D64" s="110">
        <f>IFERROR(IF($C64="Elektricitet",#REF!*D36,0),0)+IFERROR(IF(Sammenligning!#REF!="Kvoteomfattet alm. proces",IF(VLOOKUP('Kontrafaktisk scenarie'!$C64,Brændsler!$A$5:$F$29,2,FALSE)="Kul -og gasafgiftsloven",#REF!*D36, IF(VLOOKUP('Kontrafaktisk scenarie'!$C64,Brændsler!$A$5:$F$29,2,FALSE)="Mineralolieafgiftsloven",#REF!* D36, 0)), 0),0)</f>
        <v>0</v>
      </c>
      <c r="E64" s="110">
        <f>IFERROR(IF($C64="Elektricitet",#REF!*E36,0),0)+IFERROR(IF(Sammenligning!#REF!="Kvoteomfattet alm. proces",IF(VLOOKUP('Kontrafaktisk scenarie'!$C64,Brændsler!$A$5:$F$29,2,FALSE)="Kul -og gasafgiftsloven",#REF!*E36, IF(VLOOKUP('Kontrafaktisk scenarie'!$C64,Brændsler!$A$5:$F$29,2,FALSE)="Mineralolieafgiftsloven",#REF!* E36, 0)), 0),0)</f>
        <v>0</v>
      </c>
      <c r="F64" s="110">
        <f>IFERROR(IF($C64="Elektricitet",#REF!*F36,0),0)+IFERROR(IF(Sammenligning!#REF!="Kvoteomfattet alm. proces",IF(VLOOKUP('Kontrafaktisk scenarie'!$C64,Brændsler!$A$5:$F$29,2,FALSE)="Kul -og gasafgiftsloven",#REF!*F36, IF(VLOOKUP('Kontrafaktisk scenarie'!$C64,Brændsler!$A$5:$F$29,2,FALSE)="Mineralolieafgiftsloven",#REF!* F36, 0)), 0),0)</f>
        <v>0</v>
      </c>
      <c r="G64" s="110">
        <f>IFERROR(IF($C64="Elektricitet",#REF!*G36,0),0)+IFERROR(IF(Sammenligning!#REF!="Kvoteomfattet alm. proces",IF(VLOOKUP('Kontrafaktisk scenarie'!$C64,Brændsler!$A$5:$F$29,2,FALSE)="Kul -og gasafgiftsloven",#REF!*G36, IF(VLOOKUP('Kontrafaktisk scenarie'!$C64,Brændsler!$A$5:$F$29,2,FALSE)="Mineralolieafgiftsloven",#REF!* G36, 0)), 0),0)</f>
        <v>0</v>
      </c>
      <c r="H64" s="110">
        <f>IFERROR(IF($C64="Elektricitet",#REF!*H36,0),0)+IFERROR(IF(Sammenligning!#REF!="Kvoteomfattet alm. proces",IF(VLOOKUP('Kontrafaktisk scenarie'!$C64,Brændsler!$A$5:$F$29,2,FALSE)="Kul -og gasafgiftsloven",#REF!*H36, IF(VLOOKUP('Kontrafaktisk scenarie'!$C64,Brændsler!$A$5:$F$29,2,FALSE)="Mineralolieafgiftsloven",#REF!* H36, 0)), 0),0)</f>
        <v>0</v>
      </c>
      <c r="I64" s="110">
        <f>IFERROR(IF($C64="Elektricitet",#REF!*I36,0),0)+IFERROR(IF(Sammenligning!#REF!="Kvoteomfattet alm. proces",IF(VLOOKUP('Kontrafaktisk scenarie'!$C64,Brændsler!$A$5:$F$29,2,FALSE)="Kul -og gasafgiftsloven",#REF!*I36, IF(VLOOKUP('Kontrafaktisk scenarie'!$C64,Brændsler!$A$5:$F$29,2,FALSE)="Mineralolieafgiftsloven",#REF!* I36, 0)), 0),0)</f>
        <v>0</v>
      </c>
      <c r="J64" s="110">
        <f>IFERROR(IF($C64="Elektricitet",#REF!*J36,0),0)+IFERROR(IF(Sammenligning!#REF!="Kvoteomfattet alm. proces",IF(VLOOKUP('Kontrafaktisk scenarie'!$C64,Brændsler!$A$5:$F$29,2,FALSE)="Kul -og gasafgiftsloven",#REF!*J36, IF(VLOOKUP('Kontrafaktisk scenarie'!$C64,Brændsler!$A$5:$F$29,2,FALSE)="Mineralolieafgiftsloven",#REF!* J36, 0)), 0),0)</f>
        <v>0</v>
      </c>
      <c r="K64" s="110">
        <f>IFERROR(IF($C64="Elektricitet",#REF!*K36,0),0)+IFERROR(IF(Sammenligning!#REF!="Kvoteomfattet alm. proces",IF(VLOOKUP('Kontrafaktisk scenarie'!$C64,Brændsler!$A$5:$F$29,2,FALSE)="Kul -og gasafgiftsloven",#REF!*K36, IF(VLOOKUP('Kontrafaktisk scenarie'!$C64,Brændsler!$A$5:$F$29,2,FALSE)="Mineralolieafgiftsloven",#REF!* K36, 0)), 0),0)</f>
        <v>0</v>
      </c>
      <c r="L64" s="110">
        <f>IFERROR(IF($C64="Elektricitet",#REF!*L36,0),0)+IFERROR(IF(Sammenligning!#REF!="Kvoteomfattet alm. proces",IF(VLOOKUP('Kontrafaktisk scenarie'!$C64,Brændsler!$A$5:$F$29,2,FALSE)="Kul -og gasafgiftsloven",#REF!*L36, IF(VLOOKUP('Kontrafaktisk scenarie'!$C64,Brændsler!$A$5:$F$29,2,FALSE)="Mineralolieafgiftsloven",#REF!* L36, 0)), 0),0)</f>
        <v>0</v>
      </c>
      <c r="M64" s="110">
        <f>IFERROR(IF($C64="Elektricitet",#REF!*M36,0),0)+IFERROR(IF(Sammenligning!#REF!="Kvoteomfattet alm. proces",IF(VLOOKUP('Kontrafaktisk scenarie'!$C64,Brændsler!$A$5:$F$29,2,FALSE)="Kul -og gasafgiftsloven",#REF!*M36, IF(VLOOKUP('Kontrafaktisk scenarie'!$C64,Brændsler!$A$5:$F$29,2,FALSE)="Mineralolieafgiftsloven",#REF!* M36, 0)), 0),0)</f>
        <v>0</v>
      </c>
      <c r="O64" s="101">
        <v>1</v>
      </c>
      <c r="P64" s="102" t="str">
        <f>IF(C5="","",C5)</f>
        <v/>
      </c>
      <c r="Q64" s="103">
        <f>+IFERROR(D36*VLOOKUP($C64,#REF!,3,FALSE),0)</f>
        <v>0</v>
      </c>
      <c r="R64" s="103">
        <f>+IFERROR(E36*VLOOKUP($C64,#REF!,4,FALSE),0)</f>
        <v>0</v>
      </c>
      <c r="S64" s="103">
        <f>+IFERROR(F36*VLOOKUP($C64,#REF!,5,FALSE),0)</f>
        <v>0</v>
      </c>
      <c r="T64" s="103">
        <f>+IFERROR(G36*VLOOKUP($C64,#REF!,6,FALSE),0)</f>
        <v>0</v>
      </c>
      <c r="U64" s="103">
        <f>+IFERROR(H36*VLOOKUP($C64,#REF!,7,FALSE),0)</f>
        <v>0</v>
      </c>
      <c r="V64" s="103">
        <f>+IFERROR(I36*VLOOKUP($C64,#REF!,8,FALSE),0)</f>
        <v>0</v>
      </c>
      <c r="W64" s="103">
        <f>+IFERROR(J36*VLOOKUP($C64,#REF!,9,FALSE),0)</f>
        <v>0</v>
      </c>
      <c r="X64" s="103">
        <f>+IFERROR(K36*VLOOKUP($C64,#REF!,10,FALSE),0)</f>
        <v>0</v>
      </c>
      <c r="Y64" s="103">
        <f>+IFERROR(L36*VLOOKUP($C64,#REF!,11,FALSE),0)</f>
        <v>0</v>
      </c>
      <c r="Z64" s="103">
        <f>+IFERROR(M36*VLOOKUP($C64,#REF!,12,FALSE),0)</f>
        <v>0</v>
      </c>
    </row>
    <row r="65" spans="2:26" hidden="1" x14ac:dyDescent="0.3">
      <c r="B65" s="101">
        <v>2</v>
      </c>
      <c r="C65" s="102" t="str">
        <f t="shared" ref="C65:C88" si="4">IF(C6="","",C6)</f>
        <v/>
      </c>
      <c r="D65" s="110">
        <f>IFERROR(IF($C65="Elektricitet",#REF!*D37,0),0)+IFERROR(IF(Sammenligning!#REF!="Kvoteomfattet alm. proces",IF(VLOOKUP('Kontrafaktisk scenarie'!$C65,Brændsler!$A$5:$F$29,2,FALSE)="Kul -og gasafgiftsloven",#REF!*D37, IF(VLOOKUP('Kontrafaktisk scenarie'!$C65,Brændsler!$A$5:$F$29,2,FALSE)="Mineralolieafgiftsloven",#REF!* D37, 0)), 0),0)</f>
        <v>0</v>
      </c>
      <c r="E65" s="110">
        <f>IFERROR(IF($C65="Elektricitet",#REF!*E37,0),0)+IFERROR(IF(Sammenligning!#REF!="Kvoteomfattet alm. proces",IF(VLOOKUP('Kontrafaktisk scenarie'!$C65,Brændsler!$A$5:$F$29,2,FALSE)="Kul -og gasafgiftsloven",#REF!*E37, IF(VLOOKUP('Kontrafaktisk scenarie'!$C65,Brændsler!$A$5:$F$29,2,FALSE)="Mineralolieafgiftsloven",#REF!* E37, 0)), 0),0)</f>
        <v>0</v>
      </c>
      <c r="F65" s="110">
        <f>IFERROR(IF($C65="Elektricitet",#REF!*F37,0),0)+IFERROR(IF(Sammenligning!#REF!="Kvoteomfattet alm. proces",IF(VLOOKUP('Kontrafaktisk scenarie'!$C65,Brændsler!$A$5:$F$29,2,FALSE)="Kul -og gasafgiftsloven",#REF!*F37, IF(VLOOKUP('Kontrafaktisk scenarie'!$C65,Brændsler!$A$5:$F$29,2,FALSE)="Mineralolieafgiftsloven",#REF!* F37, 0)), 0),0)</f>
        <v>0</v>
      </c>
      <c r="G65" s="110">
        <f>IFERROR(IF($C65="Elektricitet",#REF!*G37,0),0)+IFERROR(IF(Sammenligning!#REF!="Kvoteomfattet alm. proces",IF(VLOOKUP('Kontrafaktisk scenarie'!$C65,Brændsler!$A$5:$F$29,2,FALSE)="Kul -og gasafgiftsloven",#REF!*G37, IF(VLOOKUP('Kontrafaktisk scenarie'!$C65,Brændsler!$A$5:$F$29,2,FALSE)="Mineralolieafgiftsloven",#REF!* G37, 0)), 0),0)</f>
        <v>0</v>
      </c>
      <c r="H65" s="110">
        <f>IFERROR(IF($C65="Elektricitet",#REF!*H37,0),0)+IFERROR(IF(Sammenligning!#REF!="Kvoteomfattet alm. proces",IF(VLOOKUP('Kontrafaktisk scenarie'!$C65,Brændsler!$A$5:$F$29,2,FALSE)="Kul -og gasafgiftsloven",#REF!*H37, IF(VLOOKUP('Kontrafaktisk scenarie'!$C65,Brændsler!$A$5:$F$29,2,FALSE)="Mineralolieafgiftsloven",#REF!* H37, 0)), 0),0)</f>
        <v>0</v>
      </c>
      <c r="I65" s="110">
        <f>IFERROR(IF($C65="Elektricitet",#REF!*I37,0),0)+IFERROR(IF(Sammenligning!#REF!="Kvoteomfattet alm. proces",IF(VLOOKUP('Kontrafaktisk scenarie'!$C65,Brændsler!$A$5:$F$29,2,FALSE)="Kul -og gasafgiftsloven",#REF!*I37, IF(VLOOKUP('Kontrafaktisk scenarie'!$C65,Brændsler!$A$5:$F$29,2,FALSE)="Mineralolieafgiftsloven",#REF!* I37, 0)), 0),0)</f>
        <v>0</v>
      </c>
      <c r="J65" s="110">
        <f>IFERROR(IF($C65="Elektricitet",#REF!*J37,0),0)+IFERROR(IF(Sammenligning!#REF!="Kvoteomfattet alm. proces",IF(VLOOKUP('Kontrafaktisk scenarie'!$C65,Brændsler!$A$5:$F$29,2,FALSE)="Kul -og gasafgiftsloven",#REF!*J37, IF(VLOOKUP('Kontrafaktisk scenarie'!$C65,Brændsler!$A$5:$F$29,2,FALSE)="Mineralolieafgiftsloven",#REF!* J37, 0)), 0),0)</f>
        <v>0</v>
      </c>
      <c r="K65" s="110">
        <f>IFERROR(IF($C65="Elektricitet",#REF!*K37,0),0)+IFERROR(IF(Sammenligning!#REF!="Kvoteomfattet alm. proces",IF(VLOOKUP('Kontrafaktisk scenarie'!$C65,Brændsler!$A$5:$F$29,2,FALSE)="Kul -og gasafgiftsloven",#REF!*K37, IF(VLOOKUP('Kontrafaktisk scenarie'!$C65,Brændsler!$A$5:$F$29,2,FALSE)="Mineralolieafgiftsloven",#REF!* K37, 0)), 0),0)</f>
        <v>0</v>
      </c>
      <c r="L65" s="110">
        <f>IFERROR(IF($C65="Elektricitet",#REF!*L37,0),0)+IFERROR(IF(Sammenligning!#REF!="Kvoteomfattet alm. proces",IF(VLOOKUP('Kontrafaktisk scenarie'!$C65,Brændsler!$A$5:$F$29,2,FALSE)="Kul -og gasafgiftsloven",#REF!*L37, IF(VLOOKUP('Kontrafaktisk scenarie'!$C65,Brændsler!$A$5:$F$29,2,FALSE)="Mineralolieafgiftsloven",#REF!* L37, 0)), 0),0)</f>
        <v>0</v>
      </c>
      <c r="M65" s="110">
        <f>IFERROR(IF($C65="Elektricitet",#REF!*M37,0),0)+IFERROR(IF(Sammenligning!#REF!="Kvoteomfattet alm. proces",IF(VLOOKUP('Kontrafaktisk scenarie'!$C65,Brændsler!$A$5:$F$29,2,FALSE)="Kul -og gasafgiftsloven",#REF!*M37, IF(VLOOKUP('Kontrafaktisk scenarie'!$C65,Brændsler!$A$5:$F$29,2,FALSE)="Mineralolieafgiftsloven",#REF!* M37, 0)), 0),0)</f>
        <v>0</v>
      </c>
      <c r="O65" s="101">
        <v>2</v>
      </c>
      <c r="P65" s="102" t="str">
        <f t="shared" ref="P65:P88" si="5">IF(C6="","",C6)</f>
        <v/>
      </c>
      <c r="Q65" s="103">
        <f>+IFERROR(D37*VLOOKUP($C65,#REF!,3,FALSE),0)</f>
        <v>0</v>
      </c>
      <c r="R65" s="103">
        <f>+IFERROR(E37*VLOOKUP($C65,#REF!,4,FALSE),0)</f>
        <v>0</v>
      </c>
      <c r="S65" s="103">
        <f>+IFERROR(F37*VLOOKUP($C65,#REF!,5,FALSE),0)</f>
        <v>0</v>
      </c>
      <c r="T65" s="103">
        <f>+IFERROR(G37*VLOOKUP($C65,#REF!,6,FALSE),0)</f>
        <v>0</v>
      </c>
      <c r="U65" s="103">
        <f>+IFERROR(H37*VLOOKUP($C65,#REF!,7,FALSE),0)</f>
        <v>0</v>
      </c>
      <c r="V65" s="103">
        <f>+IFERROR(I37*VLOOKUP($C65,#REF!,8,FALSE),0)</f>
        <v>0</v>
      </c>
      <c r="W65" s="103">
        <f>+IFERROR(J37*VLOOKUP($C65,#REF!,9,FALSE),0)</f>
        <v>0</v>
      </c>
      <c r="X65" s="103">
        <f>+IFERROR(K37*VLOOKUP($C65,#REF!,10,FALSE),0)</f>
        <v>0</v>
      </c>
      <c r="Y65" s="103">
        <f>+IFERROR(L37*VLOOKUP($C65,#REF!,11,FALSE),0)</f>
        <v>0</v>
      </c>
      <c r="Z65" s="103">
        <f>+IFERROR(M37*VLOOKUP($C65,#REF!,12,FALSE),0)</f>
        <v>0</v>
      </c>
    </row>
    <row r="66" spans="2:26" hidden="1" x14ac:dyDescent="0.3">
      <c r="B66" s="101">
        <v>3</v>
      </c>
      <c r="C66" s="102" t="str">
        <f t="shared" si="4"/>
        <v/>
      </c>
      <c r="D66" s="110">
        <f>IFERROR(IF($C66="Elektricitet",#REF!*D38,0),0)+IFERROR(IF(Sammenligning!#REF!="Kvoteomfattet alm. proces",IF(VLOOKUP('Kontrafaktisk scenarie'!$C66,Brændsler!$A$5:$F$29,2,FALSE)="Kul -og gasafgiftsloven",#REF!*D38, IF(VLOOKUP('Kontrafaktisk scenarie'!$C66,Brændsler!$A$5:$F$29,2,FALSE)="Mineralolieafgiftsloven",#REF!* D38, 0)), 0),0)</f>
        <v>0</v>
      </c>
      <c r="E66" s="110">
        <f>IFERROR(IF($C66="Elektricitet",#REF!*E38,0),0)+IFERROR(IF(Sammenligning!#REF!="Kvoteomfattet alm. proces",IF(VLOOKUP('Kontrafaktisk scenarie'!$C66,Brændsler!$A$5:$F$29,2,FALSE)="Kul -og gasafgiftsloven",#REF!*E38, IF(VLOOKUP('Kontrafaktisk scenarie'!$C66,Brændsler!$A$5:$F$29,2,FALSE)="Mineralolieafgiftsloven",#REF!* E38, 0)), 0),0)</f>
        <v>0</v>
      </c>
      <c r="F66" s="110">
        <f>IFERROR(IF($C66="Elektricitet",#REF!*F38,0),0)+IFERROR(IF(Sammenligning!#REF!="Kvoteomfattet alm. proces",IF(VLOOKUP('Kontrafaktisk scenarie'!$C66,Brændsler!$A$5:$F$29,2,FALSE)="Kul -og gasafgiftsloven",#REF!*F38, IF(VLOOKUP('Kontrafaktisk scenarie'!$C66,Brændsler!$A$5:$F$29,2,FALSE)="Mineralolieafgiftsloven",#REF!* F38, 0)), 0),0)</f>
        <v>0</v>
      </c>
      <c r="G66" s="110">
        <f>IFERROR(IF($C66="Elektricitet",#REF!*G38,0),0)+IFERROR(IF(Sammenligning!#REF!="Kvoteomfattet alm. proces",IF(VLOOKUP('Kontrafaktisk scenarie'!$C66,Brændsler!$A$5:$F$29,2,FALSE)="Kul -og gasafgiftsloven",#REF!*G38, IF(VLOOKUP('Kontrafaktisk scenarie'!$C66,Brændsler!$A$5:$F$29,2,FALSE)="Mineralolieafgiftsloven",#REF!* G38, 0)), 0),0)</f>
        <v>0</v>
      </c>
      <c r="H66" s="110">
        <f>IFERROR(IF($C66="Elektricitet",#REF!*H38,0),0)+IFERROR(IF(Sammenligning!#REF!="Kvoteomfattet alm. proces",IF(VLOOKUP('Kontrafaktisk scenarie'!$C66,Brændsler!$A$5:$F$29,2,FALSE)="Kul -og gasafgiftsloven",#REF!*H38, IF(VLOOKUP('Kontrafaktisk scenarie'!$C66,Brændsler!$A$5:$F$29,2,FALSE)="Mineralolieafgiftsloven",#REF!* H38, 0)), 0),0)</f>
        <v>0</v>
      </c>
      <c r="I66" s="110">
        <f>IFERROR(IF($C66="Elektricitet",#REF!*I38,0),0)+IFERROR(IF(Sammenligning!#REF!="Kvoteomfattet alm. proces",IF(VLOOKUP('Kontrafaktisk scenarie'!$C66,Brændsler!$A$5:$F$29,2,FALSE)="Kul -og gasafgiftsloven",#REF!*I38, IF(VLOOKUP('Kontrafaktisk scenarie'!$C66,Brændsler!$A$5:$F$29,2,FALSE)="Mineralolieafgiftsloven",#REF!* I38, 0)), 0),0)</f>
        <v>0</v>
      </c>
      <c r="J66" s="110">
        <f>IFERROR(IF($C66="Elektricitet",#REF!*J38,0),0)+IFERROR(IF(Sammenligning!#REF!="Kvoteomfattet alm. proces",IF(VLOOKUP('Kontrafaktisk scenarie'!$C66,Brændsler!$A$5:$F$29,2,FALSE)="Kul -og gasafgiftsloven",#REF!*J38, IF(VLOOKUP('Kontrafaktisk scenarie'!$C66,Brændsler!$A$5:$F$29,2,FALSE)="Mineralolieafgiftsloven",#REF!* J38, 0)), 0),0)</f>
        <v>0</v>
      </c>
      <c r="K66" s="110">
        <f>IFERROR(IF($C66="Elektricitet",#REF!*K38,0),0)+IFERROR(IF(Sammenligning!#REF!="Kvoteomfattet alm. proces",IF(VLOOKUP('Kontrafaktisk scenarie'!$C66,Brændsler!$A$5:$F$29,2,FALSE)="Kul -og gasafgiftsloven",#REF!*K38, IF(VLOOKUP('Kontrafaktisk scenarie'!$C66,Brændsler!$A$5:$F$29,2,FALSE)="Mineralolieafgiftsloven",#REF!* K38, 0)), 0),0)</f>
        <v>0</v>
      </c>
      <c r="L66" s="110">
        <f>IFERROR(IF($C66="Elektricitet",#REF!*L38,0),0)+IFERROR(IF(Sammenligning!#REF!="Kvoteomfattet alm. proces",IF(VLOOKUP('Kontrafaktisk scenarie'!$C66,Brændsler!$A$5:$F$29,2,FALSE)="Kul -og gasafgiftsloven",#REF!*L38, IF(VLOOKUP('Kontrafaktisk scenarie'!$C66,Brændsler!$A$5:$F$29,2,FALSE)="Mineralolieafgiftsloven",#REF!* L38, 0)), 0),0)</f>
        <v>0</v>
      </c>
      <c r="M66" s="110">
        <f>IFERROR(IF($C66="Elektricitet",#REF!*M38,0),0)+IFERROR(IF(Sammenligning!#REF!="Kvoteomfattet alm. proces",IF(VLOOKUP('Kontrafaktisk scenarie'!$C66,Brændsler!$A$5:$F$29,2,FALSE)="Kul -og gasafgiftsloven",#REF!*M38, IF(VLOOKUP('Kontrafaktisk scenarie'!$C66,Brændsler!$A$5:$F$29,2,FALSE)="Mineralolieafgiftsloven",#REF!* M38, 0)), 0),0)</f>
        <v>0</v>
      </c>
      <c r="O66" s="101">
        <v>3</v>
      </c>
      <c r="P66" s="102" t="str">
        <f t="shared" si="5"/>
        <v/>
      </c>
      <c r="Q66" s="103">
        <f>+IFERROR(D38*VLOOKUP($C66,#REF!,3,FALSE),0)</f>
        <v>0</v>
      </c>
      <c r="R66" s="103">
        <f>+IFERROR(E38*VLOOKUP($C66,#REF!,4,FALSE),0)</f>
        <v>0</v>
      </c>
      <c r="S66" s="103">
        <f>+IFERROR(F38*VLOOKUP($C66,#REF!,5,FALSE),0)</f>
        <v>0</v>
      </c>
      <c r="T66" s="103">
        <f>+IFERROR(G38*VLOOKUP($C66,#REF!,6,FALSE),0)</f>
        <v>0</v>
      </c>
      <c r="U66" s="103">
        <f>+IFERROR(H38*VLOOKUP($C66,#REF!,7,FALSE),0)</f>
        <v>0</v>
      </c>
      <c r="V66" s="103">
        <f>+IFERROR(I38*VLOOKUP($C66,#REF!,8,FALSE),0)</f>
        <v>0</v>
      </c>
      <c r="W66" s="103">
        <f>+IFERROR(J38*VLOOKUP($C66,#REF!,9,FALSE),0)</f>
        <v>0</v>
      </c>
      <c r="X66" s="103">
        <f>+IFERROR(K38*VLOOKUP($C66,#REF!,10,FALSE),0)</f>
        <v>0</v>
      </c>
      <c r="Y66" s="103">
        <f>+IFERROR(L38*VLOOKUP($C66,#REF!,11,FALSE),0)</f>
        <v>0</v>
      </c>
      <c r="Z66" s="103">
        <f>+IFERROR(M38*VLOOKUP($C66,#REF!,12,FALSE),0)</f>
        <v>0</v>
      </c>
    </row>
    <row r="67" spans="2:26" hidden="1" x14ac:dyDescent="0.3">
      <c r="B67" s="101">
        <v>4</v>
      </c>
      <c r="C67" s="102" t="str">
        <f t="shared" si="4"/>
        <v/>
      </c>
      <c r="D67" s="110">
        <f>IFERROR(IF($C67="Elektricitet",#REF!*D39,0),0)+IFERROR(IF(Sammenligning!#REF!="Kvoteomfattet alm. proces",IF(VLOOKUP('Kontrafaktisk scenarie'!$C67,Brændsler!$A$5:$F$29,2,FALSE)="Kul -og gasafgiftsloven",#REF!*D39, IF(VLOOKUP('Kontrafaktisk scenarie'!$C67,Brændsler!$A$5:$F$29,2,FALSE)="Mineralolieafgiftsloven",#REF!* D39, 0)), 0),0)</f>
        <v>0</v>
      </c>
      <c r="E67" s="110">
        <f>IFERROR(IF($C67="Elektricitet",#REF!*E39,0),0)+IFERROR(IF(Sammenligning!#REF!="Kvoteomfattet alm. proces",IF(VLOOKUP('Kontrafaktisk scenarie'!$C67,Brændsler!$A$5:$F$29,2,FALSE)="Kul -og gasafgiftsloven",#REF!*E39, IF(VLOOKUP('Kontrafaktisk scenarie'!$C67,Brændsler!$A$5:$F$29,2,FALSE)="Mineralolieafgiftsloven",#REF!* E39, 0)), 0),0)</f>
        <v>0</v>
      </c>
      <c r="F67" s="110">
        <f>IFERROR(IF($C67="Elektricitet",#REF!*F39,0),0)+IFERROR(IF(Sammenligning!#REF!="Kvoteomfattet alm. proces",IF(VLOOKUP('Kontrafaktisk scenarie'!$C67,Brændsler!$A$5:$F$29,2,FALSE)="Kul -og gasafgiftsloven",#REF!*F39, IF(VLOOKUP('Kontrafaktisk scenarie'!$C67,Brændsler!$A$5:$F$29,2,FALSE)="Mineralolieafgiftsloven",#REF!* F39, 0)), 0),0)</f>
        <v>0</v>
      </c>
      <c r="G67" s="110">
        <f>IFERROR(IF($C67="Elektricitet",#REF!*G39,0),0)+IFERROR(IF(Sammenligning!#REF!="Kvoteomfattet alm. proces",IF(VLOOKUP('Kontrafaktisk scenarie'!$C67,Brændsler!$A$5:$F$29,2,FALSE)="Kul -og gasafgiftsloven",#REF!*G39, IF(VLOOKUP('Kontrafaktisk scenarie'!$C67,Brændsler!$A$5:$F$29,2,FALSE)="Mineralolieafgiftsloven",#REF!* G39, 0)), 0),0)</f>
        <v>0</v>
      </c>
      <c r="H67" s="110">
        <f>IFERROR(IF($C67="Elektricitet",#REF!*H39,0),0)+IFERROR(IF(Sammenligning!#REF!="Kvoteomfattet alm. proces",IF(VLOOKUP('Kontrafaktisk scenarie'!$C67,Brændsler!$A$5:$F$29,2,FALSE)="Kul -og gasafgiftsloven",#REF!*H39, IF(VLOOKUP('Kontrafaktisk scenarie'!$C67,Brændsler!$A$5:$F$29,2,FALSE)="Mineralolieafgiftsloven",#REF!* H39, 0)), 0),0)</f>
        <v>0</v>
      </c>
      <c r="I67" s="110">
        <f>IFERROR(IF($C67="Elektricitet",#REF!*I39,0),0)+IFERROR(IF(Sammenligning!#REF!="Kvoteomfattet alm. proces",IF(VLOOKUP('Kontrafaktisk scenarie'!$C67,Brændsler!$A$5:$F$29,2,FALSE)="Kul -og gasafgiftsloven",#REF!*I39, IF(VLOOKUP('Kontrafaktisk scenarie'!$C67,Brændsler!$A$5:$F$29,2,FALSE)="Mineralolieafgiftsloven",#REF!* I39, 0)), 0),0)</f>
        <v>0</v>
      </c>
      <c r="J67" s="110">
        <f>IFERROR(IF($C67="Elektricitet",#REF!*J39,0),0)+IFERROR(IF(Sammenligning!#REF!="Kvoteomfattet alm. proces",IF(VLOOKUP('Kontrafaktisk scenarie'!$C67,Brændsler!$A$5:$F$29,2,FALSE)="Kul -og gasafgiftsloven",#REF!*J39, IF(VLOOKUP('Kontrafaktisk scenarie'!$C67,Brændsler!$A$5:$F$29,2,FALSE)="Mineralolieafgiftsloven",#REF!* J39, 0)), 0),0)</f>
        <v>0</v>
      </c>
      <c r="K67" s="110">
        <f>IFERROR(IF($C67="Elektricitet",#REF!*K39,0),0)+IFERROR(IF(Sammenligning!#REF!="Kvoteomfattet alm. proces",IF(VLOOKUP('Kontrafaktisk scenarie'!$C67,Brændsler!$A$5:$F$29,2,FALSE)="Kul -og gasafgiftsloven",#REF!*K39, IF(VLOOKUP('Kontrafaktisk scenarie'!$C67,Brændsler!$A$5:$F$29,2,FALSE)="Mineralolieafgiftsloven",#REF!* K39, 0)), 0),0)</f>
        <v>0</v>
      </c>
      <c r="L67" s="110">
        <f>IFERROR(IF($C67="Elektricitet",#REF!*L39,0),0)+IFERROR(IF(Sammenligning!#REF!="Kvoteomfattet alm. proces",IF(VLOOKUP('Kontrafaktisk scenarie'!$C67,Brændsler!$A$5:$F$29,2,FALSE)="Kul -og gasafgiftsloven",#REF!*L39, IF(VLOOKUP('Kontrafaktisk scenarie'!$C67,Brændsler!$A$5:$F$29,2,FALSE)="Mineralolieafgiftsloven",#REF!* L39, 0)), 0),0)</f>
        <v>0</v>
      </c>
      <c r="M67" s="110">
        <f>IFERROR(IF($C67="Elektricitet",#REF!*M39,0),0)+IFERROR(IF(Sammenligning!#REF!="Kvoteomfattet alm. proces",IF(VLOOKUP('Kontrafaktisk scenarie'!$C67,Brændsler!$A$5:$F$29,2,FALSE)="Kul -og gasafgiftsloven",#REF!*M39, IF(VLOOKUP('Kontrafaktisk scenarie'!$C67,Brændsler!$A$5:$F$29,2,FALSE)="Mineralolieafgiftsloven",#REF!* M39, 0)), 0),0)</f>
        <v>0</v>
      </c>
      <c r="O67" s="101">
        <v>4</v>
      </c>
      <c r="P67" s="102" t="str">
        <f t="shared" si="5"/>
        <v/>
      </c>
      <c r="Q67" s="103">
        <f>+IFERROR(D39*VLOOKUP($C67,#REF!,3,FALSE),0)</f>
        <v>0</v>
      </c>
      <c r="R67" s="103">
        <f>+IFERROR(E39*VLOOKUP($C67,#REF!,4,FALSE),0)</f>
        <v>0</v>
      </c>
      <c r="S67" s="103">
        <f>+IFERROR(F39*VLOOKUP($C67,#REF!,5,FALSE),0)</f>
        <v>0</v>
      </c>
      <c r="T67" s="103">
        <f>+IFERROR(G39*VLOOKUP($C67,#REF!,6,FALSE),0)</f>
        <v>0</v>
      </c>
      <c r="U67" s="103">
        <f>+IFERROR(H39*VLOOKUP($C67,#REF!,7,FALSE),0)</f>
        <v>0</v>
      </c>
      <c r="V67" s="103">
        <f>+IFERROR(I39*VLOOKUP($C67,#REF!,8,FALSE),0)</f>
        <v>0</v>
      </c>
      <c r="W67" s="103">
        <f>+IFERROR(J39*VLOOKUP($C67,#REF!,9,FALSE),0)</f>
        <v>0</v>
      </c>
      <c r="X67" s="103">
        <f>+IFERROR(K39*VLOOKUP($C67,#REF!,10,FALSE),0)</f>
        <v>0</v>
      </c>
      <c r="Y67" s="103">
        <f>+IFERROR(L39*VLOOKUP($C67,#REF!,11,FALSE),0)</f>
        <v>0</v>
      </c>
      <c r="Z67" s="103">
        <f>+IFERROR(M39*VLOOKUP($C67,#REF!,12,FALSE),0)</f>
        <v>0</v>
      </c>
    </row>
    <row r="68" spans="2:26" hidden="1" x14ac:dyDescent="0.3">
      <c r="B68" s="101">
        <v>5</v>
      </c>
      <c r="C68" s="102" t="str">
        <f t="shared" si="4"/>
        <v/>
      </c>
      <c r="D68" s="110">
        <f>IFERROR(IF($C68="Elektricitet",#REF!*D40,0),0)+IFERROR(IF(Sammenligning!#REF!="Kvoteomfattet alm. proces",IF(VLOOKUP('Kontrafaktisk scenarie'!$C68,Brændsler!$A$5:$F$29,2,FALSE)="Kul -og gasafgiftsloven",#REF!*D40, IF(VLOOKUP('Kontrafaktisk scenarie'!$C68,Brændsler!$A$5:$F$29,2,FALSE)="Mineralolieafgiftsloven",#REF!* D40, 0)), 0),0)</f>
        <v>0</v>
      </c>
      <c r="E68" s="110">
        <f>IFERROR(IF($C68="Elektricitet",#REF!*E40,0),0)+IFERROR(IF(Sammenligning!#REF!="Kvoteomfattet alm. proces",IF(VLOOKUP('Kontrafaktisk scenarie'!$C68,Brændsler!$A$5:$F$29,2,FALSE)="Kul -og gasafgiftsloven",#REF!*E40, IF(VLOOKUP('Kontrafaktisk scenarie'!$C68,Brændsler!$A$5:$F$29,2,FALSE)="Mineralolieafgiftsloven",#REF!* E40, 0)), 0),0)</f>
        <v>0</v>
      </c>
      <c r="F68" s="110">
        <f>IFERROR(IF($C68="Elektricitet",#REF!*F40,0),0)+IFERROR(IF(Sammenligning!#REF!="Kvoteomfattet alm. proces",IF(VLOOKUP('Kontrafaktisk scenarie'!$C68,Brændsler!$A$5:$F$29,2,FALSE)="Kul -og gasafgiftsloven",#REF!*F40, IF(VLOOKUP('Kontrafaktisk scenarie'!$C68,Brændsler!$A$5:$F$29,2,FALSE)="Mineralolieafgiftsloven",#REF!* F40, 0)), 0),0)</f>
        <v>0</v>
      </c>
      <c r="G68" s="110">
        <f>IFERROR(IF($C68="Elektricitet",#REF!*G40,0),0)+IFERROR(IF(Sammenligning!#REF!="Kvoteomfattet alm. proces",IF(VLOOKUP('Kontrafaktisk scenarie'!$C68,Brændsler!$A$5:$F$29,2,FALSE)="Kul -og gasafgiftsloven",#REF!*G40, IF(VLOOKUP('Kontrafaktisk scenarie'!$C68,Brændsler!$A$5:$F$29,2,FALSE)="Mineralolieafgiftsloven",#REF!* G40, 0)), 0),0)</f>
        <v>0</v>
      </c>
      <c r="H68" s="110">
        <f>IFERROR(IF($C68="Elektricitet",#REF!*H40,0),0)+IFERROR(IF(Sammenligning!#REF!="Kvoteomfattet alm. proces",IF(VLOOKUP('Kontrafaktisk scenarie'!$C68,Brændsler!$A$5:$F$29,2,FALSE)="Kul -og gasafgiftsloven",#REF!*H40, IF(VLOOKUP('Kontrafaktisk scenarie'!$C68,Brændsler!$A$5:$F$29,2,FALSE)="Mineralolieafgiftsloven",#REF!* H40, 0)), 0),0)</f>
        <v>0</v>
      </c>
      <c r="I68" s="110">
        <f>IFERROR(IF($C68="Elektricitet",#REF!*I40,0),0)+IFERROR(IF(Sammenligning!#REF!="Kvoteomfattet alm. proces",IF(VLOOKUP('Kontrafaktisk scenarie'!$C68,Brændsler!$A$5:$F$29,2,FALSE)="Kul -og gasafgiftsloven",#REF!*I40, IF(VLOOKUP('Kontrafaktisk scenarie'!$C68,Brændsler!$A$5:$F$29,2,FALSE)="Mineralolieafgiftsloven",#REF!* I40, 0)), 0),0)</f>
        <v>0</v>
      </c>
      <c r="J68" s="110">
        <f>IFERROR(IF($C68="Elektricitet",#REF!*J40,0),0)+IFERROR(IF(Sammenligning!#REF!="Kvoteomfattet alm. proces",IF(VLOOKUP('Kontrafaktisk scenarie'!$C68,Brændsler!$A$5:$F$29,2,FALSE)="Kul -og gasafgiftsloven",#REF!*J40, IF(VLOOKUP('Kontrafaktisk scenarie'!$C68,Brændsler!$A$5:$F$29,2,FALSE)="Mineralolieafgiftsloven",#REF!* J40, 0)), 0),0)</f>
        <v>0</v>
      </c>
      <c r="K68" s="110">
        <f>IFERROR(IF($C68="Elektricitet",#REF!*K40,0),0)+IFERROR(IF(Sammenligning!#REF!="Kvoteomfattet alm. proces",IF(VLOOKUP('Kontrafaktisk scenarie'!$C68,Brændsler!$A$5:$F$29,2,FALSE)="Kul -og gasafgiftsloven",#REF!*K40, IF(VLOOKUP('Kontrafaktisk scenarie'!$C68,Brændsler!$A$5:$F$29,2,FALSE)="Mineralolieafgiftsloven",#REF!* K40, 0)), 0),0)</f>
        <v>0</v>
      </c>
      <c r="L68" s="110">
        <f>IFERROR(IF($C68="Elektricitet",#REF!*L40,0),0)+IFERROR(IF(Sammenligning!#REF!="Kvoteomfattet alm. proces",IF(VLOOKUP('Kontrafaktisk scenarie'!$C68,Brændsler!$A$5:$F$29,2,FALSE)="Kul -og gasafgiftsloven",#REF!*L40, IF(VLOOKUP('Kontrafaktisk scenarie'!$C68,Brændsler!$A$5:$F$29,2,FALSE)="Mineralolieafgiftsloven",#REF!* L40, 0)), 0),0)</f>
        <v>0</v>
      </c>
      <c r="M68" s="110">
        <f>IFERROR(IF($C68="Elektricitet",#REF!*M40,0),0)+IFERROR(IF(Sammenligning!#REF!="Kvoteomfattet alm. proces",IF(VLOOKUP('Kontrafaktisk scenarie'!$C68,Brændsler!$A$5:$F$29,2,FALSE)="Kul -og gasafgiftsloven",#REF!*M40, IF(VLOOKUP('Kontrafaktisk scenarie'!$C68,Brændsler!$A$5:$F$29,2,FALSE)="Mineralolieafgiftsloven",#REF!* M40, 0)), 0),0)</f>
        <v>0</v>
      </c>
      <c r="O68" s="101">
        <v>5</v>
      </c>
      <c r="P68" s="102" t="str">
        <f t="shared" si="5"/>
        <v/>
      </c>
      <c r="Q68" s="103">
        <f>+IFERROR(D40*VLOOKUP($C68,#REF!,3,FALSE),0)</f>
        <v>0</v>
      </c>
      <c r="R68" s="103">
        <f>+IFERROR(E40*VLOOKUP($C68,#REF!,4,FALSE),0)</f>
        <v>0</v>
      </c>
      <c r="S68" s="103">
        <f>+IFERROR(F40*VLOOKUP($C68,#REF!,5,FALSE),0)</f>
        <v>0</v>
      </c>
      <c r="T68" s="103">
        <f>+IFERROR(G40*VLOOKUP($C68,#REF!,6,FALSE),0)</f>
        <v>0</v>
      </c>
      <c r="U68" s="103">
        <f>+IFERROR(H40*VLOOKUP($C68,#REF!,7,FALSE),0)</f>
        <v>0</v>
      </c>
      <c r="V68" s="103">
        <f>+IFERROR(I40*VLOOKUP($C68,#REF!,8,FALSE),0)</f>
        <v>0</v>
      </c>
      <c r="W68" s="103">
        <f>+IFERROR(J40*VLOOKUP($C68,#REF!,9,FALSE),0)</f>
        <v>0</v>
      </c>
      <c r="X68" s="103">
        <f>+IFERROR(K40*VLOOKUP($C68,#REF!,10,FALSE),0)</f>
        <v>0</v>
      </c>
      <c r="Y68" s="103">
        <f>+IFERROR(L40*VLOOKUP($C68,#REF!,11,FALSE),0)</f>
        <v>0</v>
      </c>
      <c r="Z68" s="103">
        <f>+IFERROR(M40*VLOOKUP($C68,#REF!,12,FALSE),0)</f>
        <v>0</v>
      </c>
    </row>
    <row r="69" spans="2:26" hidden="1" x14ac:dyDescent="0.3">
      <c r="B69" s="101">
        <v>6</v>
      </c>
      <c r="C69" s="102" t="str">
        <f t="shared" si="4"/>
        <v/>
      </c>
      <c r="D69" s="110">
        <f>IFERROR(IF($C69="Elektricitet",#REF!*D41,0),0)+IFERROR(IF(Sammenligning!#REF!="Kvoteomfattet alm. proces",IF(VLOOKUP('Kontrafaktisk scenarie'!$C69,Brændsler!$A$5:$F$29,2,FALSE)="Kul -og gasafgiftsloven",#REF!*D41, IF(VLOOKUP('Kontrafaktisk scenarie'!$C69,Brændsler!$A$5:$F$29,2,FALSE)="Mineralolieafgiftsloven",#REF!* D41, 0)), 0),0)</f>
        <v>0</v>
      </c>
      <c r="E69" s="110">
        <f>IFERROR(IF($C69="Elektricitet",#REF!*E41,0),0)+IFERROR(IF(Sammenligning!#REF!="Kvoteomfattet alm. proces",IF(VLOOKUP('Kontrafaktisk scenarie'!$C69,Brændsler!$A$5:$F$29,2,FALSE)="Kul -og gasafgiftsloven",#REF!*E41, IF(VLOOKUP('Kontrafaktisk scenarie'!$C69,Brændsler!$A$5:$F$29,2,FALSE)="Mineralolieafgiftsloven",#REF!* E41, 0)), 0),0)</f>
        <v>0</v>
      </c>
      <c r="F69" s="110">
        <f>IFERROR(IF($C69="Elektricitet",#REF!*F41,0),0)+IFERROR(IF(Sammenligning!#REF!="Kvoteomfattet alm. proces",IF(VLOOKUP('Kontrafaktisk scenarie'!$C69,Brændsler!$A$5:$F$29,2,FALSE)="Kul -og gasafgiftsloven",#REF!*F41, IF(VLOOKUP('Kontrafaktisk scenarie'!$C69,Brændsler!$A$5:$F$29,2,FALSE)="Mineralolieafgiftsloven",#REF!* F41, 0)), 0),0)</f>
        <v>0</v>
      </c>
      <c r="G69" s="110">
        <f>IFERROR(IF($C69="Elektricitet",#REF!*G41,0),0)+IFERROR(IF(Sammenligning!#REF!="Kvoteomfattet alm. proces",IF(VLOOKUP('Kontrafaktisk scenarie'!$C69,Brændsler!$A$5:$F$29,2,FALSE)="Kul -og gasafgiftsloven",#REF!*G41, IF(VLOOKUP('Kontrafaktisk scenarie'!$C69,Brændsler!$A$5:$F$29,2,FALSE)="Mineralolieafgiftsloven",#REF!* G41, 0)), 0),0)</f>
        <v>0</v>
      </c>
      <c r="H69" s="110">
        <f>IFERROR(IF($C69="Elektricitet",#REF!*H41,0),0)+IFERROR(IF(Sammenligning!#REF!="Kvoteomfattet alm. proces",IF(VLOOKUP('Kontrafaktisk scenarie'!$C69,Brændsler!$A$5:$F$29,2,FALSE)="Kul -og gasafgiftsloven",#REF!*H41, IF(VLOOKUP('Kontrafaktisk scenarie'!$C69,Brændsler!$A$5:$F$29,2,FALSE)="Mineralolieafgiftsloven",#REF!* H41, 0)), 0),0)</f>
        <v>0</v>
      </c>
      <c r="I69" s="110">
        <f>IFERROR(IF($C69="Elektricitet",#REF!*I41,0),0)+IFERROR(IF(Sammenligning!#REF!="Kvoteomfattet alm. proces",IF(VLOOKUP('Kontrafaktisk scenarie'!$C69,Brændsler!$A$5:$F$29,2,FALSE)="Kul -og gasafgiftsloven",#REF!*I41, IF(VLOOKUP('Kontrafaktisk scenarie'!$C69,Brændsler!$A$5:$F$29,2,FALSE)="Mineralolieafgiftsloven",#REF!* I41, 0)), 0),0)</f>
        <v>0</v>
      </c>
      <c r="J69" s="110">
        <f>IFERROR(IF($C69="Elektricitet",#REF!*J41,0),0)+IFERROR(IF(Sammenligning!#REF!="Kvoteomfattet alm. proces",IF(VLOOKUP('Kontrafaktisk scenarie'!$C69,Brændsler!$A$5:$F$29,2,FALSE)="Kul -og gasafgiftsloven",#REF!*J41, IF(VLOOKUP('Kontrafaktisk scenarie'!$C69,Brændsler!$A$5:$F$29,2,FALSE)="Mineralolieafgiftsloven",#REF!* J41, 0)), 0),0)</f>
        <v>0</v>
      </c>
      <c r="K69" s="110">
        <f>IFERROR(IF($C69="Elektricitet",#REF!*K41,0),0)+IFERROR(IF(Sammenligning!#REF!="Kvoteomfattet alm. proces",IF(VLOOKUP('Kontrafaktisk scenarie'!$C69,Brændsler!$A$5:$F$29,2,FALSE)="Kul -og gasafgiftsloven",#REF!*K41, IF(VLOOKUP('Kontrafaktisk scenarie'!$C69,Brændsler!$A$5:$F$29,2,FALSE)="Mineralolieafgiftsloven",#REF!* K41, 0)), 0),0)</f>
        <v>0</v>
      </c>
      <c r="L69" s="110">
        <f>IFERROR(IF($C69="Elektricitet",#REF!*L41,0),0)+IFERROR(IF(Sammenligning!#REF!="Kvoteomfattet alm. proces",IF(VLOOKUP('Kontrafaktisk scenarie'!$C69,Brændsler!$A$5:$F$29,2,FALSE)="Kul -og gasafgiftsloven",#REF!*L41, IF(VLOOKUP('Kontrafaktisk scenarie'!$C69,Brændsler!$A$5:$F$29,2,FALSE)="Mineralolieafgiftsloven",#REF!* L41, 0)), 0),0)</f>
        <v>0</v>
      </c>
      <c r="M69" s="110">
        <f>IFERROR(IF($C69="Elektricitet",#REF!*M41,0),0)+IFERROR(IF(Sammenligning!#REF!="Kvoteomfattet alm. proces",IF(VLOOKUP('Kontrafaktisk scenarie'!$C69,Brændsler!$A$5:$F$29,2,FALSE)="Kul -og gasafgiftsloven",#REF!*M41, IF(VLOOKUP('Kontrafaktisk scenarie'!$C69,Brændsler!$A$5:$F$29,2,FALSE)="Mineralolieafgiftsloven",#REF!* M41, 0)), 0),0)</f>
        <v>0</v>
      </c>
      <c r="O69" s="101">
        <v>6</v>
      </c>
      <c r="P69" s="102" t="str">
        <f t="shared" si="5"/>
        <v/>
      </c>
      <c r="Q69" s="103">
        <f>+IFERROR(D41*VLOOKUP($C69,#REF!,3,FALSE),0)</f>
        <v>0</v>
      </c>
      <c r="R69" s="103">
        <f>+IFERROR(E41*VLOOKUP($C69,#REF!,4,FALSE),0)</f>
        <v>0</v>
      </c>
      <c r="S69" s="103">
        <f>+IFERROR(F41*VLOOKUP($C69,#REF!,5,FALSE),0)</f>
        <v>0</v>
      </c>
      <c r="T69" s="103">
        <f>+IFERROR(G41*VLOOKUP($C69,#REF!,6,FALSE),0)</f>
        <v>0</v>
      </c>
      <c r="U69" s="103">
        <f>+IFERROR(H41*VLOOKUP($C69,#REF!,7,FALSE),0)</f>
        <v>0</v>
      </c>
      <c r="V69" s="103">
        <f>+IFERROR(I41*VLOOKUP($C69,#REF!,8,FALSE),0)</f>
        <v>0</v>
      </c>
      <c r="W69" s="103">
        <f>+IFERROR(J41*VLOOKUP($C69,#REF!,9,FALSE),0)</f>
        <v>0</v>
      </c>
      <c r="X69" s="103">
        <f>+IFERROR(K41*VLOOKUP($C69,#REF!,10,FALSE),0)</f>
        <v>0</v>
      </c>
      <c r="Y69" s="103">
        <f>+IFERROR(L41*VLOOKUP($C69,#REF!,11,FALSE),0)</f>
        <v>0</v>
      </c>
      <c r="Z69" s="103">
        <f>+IFERROR(M41*VLOOKUP($C69,#REF!,12,FALSE),0)</f>
        <v>0</v>
      </c>
    </row>
    <row r="70" spans="2:26" hidden="1" x14ac:dyDescent="0.3">
      <c r="B70" s="101">
        <v>7</v>
      </c>
      <c r="C70" s="102" t="str">
        <f t="shared" si="4"/>
        <v/>
      </c>
      <c r="D70" s="110">
        <f>IFERROR(IF($C70="Elektricitet",#REF!*D42,0),0)+IFERROR(IF(Sammenligning!#REF!="Kvoteomfattet alm. proces",IF(VLOOKUP('Kontrafaktisk scenarie'!$C70,Brændsler!$A$5:$F$29,2,FALSE)="Kul -og gasafgiftsloven",#REF!*D42, IF(VLOOKUP('Kontrafaktisk scenarie'!$C70,Brændsler!$A$5:$F$29,2,FALSE)="Mineralolieafgiftsloven",#REF!* D42, 0)), 0),0)</f>
        <v>0</v>
      </c>
      <c r="E70" s="110">
        <f>IFERROR(IF($C70="Elektricitet",#REF!*E42,0),0)+IFERROR(IF(Sammenligning!#REF!="Kvoteomfattet alm. proces",IF(VLOOKUP('Kontrafaktisk scenarie'!$C70,Brændsler!$A$5:$F$29,2,FALSE)="Kul -og gasafgiftsloven",#REF!*E42, IF(VLOOKUP('Kontrafaktisk scenarie'!$C70,Brændsler!$A$5:$F$29,2,FALSE)="Mineralolieafgiftsloven",#REF!* E42, 0)), 0),0)</f>
        <v>0</v>
      </c>
      <c r="F70" s="110">
        <f>IFERROR(IF($C70="Elektricitet",#REF!*F42,0),0)+IFERROR(IF(Sammenligning!#REF!="Kvoteomfattet alm. proces",IF(VLOOKUP('Kontrafaktisk scenarie'!$C70,Brændsler!$A$5:$F$29,2,FALSE)="Kul -og gasafgiftsloven",#REF!*F42, IF(VLOOKUP('Kontrafaktisk scenarie'!$C70,Brændsler!$A$5:$F$29,2,FALSE)="Mineralolieafgiftsloven",#REF!* F42, 0)), 0),0)</f>
        <v>0</v>
      </c>
      <c r="G70" s="110">
        <f>IFERROR(IF($C70="Elektricitet",#REF!*G42,0),0)+IFERROR(IF(Sammenligning!#REF!="Kvoteomfattet alm. proces",IF(VLOOKUP('Kontrafaktisk scenarie'!$C70,Brændsler!$A$5:$F$29,2,FALSE)="Kul -og gasafgiftsloven",#REF!*G42, IF(VLOOKUP('Kontrafaktisk scenarie'!$C70,Brændsler!$A$5:$F$29,2,FALSE)="Mineralolieafgiftsloven",#REF!* G42, 0)), 0),0)</f>
        <v>0</v>
      </c>
      <c r="H70" s="110">
        <f>IFERROR(IF($C70="Elektricitet",#REF!*H42,0),0)+IFERROR(IF(Sammenligning!#REF!="Kvoteomfattet alm. proces",IF(VLOOKUP('Kontrafaktisk scenarie'!$C70,Brændsler!$A$5:$F$29,2,FALSE)="Kul -og gasafgiftsloven",#REF!*H42, IF(VLOOKUP('Kontrafaktisk scenarie'!$C70,Brændsler!$A$5:$F$29,2,FALSE)="Mineralolieafgiftsloven",#REF!* H42, 0)), 0),0)</f>
        <v>0</v>
      </c>
      <c r="I70" s="110">
        <f>IFERROR(IF($C70="Elektricitet",#REF!*I42,0),0)+IFERROR(IF(Sammenligning!#REF!="Kvoteomfattet alm. proces",IF(VLOOKUP('Kontrafaktisk scenarie'!$C70,Brændsler!$A$5:$F$29,2,FALSE)="Kul -og gasafgiftsloven",#REF!*I42, IF(VLOOKUP('Kontrafaktisk scenarie'!$C70,Brændsler!$A$5:$F$29,2,FALSE)="Mineralolieafgiftsloven",#REF!* I42, 0)), 0),0)</f>
        <v>0</v>
      </c>
      <c r="J70" s="110">
        <f>IFERROR(IF($C70="Elektricitet",#REF!*J42,0),0)+IFERROR(IF(Sammenligning!#REF!="Kvoteomfattet alm. proces",IF(VLOOKUP('Kontrafaktisk scenarie'!$C70,Brændsler!$A$5:$F$29,2,FALSE)="Kul -og gasafgiftsloven",#REF!*J42, IF(VLOOKUP('Kontrafaktisk scenarie'!$C70,Brændsler!$A$5:$F$29,2,FALSE)="Mineralolieafgiftsloven",#REF!* J42, 0)), 0),0)</f>
        <v>0</v>
      </c>
      <c r="K70" s="110">
        <f>IFERROR(IF($C70="Elektricitet",#REF!*K42,0),0)+IFERROR(IF(Sammenligning!#REF!="Kvoteomfattet alm. proces",IF(VLOOKUP('Kontrafaktisk scenarie'!$C70,Brændsler!$A$5:$F$29,2,FALSE)="Kul -og gasafgiftsloven",#REF!*K42, IF(VLOOKUP('Kontrafaktisk scenarie'!$C70,Brændsler!$A$5:$F$29,2,FALSE)="Mineralolieafgiftsloven",#REF!* K42, 0)), 0),0)</f>
        <v>0</v>
      </c>
      <c r="L70" s="110">
        <f>IFERROR(IF($C70="Elektricitet",#REF!*L42,0),0)+IFERROR(IF(Sammenligning!#REF!="Kvoteomfattet alm. proces",IF(VLOOKUP('Kontrafaktisk scenarie'!$C70,Brændsler!$A$5:$F$29,2,FALSE)="Kul -og gasafgiftsloven",#REF!*L42, IF(VLOOKUP('Kontrafaktisk scenarie'!$C70,Brændsler!$A$5:$F$29,2,FALSE)="Mineralolieafgiftsloven",#REF!* L42, 0)), 0),0)</f>
        <v>0</v>
      </c>
      <c r="M70" s="110">
        <f>IFERROR(IF($C70="Elektricitet",#REF!*M42,0),0)+IFERROR(IF(Sammenligning!#REF!="Kvoteomfattet alm. proces",IF(VLOOKUP('Kontrafaktisk scenarie'!$C70,Brændsler!$A$5:$F$29,2,FALSE)="Kul -og gasafgiftsloven",#REF!*M42, IF(VLOOKUP('Kontrafaktisk scenarie'!$C70,Brændsler!$A$5:$F$29,2,FALSE)="Mineralolieafgiftsloven",#REF!* M42, 0)), 0),0)</f>
        <v>0</v>
      </c>
      <c r="O70" s="101">
        <v>7</v>
      </c>
      <c r="P70" s="102" t="str">
        <f t="shared" si="5"/>
        <v/>
      </c>
      <c r="Q70" s="103">
        <f>+IFERROR(D42*VLOOKUP($C70,#REF!,3,FALSE),0)</f>
        <v>0</v>
      </c>
      <c r="R70" s="103">
        <f>+IFERROR(E42*VLOOKUP($C70,#REF!,4,FALSE),0)</f>
        <v>0</v>
      </c>
      <c r="S70" s="103">
        <f>+IFERROR(F42*VLOOKUP($C70,#REF!,5,FALSE),0)</f>
        <v>0</v>
      </c>
      <c r="T70" s="103">
        <f>+IFERROR(G42*VLOOKUP($C70,#REF!,6,FALSE),0)</f>
        <v>0</v>
      </c>
      <c r="U70" s="103">
        <f>+IFERROR(H42*VLOOKUP($C70,#REF!,7,FALSE),0)</f>
        <v>0</v>
      </c>
      <c r="V70" s="103">
        <f>+IFERROR(I42*VLOOKUP($C70,#REF!,8,FALSE),0)</f>
        <v>0</v>
      </c>
      <c r="W70" s="103">
        <f>+IFERROR(J42*VLOOKUP($C70,#REF!,9,FALSE),0)</f>
        <v>0</v>
      </c>
      <c r="X70" s="103">
        <f>+IFERROR(K42*VLOOKUP($C70,#REF!,10,FALSE),0)</f>
        <v>0</v>
      </c>
      <c r="Y70" s="103">
        <f>+IFERROR(L42*VLOOKUP($C70,#REF!,11,FALSE),0)</f>
        <v>0</v>
      </c>
      <c r="Z70" s="103">
        <f>+IFERROR(M42*VLOOKUP($C70,#REF!,12,FALSE),0)</f>
        <v>0</v>
      </c>
    </row>
    <row r="71" spans="2:26" hidden="1" x14ac:dyDescent="0.3">
      <c r="B71" s="101">
        <v>8</v>
      </c>
      <c r="C71" s="102" t="str">
        <f t="shared" si="4"/>
        <v/>
      </c>
      <c r="D71" s="110">
        <f>IFERROR(IF($C71="Elektricitet",#REF!*D43,0),0)+IFERROR(IF(Sammenligning!#REF!="Kvoteomfattet alm. proces",IF(VLOOKUP('Kontrafaktisk scenarie'!$C71,Brændsler!$A$5:$F$29,2,FALSE)="Kul -og gasafgiftsloven",#REF!*D43, IF(VLOOKUP('Kontrafaktisk scenarie'!$C71,Brændsler!$A$5:$F$29,2,FALSE)="Mineralolieafgiftsloven",#REF!* D43, 0)), 0),0)</f>
        <v>0</v>
      </c>
      <c r="E71" s="110">
        <f>IFERROR(IF($C71="Elektricitet",#REF!*E43,0),0)+IFERROR(IF(Sammenligning!#REF!="Kvoteomfattet alm. proces",IF(VLOOKUP('Kontrafaktisk scenarie'!$C71,Brændsler!$A$5:$F$29,2,FALSE)="Kul -og gasafgiftsloven",#REF!*E43, IF(VLOOKUP('Kontrafaktisk scenarie'!$C71,Brændsler!$A$5:$F$29,2,FALSE)="Mineralolieafgiftsloven",#REF!* E43, 0)), 0),0)</f>
        <v>0</v>
      </c>
      <c r="F71" s="110">
        <f>IFERROR(IF($C71="Elektricitet",#REF!*F43,0),0)+IFERROR(IF(Sammenligning!#REF!="Kvoteomfattet alm. proces",IF(VLOOKUP('Kontrafaktisk scenarie'!$C71,Brændsler!$A$5:$F$29,2,FALSE)="Kul -og gasafgiftsloven",#REF!*F43, IF(VLOOKUP('Kontrafaktisk scenarie'!$C71,Brændsler!$A$5:$F$29,2,FALSE)="Mineralolieafgiftsloven",#REF!* F43, 0)), 0),0)</f>
        <v>0</v>
      </c>
      <c r="G71" s="110">
        <f>IFERROR(IF($C71="Elektricitet",#REF!*G43,0),0)+IFERROR(IF(Sammenligning!#REF!="Kvoteomfattet alm. proces",IF(VLOOKUP('Kontrafaktisk scenarie'!$C71,Brændsler!$A$5:$F$29,2,FALSE)="Kul -og gasafgiftsloven",#REF!*G43, IF(VLOOKUP('Kontrafaktisk scenarie'!$C71,Brændsler!$A$5:$F$29,2,FALSE)="Mineralolieafgiftsloven",#REF!* G43, 0)), 0),0)</f>
        <v>0</v>
      </c>
      <c r="H71" s="110">
        <f>IFERROR(IF($C71="Elektricitet",#REF!*H43,0),0)+IFERROR(IF(Sammenligning!#REF!="Kvoteomfattet alm. proces",IF(VLOOKUP('Kontrafaktisk scenarie'!$C71,Brændsler!$A$5:$F$29,2,FALSE)="Kul -og gasafgiftsloven",#REF!*H43, IF(VLOOKUP('Kontrafaktisk scenarie'!$C71,Brændsler!$A$5:$F$29,2,FALSE)="Mineralolieafgiftsloven",#REF!* H43, 0)), 0),0)</f>
        <v>0</v>
      </c>
      <c r="I71" s="110">
        <f>IFERROR(IF($C71="Elektricitet",#REF!*I43,0),0)+IFERROR(IF(Sammenligning!#REF!="Kvoteomfattet alm. proces",IF(VLOOKUP('Kontrafaktisk scenarie'!$C71,Brændsler!$A$5:$F$29,2,FALSE)="Kul -og gasafgiftsloven",#REF!*I43, IF(VLOOKUP('Kontrafaktisk scenarie'!$C71,Brændsler!$A$5:$F$29,2,FALSE)="Mineralolieafgiftsloven",#REF!* I43, 0)), 0),0)</f>
        <v>0</v>
      </c>
      <c r="J71" s="110">
        <f>IFERROR(IF($C71="Elektricitet",#REF!*J43,0),0)+IFERROR(IF(Sammenligning!#REF!="Kvoteomfattet alm. proces",IF(VLOOKUP('Kontrafaktisk scenarie'!$C71,Brændsler!$A$5:$F$29,2,FALSE)="Kul -og gasafgiftsloven",#REF!*J43, IF(VLOOKUP('Kontrafaktisk scenarie'!$C71,Brændsler!$A$5:$F$29,2,FALSE)="Mineralolieafgiftsloven",#REF!* J43, 0)), 0),0)</f>
        <v>0</v>
      </c>
      <c r="K71" s="110">
        <f>IFERROR(IF($C71="Elektricitet",#REF!*K43,0),0)+IFERROR(IF(Sammenligning!#REF!="Kvoteomfattet alm. proces",IF(VLOOKUP('Kontrafaktisk scenarie'!$C71,Brændsler!$A$5:$F$29,2,FALSE)="Kul -og gasafgiftsloven",#REF!*K43, IF(VLOOKUP('Kontrafaktisk scenarie'!$C71,Brændsler!$A$5:$F$29,2,FALSE)="Mineralolieafgiftsloven",#REF!* K43, 0)), 0),0)</f>
        <v>0</v>
      </c>
      <c r="L71" s="110">
        <f>IFERROR(IF($C71="Elektricitet",#REF!*L43,0),0)+IFERROR(IF(Sammenligning!#REF!="Kvoteomfattet alm. proces",IF(VLOOKUP('Kontrafaktisk scenarie'!$C71,Brændsler!$A$5:$F$29,2,FALSE)="Kul -og gasafgiftsloven",#REF!*L43, IF(VLOOKUP('Kontrafaktisk scenarie'!$C71,Brændsler!$A$5:$F$29,2,FALSE)="Mineralolieafgiftsloven",#REF!* L43, 0)), 0),0)</f>
        <v>0</v>
      </c>
      <c r="M71" s="110">
        <f>IFERROR(IF($C71="Elektricitet",#REF!*M43,0),0)+IFERROR(IF(Sammenligning!#REF!="Kvoteomfattet alm. proces",IF(VLOOKUP('Kontrafaktisk scenarie'!$C71,Brændsler!$A$5:$F$29,2,FALSE)="Kul -og gasafgiftsloven",#REF!*M43, IF(VLOOKUP('Kontrafaktisk scenarie'!$C71,Brændsler!$A$5:$F$29,2,FALSE)="Mineralolieafgiftsloven",#REF!* M43, 0)), 0),0)</f>
        <v>0</v>
      </c>
      <c r="O71" s="101">
        <v>8</v>
      </c>
      <c r="P71" s="102" t="str">
        <f t="shared" si="5"/>
        <v/>
      </c>
      <c r="Q71" s="103">
        <f>+IFERROR(D43*VLOOKUP($C71,#REF!,3,FALSE),0)</f>
        <v>0</v>
      </c>
      <c r="R71" s="103">
        <f>+IFERROR(E43*VLOOKUP($C71,#REF!,4,FALSE),0)</f>
        <v>0</v>
      </c>
      <c r="S71" s="103">
        <f>+IFERROR(F43*VLOOKUP($C71,#REF!,5,FALSE),0)</f>
        <v>0</v>
      </c>
      <c r="T71" s="103">
        <f>+IFERROR(G43*VLOOKUP($C71,#REF!,6,FALSE),0)</f>
        <v>0</v>
      </c>
      <c r="U71" s="103">
        <f>+IFERROR(H43*VLOOKUP($C71,#REF!,7,FALSE),0)</f>
        <v>0</v>
      </c>
      <c r="V71" s="103">
        <f>+IFERROR(I43*VLOOKUP($C71,#REF!,8,FALSE),0)</f>
        <v>0</v>
      </c>
      <c r="W71" s="103">
        <f>+IFERROR(J43*VLOOKUP($C71,#REF!,9,FALSE),0)</f>
        <v>0</v>
      </c>
      <c r="X71" s="103">
        <f>+IFERROR(K43*VLOOKUP($C71,#REF!,10,FALSE),0)</f>
        <v>0</v>
      </c>
      <c r="Y71" s="103">
        <f>+IFERROR(L43*VLOOKUP($C71,#REF!,11,FALSE),0)</f>
        <v>0</v>
      </c>
      <c r="Z71" s="103">
        <f>+IFERROR(M43*VLOOKUP($C71,#REF!,12,FALSE),0)</f>
        <v>0</v>
      </c>
    </row>
    <row r="72" spans="2:26" hidden="1" x14ac:dyDescent="0.3">
      <c r="B72" s="101">
        <v>9</v>
      </c>
      <c r="C72" s="102" t="str">
        <f t="shared" si="4"/>
        <v/>
      </c>
      <c r="D72" s="110">
        <f>IFERROR(IF($C72="Elektricitet",#REF!*D44,0),0)+IFERROR(IF(Sammenligning!#REF!="Kvoteomfattet alm. proces",IF(VLOOKUP('Kontrafaktisk scenarie'!$C72,Brændsler!$A$5:$F$29,2,FALSE)="Kul -og gasafgiftsloven",#REF!*D44, IF(VLOOKUP('Kontrafaktisk scenarie'!$C72,Brændsler!$A$5:$F$29,2,FALSE)="Mineralolieafgiftsloven",#REF!* D44, 0)), 0),0)</f>
        <v>0</v>
      </c>
      <c r="E72" s="110">
        <f>IFERROR(IF($C72="Elektricitet",#REF!*E44,0),0)+IFERROR(IF(Sammenligning!#REF!="Kvoteomfattet alm. proces",IF(VLOOKUP('Kontrafaktisk scenarie'!$C72,Brændsler!$A$5:$F$29,2,FALSE)="Kul -og gasafgiftsloven",#REF!*E44, IF(VLOOKUP('Kontrafaktisk scenarie'!$C72,Brændsler!$A$5:$F$29,2,FALSE)="Mineralolieafgiftsloven",#REF!* E44, 0)), 0),0)</f>
        <v>0</v>
      </c>
      <c r="F72" s="110">
        <f>IFERROR(IF($C72="Elektricitet",#REF!*F44,0),0)+IFERROR(IF(Sammenligning!#REF!="Kvoteomfattet alm. proces",IF(VLOOKUP('Kontrafaktisk scenarie'!$C72,Brændsler!$A$5:$F$29,2,FALSE)="Kul -og gasafgiftsloven",#REF!*F44, IF(VLOOKUP('Kontrafaktisk scenarie'!$C72,Brændsler!$A$5:$F$29,2,FALSE)="Mineralolieafgiftsloven",#REF!* F44, 0)), 0),0)</f>
        <v>0</v>
      </c>
      <c r="G72" s="110">
        <f>IFERROR(IF($C72="Elektricitet",#REF!*G44,0),0)+IFERROR(IF(Sammenligning!#REF!="Kvoteomfattet alm. proces",IF(VLOOKUP('Kontrafaktisk scenarie'!$C72,Brændsler!$A$5:$F$29,2,FALSE)="Kul -og gasafgiftsloven",#REF!*G44, IF(VLOOKUP('Kontrafaktisk scenarie'!$C72,Brændsler!$A$5:$F$29,2,FALSE)="Mineralolieafgiftsloven",#REF!* G44, 0)), 0),0)</f>
        <v>0</v>
      </c>
      <c r="H72" s="110">
        <f>IFERROR(IF($C72="Elektricitet",#REF!*H44,0),0)+IFERROR(IF(Sammenligning!#REF!="Kvoteomfattet alm. proces",IF(VLOOKUP('Kontrafaktisk scenarie'!$C72,Brændsler!$A$5:$F$29,2,FALSE)="Kul -og gasafgiftsloven",#REF!*H44, IF(VLOOKUP('Kontrafaktisk scenarie'!$C72,Brændsler!$A$5:$F$29,2,FALSE)="Mineralolieafgiftsloven",#REF!* H44, 0)), 0),0)</f>
        <v>0</v>
      </c>
      <c r="I72" s="110">
        <f>IFERROR(IF($C72="Elektricitet",#REF!*I44,0),0)+IFERROR(IF(Sammenligning!#REF!="Kvoteomfattet alm. proces",IF(VLOOKUP('Kontrafaktisk scenarie'!$C72,Brændsler!$A$5:$F$29,2,FALSE)="Kul -og gasafgiftsloven",#REF!*I44, IF(VLOOKUP('Kontrafaktisk scenarie'!$C72,Brændsler!$A$5:$F$29,2,FALSE)="Mineralolieafgiftsloven",#REF!* I44, 0)), 0),0)</f>
        <v>0</v>
      </c>
      <c r="J72" s="110">
        <f>IFERROR(IF($C72="Elektricitet",#REF!*J44,0),0)+IFERROR(IF(Sammenligning!#REF!="Kvoteomfattet alm. proces",IF(VLOOKUP('Kontrafaktisk scenarie'!$C72,Brændsler!$A$5:$F$29,2,FALSE)="Kul -og gasafgiftsloven",#REF!*J44, IF(VLOOKUP('Kontrafaktisk scenarie'!$C72,Brændsler!$A$5:$F$29,2,FALSE)="Mineralolieafgiftsloven",#REF!* J44, 0)), 0),0)</f>
        <v>0</v>
      </c>
      <c r="K72" s="110">
        <f>IFERROR(IF($C72="Elektricitet",#REF!*K44,0),0)+IFERROR(IF(Sammenligning!#REF!="Kvoteomfattet alm. proces",IF(VLOOKUP('Kontrafaktisk scenarie'!$C72,Brændsler!$A$5:$F$29,2,FALSE)="Kul -og gasafgiftsloven",#REF!*K44, IF(VLOOKUP('Kontrafaktisk scenarie'!$C72,Brændsler!$A$5:$F$29,2,FALSE)="Mineralolieafgiftsloven",#REF!* K44, 0)), 0),0)</f>
        <v>0</v>
      </c>
      <c r="L72" s="110">
        <f>IFERROR(IF($C72="Elektricitet",#REF!*L44,0),0)+IFERROR(IF(Sammenligning!#REF!="Kvoteomfattet alm. proces",IF(VLOOKUP('Kontrafaktisk scenarie'!$C72,Brændsler!$A$5:$F$29,2,FALSE)="Kul -og gasafgiftsloven",#REF!*L44, IF(VLOOKUP('Kontrafaktisk scenarie'!$C72,Brændsler!$A$5:$F$29,2,FALSE)="Mineralolieafgiftsloven",#REF!* L44, 0)), 0),0)</f>
        <v>0</v>
      </c>
      <c r="M72" s="110">
        <f>IFERROR(IF($C72="Elektricitet",#REF!*M44,0),0)+IFERROR(IF(Sammenligning!#REF!="Kvoteomfattet alm. proces",IF(VLOOKUP('Kontrafaktisk scenarie'!$C72,Brændsler!$A$5:$F$29,2,FALSE)="Kul -og gasafgiftsloven",#REF!*M44, IF(VLOOKUP('Kontrafaktisk scenarie'!$C72,Brændsler!$A$5:$F$29,2,FALSE)="Mineralolieafgiftsloven",#REF!* M44, 0)), 0),0)</f>
        <v>0</v>
      </c>
      <c r="O72" s="101">
        <v>9</v>
      </c>
      <c r="P72" s="102" t="str">
        <f t="shared" si="5"/>
        <v/>
      </c>
      <c r="Q72" s="103">
        <f>+IFERROR(D44*VLOOKUP($C72,#REF!,3,FALSE),0)</f>
        <v>0</v>
      </c>
      <c r="R72" s="103">
        <f>+IFERROR(E44*VLOOKUP($C72,#REF!,4,FALSE),0)</f>
        <v>0</v>
      </c>
      <c r="S72" s="103">
        <f>+IFERROR(F44*VLOOKUP($C72,#REF!,5,FALSE),0)</f>
        <v>0</v>
      </c>
      <c r="T72" s="103">
        <f>+IFERROR(G44*VLOOKUP($C72,#REF!,6,FALSE),0)</f>
        <v>0</v>
      </c>
      <c r="U72" s="103">
        <f>+IFERROR(H44*VLOOKUP($C72,#REF!,7,FALSE),0)</f>
        <v>0</v>
      </c>
      <c r="V72" s="103">
        <f>+IFERROR(I44*VLOOKUP($C72,#REF!,8,FALSE),0)</f>
        <v>0</v>
      </c>
      <c r="W72" s="103">
        <f>+IFERROR(J44*VLOOKUP($C72,#REF!,9,FALSE),0)</f>
        <v>0</v>
      </c>
      <c r="X72" s="103">
        <f>+IFERROR(K44*VLOOKUP($C72,#REF!,10,FALSE),0)</f>
        <v>0</v>
      </c>
      <c r="Y72" s="103">
        <f>+IFERROR(L44*VLOOKUP($C72,#REF!,11,FALSE),0)</f>
        <v>0</v>
      </c>
      <c r="Z72" s="103">
        <f>+IFERROR(M44*VLOOKUP($C72,#REF!,12,FALSE),0)</f>
        <v>0</v>
      </c>
    </row>
    <row r="73" spans="2:26" hidden="1" x14ac:dyDescent="0.3">
      <c r="B73" s="101">
        <v>10</v>
      </c>
      <c r="C73" s="102" t="str">
        <f t="shared" si="4"/>
        <v/>
      </c>
      <c r="D73" s="110">
        <f>IFERROR(IF($C73="Elektricitet",#REF!*D45,0),0)+IFERROR(IF(Sammenligning!#REF!="Kvoteomfattet alm. proces",IF(VLOOKUP('Kontrafaktisk scenarie'!$C73,Brændsler!$A$5:$F$29,2,FALSE)="Kul -og gasafgiftsloven",#REF!*D45, IF(VLOOKUP('Kontrafaktisk scenarie'!$C73,Brændsler!$A$5:$F$29,2,FALSE)="Mineralolieafgiftsloven",#REF!* D45, 0)), 0),0)</f>
        <v>0</v>
      </c>
      <c r="E73" s="110">
        <f>IFERROR(IF($C73="Elektricitet",#REF!*E45,0),0)+IFERROR(IF(Sammenligning!#REF!="Kvoteomfattet alm. proces",IF(VLOOKUP('Kontrafaktisk scenarie'!$C73,Brændsler!$A$5:$F$29,2,FALSE)="Kul -og gasafgiftsloven",#REF!*E45, IF(VLOOKUP('Kontrafaktisk scenarie'!$C73,Brændsler!$A$5:$F$29,2,FALSE)="Mineralolieafgiftsloven",#REF!* E45, 0)), 0),0)</f>
        <v>0</v>
      </c>
      <c r="F73" s="110">
        <f>IFERROR(IF($C73="Elektricitet",#REF!*F45,0),0)+IFERROR(IF(Sammenligning!#REF!="Kvoteomfattet alm. proces",IF(VLOOKUP('Kontrafaktisk scenarie'!$C73,Brændsler!$A$5:$F$29,2,FALSE)="Kul -og gasafgiftsloven",#REF!*F45, IF(VLOOKUP('Kontrafaktisk scenarie'!$C73,Brændsler!$A$5:$F$29,2,FALSE)="Mineralolieafgiftsloven",#REF!* F45, 0)), 0),0)</f>
        <v>0</v>
      </c>
      <c r="G73" s="110">
        <f>IFERROR(IF($C73="Elektricitet",#REF!*G45,0),0)+IFERROR(IF(Sammenligning!#REF!="Kvoteomfattet alm. proces",IF(VLOOKUP('Kontrafaktisk scenarie'!$C73,Brændsler!$A$5:$F$29,2,FALSE)="Kul -og gasafgiftsloven",#REF!*G45, IF(VLOOKUP('Kontrafaktisk scenarie'!$C73,Brændsler!$A$5:$F$29,2,FALSE)="Mineralolieafgiftsloven",#REF!* G45, 0)), 0),0)</f>
        <v>0</v>
      </c>
      <c r="H73" s="110">
        <f>IFERROR(IF($C73="Elektricitet",#REF!*H45,0),0)+IFERROR(IF(Sammenligning!#REF!="Kvoteomfattet alm. proces",IF(VLOOKUP('Kontrafaktisk scenarie'!$C73,Brændsler!$A$5:$F$29,2,FALSE)="Kul -og gasafgiftsloven",#REF!*H45, IF(VLOOKUP('Kontrafaktisk scenarie'!$C73,Brændsler!$A$5:$F$29,2,FALSE)="Mineralolieafgiftsloven",#REF!* H45, 0)), 0),0)</f>
        <v>0</v>
      </c>
      <c r="I73" s="110">
        <f>IFERROR(IF($C73="Elektricitet",#REF!*I45,0),0)+IFERROR(IF(Sammenligning!#REF!="Kvoteomfattet alm. proces",IF(VLOOKUP('Kontrafaktisk scenarie'!$C73,Brændsler!$A$5:$F$29,2,FALSE)="Kul -og gasafgiftsloven",#REF!*I45, IF(VLOOKUP('Kontrafaktisk scenarie'!$C73,Brændsler!$A$5:$F$29,2,FALSE)="Mineralolieafgiftsloven",#REF!* I45, 0)), 0),0)</f>
        <v>0</v>
      </c>
      <c r="J73" s="110">
        <f>IFERROR(IF($C73="Elektricitet",#REF!*J45,0),0)+IFERROR(IF(Sammenligning!#REF!="Kvoteomfattet alm. proces",IF(VLOOKUP('Kontrafaktisk scenarie'!$C73,Brændsler!$A$5:$F$29,2,FALSE)="Kul -og gasafgiftsloven",#REF!*J45, IF(VLOOKUP('Kontrafaktisk scenarie'!$C73,Brændsler!$A$5:$F$29,2,FALSE)="Mineralolieafgiftsloven",#REF!* J45, 0)), 0),0)</f>
        <v>0</v>
      </c>
      <c r="K73" s="110">
        <f>IFERROR(IF($C73="Elektricitet",#REF!*K45,0),0)+IFERROR(IF(Sammenligning!#REF!="Kvoteomfattet alm. proces",IF(VLOOKUP('Kontrafaktisk scenarie'!$C73,Brændsler!$A$5:$F$29,2,FALSE)="Kul -og gasafgiftsloven",#REF!*K45, IF(VLOOKUP('Kontrafaktisk scenarie'!$C73,Brændsler!$A$5:$F$29,2,FALSE)="Mineralolieafgiftsloven",#REF!* K45, 0)), 0),0)</f>
        <v>0</v>
      </c>
      <c r="L73" s="110">
        <f>IFERROR(IF($C73="Elektricitet",#REF!*L45,0),0)+IFERROR(IF(Sammenligning!#REF!="Kvoteomfattet alm. proces",IF(VLOOKUP('Kontrafaktisk scenarie'!$C73,Brændsler!$A$5:$F$29,2,FALSE)="Kul -og gasafgiftsloven",#REF!*L45, IF(VLOOKUP('Kontrafaktisk scenarie'!$C73,Brændsler!$A$5:$F$29,2,FALSE)="Mineralolieafgiftsloven",#REF!* L45, 0)), 0),0)</f>
        <v>0</v>
      </c>
      <c r="M73" s="110">
        <f>IFERROR(IF($C73="Elektricitet",#REF!*M45,0),0)+IFERROR(IF(Sammenligning!#REF!="Kvoteomfattet alm. proces",IF(VLOOKUP('Kontrafaktisk scenarie'!$C73,Brændsler!$A$5:$F$29,2,FALSE)="Kul -og gasafgiftsloven",#REF!*M45, IF(VLOOKUP('Kontrafaktisk scenarie'!$C73,Brændsler!$A$5:$F$29,2,FALSE)="Mineralolieafgiftsloven",#REF!* M45, 0)), 0),0)</f>
        <v>0</v>
      </c>
      <c r="O73" s="101">
        <v>10</v>
      </c>
      <c r="P73" s="102" t="str">
        <f t="shared" si="5"/>
        <v/>
      </c>
      <c r="Q73" s="103">
        <f>+IFERROR(D45*VLOOKUP($C73,#REF!,3,FALSE),0)</f>
        <v>0</v>
      </c>
      <c r="R73" s="103">
        <f>+IFERROR(E45*VLOOKUP($C73,#REF!,4,FALSE),0)</f>
        <v>0</v>
      </c>
      <c r="S73" s="103">
        <f>+IFERROR(F45*VLOOKUP($C73,#REF!,5,FALSE),0)</f>
        <v>0</v>
      </c>
      <c r="T73" s="103">
        <f>+IFERROR(G45*VLOOKUP($C73,#REF!,6,FALSE),0)</f>
        <v>0</v>
      </c>
      <c r="U73" s="103">
        <f>+IFERROR(H45*VLOOKUP($C73,#REF!,7,FALSE),0)</f>
        <v>0</v>
      </c>
      <c r="V73" s="103">
        <f>+IFERROR(I45*VLOOKUP($C73,#REF!,8,FALSE),0)</f>
        <v>0</v>
      </c>
      <c r="W73" s="103">
        <f>+IFERROR(J45*VLOOKUP($C73,#REF!,9,FALSE),0)</f>
        <v>0</v>
      </c>
      <c r="X73" s="103">
        <f>+IFERROR(K45*VLOOKUP($C73,#REF!,10,FALSE),0)</f>
        <v>0</v>
      </c>
      <c r="Y73" s="103">
        <f>+IFERROR(L45*VLOOKUP($C73,#REF!,11,FALSE),0)</f>
        <v>0</v>
      </c>
      <c r="Z73" s="103">
        <f>+IFERROR(M45*VLOOKUP($C73,#REF!,12,FALSE),0)</f>
        <v>0</v>
      </c>
    </row>
    <row r="74" spans="2:26" hidden="1" x14ac:dyDescent="0.3">
      <c r="B74" s="101">
        <v>11</v>
      </c>
      <c r="C74" s="102" t="str">
        <f t="shared" si="4"/>
        <v/>
      </c>
      <c r="D74" s="110">
        <f>IFERROR(IF($C74="Elektricitet",#REF!*D46,0),0)+IFERROR(IF(Sammenligning!#REF!="Kvoteomfattet alm. proces",IF(VLOOKUP('Kontrafaktisk scenarie'!$C74,Brændsler!$A$5:$F$29,2,FALSE)="Kul -og gasafgiftsloven",#REF!*D46, IF(VLOOKUP('Kontrafaktisk scenarie'!$C74,Brændsler!$A$5:$F$29,2,FALSE)="Mineralolieafgiftsloven",#REF!* D46, 0)), 0),0)</f>
        <v>0</v>
      </c>
      <c r="E74" s="110">
        <f>IFERROR(IF($C74="Elektricitet",#REF!*E46,0),0)+IFERROR(IF(Sammenligning!#REF!="Kvoteomfattet alm. proces",IF(VLOOKUP('Kontrafaktisk scenarie'!$C74,Brændsler!$A$5:$F$29,2,FALSE)="Kul -og gasafgiftsloven",#REF!*E46, IF(VLOOKUP('Kontrafaktisk scenarie'!$C74,Brændsler!$A$5:$F$29,2,FALSE)="Mineralolieafgiftsloven",#REF!* E46, 0)), 0),0)</f>
        <v>0</v>
      </c>
      <c r="F74" s="110">
        <f>IFERROR(IF($C74="Elektricitet",#REF!*F46,0),0)+IFERROR(IF(Sammenligning!#REF!="Kvoteomfattet alm. proces",IF(VLOOKUP('Kontrafaktisk scenarie'!$C74,Brændsler!$A$5:$F$29,2,FALSE)="Kul -og gasafgiftsloven",#REF!*F46, IF(VLOOKUP('Kontrafaktisk scenarie'!$C74,Brændsler!$A$5:$F$29,2,FALSE)="Mineralolieafgiftsloven",#REF!* F46, 0)), 0),0)</f>
        <v>0</v>
      </c>
      <c r="G74" s="110">
        <f>IFERROR(IF($C74="Elektricitet",#REF!*G46,0),0)+IFERROR(IF(Sammenligning!#REF!="Kvoteomfattet alm. proces",IF(VLOOKUP('Kontrafaktisk scenarie'!$C74,Brændsler!$A$5:$F$29,2,FALSE)="Kul -og gasafgiftsloven",#REF!*G46, IF(VLOOKUP('Kontrafaktisk scenarie'!$C74,Brændsler!$A$5:$F$29,2,FALSE)="Mineralolieafgiftsloven",#REF!* G46, 0)), 0),0)</f>
        <v>0</v>
      </c>
      <c r="H74" s="110">
        <f>IFERROR(IF($C74="Elektricitet",#REF!*H46,0),0)+IFERROR(IF(Sammenligning!#REF!="Kvoteomfattet alm. proces",IF(VLOOKUP('Kontrafaktisk scenarie'!$C74,Brændsler!$A$5:$F$29,2,FALSE)="Kul -og gasafgiftsloven",#REF!*H46, IF(VLOOKUP('Kontrafaktisk scenarie'!$C74,Brændsler!$A$5:$F$29,2,FALSE)="Mineralolieafgiftsloven",#REF!* H46, 0)), 0),0)</f>
        <v>0</v>
      </c>
      <c r="I74" s="110">
        <f>IFERROR(IF($C74="Elektricitet",#REF!*I46,0),0)+IFERROR(IF(Sammenligning!#REF!="Kvoteomfattet alm. proces",IF(VLOOKUP('Kontrafaktisk scenarie'!$C74,Brændsler!$A$5:$F$29,2,FALSE)="Kul -og gasafgiftsloven",#REF!*I46, IF(VLOOKUP('Kontrafaktisk scenarie'!$C74,Brændsler!$A$5:$F$29,2,FALSE)="Mineralolieafgiftsloven",#REF!* I46, 0)), 0),0)</f>
        <v>0</v>
      </c>
      <c r="J74" s="110">
        <f>IFERROR(IF($C74="Elektricitet",#REF!*J46,0),0)+IFERROR(IF(Sammenligning!#REF!="Kvoteomfattet alm. proces",IF(VLOOKUP('Kontrafaktisk scenarie'!$C74,Brændsler!$A$5:$F$29,2,FALSE)="Kul -og gasafgiftsloven",#REF!*J46, IF(VLOOKUP('Kontrafaktisk scenarie'!$C74,Brændsler!$A$5:$F$29,2,FALSE)="Mineralolieafgiftsloven",#REF!* J46, 0)), 0),0)</f>
        <v>0</v>
      </c>
      <c r="K74" s="110">
        <f>IFERROR(IF($C74="Elektricitet",#REF!*K46,0),0)+IFERROR(IF(Sammenligning!#REF!="Kvoteomfattet alm. proces",IF(VLOOKUP('Kontrafaktisk scenarie'!$C74,Brændsler!$A$5:$F$29,2,FALSE)="Kul -og gasafgiftsloven",#REF!*K46, IF(VLOOKUP('Kontrafaktisk scenarie'!$C74,Brændsler!$A$5:$F$29,2,FALSE)="Mineralolieafgiftsloven",#REF!* K46, 0)), 0),0)</f>
        <v>0</v>
      </c>
      <c r="L74" s="110">
        <f>IFERROR(IF($C74="Elektricitet",#REF!*L46,0),0)+IFERROR(IF(Sammenligning!#REF!="Kvoteomfattet alm. proces",IF(VLOOKUP('Kontrafaktisk scenarie'!$C74,Brændsler!$A$5:$F$29,2,FALSE)="Kul -og gasafgiftsloven",#REF!*L46, IF(VLOOKUP('Kontrafaktisk scenarie'!$C74,Brændsler!$A$5:$F$29,2,FALSE)="Mineralolieafgiftsloven",#REF!* L46, 0)), 0),0)</f>
        <v>0</v>
      </c>
      <c r="M74" s="110">
        <f>IFERROR(IF($C74="Elektricitet",#REF!*M46,0),0)+IFERROR(IF(Sammenligning!#REF!="Kvoteomfattet alm. proces",IF(VLOOKUP('Kontrafaktisk scenarie'!$C74,Brændsler!$A$5:$F$29,2,FALSE)="Kul -og gasafgiftsloven",#REF!*M46, IF(VLOOKUP('Kontrafaktisk scenarie'!$C74,Brændsler!$A$5:$F$29,2,FALSE)="Mineralolieafgiftsloven",#REF!* M46, 0)), 0),0)</f>
        <v>0</v>
      </c>
      <c r="O74" s="101">
        <v>11</v>
      </c>
      <c r="P74" s="102" t="str">
        <f t="shared" si="5"/>
        <v/>
      </c>
      <c r="Q74" s="103">
        <f>+IFERROR(D46*VLOOKUP($C74,#REF!,3,FALSE),0)</f>
        <v>0</v>
      </c>
      <c r="R74" s="103">
        <f>+IFERROR(E46*VLOOKUP($C74,#REF!,4,FALSE),0)</f>
        <v>0</v>
      </c>
      <c r="S74" s="103">
        <f>+IFERROR(F46*VLOOKUP($C74,#REF!,5,FALSE),0)</f>
        <v>0</v>
      </c>
      <c r="T74" s="103">
        <f>+IFERROR(G46*VLOOKUP($C74,#REF!,6,FALSE),0)</f>
        <v>0</v>
      </c>
      <c r="U74" s="103">
        <f>+IFERROR(H46*VLOOKUP($C74,#REF!,7,FALSE),0)</f>
        <v>0</v>
      </c>
      <c r="V74" s="103">
        <f>+IFERROR(I46*VLOOKUP($C74,#REF!,8,FALSE),0)</f>
        <v>0</v>
      </c>
      <c r="W74" s="103">
        <f>+IFERROR(J46*VLOOKUP($C74,#REF!,9,FALSE),0)</f>
        <v>0</v>
      </c>
      <c r="X74" s="103">
        <f>+IFERROR(K46*VLOOKUP($C74,#REF!,10,FALSE),0)</f>
        <v>0</v>
      </c>
      <c r="Y74" s="103">
        <f>+IFERROR(L46*VLOOKUP($C74,#REF!,11,FALSE),0)</f>
        <v>0</v>
      </c>
      <c r="Z74" s="103">
        <f>+IFERROR(M46*VLOOKUP($C74,#REF!,12,FALSE),0)</f>
        <v>0</v>
      </c>
    </row>
    <row r="75" spans="2:26" hidden="1" x14ac:dyDescent="0.3">
      <c r="B75" s="101">
        <v>12</v>
      </c>
      <c r="C75" s="102" t="str">
        <f t="shared" si="4"/>
        <v/>
      </c>
      <c r="D75" s="110">
        <f>IFERROR(IF($C75="Elektricitet",#REF!*D47,0),0)+IFERROR(IF(Sammenligning!#REF!="Kvoteomfattet alm. proces",IF(VLOOKUP('Kontrafaktisk scenarie'!$C75,Brændsler!$A$5:$F$29,2,FALSE)="Kul -og gasafgiftsloven",#REF!*D47, IF(VLOOKUP('Kontrafaktisk scenarie'!$C75,Brændsler!$A$5:$F$29,2,FALSE)="Mineralolieafgiftsloven",#REF!* D47, 0)), 0),0)</f>
        <v>0</v>
      </c>
      <c r="E75" s="110">
        <f>IFERROR(IF($C75="Elektricitet",#REF!*E47,0),0)+IFERROR(IF(Sammenligning!#REF!="Kvoteomfattet alm. proces",IF(VLOOKUP('Kontrafaktisk scenarie'!$C75,Brændsler!$A$5:$F$29,2,FALSE)="Kul -og gasafgiftsloven",#REF!*E47, IF(VLOOKUP('Kontrafaktisk scenarie'!$C75,Brændsler!$A$5:$F$29,2,FALSE)="Mineralolieafgiftsloven",#REF!* E47, 0)), 0),0)</f>
        <v>0</v>
      </c>
      <c r="F75" s="110">
        <f>IFERROR(IF($C75="Elektricitet",#REF!*F47,0),0)+IFERROR(IF(Sammenligning!#REF!="Kvoteomfattet alm. proces",IF(VLOOKUP('Kontrafaktisk scenarie'!$C75,Brændsler!$A$5:$F$29,2,FALSE)="Kul -og gasafgiftsloven",#REF!*F47, IF(VLOOKUP('Kontrafaktisk scenarie'!$C75,Brændsler!$A$5:$F$29,2,FALSE)="Mineralolieafgiftsloven",#REF!* F47, 0)), 0),0)</f>
        <v>0</v>
      </c>
      <c r="G75" s="110">
        <f>IFERROR(IF($C75="Elektricitet",#REF!*G47,0),0)+IFERROR(IF(Sammenligning!#REF!="Kvoteomfattet alm. proces",IF(VLOOKUP('Kontrafaktisk scenarie'!$C75,Brændsler!$A$5:$F$29,2,FALSE)="Kul -og gasafgiftsloven",#REF!*G47, IF(VLOOKUP('Kontrafaktisk scenarie'!$C75,Brændsler!$A$5:$F$29,2,FALSE)="Mineralolieafgiftsloven",#REF!* G47, 0)), 0),0)</f>
        <v>0</v>
      </c>
      <c r="H75" s="110">
        <f>IFERROR(IF($C75="Elektricitet",#REF!*H47,0),0)+IFERROR(IF(Sammenligning!#REF!="Kvoteomfattet alm. proces",IF(VLOOKUP('Kontrafaktisk scenarie'!$C75,Brændsler!$A$5:$F$29,2,FALSE)="Kul -og gasafgiftsloven",#REF!*H47, IF(VLOOKUP('Kontrafaktisk scenarie'!$C75,Brændsler!$A$5:$F$29,2,FALSE)="Mineralolieafgiftsloven",#REF!* H47, 0)), 0),0)</f>
        <v>0</v>
      </c>
      <c r="I75" s="110">
        <f>IFERROR(IF($C75="Elektricitet",#REF!*I47,0),0)+IFERROR(IF(Sammenligning!#REF!="Kvoteomfattet alm. proces",IF(VLOOKUP('Kontrafaktisk scenarie'!$C75,Brændsler!$A$5:$F$29,2,FALSE)="Kul -og gasafgiftsloven",#REF!*I47, IF(VLOOKUP('Kontrafaktisk scenarie'!$C75,Brændsler!$A$5:$F$29,2,FALSE)="Mineralolieafgiftsloven",#REF!* I47, 0)), 0),0)</f>
        <v>0</v>
      </c>
      <c r="J75" s="110">
        <f>IFERROR(IF($C75="Elektricitet",#REF!*J47,0),0)+IFERROR(IF(Sammenligning!#REF!="Kvoteomfattet alm. proces",IF(VLOOKUP('Kontrafaktisk scenarie'!$C75,Brændsler!$A$5:$F$29,2,FALSE)="Kul -og gasafgiftsloven",#REF!*J47, IF(VLOOKUP('Kontrafaktisk scenarie'!$C75,Brændsler!$A$5:$F$29,2,FALSE)="Mineralolieafgiftsloven",#REF!* J47, 0)), 0),0)</f>
        <v>0</v>
      </c>
      <c r="K75" s="110">
        <f>IFERROR(IF($C75="Elektricitet",#REF!*K47,0),0)+IFERROR(IF(Sammenligning!#REF!="Kvoteomfattet alm. proces",IF(VLOOKUP('Kontrafaktisk scenarie'!$C75,Brændsler!$A$5:$F$29,2,FALSE)="Kul -og gasafgiftsloven",#REF!*K47, IF(VLOOKUP('Kontrafaktisk scenarie'!$C75,Brændsler!$A$5:$F$29,2,FALSE)="Mineralolieafgiftsloven",#REF!* K47, 0)), 0),0)</f>
        <v>0</v>
      </c>
      <c r="L75" s="110">
        <f>IFERROR(IF($C75="Elektricitet",#REF!*L47,0),0)+IFERROR(IF(Sammenligning!#REF!="Kvoteomfattet alm. proces",IF(VLOOKUP('Kontrafaktisk scenarie'!$C75,Brændsler!$A$5:$F$29,2,FALSE)="Kul -og gasafgiftsloven",#REF!*L47, IF(VLOOKUP('Kontrafaktisk scenarie'!$C75,Brændsler!$A$5:$F$29,2,FALSE)="Mineralolieafgiftsloven",#REF!* L47, 0)), 0),0)</f>
        <v>0</v>
      </c>
      <c r="M75" s="110">
        <f>IFERROR(IF($C75="Elektricitet",#REF!*M47,0),0)+IFERROR(IF(Sammenligning!#REF!="Kvoteomfattet alm. proces",IF(VLOOKUP('Kontrafaktisk scenarie'!$C75,Brændsler!$A$5:$F$29,2,FALSE)="Kul -og gasafgiftsloven",#REF!*M47, IF(VLOOKUP('Kontrafaktisk scenarie'!$C75,Brændsler!$A$5:$F$29,2,FALSE)="Mineralolieafgiftsloven",#REF!* M47, 0)), 0),0)</f>
        <v>0</v>
      </c>
      <c r="O75" s="101">
        <v>12</v>
      </c>
      <c r="P75" s="102" t="str">
        <f t="shared" si="5"/>
        <v/>
      </c>
      <c r="Q75" s="103">
        <f>+IFERROR(D47*VLOOKUP($C75,#REF!,3,FALSE),0)</f>
        <v>0</v>
      </c>
      <c r="R75" s="103">
        <f>+IFERROR(E47*VLOOKUP($C75,#REF!,4,FALSE),0)</f>
        <v>0</v>
      </c>
      <c r="S75" s="103">
        <f>+IFERROR(F47*VLOOKUP($C75,#REF!,5,FALSE),0)</f>
        <v>0</v>
      </c>
      <c r="T75" s="103">
        <f>+IFERROR(G47*VLOOKUP($C75,#REF!,6,FALSE),0)</f>
        <v>0</v>
      </c>
      <c r="U75" s="103">
        <f>+IFERROR(H47*VLOOKUP($C75,#REF!,7,FALSE),0)</f>
        <v>0</v>
      </c>
      <c r="V75" s="103">
        <f>+IFERROR(I47*VLOOKUP($C75,#REF!,8,FALSE),0)</f>
        <v>0</v>
      </c>
      <c r="W75" s="103">
        <f>+IFERROR(J47*VLOOKUP($C75,#REF!,9,FALSE),0)</f>
        <v>0</v>
      </c>
      <c r="X75" s="103">
        <f>+IFERROR(K47*VLOOKUP($C75,#REF!,10,FALSE),0)</f>
        <v>0</v>
      </c>
      <c r="Y75" s="103">
        <f>+IFERROR(L47*VLOOKUP($C75,#REF!,11,FALSE),0)</f>
        <v>0</v>
      </c>
      <c r="Z75" s="103">
        <f>+IFERROR(M47*VLOOKUP($C75,#REF!,12,FALSE),0)</f>
        <v>0</v>
      </c>
    </row>
    <row r="76" spans="2:26" hidden="1" x14ac:dyDescent="0.3">
      <c r="B76" s="101">
        <v>13</v>
      </c>
      <c r="C76" s="102" t="str">
        <f t="shared" si="4"/>
        <v/>
      </c>
      <c r="D76" s="110">
        <f>IFERROR(IF($C76="Elektricitet",#REF!*D48,0),0)+IFERROR(IF(Sammenligning!#REF!="Kvoteomfattet alm. proces",IF(VLOOKUP('Kontrafaktisk scenarie'!$C76,Brændsler!$A$5:$F$29,2,FALSE)="Kul -og gasafgiftsloven",#REF!*D48, IF(VLOOKUP('Kontrafaktisk scenarie'!$C76,Brændsler!$A$5:$F$29,2,FALSE)="Mineralolieafgiftsloven",#REF!* D48, 0)), 0),0)</f>
        <v>0</v>
      </c>
      <c r="E76" s="110">
        <f>IFERROR(IF($C76="Elektricitet",#REF!*E48,0),0)+IFERROR(IF(Sammenligning!#REF!="Kvoteomfattet alm. proces",IF(VLOOKUP('Kontrafaktisk scenarie'!$C76,Brændsler!$A$5:$F$29,2,FALSE)="Kul -og gasafgiftsloven",#REF!*E48, IF(VLOOKUP('Kontrafaktisk scenarie'!$C76,Brændsler!$A$5:$F$29,2,FALSE)="Mineralolieafgiftsloven",#REF!* E48, 0)), 0),0)</f>
        <v>0</v>
      </c>
      <c r="F76" s="110">
        <f>IFERROR(IF($C76="Elektricitet",#REF!*F48,0),0)+IFERROR(IF(Sammenligning!#REF!="Kvoteomfattet alm. proces",IF(VLOOKUP('Kontrafaktisk scenarie'!$C76,Brændsler!$A$5:$F$29,2,FALSE)="Kul -og gasafgiftsloven",#REF!*F48, IF(VLOOKUP('Kontrafaktisk scenarie'!$C76,Brændsler!$A$5:$F$29,2,FALSE)="Mineralolieafgiftsloven",#REF!* F48, 0)), 0),0)</f>
        <v>0</v>
      </c>
      <c r="G76" s="110">
        <f>IFERROR(IF($C76="Elektricitet",#REF!*G48,0),0)+IFERROR(IF(Sammenligning!#REF!="Kvoteomfattet alm. proces",IF(VLOOKUP('Kontrafaktisk scenarie'!$C76,Brændsler!$A$5:$F$29,2,FALSE)="Kul -og gasafgiftsloven",#REF!*G48, IF(VLOOKUP('Kontrafaktisk scenarie'!$C76,Brændsler!$A$5:$F$29,2,FALSE)="Mineralolieafgiftsloven",#REF!* G48, 0)), 0),0)</f>
        <v>0</v>
      </c>
      <c r="H76" s="110">
        <f>IFERROR(IF($C76="Elektricitet",#REF!*H48,0),0)+IFERROR(IF(Sammenligning!#REF!="Kvoteomfattet alm. proces",IF(VLOOKUP('Kontrafaktisk scenarie'!$C76,Brændsler!$A$5:$F$29,2,FALSE)="Kul -og gasafgiftsloven",#REF!*H48, IF(VLOOKUP('Kontrafaktisk scenarie'!$C76,Brændsler!$A$5:$F$29,2,FALSE)="Mineralolieafgiftsloven",#REF!* H48, 0)), 0),0)</f>
        <v>0</v>
      </c>
      <c r="I76" s="110">
        <f>IFERROR(IF($C76="Elektricitet",#REF!*I48,0),0)+IFERROR(IF(Sammenligning!#REF!="Kvoteomfattet alm. proces",IF(VLOOKUP('Kontrafaktisk scenarie'!$C76,Brændsler!$A$5:$F$29,2,FALSE)="Kul -og gasafgiftsloven",#REF!*I48, IF(VLOOKUP('Kontrafaktisk scenarie'!$C76,Brændsler!$A$5:$F$29,2,FALSE)="Mineralolieafgiftsloven",#REF!* I48, 0)), 0),0)</f>
        <v>0</v>
      </c>
      <c r="J76" s="110">
        <f>IFERROR(IF($C76="Elektricitet",#REF!*J48,0),0)+IFERROR(IF(Sammenligning!#REF!="Kvoteomfattet alm. proces",IF(VLOOKUP('Kontrafaktisk scenarie'!$C76,Brændsler!$A$5:$F$29,2,FALSE)="Kul -og gasafgiftsloven",#REF!*J48, IF(VLOOKUP('Kontrafaktisk scenarie'!$C76,Brændsler!$A$5:$F$29,2,FALSE)="Mineralolieafgiftsloven",#REF!* J48, 0)), 0),0)</f>
        <v>0</v>
      </c>
      <c r="K76" s="110">
        <f>IFERROR(IF($C76="Elektricitet",#REF!*K48,0),0)+IFERROR(IF(Sammenligning!#REF!="Kvoteomfattet alm. proces",IF(VLOOKUP('Kontrafaktisk scenarie'!$C76,Brændsler!$A$5:$F$29,2,FALSE)="Kul -og gasafgiftsloven",#REF!*K48, IF(VLOOKUP('Kontrafaktisk scenarie'!$C76,Brændsler!$A$5:$F$29,2,FALSE)="Mineralolieafgiftsloven",#REF!* K48, 0)), 0),0)</f>
        <v>0</v>
      </c>
      <c r="L76" s="110">
        <f>IFERROR(IF($C76="Elektricitet",#REF!*L48,0),0)+IFERROR(IF(Sammenligning!#REF!="Kvoteomfattet alm. proces",IF(VLOOKUP('Kontrafaktisk scenarie'!$C76,Brændsler!$A$5:$F$29,2,FALSE)="Kul -og gasafgiftsloven",#REF!*L48, IF(VLOOKUP('Kontrafaktisk scenarie'!$C76,Brændsler!$A$5:$F$29,2,FALSE)="Mineralolieafgiftsloven",#REF!* L48, 0)), 0),0)</f>
        <v>0</v>
      </c>
      <c r="M76" s="110">
        <f>IFERROR(IF($C76="Elektricitet",#REF!*M48,0),0)+IFERROR(IF(Sammenligning!#REF!="Kvoteomfattet alm. proces",IF(VLOOKUP('Kontrafaktisk scenarie'!$C76,Brændsler!$A$5:$F$29,2,FALSE)="Kul -og gasafgiftsloven",#REF!*M48, IF(VLOOKUP('Kontrafaktisk scenarie'!$C76,Brændsler!$A$5:$F$29,2,FALSE)="Mineralolieafgiftsloven",#REF!* M48, 0)), 0),0)</f>
        <v>0</v>
      </c>
      <c r="O76" s="101">
        <v>13</v>
      </c>
      <c r="P76" s="102" t="str">
        <f t="shared" si="5"/>
        <v/>
      </c>
      <c r="Q76" s="103">
        <f>+IFERROR(D48*VLOOKUP($C76,#REF!,3,FALSE),0)</f>
        <v>0</v>
      </c>
      <c r="R76" s="103">
        <f>+IFERROR(E48*VLOOKUP($C76,#REF!,4,FALSE),0)</f>
        <v>0</v>
      </c>
      <c r="S76" s="103">
        <f>+IFERROR(F48*VLOOKUP($C76,#REF!,5,FALSE),0)</f>
        <v>0</v>
      </c>
      <c r="T76" s="103">
        <f>+IFERROR(G48*VLOOKUP($C76,#REF!,6,FALSE),0)</f>
        <v>0</v>
      </c>
      <c r="U76" s="103">
        <f>+IFERROR(H48*VLOOKUP($C76,#REF!,7,FALSE),0)</f>
        <v>0</v>
      </c>
      <c r="V76" s="103">
        <f>+IFERROR(I48*VLOOKUP($C76,#REF!,8,FALSE),0)</f>
        <v>0</v>
      </c>
      <c r="W76" s="103">
        <f>+IFERROR(J48*VLOOKUP($C76,#REF!,9,FALSE),0)</f>
        <v>0</v>
      </c>
      <c r="X76" s="103">
        <f>+IFERROR(K48*VLOOKUP($C76,#REF!,10,FALSE),0)</f>
        <v>0</v>
      </c>
      <c r="Y76" s="103">
        <f>+IFERROR(L48*VLOOKUP($C76,#REF!,11,FALSE),0)</f>
        <v>0</v>
      </c>
      <c r="Z76" s="103">
        <f>+IFERROR(M48*VLOOKUP($C76,#REF!,12,FALSE),0)</f>
        <v>0</v>
      </c>
    </row>
    <row r="77" spans="2:26" hidden="1" x14ac:dyDescent="0.3">
      <c r="B77" s="101">
        <v>14</v>
      </c>
      <c r="C77" s="102" t="str">
        <f t="shared" si="4"/>
        <v/>
      </c>
      <c r="D77" s="110">
        <f>IFERROR(IF($C77="Elektricitet",#REF!*D49,0),0)+IFERROR(IF(Sammenligning!#REF!="Kvoteomfattet alm. proces",IF(VLOOKUP('Kontrafaktisk scenarie'!$C77,Brændsler!$A$5:$F$29,2,FALSE)="Kul -og gasafgiftsloven",#REF!*D49, IF(VLOOKUP('Kontrafaktisk scenarie'!$C77,Brændsler!$A$5:$F$29,2,FALSE)="Mineralolieafgiftsloven",#REF!* D49, 0)), 0),0)</f>
        <v>0</v>
      </c>
      <c r="E77" s="110">
        <f>IFERROR(IF($C77="Elektricitet",#REF!*E49,0),0)+IFERROR(IF(Sammenligning!#REF!="Kvoteomfattet alm. proces",IF(VLOOKUP('Kontrafaktisk scenarie'!$C77,Brændsler!$A$5:$F$29,2,FALSE)="Kul -og gasafgiftsloven",#REF!*E49, IF(VLOOKUP('Kontrafaktisk scenarie'!$C77,Brændsler!$A$5:$F$29,2,FALSE)="Mineralolieafgiftsloven",#REF!* E49, 0)), 0),0)</f>
        <v>0</v>
      </c>
      <c r="F77" s="110">
        <f>IFERROR(IF($C77="Elektricitet",#REF!*F49,0),0)+IFERROR(IF(Sammenligning!#REF!="Kvoteomfattet alm. proces",IF(VLOOKUP('Kontrafaktisk scenarie'!$C77,Brændsler!$A$5:$F$29,2,FALSE)="Kul -og gasafgiftsloven",#REF!*F49, IF(VLOOKUP('Kontrafaktisk scenarie'!$C77,Brændsler!$A$5:$F$29,2,FALSE)="Mineralolieafgiftsloven",#REF!* F49, 0)), 0),0)</f>
        <v>0</v>
      </c>
      <c r="G77" s="110">
        <f>IFERROR(IF($C77="Elektricitet",#REF!*G49,0),0)+IFERROR(IF(Sammenligning!#REF!="Kvoteomfattet alm. proces",IF(VLOOKUP('Kontrafaktisk scenarie'!$C77,Brændsler!$A$5:$F$29,2,FALSE)="Kul -og gasafgiftsloven",#REF!*G49, IF(VLOOKUP('Kontrafaktisk scenarie'!$C77,Brændsler!$A$5:$F$29,2,FALSE)="Mineralolieafgiftsloven",#REF!* G49, 0)), 0),0)</f>
        <v>0</v>
      </c>
      <c r="H77" s="110">
        <f>IFERROR(IF($C77="Elektricitet",#REF!*H49,0),0)+IFERROR(IF(Sammenligning!#REF!="Kvoteomfattet alm. proces",IF(VLOOKUP('Kontrafaktisk scenarie'!$C77,Brændsler!$A$5:$F$29,2,FALSE)="Kul -og gasafgiftsloven",#REF!*H49, IF(VLOOKUP('Kontrafaktisk scenarie'!$C77,Brændsler!$A$5:$F$29,2,FALSE)="Mineralolieafgiftsloven",#REF!* H49, 0)), 0),0)</f>
        <v>0</v>
      </c>
      <c r="I77" s="110">
        <f>IFERROR(IF($C77="Elektricitet",#REF!*I49,0),0)+IFERROR(IF(Sammenligning!#REF!="Kvoteomfattet alm. proces",IF(VLOOKUP('Kontrafaktisk scenarie'!$C77,Brændsler!$A$5:$F$29,2,FALSE)="Kul -og gasafgiftsloven",#REF!*I49, IF(VLOOKUP('Kontrafaktisk scenarie'!$C77,Brændsler!$A$5:$F$29,2,FALSE)="Mineralolieafgiftsloven",#REF!* I49, 0)), 0),0)</f>
        <v>0</v>
      </c>
      <c r="J77" s="110">
        <f>IFERROR(IF($C77="Elektricitet",#REF!*J49,0),0)+IFERROR(IF(Sammenligning!#REF!="Kvoteomfattet alm. proces",IF(VLOOKUP('Kontrafaktisk scenarie'!$C77,Brændsler!$A$5:$F$29,2,FALSE)="Kul -og gasafgiftsloven",#REF!*J49, IF(VLOOKUP('Kontrafaktisk scenarie'!$C77,Brændsler!$A$5:$F$29,2,FALSE)="Mineralolieafgiftsloven",#REF!* J49, 0)), 0),0)</f>
        <v>0</v>
      </c>
      <c r="K77" s="110">
        <f>IFERROR(IF($C77="Elektricitet",#REF!*K49,0),0)+IFERROR(IF(Sammenligning!#REF!="Kvoteomfattet alm. proces",IF(VLOOKUP('Kontrafaktisk scenarie'!$C77,Brændsler!$A$5:$F$29,2,FALSE)="Kul -og gasafgiftsloven",#REF!*K49, IF(VLOOKUP('Kontrafaktisk scenarie'!$C77,Brændsler!$A$5:$F$29,2,FALSE)="Mineralolieafgiftsloven",#REF!* K49, 0)), 0),0)</f>
        <v>0</v>
      </c>
      <c r="L77" s="110">
        <f>IFERROR(IF($C77="Elektricitet",#REF!*L49,0),0)+IFERROR(IF(Sammenligning!#REF!="Kvoteomfattet alm. proces",IF(VLOOKUP('Kontrafaktisk scenarie'!$C77,Brændsler!$A$5:$F$29,2,FALSE)="Kul -og gasafgiftsloven",#REF!*L49, IF(VLOOKUP('Kontrafaktisk scenarie'!$C77,Brændsler!$A$5:$F$29,2,FALSE)="Mineralolieafgiftsloven",#REF!* L49, 0)), 0),0)</f>
        <v>0</v>
      </c>
      <c r="M77" s="110">
        <f>IFERROR(IF($C77="Elektricitet",#REF!*M49,0),0)+IFERROR(IF(Sammenligning!#REF!="Kvoteomfattet alm. proces",IF(VLOOKUP('Kontrafaktisk scenarie'!$C77,Brændsler!$A$5:$F$29,2,FALSE)="Kul -og gasafgiftsloven",#REF!*M49, IF(VLOOKUP('Kontrafaktisk scenarie'!$C77,Brændsler!$A$5:$F$29,2,FALSE)="Mineralolieafgiftsloven",#REF!* M49, 0)), 0),0)</f>
        <v>0</v>
      </c>
      <c r="O77" s="101">
        <v>14</v>
      </c>
      <c r="P77" s="102" t="str">
        <f t="shared" si="5"/>
        <v/>
      </c>
      <c r="Q77" s="103">
        <f>+IFERROR(D49*VLOOKUP($C77,#REF!,3,FALSE),0)</f>
        <v>0</v>
      </c>
      <c r="R77" s="103">
        <f>+IFERROR(E49*VLOOKUP($C77,#REF!,4,FALSE),0)</f>
        <v>0</v>
      </c>
      <c r="S77" s="103">
        <f>+IFERROR(F49*VLOOKUP($C77,#REF!,5,FALSE),0)</f>
        <v>0</v>
      </c>
      <c r="T77" s="103">
        <f>+IFERROR(G49*VLOOKUP($C77,#REF!,6,FALSE),0)</f>
        <v>0</v>
      </c>
      <c r="U77" s="103">
        <f>+IFERROR(H49*VLOOKUP($C77,#REF!,7,FALSE),0)</f>
        <v>0</v>
      </c>
      <c r="V77" s="103">
        <f>+IFERROR(I49*VLOOKUP($C77,#REF!,8,FALSE),0)</f>
        <v>0</v>
      </c>
      <c r="W77" s="103">
        <f>+IFERROR(J49*VLOOKUP($C77,#REF!,9,FALSE),0)</f>
        <v>0</v>
      </c>
      <c r="X77" s="103">
        <f>+IFERROR(K49*VLOOKUP($C77,#REF!,10,FALSE),0)</f>
        <v>0</v>
      </c>
      <c r="Y77" s="103">
        <f>+IFERROR(L49*VLOOKUP($C77,#REF!,11,FALSE),0)</f>
        <v>0</v>
      </c>
      <c r="Z77" s="103">
        <f>+IFERROR(M49*VLOOKUP($C77,#REF!,12,FALSE),0)</f>
        <v>0</v>
      </c>
    </row>
    <row r="78" spans="2:26" hidden="1" x14ac:dyDescent="0.3">
      <c r="B78" s="101">
        <v>15</v>
      </c>
      <c r="C78" s="102" t="str">
        <f t="shared" si="4"/>
        <v/>
      </c>
      <c r="D78" s="110">
        <f>IFERROR(IF($C78="Elektricitet",#REF!*D50,0),0)+IFERROR(IF(Sammenligning!#REF!="Kvoteomfattet alm. proces",IF(VLOOKUP('Kontrafaktisk scenarie'!$C78,Brændsler!$A$5:$F$29,2,FALSE)="Kul -og gasafgiftsloven",#REF!*D50, IF(VLOOKUP('Kontrafaktisk scenarie'!$C78,Brændsler!$A$5:$F$29,2,FALSE)="Mineralolieafgiftsloven",#REF!* D50, 0)), 0),0)</f>
        <v>0</v>
      </c>
      <c r="E78" s="110">
        <f>IFERROR(IF($C78="Elektricitet",#REF!*E50,0),0)+IFERROR(IF(Sammenligning!#REF!="Kvoteomfattet alm. proces",IF(VLOOKUP('Kontrafaktisk scenarie'!$C78,Brændsler!$A$5:$F$29,2,FALSE)="Kul -og gasafgiftsloven",#REF!*E50, IF(VLOOKUP('Kontrafaktisk scenarie'!$C78,Brændsler!$A$5:$F$29,2,FALSE)="Mineralolieafgiftsloven",#REF!* E50, 0)), 0),0)</f>
        <v>0</v>
      </c>
      <c r="F78" s="110">
        <f>IFERROR(IF($C78="Elektricitet",#REF!*F50,0),0)+IFERROR(IF(Sammenligning!#REF!="Kvoteomfattet alm. proces",IF(VLOOKUP('Kontrafaktisk scenarie'!$C78,Brændsler!$A$5:$F$29,2,FALSE)="Kul -og gasafgiftsloven",#REF!*F50, IF(VLOOKUP('Kontrafaktisk scenarie'!$C78,Brændsler!$A$5:$F$29,2,FALSE)="Mineralolieafgiftsloven",#REF!* F50, 0)), 0),0)</f>
        <v>0</v>
      </c>
      <c r="G78" s="110">
        <f>IFERROR(IF($C78="Elektricitet",#REF!*G50,0),0)+IFERROR(IF(Sammenligning!#REF!="Kvoteomfattet alm. proces",IF(VLOOKUP('Kontrafaktisk scenarie'!$C78,Brændsler!$A$5:$F$29,2,FALSE)="Kul -og gasafgiftsloven",#REF!*G50, IF(VLOOKUP('Kontrafaktisk scenarie'!$C78,Brændsler!$A$5:$F$29,2,FALSE)="Mineralolieafgiftsloven",#REF!* G50, 0)), 0),0)</f>
        <v>0</v>
      </c>
      <c r="H78" s="110">
        <f>IFERROR(IF($C78="Elektricitet",#REF!*H50,0),0)+IFERROR(IF(Sammenligning!#REF!="Kvoteomfattet alm. proces",IF(VLOOKUP('Kontrafaktisk scenarie'!$C78,Brændsler!$A$5:$F$29,2,FALSE)="Kul -og gasafgiftsloven",#REF!*H50, IF(VLOOKUP('Kontrafaktisk scenarie'!$C78,Brændsler!$A$5:$F$29,2,FALSE)="Mineralolieafgiftsloven",#REF!* H50, 0)), 0),0)</f>
        <v>0</v>
      </c>
      <c r="I78" s="110">
        <f>IFERROR(IF($C78="Elektricitet",#REF!*I50,0),0)+IFERROR(IF(Sammenligning!#REF!="Kvoteomfattet alm. proces",IF(VLOOKUP('Kontrafaktisk scenarie'!$C78,Brændsler!$A$5:$F$29,2,FALSE)="Kul -og gasafgiftsloven",#REF!*I50, IF(VLOOKUP('Kontrafaktisk scenarie'!$C78,Brændsler!$A$5:$F$29,2,FALSE)="Mineralolieafgiftsloven",#REF!* I50, 0)), 0),0)</f>
        <v>0</v>
      </c>
      <c r="J78" s="110">
        <f>IFERROR(IF($C78="Elektricitet",#REF!*J50,0),0)+IFERROR(IF(Sammenligning!#REF!="Kvoteomfattet alm. proces",IF(VLOOKUP('Kontrafaktisk scenarie'!$C78,Brændsler!$A$5:$F$29,2,FALSE)="Kul -og gasafgiftsloven",#REF!*J50, IF(VLOOKUP('Kontrafaktisk scenarie'!$C78,Brændsler!$A$5:$F$29,2,FALSE)="Mineralolieafgiftsloven",#REF!* J50, 0)), 0),0)</f>
        <v>0</v>
      </c>
      <c r="K78" s="110">
        <f>IFERROR(IF($C78="Elektricitet",#REF!*K50,0),0)+IFERROR(IF(Sammenligning!#REF!="Kvoteomfattet alm. proces",IF(VLOOKUP('Kontrafaktisk scenarie'!$C78,Brændsler!$A$5:$F$29,2,FALSE)="Kul -og gasafgiftsloven",#REF!*K50, IF(VLOOKUP('Kontrafaktisk scenarie'!$C78,Brændsler!$A$5:$F$29,2,FALSE)="Mineralolieafgiftsloven",#REF!* K50, 0)), 0),0)</f>
        <v>0</v>
      </c>
      <c r="L78" s="110">
        <f>IFERROR(IF($C78="Elektricitet",#REF!*L50,0),0)+IFERROR(IF(Sammenligning!#REF!="Kvoteomfattet alm. proces",IF(VLOOKUP('Kontrafaktisk scenarie'!$C78,Brændsler!$A$5:$F$29,2,FALSE)="Kul -og gasafgiftsloven",#REF!*L50, IF(VLOOKUP('Kontrafaktisk scenarie'!$C78,Brændsler!$A$5:$F$29,2,FALSE)="Mineralolieafgiftsloven",#REF!* L50, 0)), 0),0)</f>
        <v>0</v>
      </c>
      <c r="M78" s="110">
        <f>IFERROR(IF($C78="Elektricitet",#REF!*M50,0),0)+IFERROR(IF(Sammenligning!#REF!="Kvoteomfattet alm. proces",IF(VLOOKUP('Kontrafaktisk scenarie'!$C78,Brændsler!$A$5:$F$29,2,FALSE)="Kul -og gasafgiftsloven",#REF!*M50, IF(VLOOKUP('Kontrafaktisk scenarie'!$C78,Brændsler!$A$5:$F$29,2,FALSE)="Mineralolieafgiftsloven",#REF!* M50, 0)), 0),0)</f>
        <v>0</v>
      </c>
      <c r="O78" s="101">
        <v>15</v>
      </c>
      <c r="P78" s="102" t="str">
        <f t="shared" si="5"/>
        <v/>
      </c>
      <c r="Q78" s="103">
        <f>+IFERROR(D50*VLOOKUP($C78,#REF!,3,FALSE),0)</f>
        <v>0</v>
      </c>
      <c r="R78" s="103">
        <f>+IFERROR(E50*VLOOKUP($C78,#REF!,4,FALSE),0)</f>
        <v>0</v>
      </c>
      <c r="S78" s="103">
        <f>+IFERROR(F50*VLOOKUP($C78,#REF!,5,FALSE),0)</f>
        <v>0</v>
      </c>
      <c r="T78" s="103">
        <f>+IFERROR(G50*VLOOKUP($C78,#REF!,6,FALSE),0)</f>
        <v>0</v>
      </c>
      <c r="U78" s="103">
        <f>+IFERROR(H50*VLOOKUP($C78,#REF!,7,FALSE),0)</f>
        <v>0</v>
      </c>
      <c r="V78" s="103">
        <f>+IFERROR(I50*VLOOKUP($C78,#REF!,8,FALSE),0)</f>
        <v>0</v>
      </c>
      <c r="W78" s="103">
        <f>+IFERROR(J50*VLOOKUP($C78,#REF!,9,FALSE),0)</f>
        <v>0</v>
      </c>
      <c r="X78" s="103">
        <f>+IFERROR(K50*VLOOKUP($C78,#REF!,10,FALSE),0)</f>
        <v>0</v>
      </c>
      <c r="Y78" s="103">
        <f>+IFERROR(L50*VLOOKUP($C78,#REF!,11,FALSE),0)</f>
        <v>0</v>
      </c>
      <c r="Z78" s="103">
        <f>+IFERROR(M50*VLOOKUP($C78,#REF!,12,FALSE),0)</f>
        <v>0</v>
      </c>
    </row>
    <row r="79" spans="2:26" hidden="1" x14ac:dyDescent="0.3">
      <c r="B79" s="101">
        <v>16</v>
      </c>
      <c r="C79" s="102" t="str">
        <f t="shared" si="4"/>
        <v/>
      </c>
      <c r="D79" s="110">
        <f>IFERROR(IF($C79="Elektricitet",#REF!*D51,0),0)+IFERROR(IF(Sammenligning!#REF!="Kvoteomfattet alm. proces",IF(VLOOKUP('Kontrafaktisk scenarie'!$C79,Brændsler!$A$5:$F$29,2,FALSE)="Kul -og gasafgiftsloven",#REF!*D51, IF(VLOOKUP('Kontrafaktisk scenarie'!$C79,Brændsler!$A$5:$F$29,2,FALSE)="Mineralolieafgiftsloven",#REF!* D51, 0)), 0),0)</f>
        <v>0</v>
      </c>
      <c r="E79" s="110">
        <f>IFERROR(IF($C79="Elektricitet",#REF!*E51,0),0)+IFERROR(IF(Sammenligning!#REF!="Kvoteomfattet alm. proces",IF(VLOOKUP('Kontrafaktisk scenarie'!$C79,Brændsler!$A$5:$F$29,2,FALSE)="Kul -og gasafgiftsloven",#REF!*E51, IF(VLOOKUP('Kontrafaktisk scenarie'!$C79,Brændsler!$A$5:$F$29,2,FALSE)="Mineralolieafgiftsloven",#REF!* E51, 0)), 0),0)</f>
        <v>0</v>
      </c>
      <c r="F79" s="110">
        <f>IFERROR(IF($C79="Elektricitet",#REF!*F51,0),0)+IFERROR(IF(Sammenligning!#REF!="Kvoteomfattet alm. proces",IF(VLOOKUP('Kontrafaktisk scenarie'!$C79,Brændsler!$A$5:$F$29,2,FALSE)="Kul -og gasafgiftsloven",#REF!*F51, IF(VLOOKUP('Kontrafaktisk scenarie'!$C79,Brændsler!$A$5:$F$29,2,FALSE)="Mineralolieafgiftsloven",#REF!* F51, 0)), 0),0)</f>
        <v>0</v>
      </c>
      <c r="G79" s="110">
        <f>IFERROR(IF($C79="Elektricitet",#REF!*G51,0),0)+IFERROR(IF(Sammenligning!#REF!="Kvoteomfattet alm. proces",IF(VLOOKUP('Kontrafaktisk scenarie'!$C79,Brændsler!$A$5:$F$29,2,FALSE)="Kul -og gasafgiftsloven",#REF!*G51, IF(VLOOKUP('Kontrafaktisk scenarie'!$C79,Brændsler!$A$5:$F$29,2,FALSE)="Mineralolieafgiftsloven",#REF!* G51, 0)), 0),0)</f>
        <v>0</v>
      </c>
      <c r="H79" s="110">
        <f>IFERROR(IF($C79="Elektricitet",#REF!*H51,0),0)+IFERROR(IF(Sammenligning!#REF!="Kvoteomfattet alm. proces",IF(VLOOKUP('Kontrafaktisk scenarie'!$C79,Brændsler!$A$5:$F$29,2,FALSE)="Kul -og gasafgiftsloven",#REF!*H51, IF(VLOOKUP('Kontrafaktisk scenarie'!$C79,Brændsler!$A$5:$F$29,2,FALSE)="Mineralolieafgiftsloven",#REF!* H51, 0)), 0),0)</f>
        <v>0</v>
      </c>
      <c r="I79" s="110">
        <f>IFERROR(IF($C79="Elektricitet",#REF!*I51,0),0)+IFERROR(IF(Sammenligning!#REF!="Kvoteomfattet alm. proces",IF(VLOOKUP('Kontrafaktisk scenarie'!$C79,Brændsler!$A$5:$F$29,2,FALSE)="Kul -og gasafgiftsloven",#REF!*I51, IF(VLOOKUP('Kontrafaktisk scenarie'!$C79,Brændsler!$A$5:$F$29,2,FALSE)="Mineralolieafgiftsloven",#REF!* I51, 0)), 0),0)</f>
        <v>0</v>
      </c>
      <c r="J79" s="110">
        <f>IFERROR(IF($C79="Elektricitet",#REF!*J51,0),0)+IFERROR(IF(Sammenligning!#REF!="Kvoteomfattet alm. proces",IF(VLOOKUP('Kontrafaktisk scenarie'!$C79,Brændsler!$A$5:$F$29,2,FALSE)="Kul -og gasafgiftsloven",#REF!*J51, IF(VLOOKUP('Kontrafaktisk scenarie'!$C79,Brændsler!$A$5:$F$29,2,FALSE)="Mineralolieafgiftsloven",#REF!* J51, 0)), 0),0)</f>
        <v>0</v>
      </c>
      <c r="K79" s="110">
        <f>IFERROR(IF($C79="Elektricitet",#REF!*K51,0),0)+IFERROR(IF(Sammenligning!#REF!="Kvoteomfattet alm. proces",IF(VLOOKUP('Kontrafaktisk scenarie'!$C79,Brændsler!$A$5:$F$29,2,FALSE)="Kul -og gasafgiftsloven",#REF!*K51, IF(VLOOKUP('Kontrafaktisk scenarie'!$C79,Brændsler!$A$5:$F$29,2,FALSE)="Mineralolieafgiftsloven",#REF!* K51, 0)), 0),0)</f>
        <v>0</v>
      </c>
      <c r="L79" s="110">
        <f>IFERROR(IF($C79="Elektricitet",#REF!*L51,0),0)+IFERROR(IF(Sammenligning!#REF!="Kvoteomfattet alm. proces",IF(VLOOKUP('Kontrafaktisk scenarie'!$C79,Brændsler!$A$5:$F$29,2,FALSE)="Kul -og gasafgiftsloven",#REF!*L51, IF(VLOOKUP('Kontrafaktisk scenarie'!$C79,Brændsler!$A$5:$F$29,2,FALSE)="Mineralolieafgiftsloven",#REF!* L51, 0)), 0),0)</f>
        <v>0</v>
      </c>
      <c r="M79" s="110">
        <f>IFERROR(IF($C79="Elektricitet",#REF!*M51,0),0)+IFERROR(IF(Sammenligning!#REF!="Kvoteomfattet alm. proces",IF(VLOOKUP('Kontrafaktisk scenarie'!$C79,Brændsler!$A$5:$F$29,2,FALSE)="Kul -og gasafgiftsloven",#REF!*M51, IF(VLOOKUP('Kontrafaktisk scenarie'!$C79,Brændsler!$A$5:$F$29,2,FALSE)="Mineralolieafgiftsloven",#REF!* M51, 0)), 0),0)</f>
        <v>0</v>
      </c>
      <c r="O79" s="101">
        <v>16</v>
      </c>
      <c r="P79" s="102" t="str">
        <f t="shared" si="5"/>
        <v/>
      </c>
      <c r="Q79" s="103">
        <f>+IFERROR(D51*VLOOKUP($C79,#REF!,3,FALSE),0)</f>
        <v>0</v>
      </c>
      <c r="R79" s="103">
        <f>+IFERROR(E51*VLOOKUP($C79,#REF!,4,FALSE),0)</f>
        <v>0</v>
      </c>
      <c r="S79" s="103">
        <f>+IFERROR(F51*VLOOKUP($C79,#REF!,5,FALSE),0)</f>
        <v>0</v>
      </c>
      <c r="T79" s="103">
        <f>+IFERROR(G51*VLOOKUP($C79,#REF!,6,FALSE),0)</f>
        <v>0</v>
      </c>
      <c r="U79" s="103">
        <f>+IFERROR(H51*VLOOKUP($C79,#REF!,7,FALSE),0)</f>
        <v>0</v>
      </c>
      <c r="V79" s="103">
        <f>+IFERROR(I51*VLOOKUP($C79,#REF!,8,FALSE),0)</f>
        <v>0</v>
      </c>
      <c r="W79" s="103">
        <f>+IFERROR(J51*VLOOKUP($C79,#REF!,9,FALSE),0)</f>
        <v>0</v>
      </c>
      <c r="X79" s="103">
        <f>+IFERROR(K51*VLOOKUP($C79,#REF!,10,FALSE),0)</f>
        <v>0</v>
      </c>
      <c r="Y79" s="103">
        <f>+IFERROR(L51*VLOOKUP($C79,#REF!,11,FALSE),0)</f>
        <v>0</v>
      </c>
      <c r="Z79" s="103">
        <f>+IFERROR(M51*VLOOKUP($C79,#REF!,12,FALSE),0)</f>
        <v>0</v>
      </c>
    </row>
    <row r="80" spans="2:26" hidden="1" x14ac:dyDescent="0.3">
      <c r="B80" s="101">
        <v>17</v>
      </c>
      <c r="C80" s="102" t="str">
        <f t="shared" si="4"/>
        <v/>
      </c>
      <c r="D80" s="110">
        <f>IFERROR(IF($C80="Elektricitet",#REF!*D52,0),0)+IFERROR(IF(Sammenligning!#REF!="Kvoteomfattet alm. proces",IF(VLOOKUP('Kontrafaktisk scenarie'!$C80,Brændsler!$A$5:$F$29,2,FALSE)="Kul -og gasafgiftsloven",#REF!*D52, IF(VLOOKUP('Kontrafaktisk scenarie'!$C80,Brændsler!$A$5:$F$29,2,FALSE)="Mineralolieafgiftsloven",#REF!* D52, 0)), 0),0)</f>
        <v>0</v>
      </c>
      <c r="E80" s="110">
        <f>IFERROR(IF($C80="Elektricitet",#REF!*E52,0),0)+IFERROR(IF(Sammenligning!#REF!="Kvoteomfattet alm. proces",IF(VLOOKUP('Kontrafaktisk scenarie'!$C80,Brændsler!$A$5:$F$29,2,FALSE)="Kul -og gasafgiftsloven",#REF!*E52, IF(VLOOKUP('Kontrafaktisk scenarie'!$C80,Brændsler!$A$5:$F$29,2,FALSE)="Mineralolieafgiftsloven",#REF!* E52, 0)), 0),0)</f>
        <v>0</v>
      </c>
      <c r="F80" s="110">
        <f>IFERROR(IF($C80="Elektricitet",#REF!*F52,0),0)+IFERROR(IF(Sammenligning!#REF!="Kvoteomfattet alm. proces",IF(VLOOKUP('Kontrafaktisk scenarie'!$C80,Brændsler!$A$5:$F$29,2,FALSE)="Kul -og gasafgiftsloven",#REF!*F52, IF(VLOOKUP('Kontrafaktisk scenarie'!$C80,Brændsler!$A$5:$F$29,2,FALSE)="Mineralolieafgiftsloven",#REF!* F52, 0)), 0),0)</f>
        <v>0</v>
      </c>
      <c r="G80" s="110">
        <f>IFERROR(IF($C80="Elektricitet",#REF!*G52,0),0)+IFERROR(IF(Sammenligning!#REF!="Kvoteomfattet alm. proces",IF(VLOOKUP('Kontrafaktisk scenarie'!$C80,Brændsler!$A$5:$F$29,2,FALSE)="Kul -og gasafgiftsloven",#REF!*G52, IF(VLOOKUP('Kontrafaktisk scenarie'!$C80,Brændsler!$A$5:$F$29,2,FALSE)="Mineralolieafgiftsloven",#REF!* G52, 0)), 0),0)</f>
        <v>0</v>
      </c>
      <c r="H80" s="110">
        <f>IFERROR(IF($C80="Elektricitet",#REF!*H52,0),0)+IFERROR(IF(Sammenligning!#REF!="Kvoteomfattet alm. proces",IF(VLOOKUP('Kontrafaktisk scenarie'!$C80,Brændsler!$A$5:$F$29,2,FALSE)="Kul -og gasafgiftsloven",#REF!*H52, IF(VLOOKUP('Kontrafaktisk scenarie'!$C80,Brændsler!$A$5:$F$29,2,FALSE)="Mineralolieafgiftsloven",#REF!* H52, 0)), 0),0)</f>
        <v>0</v>
      </c>
      <c r="I80" s="110">
        <f>IFERROR(IF($C80="Elektricitet",#REF!*I52,0),0)+IFERROR(IF(Sammenligning!#REF!="Kvoteomfattet alm. proces",IF(VLOOKUP('Kontrafaktisk scenarie'!$C80,Brændsler!$A$5:$F$29,2,FALSE)="Kul -og gasafgiftsloven",#REF!*I52, IF(VLOOKUP('Kontrafaktisk scenarie'!$C80,Brændsler!$A$5:$F$29,2,FALSE)="Mineralolieafgiftsloven",#REF!* I52, 0)), 0),0)</f>
        <v>0</v>
      </c>
      <c r="J80" s="110">
        <f>IFERROR(IF($C80="Elektricitet",#REF!*J52,0),0)+IFERROR(IF(Sammenligning!#REF!="Kvoteomfattet alm. proces",IF(VLOOKUP('Kontrafaktisk scenarie'!$C80,Brændsler!$A$5:$F$29,2,FALSE)="Kul -og gasafgiftsloven",#REF!*J52, IF(VLOOKUP('Kontrafaktisk scenarie'!$C80,Brændsler!$A$5:$F$29,2,FALSE)="Mineralolieafgiftsloven",#REF!* J52, 0)), 0),0)</f>
        <v>0</v>
      </c>
      <c r="K80" s="110">
        <f>IFERROR(IF($C80="Elektricitet",#REF!*K52,0),0)+IFERROR(IF(Sammenligning!#REF!="Kvoteomfattet alm. proces",IF(VLOOKUP('Kontrafaktisk scenarie'!$C80,Brændsler!$A$5:$F$29,2,FALSE)="Kul -og gasafgiftsloven",#REF!*K52, IF(VLOOKUP('Kontrafaktisk scenarie'!$C80,Brændsler!$A$5:$F$29,2,FALSE)="Mineralolieafgiftsloven",#REF!* K52, 0)), 0),0)</f>
        <v>0</v>
      </c>
      <c r="L80" s="110">
        <f>IFERROR(IF($C80="Elektricitet",#REF!*L52,0),0)+IFERROR(IF(Sammenligning!#REF!="Kvoteomfattet alm. proces",IF(VLOOKUP('Kontrafaktisk scenarie'!$C80,Brændsler!$A$5:$F$29,2,FALSE)="Kul -og gasafgiftsloven",#REF!*L52, IF(VLOOKUP('Kontrafaktisk scenarie'!$C80,Brændsler!$A$5:$F$29,2,FALSE)="Mineralolieafgiftsloven",#REF!* L52, 0)), 0),0)</f>
        <v>0</v>
      </c>
      <c r="M80" s="110">
        <f>IFERROR(IF($C80="Elektricitet",#REF!*M52,0),0)+IFERROR(IF(Sammenligning!#REF!="Kvoteomfattet alm. proces",IF(VLOOKUP('Kontrafaktisk scenarie'!$C80,Brændsler!$A$5:$F$29,2,FALSE)="Kul -og gasafgiftsloven",#REF!*M52, IF(VLOOKUP('Kontrafaktisk scenarie'!$C80,Brændsler!$A$5:$F$29,2,FALSE)="Mineralolieafgiftsloven",#REF!* M52, 0)), 0),0)</f>
        <v>0</v>
      </c>
      <c r="O80" s="101">
        <v>17</v>
      </c>
      <c r="P80" s="102" t="str">
        <f t="shared" si="5"/>
        <v/>
      </c>
      <c r="Q80" s="103">
        <f>+IFERROR(D52*VLOOKUP($C80,#REF!,3,FALSE),0)</f>
        <v>0</v>
      </c>
      <c r="R80" s="103">
        <f>+IFERROR(E52*VLOOKUP($C80,#REF!,4,FALSE),0)</f>
        <v>0</v>
      </c>
      <c r="S80" s="103">
        <f>+IFERROR(F52*VLOOKUP($C80,#REF!,5,FALSE),0)</f>
        <v>0</v>
      </c>
      <c r="T80" s="103">
        <f>+IFERROR(G52*VLOOKUP($C80,#REF!,6,FALSE),0)</f>
        <v>0</v>
      </c>
      <c r="U80" s="103">
        <f>+IFERROR(H52*VLOOKUP($C80,#REF!,7,FALSE),0)</f>
        <v>0</v>
      </c>
      <c r="V80" s="103">
        <f>+IFERROR(I52*VLOOKUP($C80,#REF!,8,FALSE),0)</f>
        <v>0</v>
      </c>
      <c r="W80" s="103">
        <f>+IFERROR(J52*VLOOKUP($C80,#REF!,9,FALSE),0)</f>
        <v>0</v>
      </c>
      <c r="X80" s="103">
        <f>+IFERROR(K52*VLOOKUP($C80,#REF!,10,FALSE),0)</f>
        <v>0</v>
      </c>
      <c r="Y80" s="103">
        <f>+IFERROR(L52*VLOOKUP($C80,#REF!,11,FALSE),0)</f>
        <v>0</v>
      </c>
      <c r="Z80" s="103">
        <f>+IFERROR(M52*VLOOKUP($C80,#REF!,12,FALSE),0)</f>
        <v>0</v>
      </c>
    </row>
    <row r="81" spans="2:26" hidden="1" x14ac:dyDescent="0.3">
      <c r="B81" s="101">
        <v>18</v>
      </c>
      <c r="C81" s="102" t="str">
        <f t="shared" si="4"/>
        <v/>
      </c>
      <c r="D81" s="110">
        <f>IFERROR(IF($C81="Elektricitet",#REF!*D53,0),0)+IFERROR(IF(Sammenligning!#REF!="Kvoteomfattet alm. proces",IF(VLOOKUP('Kontrafaktisk scenarie'!$C81,Brændsler!$A$5:$F$29,2,FALSE)="Kul -og gasafgiftsloven",#REF!*D53, IF(VLOOKUP('Kontrafaktisk scenarie'!$C81,Brændsler!$A$5:$F$29,2,FALSE)="Mineralolieafgiftsloven",#REF!* D53, 0)), 0),0)</f>
        <v>0</v>
      </c>
      <c r="E81" s="110">
        <f>IFERROR(IF($C81="Elektricitet",#REF!*E53,0),0)+IFERROR(IF(Sammenligning!#REF!="Kvoteomfattet alm. proces",IF(VLOOKUP('Kontrafaktisk scenarie'!$C81,Brændsler!$A$5:$F$29,2,FALSE)="Kul -og gasafgiftsloven",#REF!*E53, IF(VLOOKUP('Kontrafaktisk scenarie'!$C81,Brændsler!$A$5:$F$29,2,FALSE)="Mineralolieafgiftsloven",#REF!* E53, 0)), 0),0)</f>
        <v>0</v>
      </c>
      <c r="F81" s="110">
        <f>IFERROR(IF($C81="Elektricitet",#REF!*F53,0),0)+IFERROR(IF(Sammenligning!#REF!="Kvoteomfattet alm. proces",IF(VLOOKUP('Kontrafaktisk scenarie'!$C81,Brændsler!$A$5:$F$29,2,FALSE)="Kul -og gasafgiftsloven",#REF!*F53, IF(VLOOKUP('Kontrafaktisk scenarie'!$C81,Brændsler!$A$5:$F$29,2,FALSE)="Mineralolieafgiftsloven",#REF!* F53, 0)), 0),0)</f>
        <v>0</v>
      </c>
      <c r="G81" s="110">
        <f>IFERROR(IF($C81="Elektricitet",#REF!*G53,0),0)+IFERROR(IF(Sammenligning!#REF!="Kvoteomfattet alm. proces",IF(VLOOKUP('Kontrafaktisk scenarie'!$C81,Brændsler!$A$5:$F$29,2,FALSE)="Kul -og gasafgiftsloven",#REF!*G53, IF(VLOOKUP('Kontrafaktisk scenarie'!$C81,Brændsler!$A$5:$F$29,2,FALSE)="Mineralolieafgiftsloven",#REF!* G53, 0)), 0),0)</f>
        <v>0</v>
      </c>
      <c r="H81" s="110">
        <f>IFERROR(IF($C81="Elektricitet",#REF!*H53,0),0)+IFERROR(IF(Sammenligning!#REF!="Kvoteomfattet alm. proces",IF(VLOOKUP('Kontrafaktisk scenarie'!$C81,Brændsler!$A$5:$F$29,2,FALSE)="Kul -og gasafgiftsloven",#REF!*H53, IF(VLOOKUP('Kontrafaktisk scenarie'!$C81,Brændsler!$A$5:$F$29,2,FALSE)="Mineralolieafgiftsloven",#REF!* H53, 0)), 0),0)</f>
        <v>0</v>
      </c>
      <c r="I81" s="110">
        <f>IFERROR(IF($C81="Elektricitet",#REF!*I53,0),0)+IFERROR(IF(Sammenligning!#REF!="Kvoteomfattet alm. proces",IF(VLOOKUP('Kontrafaktisk scenarie'!$C81,Brændsler!$A$5:$F$29,2,FALSE)="Kul -og gasafgiftsloven",#REF!*I53, IF(VLOOKUP('Kontrafaktisk scenarie'!$C81,Brændsler!$A$5:$F$29,2,FALSE)="Mineralolieafgiftsloven",#REF!* I53, 0)), 0),0)</f>
        <v>0</v>
      </c>
      <c r="J81" s="110">
        <f>IFERROR(IF($C81="Elektricitet",#REF!*J53,0),0)+IFERROR(IF(Sammenligning!#REF!="Kvoteomfattet alm. proces",IF(VLOOKUP('Kontrafaktisk scenarie'!$C81,Brændsler!$A$5:$F$29,2,FALSE)="Kul -og gasafgiftsloven",#REF!*J53, IF(VLOOKUP('Kontrafaktisk scenarie'!$C81,Brændsler!$A$5:$F$29,2,FALSE)="Mineralolieafgiftsloven",#REF!* J53, 0)), 0),0)</f>
        <v>0</v>
      </c>
      <c r="K81" s="110">
        <f>IFERROR(IF($C81="Elektricitet",#REF!*K53,0),0)+IFERROR(IF(Sammenligning!#REF!="Kvoteomfattet alm. proces",IF(VLOOKUP('Kontrafaktisk scenarie'!$C81,Brændsler!$A$5:$F$29,2,FALSE)="Kul -og gasafgiftsloven",#REF!*K53, IF(VLOOKUP('Kontrafaktisk scenarie'!$C81,Brændsler!$A$5:$F$29,2,FALSE)="Mineralolieafgiftsloven",#REF!* K53, 0)), 0),0)</f>
        <v>0</v>
      </c>
      <c r="L81" s="110">
        <f>IFERROR(IF($C81="Elektricitet",#REF!*L53,0),0)+IFERROR(IF(Sammenligning!#REF!="Kvoteomfattet alm. proces",IF(VLOOKUP('Kontrafaktisk scenarie'!$C81,Brændsler!$A$5:$F$29,2,FALSE)="Kul -og gasafgiftsloven",#REF!*L53, IF(VLOOKUP('Kontrafaktisk scenarie'!$C81,Brændsler!$A$5:$F$29,2,FALSE)="Mineralolieafgiftsloven",#REF!* L53, 0)), 0),0)</f>
        <v>0</v>
      </c>
      <c r="M81" s="110">
        <f>IFERROR(IF($C81="Elektricitet",#REF!*M53,0),0)+IFERROR(IF(Sammenligning!#REF!="Kvoteomfattet alm. proces",IF(VLOOKUP('Kontrafaktisk scenarie'!$C81,Brændsler!$A$5:$F$29,2,FALSE)="Kul -og gasafgiftsloven",#REF!*M53, IF(VLOOKUP('Kontrafaktisk scenarie'!$C81,Brændsler!$A$5:$F$29,2,FALSE)="Mineralolieafgiftsloven",#REF!* M53, 0)), 0),0)</f>
        <v>0</v>
      </c>
      <c r="O81" s="101">
        <v>18</v>
      </c>
      <c r="P81" s="102" t="str">
        <f t="shared" si="5"/>
        <v/>
      </c>
      <c r="Q81" s="103">
        <f>+IFERROR(D53*VLOOKUP($C81,#REF!,3,FALSE),0)</f>
        <v>0</v>
      </c>
      <c r="R81" s="103">
        <f>+IFERROR(E53*VLOOKUP($C81,#REF!,4,FALSE),0)</f>
        <v>0</v>
      </c>
      <c r="S81" s="103">
        <f>+IFERROR(F53*VLOOKUP($C81,#REF!,5,FALSE),0)</f>
        <v>0</v>
      </c>
      <c r="T81" s="103">
        <f>+IFERROR(G53*VLOOKUP($C81,#REF!,6,FALSE),0)</f>
        <v>0</v>
      </c>
      <c r="U81" s="103">
        <f>+IFERROR(H53*VLOOKUP($C81,#REF!,7,FALSE),0)</f>
        <v>0</v>
      </c>
      <c r="V81" s="103">
        <f>+IFERROR(I53*VLOOKUP($C81,#REF!,8,FALSE),0)</f>
        <v>0</v>
      </c>
      <c r="W81" s="103">
        <f>+IFERROR(J53*VLOOKUP($C81,#REF!,9,FALSE),0)</f>
        <v>0</v>
      </c>
      <c r="X81" s="103">
        <f>+IFERROR(K53*VLOOKUP($C81,#REF!,10,FALSE),0)</f>
        <v>0</v>
      </c>
      <c r="Y81" s="103">
        <f>+IFERROR(L53*VLOOKUP($C81,#REF!,11,FALSE),0)</f>
        <v>0</v>
      </c>
      <c r="Z81" s="103">
        <f>+IFERROR(M53*VLOOKUP($C81,#REF!,12,FALSE),0)</f>
        <v>0</v>
      </c>
    </row>
    <row r="82" spans="2:26" hidden="1" x14ac:dyDescent="0.3">
      <c r="B82" s="101">
        <v>19</v>
      </c>
      <c r="C82" s="102" t="str">
        <f t="shared" si="4"/>
        <v/>
      </c>
      <c r="D82" s="110">
        <f>IFERROR(IF($C82="Elektricitet",#REF!*D54,0),0)+IFERROR(IF(Sammenligning!#REF!="Kvoteomfattet alm. proces",IF(VLOOKUP('Kontrafaktisk scenarie'!$C82,Brændsler!$A$5:$F$29,2,FALSE)="Kul -og gasafgiftsloven",#REF!*D54, IF(VLOOKUP('Kontrafaktisk scenarie'!$C82,Brændsler!$A$5:$F$29,2,FALSE)="Mineralolieafgiftsloven",#REF!* D54, 0)), 0),0)</f>
        <v>0</v>
      </c>
      <c r="E82" s="110">
        <f>IFERROR(IF($C82="Elektricitet",#REF!*E54,0),0)+IFERROR(IF(Sammenligning!#REF!="Kvoteomfattet alm. proces",IF(VLOOKUP('Kontrafaktisk scenarie'!$C82,Brændsler!$A$5:$F$29,2,FALSE)="Kul -og gasafgiftsloven",#REF!*E54, IF(VLOOKUP('Kontrafaktisk scenarie'!$C82,Brændsler!$A$5:$F$29,2,FALSE)="Mineralolieafgiftsloven",#REF!* E54, 0)), 0),0)</f>
        <v>0</v>
      </c>
      <c r="F82" s="110">
        <f>IFERROR(IF($C82="Elektricitet",#REF!*F54,0),0)+IFERROR(IF(Sammenligning!#REF!="Kvoteomfattet alm. proces",IF(VLOOKUP('Kontrafaktisk scenarie'!$C82,Brændsler!$A$5:$F$29,2,FALSE)="Kul -og gasafgiftsloven",#REF!*F54, IF(VLOOKUP('Kontrafaktisk scenarie'!$C82,Brændsler!$A$5:$F$29,2,FALSE)="Mineralolieafgiftsloven",#REF!* F54, 0)), 0),0)</f>
        <v>0</v>
      </c>
      <c r="G82" s="110">
        <f>IFERROR(IF($C82="Elektricitet",#REF!*G54,0),0)+IFERROR(IF(Sammenligning!#REF!="Kvoteomfattet alm. proces",IF(VLOOKUP('Kontrafaktisk scenarie'!$C82,Brændsler!$A$5:$F$29,2,FALSE)="Kul -og gasafgiftsloven",#REF!*G54, IF(VLOOKUP('Kontrafaktisk scenarie'!$C82,Brændsler!$A$5:$F$29,2,FALSE)="Mineralolieafgiftsloven",#REF!* G54, 0)), 0),0)</f>
        <v>0</v>
      </c>
      <c r="H82" s="110">
        <f>IFERROR(IF($C82="Elektricitet",#REF!*H54,0),0)+IFERROR(IF(Sammenligning!#REF!="Kvoteomfattet alm. proces",IF(VLOOKUP('Kontrafaktisk scenarie'!$C82,Brændsler!$A$5:$F$29,2,FALSE)="Kul -og gasafgiftsloven",#REF!*H54, IF(VLOOKUP('Kontrafaktisk scenarie'!$C82,Brændsler!$A$5:$F$29,2,FALSE)="Mineralolieafgiftsloven",#REF!* H54, 0)), 0),0)</f>
        <v>0</v>
      </c>
      <c r="I82" s="110">
        <f>IFERROR(IF($C82="Elektricitet",#REF!*I54,0),0)+IFERROR(IF(Sammenligning!#REF!="Kvoteomfattet alm. proces",IF(VLOOKUP('Kontrafaktisk scenarie'!$C82,Brændsler!$A$5:$F$29,2,FALSE)="Kul -og gasafgiftsloven",#REF!*I54, IF(VLOOKUP('Kontrafaktisk scenarie'!$C82,Brændsler!$A$5:$F$29,2,FALSE)="Mineralolieafgiftsloven",#REF!* I54, 0)), 0),0)</f>
        <v>0</v>
      </c>
      <c r="J82" s="110">
        <f>IFERROR(IF($C82="Elektricitet",#REF!*J54,0),0)+IFERROR(IF(Sammenligning!#REF!="Kvoteomfattet alm. proces",IF(VLOOKUP('Kontrafaktisk scenarie'!$C82,Brændsler!$A$5:$F$29,2,FALSE)="Kul -og gasafgiftsloven",#REF!*J54, IF(VLOOKUP('Kontrafaktisk scenarie'!$C82,Brændsler!$A$5:$F$29,2,FALSE)="Mineralolieafgiftsloven",#REF!* J54, 0)), 0),0)</f>
        <v>0</v>
      </c>
      <c r="K82" s="110">
        <f>IFERROR(IF($C82="Elektricitet",#REF!*K54,0),0)+IFERROR(IF(Sammenligning!#REF!="Kvoteomfattet alm. proces",IF(VLOOKUP('Kontrafaktisk scenarie'!$C82,Brændsler!$A$5:$F$29,2,FALSE)="Kul -og gasafgiftsloven",#REF!*K54, IF(VLOOKUP('Kontrafaktisk scenarie'!$C82,Brændsler!$A$5:$F$29,2,FALSE)="Mineralolieafgiftsloven",#REF!* K54, 0)), 0),0)</f>
        <v>0</v>
      </c>
      <c r="L82" s="110">
        <f>IFERROR(IF($C82="Elektricitet",#REF!*L54,0),0)+IFERROR(IF(Sammenligning!#REF!="Kvoteomfattet alm. proces",IF(VLOOKUP('Kontrafaktisk scenarie'!$C82,Brændsler!$A$5:$F$29,2,FALSE)="Kul -og gasafgiftsloven",#REF!*L54, IF(VLOOKUP('Kontrafaktisk scenarie'!$C82,Brændsler!$A$5:$F$29,2,FALSE)="Mineralolieafgiftsloven",#REF!* L54, 0)), 0),0)</f>
        <v>0</v>
      </c>
      <c r="M82" s="110">
        <f>IFERROR(IF($C82="Elektricitet",#REF!*M54,0),0)+IFERROR(IF(Sammenligning!#REF!="Kvoteomfattet alm. proces",IF(VLOOKUP('Kontrafaktisk scenarie'!$C82,Brændsler!$A$5:$F$29,2,FALSE)="Kul -og gasafgiftsloven",#REF!*M54, IF(VLOOKUP('Kontrafaktisk scenarie'!$C82,Brændsler!$A$5:$F$29,2,FALSE)="Mineralolieafgiftsloven",#REF!* M54, 0)), 0),0)</f>
        <v>0</v>
      </c>
      <c r="O82" s="101">
        <v>19</v>
      </c>
      <c r="P82" s="102" t="str">
        <f t="shared" si="5"/>
        <v/>
      </c>
      <c r="Q82" s="103">
        <f>+IFERROR(D54*VLOOKUP($C82,#REF!,3,FALSE),0)</f>
        <v>0</v>
      </c>
      <c r="R82" s="103">
        <f>+IFERROR(E54*VLOOKUP($C82,#REF!,4,FALSE),0)</f>
        <v>0</v>
      </c>
      <c r="S82" s="103">
        <f>+IFERROR(F54*VLOOKUP($C82,#REF!,5,FALSE),0)</f>
        <v>0</v>
      </c>
      <c r="T82" s="103">
        <f>+IFERROR(G54*VLOOKUP($C82,#REF!,6,FALSE),0)</f>
        <v>0</v>
      </c>
      <c r="U82" s="103">
        <f>+IFERROR(H54*VLOOKUP($C82,#REF!,7,FALSE),0)</f>
        <v>0</v>
      </c>
      <c r="V82" s="103">
        <f>+IFERROR(I54*VLOOKUP($C82,#REF!,8,FALSE),0)</f>
        <v>0</v>
      </c>
      <c r="W82" s="103">
        <f>+IFERROR(J54*VLOOKUP($C82,#REF!,9,FALSE),0)</f>
        <v>0</v>
      </c>
      <c r="X82" s="103">
        <f>+IFERROR(K54*VLOOKUP($C82,#REF!,10,FALSE),0)</f>
        <v>0</v>
      </c>
      <c r="Y82" s="103">
        <f>+IFERROR(L54*VLOOKUP($C82,#REF!,11,FALSE),0)</f>
        <v>0</v>
      </c>
      <c r="Z82" s="103">
        <f>+IFERROR(M54*VLOOKUP($C82,#REF!,12,FALSE),0)</f>
        <v>0</v>
      </c>
    </row>
    <row r="83" spans="2:26" hidden="1" x14ac:dyDescent="0.3">
      <c r="B83" s="101">
        <v>20</v>
      </c>
      <c r="C83" s="102" t="str">
        <f t="shared" si="4"/>
        <v/>
      </c>
      <c r="D83" s="110">
        <f>IFERROR(IF($C83="Elektricitet",#REF!*D55,0),0)+IFERROR(IF(Sammenligning!#REF!="Kvoteomfattet alm. proces",IF(VLOOKUP('Kontrafaktisk scenarie'!$C83,Brændsler!$A$5:$F$29,2,FALSE)="Kul -og gasafgiftsloven",#REF!*D55, IF(VLOOKUP('Kontrafaktisk scenarie'!$C83,Brændsler!$A$5:$F$29,2,FALSE)="Mineralolieafgiftsloven",#REF!* D55, 0)), 0),0)</f>
        <v>0</v>
      </c>
      <c r="E83" s="110">
        <f>IFERROR(IF($C83="Elektricitet",#REF!*E55,0),0)+IFERROR(IF(Sammenligning!#REF!="Kvoteomfattet alm. proces",IF(VLOOKUP('Kontrafaktisk scenarie'!$C83,Brændsler!$A$5:$F$29,2,FALSE)="Kul -og gasafgiftsloven",#REF!*E55, IF(VLOOKUP('Kontrafaktisk scenarie'!$C83,Brændsler!$A$5:$F$29,2,FALSE)="Mineralolieafgiftsloven",#REF!* E55, 0)), 0),0)</f>
        <v>0</v>
      </c>
      <c r="F83" s="110">
        <f>IFERROR(IF($C83="Elektricitet",#REF!*F55,0),0)+IFERROR(IF(Sammenligning!#REF!="Kvoteomfattet alm. proces",IF(VLOOKUP('Kontrafaktisk scenarie'!$C83,Brændsler!$A$5:$F$29,2,FALSE)="Kul -og gasafgiftsloven",#REF!*F55, IF(VLOOKUP('Kontrafaktisk scenarie'!$C83,Brændsler!$A$5:$F$29,2,FALSE)="Mineralolieafgiftsloven",#REF!* F55, 0)), 0),0)</f>
        <v>0</v>
      </c>
      <c r="G83" s="110">
        <f>IFERROR(IF($C83="Elektricitet",#REF!*G55,0),0)+IFERROR(IF(Sammenligning!#REF!="Kvoteomfattet alm. proces",IF(VLOOKUP('Kontrafaktisk scenarie'!$C83,Brændsler!$A$5:$F$29,2,FALSE)="Kul -og gasafgiftsloven",#REF!*G55, IF(VLOOKUP('Kontrafaktisk scenarie'!$C83,Brændsler!$A$5:$F$29,2,FALSE)="Mineralolieafgiftsloven",#REF!* G55, 0)), 0),0)</f>
        <v>0</v>
      </c>
      <c r="H83" s="110">
        <f>IFERROR(IF($C83="Elektricitet",#REF!*H55,0),0)+IFERROR(IF(Sammenligning!#REF!="Kvoteomfattet alm. proces",IF(VLOOKUP('Kontrafaktisk scenarie'!$C83,Brændsler!$A$5:$F$29,2,FALSE)="Kul -og gasafgiftsloven",#REF!*H55, IF(VLOOKUP('Kontrafaktisk scenarie'!$C83,Brændsler!$A$5:$F$29,2,FALSE)="Mineralolieafgiftsloven",#REF!* H55, 0)), 0),0)</f>
        <v>0</v>
      </c>
      <c r="I83" s="110">
        <f>IFERROR(IF($C83="Elektricitet",#REF!*I55,0),0)+IFERROR(IF(Sammenligning!#REF!="Kvoteomfattet alm. proces",IF(VLOOKUP('Kontrafaktisk scenarie'!$C83,Brændsler!$A$5:$F$29,2,FALSE)="Kul -og gasafgiftsloven",#REF!*I55, IF(VLOOKUP('Kontrafaktisk scenarie'!$C83,Brændsler!$A$5:$F$29,2,FALSE)="Mineralolieafgiftsloven",#REF!* I55, 0)), 0),0)</f>
        <v>0</v>
      </c>
      <c r="J83" s="110">
        <f>IFERROR(IF($C83="Elektricitet",#REF!*J55,0),0)+IFERROR(IF(Sammenligning!#REF!="Kvoteomfattet alm. proces",IF(VLOOKUP('Kontrafaktisk scenarie'!$C83,Brændsler!$A$5:$F$29,2,FALSE)="Kul -og gasafgiftsloven",#REF!*J55, IF(VLOOKUP('Kontrafaktisk scenarie'!$C83,Brændsler!$A$5:$F$29,2,FALSE)="Mineralolieafgiftsloven",#REF!* J55, 0)), 0),0)</f>
        <v>0</v>
      </c>
      <c r="K83" s="110">
        <f>IFERROR(IF($C83="Elektricitet",#REF!*K55,0),0)+IFERROR(IF(Sammenligning!#REF!="Kvoteomfattet alm. proces",IF(VLOOKUP('Kontrafaktisk scenarie'!$C83,Brændsler!$A$5:$F$29,2,FALSE)="Kul -og gasafgiftsloven",#REF!*K55, IF(VLOOKUP('Kontrafaktisk scenarie'!$C83,Brændsler!$A$5:$F$29,2,FALSE)="Mineralolieafgiftsloven",#REF!* K55, 0)), 0),0)</f>
        <v>0</v>
      </c>
      <c r="L83" s="110">
        <f>IFERROR(IF($C83="Elektricitet",#REF!*L55,0),0)+IFERROR(IF(Sammenligning!#REF!="Kvoteomfattet alm. proces",IF(VLOOKUP('Kontrafaktisk scenarie'!$C83,Brændsler!$A$5:$F$29,2,FALSE)="Kul -og gasafgiftsloven",#REF!*L55, IF(VLOOKUP('Kontrafaktisk scenarie'!$C83,Brændsler!$A$5:$F$29,2,FALSE)="Mineralolieafgiftsloven",#REF!* L55, 0)), 0),0)</f>
        <v>0</v>
      </c>
      <c r="M83" s="110">
        <f>IFERROR(IF($C83="Elektricitet",#REF!*M55,0),0)+IFERROR(IF(Sammenligning!#REF!="Kvoteomfattet alm. proces",IF(VLOOKUP('Kontrafaktisk scenarie'!$C83,Brændsler!$A$5:$F$29,2,FALSE)="Kul -og gasafgiftsloven",#REF!*M55, IF(VLOOKUP('Kontrafaktisk scenarie'!$C83,Brændsler!$A$5:$F$29,2,FALSE)="Mineralolieafgiftsloven",#REF!* M55, 0)), 0),0)</f>
        <v>0</v>
      </c>
      <c r="O83" s="101">
        <v>20</v>
      </c>
      <c r="P83" s="102" t="str">
        <f t="shared" si="5"/>
        <v/>
      </c>
      <c r="Q83" s="103">
        <f>+IFERROR(D55*VLOOKUP($C83,#REF!,3,FALSE),0)</f>
        <v>0</v>
      </c>
      <c r="R83" s="103">
        <f>+IFERROR(E55*VLOOKUP($C83,#REF!,4,FALSE),0)</f>
        <v>0</v>
      </c>
      <c r="S83" s="103">
        <f>+IFERROR(F55*VLOOKUP($C83,#REF!,5,FALSE),0)</f>
        <v>0</v>
      </c>
      <c r="T83" s="103">
        <f>+IFERROR(G55*VLOOKUP($C83,#REF!,6,FALSE),0)</f>
        <v>0</v>
      </c>
      <c r="U83" s="103">
        <f>+IFERROR(H55*VLOOKUP($C83,#REF!,7,FALSE),0)</f>
        <v>0</v>
      </c>
      <c r="V83" s="103">
        <f>+IFERROR(I55*VLOOKUP($C83,#REF!,8,FALSE),0)</f>
        <v>0</v>
      </c>
      <c r="W83" s="103">
        <f>+IFERROR(J55*VLOOKUP($C83,#REF!,9,FALSE),0)</f>
        <v>0</v>
      </c>
      <c r="X83" s="103">
        <f>+IFERROR(K55*VLOOKUP($C83,#REF!,10,FALSE),0)</f>
        <v>0</v>
      </c>
      <c r="Y83" s="103">
        <f>+IFERROR(L55*VLOOKUP($C83,#REF!,11,FALSE),0)</f>
        <v>0</v>
      </c>
      <c r="Z83" s="103">
        <f>+IFERROR(M55*VLOOKUP($C83,#REF!,12,FALSE),0)</f>
        <v>0</v>
      </c>
    </row>
    <row r="84" spans="2:26" hidden="1" x14ac:dyDescent="0.3">
      <c r="B84" s="101">
        <v>21</v>
      </c>
      <c r="C84" s="102" t="str">
        <f t="shared" si="4"/>
        <v/>
      </c>
      <c r="D84" s="110">
        <f>IFERROR(IF($C84="Elektricitet",#REF!*D56,0),0)+IFERROR(IF(Sammenligning!#REF!="Kvoteomfattet alm. proces",IF(VLOOKUP('Kontrafaktisk scenarie'!$C84,Brændsler!$A$5:$F$29,2,FALSE)="Kul -og gasafgiftsloven",#REF!*D56, IF(VLOOKUP('Kontrafaktisk scenarie'!$C84,Brændsler!$A$5:$F$29,2,FALSE)="Mineralolieafgiftsloven",#REF!* D56, 0)), 0),0)</f>
        <v>0</v>
      </c>
      <c r="E84" s="110">
        <f>IFERROR(IF($C84="Elektricitet",#REF!*E56,0),0)+IFERROR(IF(Sammenligning!#REF!="Kvoteomfattet alm. proces",IF(VLOOKUP('Kontrafaktisk scenarie'!$C84,Brændsler!$A$5:$F$29,2,FALSE)="Kul -og gasafgiftsloven",#REF!*E56, IF(VLOOKUP('Kontrafaktisk scenarie'!$C84,Brændsler!$A$5:$F$29,2,FALSE)="Mineralolieafgiftsloven",#REF!* E56, 0)), 0),0)</f>
        <v>0</v>
      </c>
      <c r="F84" s="110">
        <f>IFERROR(IF($C84="Elektricitet",#REF!*F56,0),0)+IFERROR(IF(Sammenligning!#REF!="Kvoteomfattet alm. proces",IF(VLOOKUP('Kontrafaktisk scenarie'!$C84,Brændsler!$A$5:$F$29,2,FALSE)="Kul -og gasafgiftsloven",#REF!*F56, IF(VLOOKUP('Kontrafaktisk scenarie'!$C84,Brændsler!$A$5:$F$29,2,FALSE)="Mineralolieafgiftsloven",#REF!* F56, 0)), 0),0)</f>
        <v>0</v>
      </c>
      <c r="G84" s="110">
        <f>IFERROR(IF($C84="Elektricitet",#REF!*G56,0),0)+IFERROR(IF(Sammenligning!#REF!="Kvoteomfattet alm. proces",IF(VLOOKUP('Kontrafaktisk scenarie'!$C84,Brændsler!$A$5:$F$29,2,FALSE)="Kul -og gasafgiftsloven",#REF!*G56, IF(VLOOKUP('Kontrafaktisk scenarie'!$C84,Brændsler!$A$5:$F$29,2,FALSE)="Mineralolieafgiftsloven",#REF!* G56, 0)), 0),0)</f>
        <v>0</v>
      </c>
      <c r="H84" s="110">
        <f>IFERROR(IF($C84="Elektricitet",#REF!*H56,0),0)+IFERROR(IF(Sammenligning!#REF!="Kvoteomfattet alm. proces",IF(VLOOKUP('Kontrafaktisk scenarie'!$C84,Brændsler!$A$5:$F$29,2,FALSE)="Kul -og gasafgiftsloven",#REF!*H56, IF(VLOOKUP('Kontrafaktisk scenarie'!$C84,Brændsler!$A$5:$F$29,2,FALSE)="Mineralolieafgiftsloven",#REF!* H56, 0)), 0),0)</f>
        <v>0</v>
      </c>
      <c r="I84" s="110">
        <f>IFERROR(IF($C84="Elektricitet",#REF!*I56,0),0)+IFERROR(IF(Sammenligning!#REF!="Kvoteomfattet alm. proces",IF(VLOOKUP('Kontrafaktisk scenarie'!$C84,Brændsler!$A$5:$F$29,2,FALSE)="Kul -og gasafgiftsloven",#REF!*I56, IF(VLOOKUP('Kontrafaktisk scenarie'!$C84,Brændsler!$A$5:$F$29,2,FALSE)="Mineralolieafgiftsloven",#REF!* I56, 0)), 0),0)</f>
        <v>0</v>
      </c>
      <c r="J84" s="110">
        <f>IFERROR(IF($C84="Elektricitet",#REF!*J56,0),0)+IFERROR(IF(Sammenligning!#REF!="Kvoteomfattet alm. proces",IF(VLOOKUP('Kontrafaktisk scenarie'!$C84,Brændsler!$A$5:$F$29,2,FALSE)="Kul -og gasafgiftsloven",#REF!*J56, IF(VLOOKUP('Kontrafaktisk scenarie'!$C84,Brændsler!$A$5:$F$29,2,FALSE)="Mineralolieafgiftsloven",#REF!* J56, 0)), 0),0)</f>
        <v>0</v>
      </c>
      <c r="K84" s="110">
        <f>IFERROR(IF($C84="Elektricitet",#REF!*K56,0),0)+IFERROR(IF(Sammenligning!#REF!="Kvoteomfattet alm. proces",IF(VLOOKUP('Kontrafaktisk scenarie'!$C84,Brændsler!$A$5:$F$29,2,FALSE)="Kul -og gasafgiftsloven",#REF!*K56, IF(VLOOKUP('Kontrafaktisk scenarie'!$C84,Brændsler!$A$5:$F$29,2,FALSE)="Mineralolieafgiftsloven",#REF!* K56, 0)), 0),0)</f>
        <v>0</v>
      </c>
      <c r="L84" s="110">
        <f>IFERROR(IF($C84="Elektricitet",#REF!*L56,0),0)+IFERROR(IF(Sammenligning!#REF!="Kvoteomfattet alm. proces",IF(VLOOKUP('Kontrafaktisk scenarie'!$C84,Brændsler!$A$5:$F$29,2,FALSE)="Kul -og gasafgiftsloven",#REF!*L56, IF(VLOOKUP('Kontrafaktisk scenarie'!$C84,Brændsler!$A$5:$F$29,2,FALSE)="Mineralolieafgiftsloven",#REF!* L56, 0)), 0),0)</f>
        <v>0</v>
      </c>
      <c r="M84" s="110">
        <f>IFERROR(IF($C84="Elektricitet",#REF!*M56,0),0)+IFERROR(IF(Sammenligning!#REF!="Kvoteomfattet alm. proces",IF(VLOOKUP('Kontrafaktisk scenarie'!$C84,Brændsler!$A$5:$F$29,2,FALSE)="Kul -og gasafgiftsloven",#REF!*M56, IF(VLOOKUP('Kontrafaktisk scenarie'!$C84,Brændsler!$A$5:$F$29,2,FALSE)="Mineralolieafgiftsloven",#REF!* M56, 0)), 0),0)</f>
        <v>0</v>
      </c>
      <c r="O84" s="101">
        <v>21</v>
      </c>
      <c r="P84" s="102" t="str">
        <f t="shared" si="5"/>
        <v/>
      </c>
      <c r="Q84" s="103">
        <f>+IFERROR(D56*VLOOKUP($C84,#REF!,3,FALSE),0)</f>
        <v>0</v>
      </c>
      <c r="R84" s="103">
        <f>+IFERROR(E56*VLOOKUP($C84,#REF!,4,FALSE),0)</f>
        <v>0</v>
      </c>
      <c r="S84" s="103">
        <f>+IFERROR(F56*VLOOKUP($C84,#REF!,5,FALSE),0)</f>
        <v>0</v>
      </c>
      <c r="T84" s="103">
        <f>+IFERROR(G56*VLOOKUP($C84,#REF!,6,FALSE),0)</f>
        <v>0</v>
      </c>
      <c r="U84" s="103">
        <f>+IFERROR(H56*VLOOKUP($C84,#REF!,7,FALSE),0)</f>
        <v>0</v>
      </c>
      <c r="V84" s="103">
        <f>+IFERROR(I56*VLOOKUP($C84,#REF!,8,FALSE),0)</f>
        <v>0</v>
      </c>
      <c r="W84" s="103">
        <f>+IFERROR(J56*VLOOKUP($C84,#REF!,9,FALSE),0)</f>
        <v>0</v>
      </c>
      <c r="X84" s="103">
        <f>+IFERROR(K56*VLOOKUP($C84,#REF!,10,FALSE),0)</f>
        <v>0</v>
      </c>
      <c r="Y84" s="103">
        <f>+IFERROR(L56*VLOOKUP($C84,#REF!,11,FALSE),0)</f>
        <v>0</v>
      </c>
      <c r="Z84" s="103">
        <f>+IFERROR(M56*VLOOKUP($C84,#REF!,12,FALSE),0)</f>
        <v>0</v>
      </c>
    </row>
    <row r="85" spans="2:26" hidden="1" x14ac:dyDescent="0.3">
      <c r="B85" s="101">
        <v>22</v>
      </c>
      <c r="C85" s="102" t="str">
        <f t="shared" si="4"/>
        <v/>
      </c>
      <c r="D85" s="110">
        <f>IFERROR(IF($C85="Elektricitet",#REF!*D57,0),0)+IFERROR(IF(Sammenligning!#REF!="Kvoteomfattet alm. proces",IF(VLOOKUP('Kontrafaktisk scenarie'!$C85,Brændsler!$A$5:$F$29,2,FALSE)="Kul -og gasafgiftsloven",#REF!*D57, IF(VLOOKUP('Kontrafaktisk scenarie'!$C85,Brændsler!$A$5:$F$29,2,FALSE)="Mineralolieafgiftsloven",#REF!* D57, 0)), 0),0)</f>
        <v>0</v>
      </c>
      <c r="E85" s="110">
        <f>IFERROR(IF($C85="Elektricitet",#REF!*E57,0),0)+IFERROR(IF(Sammenligning!#REF!="Kvoteomfattet alm. proces",IF(VLOOKUP('Kontrafaktisk scenarie'!$C85,Brændsler!$A$5:$F$29,2,FALSE)="Kul -og gasafgiftsloven",#REF!*E57, IF(VLOOKUP('Kontrafaktisk scenarie'!$C85,Brændsler!$A$5:$F$29,2,FALSE)="Mineralolieafgiftsloven",#REF!* E57, 0)), 0),0)</f>
        <v>0</v>
      </c>
      <c r="F85" s="110">
        <f>IFERROR(IF($C85="Elektricitet",#REF!*F57,0),0)+IFERROR(IF(Sammenligning!#REF!="Kvoteomfattet alm. proces",IF(VLOOKUP('Kontrafaktisk scenarie'!$C85,Brændsler!$A$5:$F$29,2,FALSE)="Kul -og gasafgiftsloven",#REF!*F57, IF(VLOOKUP('Kontrafaktisk scenarie'!$C85,Brændsler!$A$5:$F$29,2,FALSE)="Mineralolieafgiftsloven",#REF!* F57, 0)), 0),0)</f>
        <v>0</v>
      </c>
      <c r="G85" s="110">
        <f>IFERROR(IF($C85="Elektricitet",#REF!*G57,0),0)+IFERROR(IF(Sammenligning!#REF!="Kvoteomfattet alm. proces",IF(VLOOKUP('Kontrafaktisk scenarie'!$C85,Brændsler!$A$5:$F$29,2,FALSE)="Kul -og gasafgiftsloven",#REF!*G57, IF(VLOOKUP('Kontrafaktisk scenarie'!$C85,Brændsler!$A$5:$F$29,2,FALSE)="Mineralolieafgiftsloven",#REF!* G57, 0)), 0),0)</f>
        <v>0</v>
      </c>
      <c r="H85" s="110">
        <f>IFERROR(IF($C85="Elektricitet",#REF!*H57,0),0)+IFERROR(IF(Sammenligning!#REF!="Kvoteomfattet alm. proces",IF(VLOOKUP('Kontrafaktisk scenarie'!$C85,Brændsler!$A$5:$F$29,2,FALSE)="Kul -og gasafgiftsloven",#REF!*H57, IF(VLOOKUP('Kontrafaktisk scenarie'!$C85,Brændsler!$A$5:$F$29,2,FALSE)="Mineralolieafgiftsloven",#REF!* H57, 0)), 0),0)</f>
        <v>0</v>
      </c>
      <c r="I85" s="110">
        <f>IFERROR(IF($C85="Elektricitet",#REF!*I57,0),0)+IFERROR(IF(Sammenligning!#REF!="Kvoteomfattet alm. proces",IF(VLOOKUP('Kontrafaktisk scenarie'!$C85,Brændsler!$A$5:$F$29,2,FALSE)="Kul -og gasafgiftsloven",#REF!*I57, IF(VLOOKUP('Kontrafaktisk scenarie'!$C85,Brændsler!$A$5:$F$29,2,FALSE)="Mineralolieafgiftsloven",#REF!* I57, 0)), 0),0)</f>
        <v>0</v>
      </c>
      <c r="J85" s="110">
        <f>IFERROR(IF($C85="Elektricitet",#REF!*J57,0),0)+IFERROR(IF(Sammenligning!#REF!="Kvoteomfattet alm. proces",IF(VLOOKUP('Kontrafaktisk scenarie'!$C85,Brændsler!$A$5:$F$29,2,FALSE)="Kul -og gasafgiftsloven",#REF!*J57, IF(VLOOKUP('Kontrafaktisk scenarie'!$C85,Brændsler!$A$5:$F$29,2,FALSE)="Mineralolieafgiftsloven",#REF!* J57, 0)), 0),0)</f>
        <v>0</v>
      </c>
      <c r="K85" s="110">
        <f>IFERROR(IF($C85="Elektricitet",#REF!*K57,0),0)+IFERROR(IF(Sammenligning!#REF!="Kvoteomfattet alm. proces",IF(VLOOKUP('Kontrafaktisk scenarie'!$C85,Brændsler!$A$5:$F$29,2,FALSE)="Kul -og gasafgiftsloven",#REF!*K57, IF(VLOOKUP('Kontrafaktisk scenarie'!$C85,Brændsler!$A$5:$F$29,2,FALSE)="Mineralolieafgiftsloven",#REF!* K57, 0)), 0),0)</f>
        <v>0</v>
      </c>
      <c r="L85" s="110">
        <f>IFERROR(IF($C85="Elektricitet",#REF!*L57,0),0)+IFERROR(IF(Sammenligning!#REF!="Kvoteomfattet alm. proces",IF(VLOOKUP('Kontrafaktisk scenarie'!$C85,Brændsler!$A$5:$F$29,2,FALSE)="Kul -og gasafgiftsloven",#REF!*L57, IF(VLOOKUP('Kontrafaktisk scenarie'!$C85,Brændsler!$A$5:$F$29,2,FALSE)="Mineralolieafgiftsloven",#REF!* L57, 0)), 0),0)</f>
        <v>0</v>
      </c>
      <c r="M85" s="110">
        <f>IFERROR(IF($C85="Elektricitet",#REF!*M57,0),0)+IFERROR(IF(Sammenligning!#REF!="Kvoteomfattet alm. proces",IF(VLOOKUP('Kontrafaktisk scenarie'!$C85,Brændsler!$A$5:$F$29,2,FALSE)="Kul -og gasafgiftsloven",#REF!*M57, IF(VLOOKUP('Kontrafaktisk scenarie'!$C85,Brændsler!$A$5:$F$29,2,FALSE)="Mineralolieafgiftsloven",#REF!* M57, 0)), 0),0)</f>
        <v>0</v>
      </c>
      <c r="O85" s="101">
        <v>22</v>
      </c>
      <c r="P85" s="102" t="str">
        <f t="shared" si="5"/>
        <v/>
      </c>
      <c r="Q85" s="103">
        <f>+IFERROR(D57*VLOOKUP($C85,#REF!,3,FALSE),0)</f>
        <v>0</v>
      </c>
      <c r="R85" s="103">
        <f>+IFERROR(E57*VLOOKUP($C85,#REF!,4,FALSE),0)</f>
        <v>0</v>
      </c>
      <c r="S85" s="103">
        <f>+IFERROR(F57*VLOOKUP($C85,#REF!,5,FALSE),0)</f>
        <v>0</v>
      </c>
      <c r="T85" s="103">
        <f>+IFERROR(G57*VLOOKUP($C85,#REF!,6,FALSE),0)</f>
        <v>0</v>
      </c>
      <c r="U85" s="103">
        <f>+IFERROR(H57*VLOOKUP($C85,#REF!,7,FALSE),0)</f>
        <v>0</v>
      </c>
      <c r="V85" s="103">
        <f>+IFERROR(I57*VLOOKUP($C85,#REF!,8,FALSE),0)</f>
        <v>0</v>
      </c>
      <c r="W85" s="103">
        <f>+IFERROR(J57*VLOOKUP($C85,#REF!,9,FALSE),0)</f>
        <v>0</v>
      </c>
      <c r="X85" s="103">
        <f>+IFERROR(K57*VLOOKUP($C85,#REF!,10,FALSE),0)</f>
        <v>0</v>
      </c>
      <c r="Y85" s="103">
        <f>+IFERROR(L57*VLOOKUP($C85,#REF!,11,FALSE),0)</f>
        <v>0</v>
      </c>
      <c r="Z85" s="103">
        <f>+IFERROR(M57*VLOOKUP($C85,#REF!,12,FALSE),0)</f>
        <v>0</v>
      </c>
    </row>
    <row r="86" spans="2:26" hidden="1" x14ac:dyDescent="0.3">
      <c r="B86" s="101">
        <v>23</v>
      </c>
      <c r="C86" s="102" t="str">
        <f t="shared" si="4"/>
        <v/>
      </c>
      <c r="D86" s="110">
        <f>IFERROR(IF($C86="Elektricitet",#REF!*D58,0),0)+IFERROR(IF(Sammenligning!#REF!="Kvoteomfattet alm. proces",IF(VLOOKUP('Kontrafaktisk scenarie'!$C86,Brændsler!$A$5:$F$29,2,FALSE)="Kul -og gasafgiftsloven",#REF!*D58, IF(VLOOKUP('Kontrafaktisk scenarie'!$C86,Brændsler!$A$5:$F$29,2,FALSE)="Mineralolieafgiftsloven",#REF!* D58, 0)), 0),0)</f>
        <v>0</v>
      </c>
      <c r="E86" s="110">
        <f>IFERROR(IF($C86="Elektricitet",#REF!*E58,0),0)+IFERROR(IF(Sammenligning!#REF!="Kvoteomfattet alm. proces",IF(VLOOKUP('Kontrafaktisk scenarie'!$C86,Brændsler!$A$5:$F$29,2,FALSE)="Kul -og gasafgiftsloven",#REF!*E58, IF(VLOOKUP('Kontrafaktisk scenarie'!$C86,Brændsler!$A$5:$F$29,2,FALSE)="Mineralolieafgiftsloven",#REF!* E58, 0)), 0),0)</f>
        <v>0</v>
      </c>
      <c r="F86" s="110">
        <f>IFERROR(IF($C86="Elektricitet",#REF!*F58,0),0)+IFERROR(IF(Sammenligning!#REF!="Kvoteomfattet alm. proces",IF(VLOOKUP('Kontrafaktisk scenarie'!$C86,Brændsler!$A$5:$F$29,2,FALSE)="Kul -og gasafgiftsloven",#REF!*F58, IF(VLOOKUP('Kontrafaktisk scenarie'!$C86,Brændsler!$A$5:$F$29,2,FALSE)="Mineralolieafgiftsloven",#REF!* F58, 0)), 0),0)</f>
        <v>0</v>
      </c>
      <c r="G86" s="110">
        <f>IFERROR(IF($C86="Elektricitet",#REF!*G58,0),0)+IFERROR(IF(Sammenligning!#REF!="Kvoteomfattet alm. proces",IF(VLOOKUP('Kontrafaktisk scenarie'!$C86,Brændsler!$A$5:$F$29,2,FALSE)="Kul -og gasafgiftsloven",#REF!*G58, IF(VLOOKUP('Kontrafaktisk scenarie'!$C86,Brændsler!$A$5:$F$29,2,FALSE)="Mineralolieafgiftsloven",#REF!* G58, 0)), 0),0)</f>
        <v>0</v>
      </c>
      <c r="H86" s="110">
        <f>IFERROR(IF($C86="Elektricitet",#REF!*H58,0),0)+IFERROR(IF(Sammenligning!#REF!="Kvoteomfattet alm. proces",IF(VLOOKUP('Kontrafaktisk scenarie'!$C86,Brændsler!$A$5:$F$29,2,FALSE)="Kul -og gasafgiftsloven",#REF!*H58, IF(VLOOKUP('Kontrafaktisk scenarie'!$C86,Brændsler!$A$5:$F$29,2,FALSE)="Mineralolieafgiftsloven",#REF!* H58, 0)), 0),0)</f>
        <v>0</v>
      </c>
      <c r="I86" s="110">
        <f>IFERROR(IF($C86="Elektricitet",#REF!*I58,0),0)+IFERROR(IF(Sammenligning!#REF!="Kvoteomfattet alm. proces",IF(VLOOKUP('Kontrafaktisk scenarie'!$C86,Brændsler!$A$5:$F$29,2,FALSE)="Kul -og gasafgiftsloven",#REF!*I58, IF(VLOOKUP('Kontrafaktisk scenarie'!$C86,Brændsler!$A$5:$F$29,2,FALSE)="Mineralolieafgiftsloven",#REF!* I58, 0)), 0),0)</f>
        <v>0</v>
      </c>
      <c r="J86" s="110">
        <f>IFERROR(IF($C86="Elektricitet",#REF!*J58,0),0)+IFERROR(IF(Sammenligning!#REF!="Kvoteomfattet alm. proces",IF(VLOOKUP('Kontrafaktisk scenarie'!$C86,Brændsler!$A$5:$F$29,2,FALSE)="Kul -og gasafgiftsloven",#REF!*J58, IF(VLOOKUP('Kontrafaktisk scenarie'!$C86,Brændsler!$A$5:$F$29,2,FALSE)="Mineralolieafgiftsloven",#REF!* J58, 0)), 0),0)</f>
        <v>0</v>
      </c>
      <c r="K86" s="110">
        <f>IFERROR(IF($C86="Elektricitet",#REF!*K58,0),0)+IFERROR(IF(Sammenligning!#REF!="Kvoteomfattet alm. proces",IF(VLOOKUP('Kontrafaktisk scenarie'!$C86,Brændsler!$A$5:$F$29,2,FALSE)="Kul -og gasafgiftsloven",#REF!*K58, IF(VLOOKUP('Kontrafaktisk scenarie'!$C86,Brændsler!$A$5:$F$29,2,FALSE)="Mineralolieafgiftsloven",#REF!* K58, 0)), 0),0)</f>
        <v>0</v>
      </c>
      <c r="L86" s="110">
        <f>IFERROR(IF($C86="Elektricitet",#REF!*L58,0),0)+IFERROR(IF(Sammenligning!#REF!="Kvoteomfattet alm. proces",IF(VLOOKUP('Kontrafaktisk scenarie'!$C86,Brændsler!$A$5:$F$29,2,FALSE)="Kul -og gasafgiftsloven",#REF!*L58, IF(VLOOKUP('Kontrafaktisk scenarie'!$C86,Brændsler!$A$5:$F$29,2,FALSE)="Mineralolieafgiftsloven",#REF!* L58, 0)), 0),0)</f>
        <v>0</v>
      </c>
      <c r="M86" s="110">
        <f>IFERROR(IF($C86="Elektricitet",#REF!*M58,0),0)+IFERROR(IF(Sammenligning!#REF!="Kvoteomfattet alm. proces",IF(VLOOKUP('Kontrafaktisk scenarie'!$C86,Brændsler!$A$5:$F$29,2,FALSE)="Kul -og gasafgiftsloven",#REF!*M58, IF(VLOOKUP('Kontrafaktisk scenarie'!$C86,Brændsler!$A$5:$F$29,2,FALSE)="Mineralolieafgiftsloven",#REF!* M58, 0)), 0),0)</f>
        <v>0</v>
      </c>
      <c r="O86" s="101">
        <v>23</v>
      </c>
      <c r="P86" s="102" t="str">
        <f t="shared" si="5"/>
        <v/>
      </c>
      <c r="Q86" s="103">
        <f>+IFERROR(D58*VLOOKUP($C86,#REF!,3,FALSE),0)</f>
        <v>0</v>
      </c>
      <c r="R86" s="103">
        <f>+IFERROR(E58*VLOOKUP($C86,#REF!,4,FALSE),0)</f>
        <v>0</v>
      </c>
      <c r="S86" s="103">
        <f>+IFERROR(F58*VLOOKUP($C86,#REF!,5,FALSE),0)</f>
        <v>0</v>
      </c>
      <c r="T86" s="103">
        <f>+IFERROR(G58*VLOOKUP($C86,#REF!,6,FALSE),0)</f>
        <v>0</v>
      </c>
      <c r="U86" s="103">
        <f>+IFERROR(H58*VLOOKUP($C86,#REF!,7,FALSE),0)</f>
        <v>0</v>
      </c>
      <c r="V86" s="103">
        <f>+IFERROR(I58*VLOOKUP($C86,#REF!,8,FALSE),0)</f>
        <v>0</v>
      </c>
      <c r="W86" s="103">
        <f>+IFERROR(J58*VLOOKUP($C86,#REF!,9,FALSE),0)</f>
        <v>0</v>
      </c>
      <c r="X86" s="103">
        <f>+IFERROR(K58*VLOOKUP($C86,#REF!,10,FALSE),0)</f>
        <v>0</v>
      </c>
      <c r="Y86" s="103">
        <f>+IFERROR(L58*VLOOKUP($C86,#REF!,11,FALSE),0)</f>
        <v>0</v>
      </c>
      <c r="Z86" s="103">
        <f>+IFERROR(M58*VLOOKUP($C86,#REF!,12,FALSE),0)</f>
        <v>0</v>
      </c>
    </row>
    <row r="87" spans="2:26" hidden="1" x14ac:dyDescent="0.3">
      <c r="B87" s="101">
        <v>24</v>
      </c>
      <c r="C87" s="102" t="str">
        <f t="shared" si="4"/>
        <v/>
      </c>
      <c r="D87" s="110">
        <f>IFERROR(IF($C87="Elektricitet",#REF!*D59,0),0)+IFERROR(IF(Sammenligning!#REF!="Kvoteomfattet alm. proces",IF(VLOOKUP('Kontrafaktisk scenarie'!$C87,Brændsler!$A$5:$F$29,2,FALSE)="Kul -og gasafgiftsloven",#REF!*D59, IF(VLOOKUP('Kontrafaktisk scenarie'!$C87,Brændsler!$A$5:$F$29,2,FALSE)="Mineralolieafgiftsloven",#REF!* D59, 0)), 0),0)</f>
        <v>0</v>
      </c>
      <c r="E87" s="110">
        <f>IFERROR(IF($C87="Elektricitet",#REF!*E59,0),0)+IFERROR(IF(Sammenligning!#REF!="Kvoteomfattet alm. proces",IF(VLOOKUP('Kontrafaktisk scenarie'!$C87,Brændsler!$A$5:$F$29,2,FALSE)="Kul -og gasafgiftsloven",#REF!*E59, IF(VLOOKUP('Kontrafaktisk scenarie'!$C87,Brændsler!$A$5:$F$29,2,FALSE)="Mineralolieafgiftsloven",#REF!* E59, 0)), 0),0)</f>
        <v>0</v>
      </c>
      <c r="F87" s="110">
        <f>IFERROR(IF($C87="Elektricitet",#REF!*F59,0),0)+IFERROR(IF(Sammenligning!#REF!="Kvoteomfattet alm. proces",IF(VLOOKUP('Kontrafaktisk scenarie'!$C87,Brændsler!$A$5:$F$29,2,FALSE)="Kul -og gasafgiftsloven",#REF!*F59, IF(VLOOKUP('Kontrafaktisk scenarie'!$C87,Brændsler!$A$5:$F$29,2,FALSE)="Mineralolieafgiftsloven",#REF!* F59, 0)), 0),0)</f>
        <v>0</v>
      </c>
      <c r="G87" s="110">
        <f>IFERROR(IF($C87="Elektricitet",#REF!*G59,0),0)+IFERROR(IF(Sammenligning!#REF!="Kvoteomfattet alm. proces",IF(VLOOKUP('Kontrafaktisk scenarie'!$C87,Brændsler!$A$5:$F$29,2,FALSE)="Kul -og gasafgiftsloven",#REF!*G59, IF(VLOOKUP('Kontrafaktisk scenarie'!$C87,Brændsler!$A$5:$F$29,2,FALSE)="Mineralolieafgiftsloven",#REF!* G59, 0)), 0),0)</f>
        <v>0</v>
      </c>
      <c r="H87" s="110">
        <f>IFERROR(IF($C87="Elektricitet",#REF!*H59,0),0)+IFERROR(IF(Sammenligning!#REF!="Kvoteomfattet alm. proces",IF(VLOOKUP('Kontrafaktisk scenarie'!$C87,Brændsler!$A$5:$F$29,2,FALSE)="Kul -og gasafgiftsloven",#REF!*H59, IF(VLOOKUP('Kontrafaktisk scenarie'!$C87,Brændsler!$A$5:$F$29,2,FALSE)="Mineralolieafgiftsloven",#REF!* H59, 0)), 0),0)</f>
        <v>0</v>
      </c>
      <c r="I87" s="110">
        <f>IFERROR(IF($C87="Elektricitet",#REF!*I59,0),0)+IFERROR(IF(Sammenligning!#REF!="Kvoteomfattet alm. proces",IF(VLOOKUP('Kontrafaktisk scenarie'!$C87,Brændsler!$A$5:$F$29,2,FALSE)="Kul -og gasafgiftsloven",#REF!*I59, IF(VLOOKUP('Kontrafaktisk scenarie'!$C87,Brændsler!$A$5:$F$29,2,FALSE)="Mineralolieafgiftsloven",#REF!* I59, 0)), 0),0)</f>
        <v>0</v>
      </c>
      <c r="J87" s="110">
        <f>IFERROR(IF($C87="Elektricitet",#REF!*J59,0),0)+IFERROR(IF(Sammenligning!#REF!="Kvoteomfattet alm. proces",IF(VLOOKUP('Kontrafaktisk scenarie'!$C87,Brændsler!$A$5:$F$29,2,FALSE)="Kul -og gasafgiftsloven",#REF!*J59, IF(VLOOKUP('Kontrafaktisk scenarie'!$C87,Brændsler!$A$5:$F$29,2,FALSE)="Mineralolieafgiftsloven",#REF!* J59, 0)), 0),0)</f>
        <v>0</v>
      </c>
      <c r="K87" s="110">
        <f>IFERROR(IF($C87="Elektricitet",#REF!*K59,0),0)+IFERROR(IF(Sammenligning!#REF!="Kvoteomfattet alm. proces",IF(VLOOKUP('Kontrafaktisk scenarie'!$C87,Brændsler!$A$5:$F$29,2,FALSE)="Kul -og gasafgiftsloven",#REF!*K59, IF(VLOOKUP('Kontrafaktisk scenarie'!$C87,Brændsler!$A$5:$F$29,2,FALSE)="Mineralolieafgiftsloven",#REF!* K59, 0)), 0),0)</f>
        <v>0</v>
      </c>
      <c r="L87" s="110">
        <f>IFERROR(IF($C87="Elektricitet",#REF!*L59,0),0)+IFERROR(IF(Sammenligning!#REF!="Kvoteomfattet alm. proces",IF(VLOOKUP('Kontrafaktisk scenarie'!$C87,Brændsler!$A$5:$F$29,2,FALSE)="Kul -og gasafgiftsloven",#REF!*L59, IF(VLOOKUP('Kontrafaktisk scenarie'!$C87,Brændsler!$A$5:$F$29,2,FALSE)="Mineralolieafgiftsloven",#REF!* L59, 0)), 0),0)</f>
        <v>0</v>
      </c>
      <c r="M87" s="110">
        <f>IFERROR(IF($C87="Elektricitet",#REF!*M59,0),0)+IFERROR(IF(Sammenligning!#REF!="Kvoteomfattet alm. proces",IF(VLOOKUP('Kontrafaktisk scenarie'!$C87,Brændsler!$A$5:$F$29,2,FALSE)="Kul -og gasafgiftsloven",#REF!*M59, IF(VLOOKUP('Kontrafaktisk scenarie'!$C87,Brændsler!$A$5:$F$29,2,FALSE)="Mineralolieafgiftsloven",#REF!* M59, 0)), 0),0)</f>
        <v>0</v>
      </c>
      <c r="O87" s="101">
        <v>24</v>
      </c>
      <c r="P87" s="102" t="str">
        <f t="shared" si="5"/>
        <v/>
      </c>
      <c r="Q87" s="103">
        <f>+IFERROR(D59*VLOOKUP($C87,#REF!,3,FALSE),0)</f>
        <v>0</v>
      </c>
      <c r="R87" s="103">
        <f>+IFERROR(E59*VLOOKUP($C87,#REF!,4,FALSE),0)</f>
        <v>0</v>
      </c>
      <c r="S87" s="103">
        <f>+IFERROR(F59*VLOOKUP($C87,#REF!,5,FALSE),0)</f>
        <v>0</v>
      </c>
      <c r="T87" s="103">
        <f>+IFERROR(G59*VLOOKUP($C87,#REF!,6,FALSE),0)</f>
        <v>0</v>
      </c>
      <c r="U87" s="103">
        <f>+IFERROR(H59*VLOOKUP($C87,#REF!,7,FALSE),0)</f>
        <v>0</v>
      </c>
      <c r="V87" s="103">
        <f>+IFERROR(I59*VLOOKUP($C87,#REF!,8,FALSE),0)</f>
        <v>0</v>
      </c>
      <c r="W87" s="103">
        <f>+IFERROR(J59*VLOOKUP($C87,#REF!,9,FALSE),0)</f>
        <v>0</v>
      </c>
      <c r="X87" s="103">
        <f>+IFERROR(K59*VLOOKUP($C87,#REF!,10,FALSE),0)</f>
        <v>0</v>
      </c>
      <c r="Y87" s="103">
        <f>+IFERROR(L59*VLOOKUP($C87,#REF!,11,FALSE),0)</f>
        <v>0</v>
      </c>
      <c r="Z87" s="103">
        <f>+IFERROR(M59*VLOOKUP($C87,#REF!,12,FALSE),0)</f>
        <v>0</v>
      </c>
    </row>
    <row r="88" spans="2:26" ht="14.5" hidden="1" thickBot="1" x14ac:dyDescent="0.35">
      <c r="B88" s="105">
        <v>25</v>
      </c>
      <c r="C88" s="102" t="str">
        <f t="shared" si="4"/>
        <v/>
      </c>
      <c r="D88" s="110">
        <f>IFERROR(IF($C88="Elektricitet",#REF!*D60,0),0)+IFERROR(IF(Sammenligning!#REF!="Kvoteomfattet alm. proces",IF(VLOOKUP('Kontrafaktisk scenarie'!$C88,Brændsler!$A$5:$F$29,2,FALSE)="Kul -og gasafgiftsloven",#REF!*D60, IF(VLOOKUP('Kontrafaktisk scenarie'!$C88,Brændsler!$A$5:$F$29,2,FALSE)="Mineralolieafgiftsloven",#REF!* D60, 0)), 0),0)</f>
        <v>0</v>
      </c>
      <c r="E88" s="110">
        <f>IFERROR(IF($C88="Elektricitet",#REF!*E60,0),0)+IFERROR(IF(Sammenligning!#REF!="Kvoteomfattet alm. proces",IF(VLOOKUP('Kontrafaktisk scenarie'!$C88,Brændsler!$A$5:$F$29,2,FALSE)="Kul -og gasafgiftsloven",#REF!*E60, IF(VLOOKUP('Kontrafaktisk scenarie'!$C88,Brændsler!$A$5:$F$29,2,FALSE)="Mineralolieafgiftsloven",#REF!* E60, 0)), 0),0)</f>
        <v>0</v>
      </c>
      <c r="F88" s="110">
        <f>IFERROR(IF($C88="Elektricitet",#REF!*F60,0),0)+IFERROR(IF(Sammenligning!#REF!="Kvoteomfattet alm. proces",IF(VLOOKUP('Kontrafaktisk scenarie'!$C88,Brændsler!$A$5:$F$29,2,FALSE)="Kul -og gasafgiftsloven",#REF!*F60, IF(VLOOKUP('Kontrafaktisk scenarie'!$C88,Brændsler!$A$5:$F$29,2,FALSE)="Mineralolieafgiftsloven",#REF!* F60, 0)), 0),0)</f>
        <v>0</v>
      </c>
      <c r="G88" s="110">
        <f>IFERROR(IF($C88="Elektricitet",#REF!*G60,0),0)+IFERROR(IF(Sammenligning!#REF!="Kvoteomfattet alm. proces",IF(VLOOKUP('Kontrafaktisk scenarie'!$C88,Brændsler!$A$5:$F$29,2,FALSE)="Kul -og gasafgiftsloven",#REF!*G60, IF(VLOOKUP('Kontrafaktisk scenarie'!$C88,Brændsler!$A$5:$F$29,2,FALSE)="Mineralolieafgiftsloven",#REF!* G60, 0)), 0),0)</f>
        <v>0</v>
      </c>
      <c r="H88" s="110">
        <f>IFERROR(IF($C88="Elektricitet",#REF!*H60,0),0)+IFERROR(IF(Sammenligning!#REF!="Kvoteomfattet alm. proces",IF(VLOOKUP('Kontrafaktisk scenarie'!$C88,Brændsler!$A$5:$F$29,2,FALSE)="Kul -og gasafgiftsloven",#REF!*H60, IF(VLOOKUP('Kontrafaktisk scenarie'!$C88,Brændsler!$A$5:$F$29,2,FALSE)="Mineralolieafgiftsloven",#REF!* H60, 0)), 0),0)</f>
        <v>0</v>
      </c>
      <c r="I88" s="110">
        <f>IFERROR(IF($C88="Elektricitet",#REF!*I60,0),0)+IFERROR(IF(Sammenligning!#REF!="Kvoteomfattet alm. proces",IF(VLOOKUP('Kontrafaktisk scenarie'!$C88,Brændsler!$A$5:$F$29,2,FALSE)="Kul -og gasafgiftsloven",#REF!*I60, IF(VLOOKUP('Kontrafaktisk scenarie'!$C88,Brændsler!$A$5:$F$29,2,FALSE)="Mineralolieafgiftsloven",#REF!* I60, 0)), 0),0)</f>
        <v>0</v>
      </c>
      <c r="J88" s="110">
        <f>IFERROR(IF($C88="Elektricitet",#REF!*J60,0),0)+IFERROR(IF(Sammenligning!#REF!="Kvoteomfattet alm. proces",IF(VLOOKUP('Kontrafaktisk scenarie'!$C88,Brændsler!$A$5:$F$29,2,FALSE)="Kul -og gasafgiftsloven",#REF!*J60, IF(VLOOKUP('Kontrafaktisk scenarie'!$C88,Brændsler!$A$5:$F$29,2,FALSE)="Mineralolieafgiftsloven",#REF!* J60, 0)), 0),0)</f>
        <v>0</v>
      </c>
      <c r="K88" s="110">
        <f>IFERROR(IF($C88="Elektricitet",#REF!*K60,0),0)+IFERROR(IF(Sammenligning!#REF!="Kvoteomfattet alm. proces",IF(VLOOKUP('Kontrafaktisk scenarie'!$C88,Brændsler!$A$5:$F$29,2,FALSE)="Kul -og gasafgiftsloven",#REF!*K60, IF(VLOOKUP('Kontrafaktisk scenarie'!$C88,Brændsler!$A$5:$F$29,2,FALSE)="Mineralolieafgiftsloven",#REF!* K60, 0)), 0),0)</f>
        <v>0</v>
      </c>
      <c r="L88" s="110">
        <f>IFERROR(IF($C88="Elektricitet",#REF!*L60,0),0)+IFERROR(IF(Sammenligning!#REF!="Kvoteomfattet alm. proces",IF(VLOOKUP('Kontrafaktisk scenarie'!$C88,Brændsler!$A$5:$F$29,2,FALSE)="Kul -og gasafgiftsloven",#REF!*L60, IF(VLOOKUP('Kontrafaktisk scenarie'!$C88,Brændsler!$A$5:$F$29,2,FALSE)="Mineralolieafgiftsloven",#REF!* L60, 0)), 0),0)</f>
        <v>0</v>
      </c>
      <c r="M88" s="110">
        <f>IFERROR(IF($C88="Elektricitet",#REF!*M60,0),0)+IFERROR(IF(Sammenligning!#REF!="Kvoteomfattet alm. proces",IF(VLOOKUP('Kontrafaktisk scenarie'!$C88,Brændsler!$A$5:$F$29,2,FALSE)="Kul -og gasafgiftsloven",#REF!*M60, IF(VLOOKUP('Kontrafaktisk scenarie'!$C88,Brændsler!$A$5:$F$29,2,FALSE)="Mineralolieafgiftsloven",#REF!* M60, 0)), 0),0)</f>
        <v>0</v>
      </c>
      <c r="O88" s="105">
        <v>25</v>
      </c>
      <c r="P88" s="102" t="str">
        <f t="shared" si="5"/>
        <v/>
      </c>
      <c r="Q88" s="103">
        <f>+IFERROR(D60*VLOOKUP($C88,#REF!,3,FALSE),0)</f>
        <v>0</v>
      </c>
      <c r="R88" s="103">
        <f>+IFERROR(E60*VLOOKUP($C88,#REF!,4,FALSE),0)</f>
        <v>0</v>
      </c>
      <c r="S88" s="103">
        <f>+IFERROR(F60*VLOOKUP($C88,#REF!,5,FALSE),0)</f>
        <v>0</v>
      </c>
      <c r="T88" s="103">
        <f>+IFERROR(G60*VLOOKUP($C88,#REF!,6,FALSE),0)</f>
        <v>0</v>
      </c>
      <c r="U88" s="103">
        <f>+IFERROR(H60*VLOOKUP($C88,#REF!,7,FALSE),0)</f>
        <v>0</v>
      </c>
      <c r="V88" s="103">
        <f>+IFERROR(I60*VLOOKUP($C88,#REF!,8,FALSE),0)</f>
        <v>0</v>
      </c>
      <c r="W88" s="103">
        <f>+IFERROR(J60*VLOOKUP($C88,#REF!,9,FALSE),0)</f>
        <v>0</v>
      </c>
      <c r="X88" s="103">
        <f>+IFERROR(K60*VLOOKUP($C88,#REF!,10,FALSE),0)</f>
        <v>0</v>
      </c>
      <c r="Y88" s="103">
        <f>+IFERROR(L60*VLOOKUP($C88,#REF!,11,FALSE),0)</f>
        <v>0</v>
      </c>
      <c r="Z88" s="103">
        <f>+IFERROR(M60*VLOOKUP($C88,#REF!,12,FALSE),0)</f>
        <v>0</v>
      </c>
    </row>
    <row r="89" spans="2:26" hidden="1" x14ac:dyDescent="0.3"/>
  </sheetData>
  <sheetProtection algorithmName="SHA-512" hashValue="6dwhmJbf8LQI77yqBDg9+nkmdWA/Y6duPaki3vwFh/nX5782ZaDmRhGSLbFf/cvluQGSQIvwOsjzUWqYrIamDQ==" saltValue="kTpvN/7YUrbcvlXRb0DHag==" spinCount="100000" sheet="1" objects="1" scenarios="1" selectLockedCells="1"/>
  <mergeCells count="5">
    <mergeCell ref="D62:M62"/>
    <mergeCell ref="E34:M34"/>
    <mergeCell ref="O34:Z34"/>
    <mergeCell ref="E3:N3"/>
    <mergeCell ref="Q62:Z62"/>
  </mergeCells>
  <pageMargins left="0.7" right="0.7" top="0.75" bottom="0.75" header="0.3" footer="0.3"/>
  <pageSetup paperSize="9" orientation="portrait" r:id="rId1"/>
  <ignoredErrors>
    <ignoredError sqref="F31:N31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D9C5E5-D2BE-424D-8EEC-493052F0D922}">
          <x14:formula1>
            <xm:f>Brændsler!$A$5:$A$44</xm:f>
          </x14:formula1>
          <xm:sqref>C5:C29</xm:sqref>
        </x14:dataValidation>
        <x14:dataValidation type="list" allowBlank="1" showInputMessage="1" showErrorMessage="1" xr:uid="{00000000-0002-0000-0200-000001000000}">
          <x14:formula1>
            <xm:f>Brændsler!$I$3:$I$5</xm:f>
          </x14:formula1>
          <xm:sqref>D5:D29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B2:Z90"/>
  <sheetViews>
    <sheetView showGridLines="0" tabSelected="1" zoomScale="85" zoomScaleNormal="85" workbookViewId="0">
      <selection activeCell="C7" sqref="C7"/>
    </sheetView>
  </sheetViews>
  <sheetFormatPr defaultColWidth="9.26953125" defaultRowHeight="14" x14ac:dyDescent="0.3"/>
  <cols>
    <col min="1" max="1" width="9.26953125" style="1"/>
    <col min="2" max="2" width="32.26953125" style="1" customWidth="1"/>
    <col min="3" max="3" width="29.26953125" style="1" customWidth="1"/>
    <col min="4" max="4" width="16.7265625" style="1" customWidth="1"/>
    <col min="5" max="14" width="12.7265625" style="1" customWidth="1"/>
    <col min="15" max="15" width="9.26953125" style="1" bestFit="1" customWidth="1"/>
    <col min="16" max="16" width="9.26953125" style="1"/>
    <col min="17" max="17" width="15" style="1" customWidth="1"/>
    <col min="18" max="18" width="11.453125" style="1" bestFit="1" customWidth="1"/>
    <col min="19" max="26" width="11.26953125" style="1" bestFit="1" customWidth="1"/>
    <col min="27" max="16384" width="9.26953125" style="1"/>
  </cols>
  <sheetData>
    <row r="2" spans="2:16" ht="14.5" thickBot="1" x14ac:dyDescent="0.35"/>
    <row r="3" spans="2:16" ht="16" thickBot="1" x14ac:dyDescent="0.35">
      <c r="B3" s="4"/>
      <c r="C3" s="5"/>
      <c r="D3" s="5"/>
      <c r="E3" s="141" t="s">
        <v>58</v>
      </c>
      <c r="F3" s="142"/>
      <c r="G3" s="142"/>
      <c r="H3" s="142"/>
      <c r="I3" s="142"/>
      <c r="J3" s="142"/>
      <c r="K3" s="142"/>
      <c r="L3" s="142"/>
      <c r="M3" s="142"/>
      <c r="N3" s="143"/>
    </row>
    <row r="4" spans="2:16" ht="15.5" x14ac:dyDescent="0.3">
      <c r="B4" s="6" t="s">
        <v>1</v>
      </c>
      <c r="C4" s="33" t="s">
        <v>2</v>
      </c>
      <c r="D4" s="35" t="s">
        <v>3</v>
      </c>
      <c r="E4" s="18">
        <v>2026</v>
      </c>
      <c r="F4" s="18">
        <v>2027</v>
      </c>
      <c r="G4" s="18">
        <v>2028</v>
      </c>
      <c r="H4" s="18">
        <v>2029</v>
      </c>
      <c r="I4" s="18">
        <v>2030</v>
      </c>
      <c r="J4" s="18">
        <v>2031</v>
      </c>
      <c r="K4" s="18">
        <v>2032</v>
      </c>
      <c r="L4" s="18">
        <v>2033</v>
      </c>
      <c r="M4" s="18">
        <v>2034</v>
      </c>
      <c r="N4" s="18">
        <v>2035</v>
      </c>
    </row>
    <row r="5" spans="2:16" x14ac:dyDescent="0.3">
      <c r="B5" s="7">
        <v>1</v>
      </c>
      <c r="C5" s="65"/>
      <c r="D5" s="66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2:16" x14ac:dyDescent="0.3">
      <c r="B6" s="7">
        <v>2</v>
      </c>
      <c r="C6" s="65"/>
      <c r="D6" s="66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2:16" x14ac:dyDescent="0.3">
      <c r="B7" s="7">
        <v>3</v>
      </c>
      <c r="C7" s="65"/>
      <c r="D7" s="66"/>
      <c r="E7" s="67"/>
      <c r="F7" s="68"/>
      <c r="G7" s="68"/>
      <c r="H7" s="68"/>
      <c r="I7" s="68"/>
      <c r="J7" s="68"/>
      <c r="K7" s="68"/>
      <c r="L7" s="68"/>
      <c r="M7" s="68"/>
      <c r="N7" s="69"/>
    </row>
    <row r="8" spans="2:16" x14ac:dyDescent="0.3">
      <c r="B8" s="7">
        <v>4</v>
      </c>
      <c r="C8" s="65"/>
      <c r="D8" s="66"/>
      <c r="E8" s="67"/>
      <c r="F8" s="68"/>
      <c r="G8" s="68"/>
      <c r="H8" s="68"/>
      <c r="I8" s="68"/>
      <c r="J8" s="68"/>
      <c r="K8" s="68"/>
      <c r="L8" s="68"/>
      <c r="M8" s="68"/>
      <c r="N8" s="69"/>
      <c r="P8" s="36"/>
    </row>
    <row r="9" spans="2:16" x14ac:dyDescent="0.3">
      <c r="B9" s="7">
        <v>5</v>
      </c>
      <c r="C9" s="65"/>
      <c r="D9" s="66"/>
      <c r="E9" s="67"/>
      <c r="F9" s="68"/>
      <c r="G9" s="68"/>
      <c r="H9" s="68"/>
      <c r="I9" s="68"/>
      <c r="J9" s="68"/>
      <c r="K9" s="68"/>
      <c r="L9" s="68"/>
      <c r="M9" s="68"/>
      <c r="N9" s="69"/>
      <c r="P9" s="36"/>
    </row>
    <row r="10" spans="2:16" x14ac:dyDescent="0.3">
      <c r="B10" s="7">
        <v>6</v>
      </c>
      <c r="C10" s="65"/>
      <c r="D10" s="66"/>
      <c r="E10" s="67"/>
      <c r="F10" s="68"/>
      <c r="G10" s="68"/>
      <c r="H10" s="68"/>
      <c r="I10" s="68"/>
      <c r="J10" s="68"/>
      <c r="K10" s="68"/>
      <c r="L10" s="68"/>
      <c r="M10" s="68"/>
      <c r="N10" s="69"/>
      <c r="P10" s="36"/>
    </row>
    <row r="11" spans="2:16" x14ac:dyDescent="0.3">
      <c r="B11" s="7">
        <v>7</v>
      </c>
      <c r="C11" s="65"/>
      <c r="D11" s="66"/>
      <c r="E11" s="67"/>
      <c r="F11" s="68"/>
      <c r="G11" s="68"/>
      <c r="H11" s="68"/>
      <c r="I11" s="68"/>
      <c r="J11" s="68"/>
      <c r="K11" s="68"/>
      <c r="L11" s="68"/>
      <c r="M11" s="68"/>
      <c r="N11" s="69"/>
      <c r="P11" s="36"/>
    </row>
    <row r="12" spans="2:16" x14ac:dyDescent="0.3">
      <c r="B12" s="7">
        <v>8</v>
      </c>
      <c r="C12" s="65"/>
      <c r="D12" s="66"/>
      <c r="E12" s="67"/>
      <c r="F12" s="68"/>
      <c r="G12" s="68"/>
      <c r="H12" s="68"/>
      <c r="I12" s="68"/>
      <c r="J12" s="68"/>
      <c r="K12" s="68"/>
      <c r="L12" s="68"/>
      <c r="M12" s="68"/>
      <c r="N12" s="69"/>
      <c r="P12" s="36"/>
    </row>
    <row r="13" spans="2:16" x14ac:dyDescent="0.3">
      <c r="B13" s="7">
        <v>9</v>
      </c>
      <c r="C13" s="65"/>
      <c r="D13" s="66"/>
      <c r="E13" s="67"/>
      <c r="F13" s="68"/>
      <c r="G13" s="68"/>
      <c r="H13" s="68"/>
      <c r="I13" s="68"/>
      <c r="J13" s="68"/>
      <c r="K13" s="68"/>
      <c r="L13" s="68"/>
      <c r="M13" s="68"/>
      <c r="N13" s="69"/>
      <c r="P13" s="36"/>
    </row>
    <row r="14" spans="2:16" x14ac:dyDescent="0.3">
      <c r="B14" s="7">
        <v>10</v>
      </c>
      <c r="C14" s="65"/>
      <c r="D14" s="66"/>
      <c r="E14" s="67"/>
      <c r="F14" s="68"/>
      <c r="G14" s="68"/>
      <c r="H14" s="68"/>
      <c r="I14" s="68"/>
      <c r="J14" s="68"/>
      <c r="K14" s="68"/>
      <c r="L14" s="68"/>
      <c r="M14" s="68"/>
      <c r="N14" s="69"/>
      <c r="P14" s="36"/>
    </row>
    <row r="15" spans="2:16" x14ac:dyDescent="0.3">
      <c r="B15" s="7">
        <v>11</v>
      </c>
      <c r="C15" s="65"/>
      <c r="D15" s="66"/>
      <c r="E15" s="67"/>
      <c r="F15" s="68"/>
      <c r="G15" s="68"/>
      <c r="H15" s="68"/>
      <c r="I15" s="68"/>
      <c r="J15" s="68"/>
      <c r="K15" s="68"/>
      <c r="L15" s="68"/>
      <c r="M15" s="68"/>
      <c r="N15" s="69"/>
      <c r="P15" s="36"/>
    </row>
    <row r="16" spans="2:16" x14ac:dyDescent="0.3">
      <c r="B16" s="7">
        <v>12</v>
      </c>
      <c r="C16" s="65"/>
      <c r="D16" s="66"/>
      <c r="E16" s="67"/>
      <c r="F16" s="68"/>
      <c r="G16" s="68"/>
      <c r="H16" s="68"/>
      <c r="I16" s="68"/>
      <c r="J16" s="68"/>
      <c r="K16" s="68"/>
      <c r="L16" s="68"/>
      <c r="M16" s="68"/>
      <c r="N16" s="69"/>
      <c r="P16" s="36"/>
    </row>
    <row r="17" spans="2:16" x14ac:dyDescent="0.3">
      <c r="B17" s="7">
        <v>13</v>
      </c>
      <c r="C17" s="65"/>
      <c r="D17" s="66"/>
      <c r="E17" s="67"/>
      <c r="F17" s="68"/>
      <c r="G17" s="68"/>
      <c r="H17" s="68"/>
      <c r="I17" s="68"/>
      <c r="J17" s="68"/>
      <c r="K17" s="68"/>
      <c r="L17" s="68"/>
      <c r="M17" s="68"/>
      <c r="N17" s="69"/>
      <c r="P17" s="36"/>
    </row>
    <row r="18" spans="2:16" x14ac:dyDescent="0.3">
      <c r="B18" s="7">
        <v>14</v>
      </c>
      <c r="C18" s="65"/>
      <c r="D18" s="66"/>
      <c r="E18" s="67"/>
      <c r="F18" s="68"/>
      <c r="G18" s="68"/>
      <c r="H18" s="68"/>
      <c r="I18" s="68"/>
      <c r="J18" s="68"/>
      <c r="K18" s="68"/>
      <c r="L18" s="68"/>
      <c r="M18" s="68"/>
      <c r="N18" s="69"/>
      <c r="P18" s="36"/>
    </row>
    <row r="19" spans="2:16" x14ac:dyDescent="0.3">
      <c r="B19" s="7">
        <v>15</v>
      </c>
      <c r="C19" s="65"/>
      <c r="D19" s="66"/>
      <c r="E19" s="67"/>
      <c r="F19" s="68"/>
      <c r="G19" s="68"/>
      <c r="H19" s="68"/>
      <c r="I19" s="68"/>
      <c r="J19" s="68"/>
      <c r="K19" s="68"/>
      <c r="L19" s="68"/>
      <c r="M19" s="68"/>
      <c r="N19" s="69"/>
      <c r="P19" s="36"/>
    </row>
    <row r="20" spans="2:16" x14ac:dyDescent="0.3">
      <c r="B20" s="7">
        <v>16</v>
      </c>
      <c r="C20" s="65"/>
      <c r="D20" s="66"/>
      <c r="E20" s="67"/>
      <c r="F20" s="68"/>
      <c r="G20" s="68"/>
      <c r="H20" s="68"/>
      <c r="I20" s="68"/>
      <c r="J20" s="68"/>
      <c r="K20" s="68"/>
      <c r="L20" s="68"/>
      <c r="M20" s="68"/>
      <c r="N20" s="69"/>
      <c r="P20" s="36"/>
    </row>
    <row r="21" spans="2:16" x14ac:dyDescent="0.3">
      <c r="B21" s="7">
        <v>17</v>
      </c>
      <c r="C21" s="65"/>
      <c r="D21" s="66"/>
      <c r="E21" s="67"/>
      <c r="F21" s="68"/>
      <c r="G21" s="68"/>
      <c r="H21" s="68"/>
      <c r="I21" s="68"/>
      <c r="J21" s="68"/>
      <c r="K21" s="68"/>
      <c r="L21" s="68"/>
      <c r="M21" s="68"/>
      <c r="N21" s="69"/>
      <c r="P21" s="36"/>
    </row>
    <row r="22" spans="2:16" x14ac:dyDescent="0.3">
      <c r="B22" s="7">
        <v>18</v>
      </c>
      <c r="C22" s="65"/>
      <c r="D22" s="66"/>
      <c r="E22" s="67"/>
      <c r="F22" s="68"/>
      <c r="G22" s="68"/>
      <c r="H22" s="68"/>
      <c r="I22" s="68"/>
      <c r="J22" s="68"/>
      <c r="K22" s="68"/>
      <c r="L22" s="68"/>
      <c r="M22" s="68"/>
      <c r="N22" s="69"/>
      <c r="P22" s="36"/>
    </row>
    <row r="23" spans="2:16" x14ac:dyDescent="0.3">
      <c r="B23" s="7">
        <v>19</v>
      </c>
      <c r="C23" s="65"/>
      <c r="D23" s="66"/>
      <c r="E23" s="67"/>
      <c r="F23" s="68"/>
      <c r="G23" s="68"/>
      <c r="H23" s="68"/>
      <c r="I23" s="68"/>
      <c r="J23" s="68"/>
      <c r="K23" s="68"/>
      <c r="L23" s="68"/>
      <c r="M23" s="68"/>
      <c r="N23" s="69"/>
      <c r="P23" s="36"/>
    </row>
    <row r="24" spans="2:16" x14ac:dyDescent="0.3">
      <c r="B24" s="7">
        <v>20</v>
      </c>
      <c r="C24" s="65"/>
      <c r="D24" s="66"/>
      <c r="E24" s="67"/>
      <c r="F24" s="68"/>
      <c r="G24" s="68"/>
      <c r="H24" s="68"/>
      <c r="I24" s="68"/>
      <c r="J24" s="68"/>
      <c r="K24" s="68"/>
      <c r="L24" s="68"/>
      <c r="M24" s="68"/>
      <c r="N24" s="69"/>
      <c r="P24" s="36"/>
    </row>
    <row r="25" spans="2:16" x14ac:dyDescent="0.3">
      <c r="B25" s="7">
        <v>21</v>
      </c>
      <c r="C25" s="65"/>
      <c r="D25" s="66"/>
      <c r="E25" s="67"/>
      <c r="F25" s="68"/>
      <c r="G25" s="68"/>
      <c r="H25" s="68"/>
      <c r="I25" s="68"/>
      <c r="J25" s="68"/>
      <c r="K25" s="68"/>
      <c r="L25" s="68"/>
      <c r="M25" s="68"/>
      <c r="N25" s="69"/>
      <c r="P25" s="36"/>
    </row>
    <row r="26" spans="2:16" x14ac:dyDescent="0.3">
      <c r="B26" s="7">
        <v>22</v>
      </c>
      <c r="C26" s="65"/>
      <c r="D26" s="66"/>
      <c r="E26" s="67"/>
      <c r="F26" s="68"/>
      <c r="G26" s="68"/>
      <c r="H26" s="68"/>
      <c r="I26" s="68"/>
      <c r="J26" s="68"/>
      <c r="K26" s="68"/>
      <c r="L26" s="68"/>
      <c r="M26" s="68"/>
      <c r="N26" s="69"/>
      <c r="P26" s="36"/>
    </row>
    <row r="27" spans="2:16" x14ac:dyDescent="0.3">
      <c r="B27" s="7">
        <v>23</v>
      </c>
      <c r="C27" s="65"/>
      <c r="D27" s="66"/>
      <c r="E27" s="67"/>
      <c r="F27" s="68"/>
      <c r="G27" s="68"/>
      <c r="H27" s="68"/>
      <c r="I27" s="68"/>
      <c r="J27" s="68"/>
      <c r="K27" s="68"/>
      <c r="L27" s="68"/>
      <c r="M27" s="68"/>
      <c r="N27" s="69"/>
      <c r="P27" s="36"/>
    </row>
    <row r="28" spans="2:16" x14ac:dyDescent="0.3">
      <c r="B28" s="7">
        <v>24</v>
      </c>
      <c r="C28" s="65"/>
      <c r="D28" s="66"/>
      <c r="E28" s="67"/>
      <c r="F28" s="68"/>
      <c r="G28" s="68"/>
      <c r="H28" s="68"/>
      <c r="I28" s="68"/>
      <c r="J28" s="68"/>
      <c r="K28" s="68"/>
      <c r="L28" s="68"/>
      <c r="M28" s="68"/>
      <c r="N28" s="69"/>
      <c r="P28" s="36"/>
    </row>
    <row r="29" spans="2:16" ht="14.5" thickBot="1" x14ac:dyDescent="0.35">
      <c r="B29" s="8">
        <v>25</v>
      </c>
      <c r="C29" s="65"/>
      <c r="D29" s="70"/>
      <c r="E29" s="71"/>
      <c r="F29" s="72"/>
      <c r="G29" s="72"/>
      <c r="H29" s="72"/>
      <c r="I29" s="72"/>
      <c r="J29" s="72"/>
      <c r="K29" s="72"/>
      <c r="L29" s="72"/>
      <c r="M29" s="72"/>
      <c r="N29" s="73"/>
      <c r="P29" s="36"/>
    </row>
    <row r="30" spans="2:16" ht="14.5" thickBot="1" x14ac:dyDescent="0.35"/>
    <row r="31" spans="2:16" ht="31.5" customHeight="1" thickBot="1" x14ac:dyDescent="0.35">
      <c r="B31" s="53" t="s">
        <v>61</v>
      </c>
      <c r="C31" s="12"/>
      <c r="D31" s="9"/>
      <c r="E31" s="10">
        <f>SUM(D37:D61)</f>
        <v>0</v>
      </c>
      <c r="F31" s="10">
        <f t="shared" ref="F31:N31" si="0">SUM(E37:E61)</f>
        <v>0</v>
      </c>
      <c r="G31" s="10">
        <f t="shared" si="0"/>
        <v>0</v>
      </c>
      <c r="H31" s="10">
        <f t="shared" si="0"/>
        <v>0</v>
      </c>
      <c r="I31" s="10">
        <f t="shared" si="0"/>
        <v>0</v>
      </c>
      <c r="J31" s="10">
        <f t="shared" si="0"/>
        <v>0</v>
      </c>
      <c r="K31" s="10">
        <f t="shared" si="0"/>
        <v>0</v>
      </c>
      <c r="L31" s="10">
        <f t="shared" si="0"/>
        <v>0</v>
      </c>
      <c r="M31" s="10">
        <f t="shared" si="0"/>
        <v>0</v>
      </c>
      <c r="N31" s="11">
        <f t="shared" si="0"/>
        <v>0</v>
      </c>
    </row>
    <row r="32" spans="2:16" ht="31.5" customHeight="1" thickBot="1" x14ac:dyDescent="0.45">
      <c r="B32" s="53" t="s">
        <v>60</v>
      </c>
      <c r="C32" s="12"/>
      <c r="D32" s="12"/>
      <c r="E32" s="10">
        <f>SUM(Q37:Q61)</f>
        <v>0</v>
      </c>
      <c r="F32" s="10">
        <f t="shared" ref="F32:N32" si="1">SUM(R37:R61)</f>
        <v>0</v>
      </c>
      <c r="G32" s="10">
        <f t="shared" si="1"/>
        <v>0</v>
      </c>
      <c r="H32" s="10">
        <f t="shared" si="1"/>
        <v>0</v>
      </c>
      <c r="I32" s="10">
        <f t="shared" si="1"/>
        <v>0</v>
      </c>
      <c r="J32" s="10">
        <f t="shared" si="1"/>
        <v>0</v>
      </c>
      <c r="K32" s="10">
        <f t="shared" si="1"/>
        <v>0</v>
      </c>
      <c r="L32" s="10">
        <f t="shared" si="1"/>
        <v>0</v>
      </c>
      <c r="M32" s="10">
        <f t="shared" si="1"/>
        <v>0</v>
      </c>
      <c r="N32" s="11">
        <f t="shared" si="1"/>
        <v>0</v>
      </c>
    </row>
    <row r="33" spans="2:26" x14ac:dyDescent="0.3">
      <c r="B33" s="21"/>
    </row>
    <row r="34" spans="2:26" ht="14.5" hidden="1" thickBot="1" x14ac:dyDescent="0.35"/>
    <row r="35" spans="2:26" ht="16" hidden="1" thickBot="1" x14ac:dyDescent="0.35">
      <c r="B35" s="13"/>
      <c r="C35" s="14"/>
      <c r="D35" s="14"/>
      <c r="E35" s="138" t="s">
        <v>35</v>
      </c>
      <c r="F35" s="139"/>
      <c r="G35" s="139"/>
      <c r="H35" s="139"/>
      <c r="I35" s="139"/>
      <c r="J35" s="139"/>
      <c r="K35" s="139"/>
      <c r="L35" s="139"/>
      <c r="M35" s="140"/>
      <c r="N35" s="15"/>
      <c r="O35" s="138" t="s">
        <v>36</v>
      </c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40"/>
    </row>
    <row r="36" spans="2:26" ht="16" hidden="1" thickBot="1" x14ac:dyDescent="0.35">
      <c r="B36" s="16" t="s">
        <v>1</v>
      </c>
      <c r="C36" s="17" t="s">
        <v>2</v>
      </c>
      <c r="D36" s="18">
        <v>2025</v>
      </c>
      <c r="E36" s="19">
        <v>2026</v>
      </c>
      <c r="F36" s="19">
        <v>2027</v>
      </c>
      <c r="G36" s="19">
        <v>2028</v>
      </c>
      <c r="H36" s="19">
        <v>2029</v>
      </c>
      <c r="I36" s="19">
        <v>2030</v>
      </c>
      <c r="J36" s="19">
        <v>2031</v>
      </c>
      <c r="K36" s="19">
        <v>2032</v>
      </c>
      <c r="L36" s="19">
        <v>2033</v>
      </c>
      <c r="M36" s="20">
        <v>2034</v>
      </c>
      <c r="N36" s="21"/>
      <c r="O36" s="16" t="s">
        <v>1</v>
      </c>
      <c r="P36" s="17" t="s">
        <v>2</v>
      </c>
      <c r="Q36" s="22">
        <v>2025</v>
      </c>
      <c r="R36" s="23">
        <v>2026</v>
      </c>
      <c r="S36" s="23">
        <v>2027</v>
      </c>
      <c r="T36" s="23">
        <v>2028</v>
      </c>
      <c r="U36" s="23">
        <v>2029</v>
      </c>
      <c r="V36" s="23">
        <v>2030</v>
      </c>
      <c r="W36" s="23">
        <v>2031</v>
      </c>
      <c r="X36" s="23">
        <v>2032</v>
      </c>
      <c r="Y36" s="23">
        <v>2033</v>
      </c>
      <c r="Z36" s="24">
        <v>2034</v>
      </c>
    </row>
    <row r="37" spans="2:26" hidden="1" x14ac:dyDescent="0.3">
      <c r="B37" s="25">
        <v>1</v>
      </c>
      <c r="C37" s="26" t="str">
        <f>IF(C5="","",C5)</f>
        <v/>
      </c>
      <c r="D37" s="27" t="str">
        <f>IF($D5="","-",IF($D5="MWh",E5/0.277778,(E5*VLOOKUP($C5,Brændsler!$A$4:$F$44,6,FALSE)*VLOOKUP($C5,Brændsler!$A$4:$F$44,4,FALSE))))</f>
        <v>-</v>
      </c>
      <c r="E37" s="27" t="str">
        <f>IF($D5="","-",IF($D5="MWh",F5/0.277778,(F5*VLOOKUP($C5,Brændsler!$A$4:$F$44,6,FALSE)*VLOOKUP($C5,Brændsler!$A$4:$F$44,4,FALSE))))</f>
        <v>-</v>
      </c>
      <c r="F37" s="27" t="str">
        <f>IF($D5="","-",IF($D5="MWh",G5/0.277778,(G5*VLOOKUP($C5,Brændsler!$A$4:$F$44,6,FALSE)*VLOOKUP($C5,Brændsler!$A$4:$F$44,4,FALSE))))</f>
        <v>-</v>
      </c>
      <c r="G37" s="27" t="str">
        <f>IF($D5="","-",IF($D5="MWh",H5/0.277778,(H5*VLOOKUP($C5,Brændsler!$A$4:$F$44,6,FALSE)*VLOOKUP($C5,Brændsler!$A$4:$F$44,4,FALSE))))</f>
        <v>-</v>
      </c>
      <c r="H37" s="27" t="str">
        <f>IF($D5="","-",IF($D5="MWh",I5/0.277778,(I5*VLOOKUP($C5,Brændsler!$A$4:$F$44,6,FALSE)*VLOOKUP($C5,Brændsler!$A$4:$F$44,4,FALSE))))</f>
        <v>-</v>
      </c>
      <c r="I37" s="27" t="str">
        <f>IF($D5="","-",IF($D5="MWh",J5/0.277778,(J5*VLOOKUP($C5,Brændsler!$A$4:$F$44,6,FALSE)*VLOOKUP($C5,Brændsler!$A$4:$F$44,4,FALSE))))</f>
        <v>-</v>
      </c>
      <c r="J37" s="27" t="str">
        <f>IF($D5="","-",IF($D5="MWh",K5/0.277778,(K5*VLOOKUP($C5,Brændsler!$A$4:$F$44,6,FALSE)*VLOOKUP($C5,Brændsler!$A$4:$F$44,4,FALSE))))</f>
        <v>-</v>
      </c>
      <c r="K37" s="27" t="str">
        <f>IF($D5="","-",IF($D5="MWh",L5/0.277778,(L5*VLOOKUP($C5,Brændsler!$A$4:$F$44,6,FALSE)*VLOOKUP($C5,Brændsler!$A$4:$F$44,4,FALSE))))</f>
        <v>-</v>
      </c>
      <c r="L37" s="27" t="str">
        <f>IF($D5="","-",IF($D5="MWh",M5/0.277778,(M5*VLOOKUP($C5,Brændsler!$A$4:$F$44,6,FALSE)*VLOOKUP($C5,Brændsler!$A$4:$F$44,4,FALSE))))</f>
        <v>-</v>
      </c>
      <c r="M37" s="27" t="str">
        <f>IF($D5="","-",IF($D5="MWh",N5/0.277778,(N5*VLOOKUP($C5,Brændsler!$A$4:$F$44,6,FALSE)*VLOOKUP($C5,Brændsler!$A$4:$F$44,4,FALSE))))</f>
        <v>-</v>
      </c>
      <c r="N37" s="21"/>
      <c r="O37" s="25">
        <v>1</v>
      </c>
      <c r="P37" s="26" t="str">
        <f>C37</f>
        <v/>
      </c>
      <c r="Q37" s="28" t="str">
        <f>IF(D37="-","-",(D37*VLOOKUP($P37,Brændsler!$A$5:$F$44,5,FALSE))/1000)</f>
        <v>-</v>
      </c>
      <c r="R37" s="28" t="str">
        <f>IF(E37="-","-",(E37*VLOOKUP($P37,Brændsler!$A$5:$F$44,5,FALSE))/1000)</f>
        <v>-</v>
      </c>
      <c r="S37" s="28" t="str">
        <f>IF(F37="-","-",(F37*VLOOKUP($P37,Brændsler!$A$5:$F$44,5,FALSE))/1000)</f>
        <v>-</v>
      </c>
      <c r="T37" s="28" t="str">
        <f>IF(G37="-","-",(G37*VLOOKUP($P37,Brændsler!$A$5:$F$44,5,FALSE))/1000)</f>
        <v>-</v>
      </c>
      <c r="U37" s="28" t="str">
        <f>IF(H37="-","-",(H37*VLOOKUP($P37,Brændsler!$A$5:$F$44,5,FALSE))/1000)</f>
        <v>-</v>
      </c>
      <c r="V37" s="28" t="str">
        <f>IF(I37="-","-",(I37*VLOOKUP($P37,Brændsler!$A$5:$F$44,5,FALSE))/1000)</f>
        <v>-</v>
      </c>
      <c r="W37" s="28" t="str">
        <f>IF(J37="-","-",(J37*VLOOKUP($P37,Brændsler!$A$5:$F$44,5,FALSE))/1000)</f>
        <v>-</v>
      </c>
      <c r="X37" s="28" t="str">
        <f>IF(K37="-","-",(K37*VLOOKUP($P37,Brændsler!$A$5:$F$44,5,FALSE))/1000)</f>
        <v>-</v>
      </c>
      <c r="Y37" s="28" t="str">
        <f>IF(L37="-","-",(L37*VLOOKUP($P37,Brændsler!$A$5:$F$44,5,FALSE))/1000)</f>
        <v>-</v>
      </c>
      <c r="Z37" s="28" t="str">
        <f>IF(M37="-","-",(M37*VLOOKUP($P37,Brændsler!$A$5:$F$44,5,FALSE))/1000)</f>
        <v>-</v>
      </c>
    </row>
    <row r="38" spans="2:26" hidden="1" x14ac:dyDescent="0.3">
      <c r="B38" s="25">
        <v>2</v>
      </c>
      <c r="C38" s="26" t="str">
        <f t="shared" ref="C38:C61" si="2">IF(C6="","",C6)</f>
        <v/>
      </c>
      <c r="D38" s="27" t="str">
        <f>IF($D6="","-",IF($D6="MWh",E6/0.277778,(E6*VLOOKUP($C6,Brændsler!$A$4:$F$44,6,FALSE)*VLOOKUP($C6,Brændsler!$A$4:$F$44,4,FALSE))))</f>
        <v>-</v>
      </c>
      <c r="E38" s="27" t="str">
        <f>IF($D6="","-",IF($D6="MWh",F6/0.277778,(F6*VLOOKUP($C6,Brændsler!$A$4:$F$44,6,FALSE)*VLOOKUP($C6,Brændsler!$A$4:$F$44,4,FALSE))))</f>
        <v>-</v>
      </c>
      <c r="F38" s="27" t="str">
        <f>IF($D6="","-",IF($D6="MWh",G6/0.277778,(G6*VLOOKUP($C6,Brændsler!$A$4:$F$44,6,FALSE)*VLOOKUP($C6,Brændsler!$A$4:$F$44,4,FALSE))))</f>
        <v>-</v>
      </c>
      <c r="G38" s="27" t="str">
        <f>IF($D6="","-",IF($D6="MWh",H6/0.277778,(H6*VLOOKUP($C6,Brændsler!$A$4:$F$44,6,FALSE)*VLOOKUP($C6,Brændsler!$A$4:$F$44,4,FALSE))))</f>
        <v>-</v>
      </c>
      <c r="H38" s="27" t="str">
        <f>IF($D6="","-",IF($D6="MWh",I6/0.277778,(I6*VLOOKUP($C6,Brændsler!$A$4:$F$44,6,FALSE)*VLOOKUP($C6,Brændsler!$A$4:$F$44,4,FALSE))))</f>
        <v>-</v>
      </c>
      <c r="I38" s="27" t="str">
        <f>IF($D6="","-",IF($D6="MWh",J6/0.277778,(J6*VLOOKUP($C6,Brændsler!$A$4:$F$44,6,FALSE)*VLOOKUP($C6,Brændsler!$A$4:$F$44,4,FALSE))))</f>
        <v>-</v>
      </c>
      <c r="J38" s="27" t="str">
        <f>IF($D6="","-",IF($D6="MWh",K6/0.277778,(K6*VLOOKUP($C6,Brændsler!$A$4:$F$44,6,FALSE)*VLOOKUP($C6,Brændsler!$A$4:$F$44,4,FALSE))))</f>
        <v>-</v>
      </c>
      <c r="K38" s="27" t="str">
        <f>IF($D6="","-",IF($D6="MWh",L6/0.277778,(L6*VLOOKUP($C6,Brændsler!$A$4:$F$44,6,FALSE)*VLOOKUP($C6,Brændsler!$A$4:$F$44,4,FALSE))))</f>
        <v>-</v>
      </c>
      <c r="L38" s="27" t="str">
        <f>IF($D6="","-",IF($D6="MWh",M6/0.277778,(M6*VLOOKUP($C6,Brændsler!$A$4:$F$44,6,FALSE)*VLOOKUP($C6,Brændsler!$A$4:$F$44,4,FALSE))))</f>
        <v>-</v>
      </c>
      <c r="M38" s="27" t="str">
        <f>IF($D6="","-",IF($D6="MWh",N6/0.277778,(N6*VLOOKUP($C6,Brændsler!$A$4:$F$44,6,FALSE)*VLOOKUP($C6,Brændsler!$A$4:$F$44,4,FALSE))))</f>
        <v>-</v>
      </c>
      <c r="N38" s="21"/>
      <c r="O38" s="25">
        <v>2</v>
      </c>
      <c r="P38" s="26" t="str">
        <f t="shared" ref="P38:P61" si="3">C38</f>
        <v/>
      </c>
      <c r="Q38" s="28" t="str">
        <f>IF(D38="-","-",(D38*VLOOKUP($P38,Brændsler!$A$5:$F$44,5,FALSE))/1000)</f>
        <v>-</v>
      </c>
      <c r="R38" s="28" t="str">
        <f>IF(E38="-","-",(E38*VLOOKUP($P38,Brændsler!$A$5:$F$44,5,FALSE))/1000)</f>
        <v>-</v>
      </c>
      <c r="S38" s="28" t="str">
        <f>IF(F38="-","-",(F38*VLOOKUP($P38,Brændsler!$A$5:$F$44,5,FALSE))/1000)</f>
        <v>-</v>
      </c>
      <c r="T38" s="28" t="str">
        <f>IF(G38="-","-",(G38*VLOOKUP($P38,Brændsler!$A$5:$F$44,5,FALSE))/1000)</f>
        <v>-</v>
      </c>
      <c r="U38" s="28" t="str">
        <f>IF(H38="-","-",(H38*VLOOKUP($P38,Brændsler!$A$5:$F$44,5,FALSE))/1000)</f>
        <v>-</v>
      </c>
      <c r="V38" s="28" t="str">
        <f>IF(I38="-","-",(I38*VLOOKUP($P38,Brændsler!$A$5:$F$44,5,FALSE))/1000)</f>
        <v>-</v>
      </c>
      <c r="W38" s="28" t="str">
        <f>IF(J38="-","-",(J38*VLOOKUP($P38,Brændsler!$A$5:$F$44,5,FALSE))/1000)</f>
        <v>-</v>
      </c>
      <c r="X38" s="28" t="str">
        <f>IF(K38="-","-",(K38*VLOOKUP($P38,Brændsler!$A$5:$F$44,5,FALSE))/1000)</f>
        <v>-</v>
      </c>
      <c r="Y38" s="28" t="str">
        <f>IF(L38="-","-",(L38*VLOOKUP($P38,Brændsler!$A$5:$F$44,5,FALSE))/1000)</f>
        <v>-</v>
      </c>
      <c r="Z38" s="28" t="str">
        <f>IF(M38="-","-",(M38*VLOOKUP($P38,Brændsler!$A$5:$F$44,5,FALSE))/1000)</f>
        <v>-</v>
      </c>
    </row>
    <row r="39" spans="2:26" hidden="1" x14ac:dyDescent="0.3">
      <c r="B39" s="25">
        <v>3</v>
      </c>
      <c r="C39" s="26" t="str">
        <f t="shared" si="2"/>
        <v/>
      </c>
      <c r="D39" s="27" t="str">
        <f>IF($D7="","-",IF($D7="MWh",E7/0.277778,(E7*VLOOKUP($C7,Brændsler!$A$4:$F$44,6,FALSE)*VLOOKUP($C7,Brændsler!$A$4:$F$44,4,FALSE))))</f>
        <v>-</v>
      </c>
      <c r="E39" s="27" t="str">
        <f>IF($D7="","-",IF($D7="MWh",F7/0.277778,(F7*VLOOKUP($C7,Brændsler!$A$4:$F$44,6,FALSE)*VLOOKUP($C7,Brændsler!$A$4:$F$44,4,FALSE))))</f>
        <v>-</v>
      </c>
      <c r="F39" s="27" t="str">
        <f>IF($D7="","-",IF($D7="MWh",G7/0.277778,(G7*VLOOKUP($C7,Brændsler!$A$4:$F$44,6,FALSE)*VLOOKUP($C7,Brændsler!$A$4:$F$44,4,FALSE))))</f>
        <v>-</v>
      </c>
      <c r="G39" s="27" t="str">
        <f>IF($D7="","-",IF($D7="MWh",H7/0.277778,(H7*VLOOKUP($C7,Brændsler!$A$4:$F$44,6,FALSE)*VLOOKUP($C7,Brændsler!$A$4:$F$44,4,FALSE))))</f>
        <v>-</v>
      </c>
      <c r="H39" s="27" t="str">
        <f>IF($D7="","-",IF($D7="MWh",I7/0.277778,(I7*VLOOKUP($C7,Brændsler!$A$4:$F$44,6,FALSE)*VLOOKUP($C7,Brændsler!$A$4:$F$44,4,FALSE))))</f>
        <v>-</v>
      </c>
      <c r="I39" s="27" t="str">
        <f>IF($D7="","-",IF($D7="MWh",J7/0.277778,(J7*VLOOKUP($C7,Brændsler!$A$4:$F$44,6,FALSE)*VLOOKUP($C7,Brændsler!$A$4:$F$44,4,FALSE))))</f>
        <v>-</v>
      </c>
      <c r="J39" s="27" t="str">
        <f>IF($D7="","-",IF($D7="MWh",K7/0.277778,(K7*VLOOKUP($C7,Brændsler!$A$4:$F$44,6,FALSE)*VLOOKUP($C7,Brændsler!$A$4:$F$44,4,FALSE))))</f>
        <v>-</v>
      </c>
      <c r="K39" s="27" t="str">
        <f>IF($D7="","-",IF($D7="MWh",L7/0.277778,(L7*VLOOKUP($C7,Brændsler!$A$4:$F$44,6,FALSE)*VLOOKUP($C7,Brændsler!$A$4:$F$44,4,FALSE))))</f>
        <v>-</v>
      </c>
      <c r="L39" s="27" t="str">
        <f>IF($D7="","-",IF($D7="MWh",M7/0.277778,(M7*VLOOKUP($C7,Brændsler!$A$4:$F$44,6,FALSE)*VLOOKUP($C7,Brændsler!$A$4:$F$44,4,FALSE))))</f>
        <v>-</v>
      </c>
      <c r="M39" s="27" t="str">
        <f>IF($D7="","-",IF($D7="MWh",N7/0.277778,(N7*VLOOKUP($C7,Brændsler!$A$4:$F$44,6,FALSE)*VLOOKUP($C7,Brændsler!$A$4:$F$44,4,FALSE))))</f>
        <v>-</v>
      </c>
      <c r="N39" s="21"/>
      <c r="O39" s="25">
        <v>3</v>
      </c>
      <c r="P39" s="26" t="str">
        <f t="shared" si="3"/>
        <v/>
      </c>
      <c r="Q39" s="28" t="str">
        <f>IF(D39="-","-",(D39*VLOOKUP($P39,Brændsler!$A$5:$F$44,5,FALSE))/1000)</f>
        <v>-</v>
      </c>
      <c r="R39" s="28" t="str">
        <f>IF(E39="-","-",(E39*VLOOKUP($P39,Brændsler!$A$5:$F$44,5,FALSE))/1000)</f>
        <v>-</v>
      </c>
      <c r="S39" s="28" t="str">
        <f>IF(F39="-","-",(F39*VLOOKUP($P39,Brændsler!$A$5:$F$44,5,FALSE))/1000)</f>
        <v>-</v>
      </c>
      <c r="T39" s="28" t="str">
        <f>IF(G39="-","-",(G39*VLOOKUP($P39,Brændsler!$A$5:$F$44,5,FALSE))/1000)</f>
        <v>-</v>
      </c>
      <c r="U39" s="28" t="str">
        <f>IF(H39="-","-",(H39*VLOOKUP($P39,Brændsler!$A$5:$F$44,5,FALSE))/1000)</f>
        <v>-</v>
      </c>
      <c r="V39" s="28" t="str">
        <f>IF(I39="-","-",(I39*VLOOKUP($P39,Brændsler!$A$5:$F$44,5,FALSE))/1000)</f>
        <v>-</v>
      </c>
      <c r="W39" s="28" t="str">
        <f>IF(J39="-","-",(J39*VLOOKUP($P39,Brændsler!$A$5:$F$44,5,FALSE))/1000)</f>
        <v>-</v>
      </c>
      <c r="X39" s="28" t="str">
        <f>IF(K39="-","-",(K39*VLOOKUP($P39,Brændsler!$A$5:$F$44,5,FALSE))/1000)</f>
        <v>-</v>
      </c>
      <c r="Y39" s="28" t="str">
        <f>IF(L39="-","-",(L39*VLOOKUP($P39,Brændsler!$A$5:$F$44,5,FALSE))/1000)</f>
        <v>-</v>
      </c>
      <c r="Z39" s="28" t="str">
        <f>IF(M39="-","-",(M39*VLOOKUP($P39,Brændsler!$A$5:$F$44,5,FALSE))/1000)</f>
        <v>-</v>
      </c>
    </row>
    <row r="40" spans="2:26" hidden="1" x14ac:dyDescent="0.3">
      <c r="B40" s="25">
        <v>4</v>
      </c>
      <c r="C40" s="26" t="str">
        <f t="shared" si="2"/>
        <v/>
      </c>
      <c r="D40" s="27" t="str">
        <f>IF($D8="","-",IF($D8="MWh",E8/0.277778,(E8*VLOOKUP($C8,Brændsler!$A$4:$F$44,6,FALSE)*VLOOKUP($C8,Brændsler!$A$4:$F$44,4,FALSE))))</f>
        <v>-</v>
      </c>
      <c r="E40" s="27" t="str">
        <f>IF($D8="","-",IF($D8="MWh",F8/0.277778,(F8*VLOOKUP($C8,Brændsler!$A$4:$F$44,6,FALSE)*VLOOKUP($C8,Brændsler!$A$4:$F$44,4,FALSE))))</f>
        <v>-</v>
      </c>
      <c r="F40" s="27" t="str">
        <f>IF($D8="","-",IF($D8="MWh",G8/0.277778,(G8*VLOOKUP($C8,Brændsler!$A$4:$F$44,6,FALSE)*VLOOKUP($C8,Brændsler!$A$4:$F$44,4,FALSE))))</f>
        <v>-</v>
      </c>
      <c r="G40" s="27" t="str">
        <f>IF($D8="","-",IF($D8="MWh",H8/0.277778,(H8*VLOOKUP($C8,Brændsler!$A$4:$F$44,6,FALSE)*VLOOKUP($C8,Brændsler!$A$4:$F$44,4,FALSE))))</f>
        <v>-</v>
      </c>
      <c r="H40" s="27" t="str">
        <f>IF($D8="","-",IF($D8="MWh",I8/0.277778,(I8*VLOOKUP($C8,Brændsler!$A$4:$F$44,6,FALSE)*VLOOKUP($C8,Brændsler!$A$4:$F$44,4,FALSE))))</f>
        <v>-</v>
      </c>
      <c r="I40" s="27" t="str">
        <f>IF($D8="","-",IF($D8="MWh",J8/0.277778,(J8*VLOOKUP($C8,Brændsler!$A$4:$F$44,6,FALSE)*VLOOKUP($C8,Brændsler!$A$4:$F$44,4,FALSE))))</f>
        <v>-</v>
      </c>
      <c r="J40" s="27" t="str">
        <f>IF($D8="","-",IF($D8="MWh",K8/0.277778,(K8*VLOOKUP($C8,Brændsler!$A$4:$F$44,6,FALSE)*VLOOKUP($C8,Brændsler!$A$4:$F$44,4,FALSE))))</f>
        <v>-</v>
      </c>
      <c r="K40" s="27" t="str">
        <f>IF($D8="","-",IF($D8="MWh",L8/0.277778,(L8*VLOOKUP($C8,Brændsler!$A$4:$F$44,6,FALSE)*VLOOKUP($C8,Brændsler!$A$4:$F$44,4,FALSE))))</f>
        <v>-</v>
      </c>
      <c r="L40" s="27" t="str">
        <f>IF($D8="","-",IF($D8="MWh",M8/0.277778,(M8*VLOOKUP($C8,Brændsler!$A$4:$F$44,6,FALSE)*VLOOKUP($C8,Brændsler!$A$4:$F$44,4,FALSE))))</f>
        <v>-</v>
      </c>
      <c r="M40" s="27" t="str">
        <f>IF($D8="","-",IF($D8="MWh",N8/0.277778,(N8*VLOOKUP($C8,Brændsler!$A$4:$F$44,6,FALSE)*VLOOKUP($C8,Brændsler!$A$4:$F$44,4,FALSE))))</f>
        <v>-</v>
      </c>
      <c r="N40" s="21"/>
      <c r="O40" s="25">
        <v>4</v>
      </c>
      <c r="P40" s="26" t="str">
        <f t="shared" si="3"/>
        <v/>
      </c>
      <c r="Q40" s="28" t="str">
        <f>IF(D40="-","-",(D40*VLOOKUP($P40,Brændsler!$A$5:$F$44,5,FALSE))/1000)</f>
        <v>-</v>
      </c>
      <c r="R40" s="28" t="str">
        <f>IF(E40="-","-",(E40*VLOOKUP($P40,Brændsler!$A$5:$F$44,5,FALSE))/1000)</f>
        <v>-</v>
      </c>
      <c r="S40" s="28" t="str">
        <f>IF(F40="-","-",(F40*VLOOKUP($P40,Brændsler!$A$5:$F$44,5,FALSE))/1000)</f>
        <v>-</v>
      </c>
      <c r="T40" s="28" t="str">
        <f>IF(G40="-","-",(G40*VLOOKUP($P40,Brændsler!$A$5:$F$44,5,FALSE))/1000)</f>
        <v>-</v>
      </c>
      <c r="U40" s="28" t="str">
        <f>IF(H40="-","-",(H40*VLOOKUP($P40,Brændsler!$A$5:$F$44,5,FALSE))/1000)</f>
        <v>-</v>
      </c>
      <c r="V40" s="28" t="str">
        <f>IF(I40="-","-",(I40*VLOOKUP($P40,Brændsler!$A$5:$F$44,5,FALSE))/1000)</f>
        <v>-</v>
      </c>
      <c r="W40" s="28" t="str">
        <f>IF(J40="-","-",(J40*VLOOKUP($P40,Brændsler!$A$5:$F$44,5,FALSE))/1000)</f>
        <v>-</v>
      </c>
      <c r="X40" s="28" t="str">
        <f>IF(K40="-","-",(K40*VLOOKUP($P40,Brændsler!$A$5:$F$44,5,FALSE))/1000)</f>
        <v>-</v>
      </c>
      <c r="Y40" s="28" t="str">
        <f>IF(L40="-","-",(L40*VLOOKUP($P40,Brændsler!$A$5:$F$44,5,FALSE))/1000)</f>
        <v>-</v>
      </c>
      <c r="Z40" s="28" t="str">
        <f>IF(M40="-","-",(M40*VLOOKUP($P40,Brændsler!$A$5:$F$44,5,FALSE))/1000)</f>
        <v>-</v>
      </c>
    </row>
    <row r="41" spans="2:26" hidden="1" x14ac:dyDescent="0.3">
      <c r="B41" s="25">
        <v>5</v>
      </c>
      <c r="C41" s="26" t="str">
        <f t="shared" si="2"/>
        <v/>
      </c>
      <c r="D41" s="27" t="str">
        <f>IF($D9="","-",IF($D9="MWh",E9/0.277778,(E9*VLOOKUP($C9,Brændsler!$A$4:$F$44,6,FALSE)*VLOOKUP($C9,Brændsler!$A$4:$F$44,4,FALSE))))</f>
        <v>-</v>
      </c>
      <c r="E41" s="27" t="str">
        <f>IF($D9="","-",IF($D9="MWh",F9/0.277778,(F9*VLOOKUP($C9,Brændsler!$A$4:$F$44,6,FALSE)*VLOOKUP($C9,Brændsler!$A$4:$F$44,4,FALSE))))</f>
        <v>-</v>
      </c>
      <c r="F41" s="27" t="str">
        <f>IF($D9="","-",IF($D9="MWh",G9/0.277778,(G9*VLOOKUP($C9,Brændsler!$A$4:$F$44,6,FALSE)*VLOOKUP($C9,Brændsler!$A$4:$F$44,4,FALSE))))</f>
        <v>-</v>
      </c>
      <c r="G41" s="27" t="str">
        <f>IF($D9="","-",IF($D9="MWh",H9/0.277778,(H9*VLOOKUP($C9,Brændsler!$A$4:$F$44,6,FALSE)*VLOOKUP($C9,Brændsler!$A$4:$F$44,4,FALSE))))</f>
        <v>-</v>
      </c>
      <c r="H41" s="27" t="str">
        <f>IF($D9="","-",IF($D9="MWh",I9/0.277778,(I9*VLOOKUP($C9,Brændsler!$A$4:$F$44,6,FALSE)*VLOOKUP($C9,Brændsler!$A$4:$F$44,4,FALSE))))</f>
        <v>-</v>
      </c>
      <c r="I41" s="27" t="str">
        <f>IF($D9="","-",IF($D9="MWh",J9/0.277778,(J9*VLOOKUP($C9,Brændsler!$A$4:$F$44,6,FALSE)*VLOOKUP($C9,Brændsler!$A$4:$F$44,4,FALSE))))</f>
        <v>-</v>
      </c>
      <c r="J41" s="27" t="str">
        <f>IF($D9="","-",IF($D9="MWh",K9/0.277778,(K9*VLOOKUP($C9,Brændsler!$A$4:$F$44,6,FALSE)*VLOOKUP($C9,Brændsler!$A$4:$F$44,4,FALSE))))</f>
        <v>-</v>
      </c>
      <c r="K41" s="27" t="str">
        <f>IF($D9="","-",IF($D9="MWh",L9/0.277778,(L9*VLOOKUP($C9,Brændsler!$A$4:$F$44,6,FALSE)*VLOOKUP($C9,Brændsler!$A$4:$F$44,4,FALSE))))</f>
        <v>-</v>
      </c>
      <c r="L41" s="27" t="str">
        <f>IF($D9="","-",IF($D9="MWh",M9/0.277778,(M9*VLOOKUP($C9,Brændsler!$A$4:$F$44,6,FALSE)*VLOOKUP($C9,Brændsler!$A$4:$F$44,4,FALSE))))</f>
        <v>-</v>
      </c>
      <c r="M41" s="27" t="str">
        <f>IF($D9="","-",IF($D9="MWh",N9/0.277778,(N9*VLOOKUP($C9,Brændsler!$A$4:$F$44,6,FALSE)*VLOOKUP($C9,Brændsler!$A$4:$F$44,4,FALSE))))</f>
        <v>-</v>
      </c>
      <c r="N41" s="21"/>
      <c r="O41" s="25">
        <v>5</v>
      </c>
      <c r="P41" s="26" t="str">
        <f t="shared" si="3"/>
        <v/>
      </c>
      <c r="Q41" s="28" t="str">
        <f>IF(D41="-","-",(D41*VLOOKUP($P41,Brændsler!$A$5:$F$44,5,FALSE))/1000)</f>
        <v>-</v>
      </c>
      <c r="R41" s="28" t="str">
        <f>IF(E41="-","-",(E41*VLOOKUP($P41,Brændsler!$A$5:$F$44,5,FALSE))/1000)</f>
        <v>-</v>
      </c>
      <c r="S41" s="28" t="str">
        <f>IF(F41="-","-",(F41*VLOOKUP($P41,Brændsler!$A$5:$F$44,5,FALSE))/1000)</f>
        <v>-</v>
      </c>
      <c r="T41" s="28" t="str">
        <f>IF(G41="-","-",(G41*VLOOKUP($P41,Brændsler!$A$5:$F$44,5,FALSE))/1000)</f>
        <v>-</v>
      </c>
      <c r="U41" s="28" t="str">
        <f>IF(H41="-","-",(H41*VLOOKUP($P41,Brændsler!$A$5:$F$44,5,FALSE))/1000)</f>
        <v>-</v>
      </c>
      <c r="V41" s="28" t="str">
        <f>IF(I41="-","-",(I41*VLOOKUP($P41,Brændsler!$A$5:$F$44,5,FALSE))/1000)</f>
        <v>-</v>
      </c>
      <c r="W41" s="28" t="str">
        <f>IF(J41="-","-",(J41*VLOOKUP($P41,Brændsler!$A$5:$F$44,5,FALSE))/1000)</f>
        <v>-</v>
      </c>
      <c r="X41" s="28" t="str">
        <f>IF(K41="-","-",(K41*VLOOKUP($P41,Brændsler!$A$5:$F$44,5,FALSE))/1000)</f>
        <v>-</v>
      </c>
      <c r="Y41" s="28" t="str">
        <f>IF(L41="-","-",(L41*VLOOKUP($P41,Brændsler!$A$5:$F$44,5,FALSE))/1000)</f>
        <v>-</v>
      </c>
      <c r="Z41" s="28" t="str">
        <f>IF(M41="-","-",(M41*VLOOKUP($P41,Brændsler!$A$5:$F$44,5,FALSE))/1000)</f>
        <v>-</v>
      </c>
    </row>
    <row r="42" spans="2:26" hidden="1" x14ac:dyDescent="0.3">
      <c r="B42" s="25">
        <v>6</v>
      </c>
      <c r="C42" s="26" t="str">
        <f t="shared" si="2"/>
        <v/>
      </c>
      <c r="D42" s="27" t="str">
        <f>IF($D10="","-",IF($D10="MWh",E10/0.277778,(E10*VLOOKUP($C10,Brændsler!$A$4:$F$44,6,FALSE)*VLOOKUP($C10,Brændsler!$A$4:$F$44,4,FALSE))))</f>
        <v>-</v>
      </c>
      <c r="E42" s="27" t="str">
        <f>IF($D10="","-",IF($D10="MWh",F10/0.277778,(F10*VLOOKUP($C10,Brændsler!$A$4:$F$44,6,FALSE)*VLOOKUP($C10,Brændsler!$A$4:$F$44,4,FALSE))))</f>
        <v>-</v>
      </c>
      <c r="F42" s="27" t="str">
        <f>IF($D10="","-",IF($D10="MWh",G10/0.277778,(G10*VLOOKUP($C10,Brændsler!$A$4:$F$44,6,FALSE)*VLOOKUP($C10,Brændsler!$A$4:$F$44,4,FALSE))))</f>
        <v>-</v>
      </c>
      <c r="G42" s="27" t="str">
        <f>IF($D10="","-",IF($D10="MWh",H10/0.277778,(H10*VLOOKUP($C10,Brændsler!$A$4:$F$44,6,FALSE)*VLOOKUP($C10,Brændsler!$A$4:$F$44,4,FALSE))))</f>
        <v>-</v>
      </c>
      <c r="H42" s="27" t="str">
        <f>IF($D10="","-",IF($D10="MWh",I10/0.277778,(I10*VLOOKUP($C10,Brændsler!$A$4:$F$44,6,FALSE)*VLOOKUP($C10,Brændsler!$A$4:$F$44,4,FALSE))))</f>
        <v>-</v>
      </c>
      <c r="I42" s="27" t="str">
        <f>IF($D10="","-",IF($D10="MWh",J10/0.277778,(J10*VLOOKUP($C10,Brændsler!$A$4:$F$44,6,FALSE)*VLOOKUP($C10,Brændsler!$A$4:$F$44,4,FALSE))))</f>
        <v>-</v>
      </c>
      <c r="J42" s="27" t="str">
        <f>IF($D10="","-",IF($D10="MWh",K10/0.277778,(K10*VLOOKUP($C10,Brændsler!$A$4:$F$44,6,FALSE)*VLOOKUP($C10,Brændsler!$A$4:$F$44,4,FALSE))))</f>
        <v>-</v>
      </c>
      <c r="K42" s="27" t="str">
        <f>IF($D10="","-",IF($D10="MWh",L10/0.277778,(L10*VLOOKUP($C10,Brændsler!$A$4:$F$44,6,FALSE)*VLOOKUP($C10,Brændsler!$A$4:$F$44,4,FALSE))))</f>
        <v>-</v>
      </c>
      <c r="L42" s="27" t="str">
        <f>IF($D10="","-",IF($D10="MWh",M10/0.277778,(M10*VLOOKUP($C10,Brændsler!$A$4:$F$44,6,FALSE)*VLOOKUP($C10,Brændsler!$A$4:$F$44,4,FALSE))))</f>
        <v>-</v>
      </c>
      <c r="M42" s="27" t="str">
        <f>IF($D10="","-",IF($D10="MWh",N10/0.277778,(N10*VLOOKUP($C10,Brændsler!$A$4:$F$44,6,FALSE)*VLOOKUP($C10,Brændsler!$A$4:$F$44,4,FALSE))))</f>
        <v>-</v>
      </c>
      <c r="N42" s="21"/>
      <c r="O42" s="25">
        <v>6</v>
      </c>
      <c r="P42" s="26" t="str">
        <f t="shared" si="3"/>
        <v/>
      </c>
      <c r="Q42" s="28" t="str">
        <f>IF(D42="-","-",(D42*VLOOKUP($P42,Brændsler!$A$5:$F$44,5,FALSE))/1000)</f>
        <v>-</v>
      </c>
      <c r="R42" s="28" t="str">
        <f>IF(E42="-","-",(E42*VLOOKUP($P42,Brændsler!$A$5:$F$44,5,FALSE))/1000)</f>
        <v>-</v>
      </c>
      <c r="S42" s="28" t="str">
        <f>IF(F42="-","-",(F42*VLOOKUP($P42,Brændsler!$A$5:$F$44,5,FALSE))/1000)</f>
        <v>-</v>
      </c>
      <c r="T42" s="28" t="str">
        <f>IF(G42="-","-",(G42*VLOOKUP($P42,Brændsler!$A$5:$F$44,5,FALSE))/1000)</f>
        <v>-</v>
      </c>
      <c r="U42" s="28" t="str">
        <f>IF(H42="-","-",(H42*VLOOKUP($P42,Brændsler!$A$5:$F$44,5,FALSE))/1000)</f>
        <v>-</v>
      </c>
      <c r="V42" s="28" t="str">
        <f>IF(I42="-","-",(I42*VLOOKUP($P42,Brændsler!$A$5:$F$44,5,FALSE))/1000)</f>
        <v>-</v>
      </c>
      <c r="W42" s="28" t="str">
        <f>IF(J42="-","-",(J42*VLOOKUP($P42,Brændsler!$A$5:$F$44,5,FALSE))/1000)</f>
        <v>-</v>
      </c>
      <c r="X42" s="28" t="str">
        <f>IF(K42="-","-",(K42*VLOOKUP($P42,Brændsler!$A$5:$F$44,5,FALSE))/1000)</f>
        <v>-</v>
      </c>
      <c r="Y42" s="28" t="str">
        <f>IF(L42="-","-",(L42*VLOOKUP($P42,Brændsler!$A$5:$F$44,5,FALSE))/1000)</f>
        <v>-</v>
      </c>
      <c r="Z42" s="28" t="str">
        <f>IF(M42="-","-",(M42*VLOOKUP($P42,Brændsler!$A$5:$F$44,5,FALSE))/1000)</f>
        <v>-</v>
      </c>
    </row>
    <row r="43" spans="2:26" hidden="1" x14ac:dyDescent="0.3">
      <c r="B43" s="25">
        <v>7</v>
      </c>
      <c r="C43" s="26" t="str">
        <f t="shared" si="2"/>
        <v/>
      </c>
      <c r="D43" s="27" t="str">
        <f>IF($D11="","-",IF($D11="MWh",E11/0.277778,(E11*VLOOKUP($C11,Brændsler!$A$4:$F$44,6,FALSE)*VLOOKUP($C11,Brændsler!$A$4:$F$44,4,FALSE))))</f>
        <v>-</v>
      </c>
      <c r="E43" s="27" t="str">
        <f>IF($D11="","-",IF($D11="MWh",F11/0.277778,(F11*VLOOKUP($C11,Brændsler!$A$4:$F$44,6,FALSE)*VLOOKUP($C11,Brændsler!$A$4:$F$44,4,FALSE))))</f>
        <v>-</v>
      </c>
      <c r="F43" s="27" t="str">
        <f>IF($D11="","-",IF($D11="MWh",G11/0.277778,(G11*VLOOKUP($C11,Brændsler!$A$4:$F$44,6,FALSE)*VLOOKUP($C11,Brændsler!$A$4:$F$44,4,FALSE))))</f>
        <v>-</v>
      </c>
      <c r="G43" s="27" t="str">
        <f>IF($D11="","-",IF($D11="MWh",H11/0.277778,(H11*VLOOKUP($C11,Brændsler!$A$4:$F$44,6,FALSE)*VLOOKUP($C11,Brændsler!$A$4:$F$44,4,FALSE))))</f>
        <v>-</v>
      </c>
      <c r="H43" s="27" t="str">
        <f>IF($D11="","-",IF($D11="MWh",I11/0.277778,(I11*VLOOKUP($C11,Brændsler!$A$4:$F$44,6,FALSE)*VLOOKUP($C11,Brændsler!$A$4:$F$44,4,FALSE))))</f>
        <v>-</v>
      </c>
      <c r="I43" s="27" t="str">
        <f>IF($D11="","-",IF($D11="MWh",J11/0.277778,(J11*VLOOKUP($C11,Brændsler!$A$4:$F$44,6,FALSE)*VLOOKUP($C11,Brændsler!$A$4:$F$44,4,FALSE))))</f>
        <v>-</v>
      </c>
      <c r="J43" s="27" t="str">
        <f>IF($D11="","-",IF($D11="MWh",K11/0.277778,(K11*VLOOKUP($C11,Brændsler!$A$4:$F$44,6,FALSE)*VLOOKUP($C11,Brændsler!$A$4:$F$44,4,FALSE))))</f>
        <v>-</v>
      </c>
      <c r="K43" s="27" t="str">
        <f>IF($D11="","-",IF($D11="MWh",L11/0.277778,(L11*VLOOKUP($C11,Brændsler!$A$4:$F$44,6,FALSE)*VLOOKUP($C11,Brændsler!$A$4:$F$44,4,FALSE))))</f>
        <v>-</v>
      </c>
      <c r="L43" s="27" t="str">
        <f>IF($D11="","-",IF($D11="MWh",M11/0.277778,(M11*VLOOKUP($C11,Brændsler!$A$4:$F$44,6,FALSE)*VLOOKUP($C11,Brændsler!$A$4:$F$44,4,FALSE))))</f>
        <v>-</v>
      </c>
      <c r="M43" s="27" t="str">
        <f>IF($D11="","-",IF($D11="MWh",N11/0.277778,(N11*VLOOKUP($C11,Brændsler!$A$4:$F$44,6,FALSE)*VLOOKUP($C11,Brændsler!$A$4:$F$44,4,FALSE))))</f>
        <v>-</v>
      </c>
      <c r="N43" s="21"/>
      <c r="O43" s="25">
        <v>7</v>
      </c>
      <c r="P43" s="26" t="str">
        <f t="shared" si="3"/>
        <v/>
      </c>
      <c r="Q43" s="28" t="str">
        <f>IF(D43="-","-",(D43*VLOOKUP($P43,Brændsler!$A$5:$F$44,5,FALSE))/1000)</f>
        <v>-</v>
      </c>
      <c r="R43" s="28" t="str">
        <f>IF(E43="-","-",(E43*VLOOKUP($P43,Brændsler!$A$5:$F$44,5,FALSE))/1000)</f>
        <v>-</v>
      </c>
      <c r="S43" s="28" t="str">
        <f>IF(F43="-","-",(F43*VLOOKUP($P43,Brændsler!$A$5:$F$44,5,FALSE))/1000)</f>
        <v>-</v>
      </c>
      <c r="T43" s="28" t="str">
        <f>IF(G43="-","-",(G43*VLOOKUP($P43,Brændsler!$A$5:$F$44,5,FALSE))/1000)</f>
        <v>-</v>
      </c>
      <c r="U43" s="28" t="str">
        <f>IF(H43="-","-",(H43*VLOOKUP($P43,Brændsler!$A$5:$F$44,5,FALSE))/1000)</f>
        <v>-</v>
      </c>
      <c r="V43" s="28" t="str">
        <f>IF(I43="-","-",(I43*VLOOKUP($P43,Brændsler!$A$5:$F$44,5,FALSE))/1000)</f>
        <v>-</v>
      </c>
      <c r="W43" s="28" t="str">
        <f>IF(J43="-","-",(J43*VLOOKUP($P43,Brændsler!$A$5:$F$44,5,FALSE))/1000)</f>
        <v>-</v>
      </c>
      <c r="X43" s="28" t="str">
        <f>IF(K43="-","-",(K43*VLOOKUP($P43,Brændsler!$A$5:$F$44,5,FALSE))/1000)</f>
        <v>-</v>
      </c>
      <c r="Y43" s="28" t="str">
        <f>IF(L43="-","-",(L43*VLOOKUP($P43,Brændsler!$A$5:$F$44,5,FALSE))/1000)</f>
        <v>-</v>
      </c>
      <c r="Z43" s="28" t="str">
        <f>IF(M43="-","-",(M43*VLOOKUP($P43,Brændsler!$A$5:$F$44,5,FALSE))/1000)</f>
        <v>-</v>
      </c>
    </row>
    <row r="44" spans="2:26" hidden="1" x14ac:dyDescent="0.3">
      <c r="B44" s="25">
        <v>8</v>
      </c>
      <c r="C44" s="26" t="str">
        <f t="shared" si="2"/>
        <v/>
      </c>
      <c r="D44" s="27" t="str">
        <f>IF($D12="","-",IF($D12="MWh",E12/0.277778,(E12*VLOOKUP($C12,Brændsler!$A$4:$F$44,6,FALSE)*VLOOKUP($C12,Brændsler!$A$4:$F$44,4,FALSE))))</f>
        <v>-</v>
      </c>
      <c r="E44" s="27" t="str">
        <f>IF($D12="","-",IF($D12="MWh",F12/0.277778,(F12*VLOOKUP($C12,Brændsler!$A$4:$F$44,6,FALSE)*VLOOKUP($C12,Brændsler!$A$4:$F$44,4,FALSE))))</f>
        <v>-</v>
      </c>
      <c r="F44" s="27" t="str">
        <f>IF($D12="","-",IF($D12="MWh",G12/0.277778,(G12*VLOOKUP($C12,Brændsler!$A$4:$F$44,6,FALSE)*VLOOKUP($C12,Brændsler!$A$4:$F$44,4,FALSE))))</f>
        <v>-</v>
      </c>
      <c r="G44" s="27" t="str">
        <f>IF($D12="","-",IF($D12="MWh",H12/0.277778,(H12*VLOOKUP($C12,Brændsler!$A$4:$F$44,6,FALSE)*VLOOKUP($C12,Brændsler!$A$4:$F$44,4,FALSE))))</f>
        <v>-</v>
      </c>
      <c r="H44" s="27" t="str">
        <f>IF($D12="","-",IF($D12="MWh",I12/0.277778,(I12*VLOOKUP($C12,Brændsler!$A$4:$F$44,6,FALSE)*VLOOKUP($C12,Brændsler!$A$4:$F$44,4,FALSE))))</f>
        <v>-</v>
      </c>
      <c r="I44" s="27" t="str">
        <f>IF($D12="","-",IF($D12="MWh",J12/0.277778,(J12*VLOOKUP($C12,Brændsler!$A$4:$F$44,6,FALSE)*VLOOKUP($C12,Brændsler!$A$4:$F$44,4,FALSE))))</f>
        <v>-</v>
      </c>
      <c r="J44" s="27" t="str">
        <f>IF($D12="","-",IF($D12="MWh",K12/0.277778,(K12*VLOOKUP($C12,Brændsler!$A$4:$F$44,6,FALSE)*VLOOKUP($C12,Brændsler!$A$4:$F$44,4,FALSE))))</f>
        <v>-</v>
      </c>
      <c r="K44" s="27" t="str">
        <f>IF($D12="","-",IF($D12="MWh",L12/0.277778,(L12*VLOOKUP($C12,Brændsler!$A$4:$F$44,6,FALSE)*VLOOKUP($C12,Brændsler!$A$4:$F$44,4,FALSE))))</f>
        <v>-</v>
      </c>
      <c r="L44" s="27" t="str">
        <f>IF($D12="","-",IF($D12="MWh",M12/0.277778,(M12*VLOOKUP($C12,Brændsler!$A$4:$F$44,6,FALSE)*VLOOKUP($C12,Brændsler!$A$4:$F$44,4,FALSE))))</f>
        <v>-</v>
      </c>
      <c r="M44" s="27" t="str">
        <f>IF($D12="","-",IF($D12="MWh",N12/0.277778,(N12*VLOOKUP($C12,Brændsler!$A$4:$F$44,6,FALSE)*VLOOKUP($C12,Brændsler!$A$4:$F$44,4,FALSE))))</f>
        <v>-</v>
      </c>
      <c r="N44" s="21"/>
      <c r="O44" s="25">
        <v>8</v>
      </c>
      <c r="P44" s="26" t="str">
        <f t="shared" si="3"/>
        <v/>
      </c>
      <c r="Q44" s="28" t="str">
        <f>IF(D44="-","-",(D44*VLOOKUP($P44,Brændsler!$A$5:$F$44,5,FALSE))/1000)</f>
        <v>-</v>
      </c>
      <c r="R44" s="28" t="str">
        <f>IF(E44="-","-",(E44*VLOOKUP($P44,Brændsler!$A$5:$F$44,5,FALSE))/1000)</f>
        <v>-</v>
      </c>
      <c r="S44" s="28" t="str">
        <f>IF(F44="-","-",(F44*VLOOKUP($P44,Brændsler!$A$5:$F$44,5,FALSE))/1000)</f>
        <v>-</v>
      </c>
      <c r="T44" s="28" t="str">
        <f>IF(G44="-","-",(G44*VLOOKUP($P44,Brændsler!$A$5:$F$44,5,FALSE))/1000)</f>
        <v>-</v>
      </c>
      <c r="U44" s="28" t="str">
        <f>IF(H44="-","-",(H44*VLOOKUP($P44,Brændsler!$A$5:$F$44,5,FALSE))/1000)</f>
        <v>-</v>
      </c>
      <c r="V44" s="28" t="str">
        <f>IF(I44="-","-",(I44*VLOOKUP($P44,Brændsler!$A$5:$F$44,5,FALSE))/1000)</f>
        <v>-</v>
      </c>
      <c r="W44" s="28" t="str">
        <f>IF(J44="-","-",(J44*VLOOKUP($P44,Brændsler!$A$5:$F$44,5,FALSE))/1000)</f>
        <v>-</v>
      </c>
      <c r="X44" s="28" t="str">
        <f>IF(K44="-","-",(K44*VLOOKUP($P44,Brændsler!$A$5:$F$44,5,FALSE))/1000)</f>
        <v>-</v>
      </c>
      <c r="Y44" s="28" t="str">
        <f>IF(L44="-","-",(L44*VLOOKUP($P44,Brændsler!$A$5:$F$44,5,FALSE))/1000)</f>
        <v>-</v>
      </c>
      <c r="Z44" s="28" t="str">
        <f>IF(M44="-","-",(M44*VLOOKUP($P44,Brændsler!$A$5:$F$44,5,FALSE))/1000)</f>
        <v>-</v>
      </c>
    </row>
    <row r="45" spans="2:26" hidden="1" x14ac:dyDescent="0.3">
      <c r="B45" s="25">
        <v>9</v>
      </c>
      <c r="C45" s="26" t="str">
        <f t="shared" si="2"/>
        <v/>
      </c>
      <c r="D45" s="27" t="str">
        <f>IF($D13="","-",IF($D13="MWh",E13/0.277778,(E13*VLOOKUP($C13,Brændsler!$A$4:$F$44,6,FALSE)*VLOOKUP($C13,Brændsler!$A$4:$F$44,4,FALSE))))</f>
        <v>-</v>
      </c>
      <c r="E45" s="27" t="str">
        <f>IF($D13="","-",IF($D13="MWh",F13/0.277778,(F13*VLOOKUP($C13,Brændsler!$A$4:$F$44,6,FALSE)*VLOOKUP($C13,Brændsler!$A$4:$F$44,4,FALSE))))</f>
        <v>-</v>
      </c>
      <c r="F45" s="27" t="str">
        <f>IF($D13="","-",IF($D13="MWh",G13/0.277778,(G13*VLOOKUP($C13,Brændsler!$A$4:$F$44,6,FALSE)*VLOOKUP($C13,Brændsler!$A$4:$F$44,4,FALSE))))</f>
        <v>-</v>
      </c>
      <c r="G45" s="27" t="str">
        <f>IF($D13="","-",IF($D13="MWh",H13/0.277778,(H13*VLOOKUP($C13,Brændsler!$A$4:$F$44,6,FALSE)*VLOOKUP($C13,Brændsler!$A$4:$F$44,4,FALSE))))</f>
        <v>-</v>
      </c>
      <c r="H45" s="27" t="str">
        <f>IF($D13="","-",IF($D13="MWh",I13/0.277778,(I13*VLOOKUP($C13,Brændsler!$A$4:$F$44,6,FALSE)*VLOOKUP($C13,Brændsler!$A$4:$F$44,4,FALSE))))</f>
        <v>-</v>
      </c>
      <c r="I45" s="27" t="str">
        <f>IF($D13="","-",IF($D13="MWh",J13/0.277778,(J13*VLOOKUP($C13,Brændsler!$A$4:$F$44,6,FALSE)*VLOOKUP($C13,Brændsler!$A$4:$F$44,4,FALSE))))</f>
        <v>-</v>
      </c>
      <c r="J45" s="27" t="str">
        <f>IF($D13="","-",IF($D13="MWh",K13/0.277778,(K13*VLOOKUP($C13,Brændsler!$A$4:$F$44,6,FALSE)*VLOOKUP($C13,Brændsler!$A$4:$F$44,4,FALSE))))</f>
        <v>-</v>
      </c>
      <c r="K45" s="27" t="str">
        <f>IF($D13="","-",IF($D13="MWh",L13/0.277778,(L13*VLOOKUP($C13,Brændsler!$A$4:$F$44,6,FALSE)*VLOOKUP($C13,Brændsler!$A$4:$F$44,4,FALSE))))</f>
        <v>-</v>
      </c>
      <c r="L45" s="27" t="str">
        <f>IF($D13="","-",IF($D13="MWh",M13/0.277778,(M13*VLOOKUP($C13,Brændsler!$A$4:$F$44,6,FALSE)*VLOOKUP($C13,Brændsler!$A$4:$F$44,4,FALSE))))</f>
        <v>-</v>
      </c>
      <c r="M45" s="27" t="str">
        <f>IF($D13="","-",IF($D13="MWh",N13/0.277778,(N13*VLOOKUP($C13,Brændsler!$A$4:$F$44,6,FALSE)*VLOOKUP($C13,Brændsler!$A$4:$F$44,4,FALSE))))</f>
        <v>-</v>
      </c>
      <c r="N45" s="21"/>
      <c r="O45" s="25">
        <v>9</v>
      </c>
      <c r="P45" s="26" t="str">
        <f t="shared" si="3"/>
        <v/>
      </c>
      <c r="Q45" s="28" t="str">
        <f>IF(D45="-","-",(D45*VLOOKUP($P45,Brændsler!$A$5:$F$44,5,FALSE))/1000)</f>
        <v>-</v>
      </c>
      <c r="R45" s="28" t="str">
        <f>IF(E45="-","-",(E45*VLOOKUP($P45,Brændsler!$A$5:$F$44,5,FALSE))/1000)</f>
        <v>-</v>
      </c>
      <c r="S45" s="28" t="str">
        <f>IF(F45="-","-",(F45*VLOOKUP($P45,Brændsler!$A$5:$F$44,5,FALSE))/1000)</f>
        <v>-</v>
      </c>
      <c r="T45" s="28" t="str">
        <f>IF(G45="-","-",(G45*VLOOKUP($P45,Brændsler!$A$5:$F$44,5,FALSE))/1000)</f>
        <v>-</v>
      </c>
      <c r="U45" s="28" t="str">
        <f>IF(H45="-","-",(H45*VLOOKUP($P45,Brændsler!$A$5:$F$44,5,FALSE))/1000)</f>
        <v>-</v>
      </c>
      <c r="V45" s="28" t="str">
        <f>IF(I45="-","-",(I45*VLOOKUP($P45,Brændsler!$A$5:$F$44,5,FALSE))/1000)</f>
        <v>-</v>
      </c>
      <c r="W45" s="28" t="str">
        <f>IF(J45="-","-",(J45*VLOOKUP($P45,Brændsler!$A$5:$F$44,5,FALSE))/1000)</f>
        <v>-</v>
      </c>
      <c r="X45" s="28" t="str">
        <f>IF(K45="-","-",(K45*VLOOKUP($P45,Brændsler!$A$5:$F$44,5,FALSE))/1000)</f>
        <v>-</v>
      </c>
      <c r="Y45" s="28" t="str">
        <f>IF(L45="-","-",(L45*VLOOKUP($P45,Brændsler!$A$5:$F$44,5,FALSE))/1000)</f>
        <v>-</v>
      </c>
      <c r="Z45" s="28" t="str">
        <f>IF(M45="-","-",(M45*VLOOKUP($P45,Brændsler!$A$5:$F$44,5,FALSE))/1000)</f>
        <v>-</v>
      </c>
    </row>
    <row r="46" spans="2:26" hidden="1" x14ac:dyDescent="0.3">
      <c r="B46" s="25">
        <v>10</v>
      </c>
      <c r="C46" s="26" t="str">
        <f t="shared" si="2"/>
        <v/>
      </c>
      <c r="D46" s="27" t="str">
        <f>IF($D14="","-",IF($D14="MWh",E14/0.277778,(E14*VLOOKUP($C14,Brændsler!$A$4:$F$44,6,FALSE)*VLOOKUP($C14,Brændsler!$A$4:$F$44,4,FALSE))))</f>
        <v>-</v>
      </c>
      <c r="E46" s="27" t="str">
        <f>IF($D14="","-",IF($D14="MWh",F14/0.277778,(F14*VLOOKUP($C14,Brændsler!$A$4:$F$44,6,FALSE)*VLOOKUP($C14,Brændsler!$A$4:$F$44,4,FALSE))))</f>
        <v>-</v>
      </c>
      <c r="F46" s="27" t="str">
        <f>IF($D14="","-",IF($D14="MWh",G14/0.277778,(G14*VLOOKUP($C14,Brændsler!$A$4:$F$44,6,FALSE)*VLOOKUP($C14,Brændsler!$A$4:$F$44,4,FALSE))))</f>
        <v>-</v>
      </c>
      <c r="G46" s="27" t="str">
        <f>IF($D14="","-",IF($D14="MWh",H14/0.277778,(H14*VLOOKUP($C14,Brændsler!$A$4:$F$44,6,FALSE)*VLOOKUP($C14,Brændsler!$A$4:$F$44,4,FALSE))))</f>
        <v>-</v>
      </c>
      <c r="H46" s="27" t="str">
        <f>IF($D14="","-",IF($D14="MWh",I14/0.277778,(I14*VLOOKUP($C14,Brændsler!$A$4:$F$44,6,FALSE)*VLOOKUP($C14,Brændsler!$A$4:$F$44,4,FALSE))))</f>
        <v>-</v>
      </c>
      <c r="I46" s="27" t="str">
        <f>IF($D14="","-",IF($D14="MWh",J14/0.277778,(J14*VLOOKUP($C14,Brændsler!$A$4:$F$44,6,FALSE)*VLOOKUP($C14,Brændsler!$A$4:$F$44,4,FALSE))))</f>
        <v>-</v>
      </c>
      <c r="J46" s="27" t="str">
        <f>IF($D14="","-",IF($D14="MWh",K14/0.277778,(K14*VLOOKUP($C14,Brændsler!$A$4:$F$44,6,FALSE)*VLOOKUP($C14,Brændsler!$A$4:$F$44,4,FALSE))))</f>
        <v>-</v>
      </c>
      <c r="K46" s="27" t="str">
        <f>IF($D14="","-",IF($D14="MWh",L14/0.277778,(L14*VLOOKUP($C14,Brændsler!$A$4:$F$44,6,FALSE)*VLOOKUP($C14,Brændsler!$A$4:$F$44,4,FALSE))))</f>
        <v>-</v>
      </c>
      <c r="L46" s="27" t="str">
        <f>IF($D14="","-",IF($D14="MWh",M14/0.277778,(M14*VLOOKUP($C14,Brændsler!$A$4:$F$44,6,FALSE)*VLOOKUP($C14,Brændsler!$A$4:$F$44,4,FALSE))))</f>
        <v>-</v>
      </c>
      <c r="M46" s="27" t="str">
        <f>IF($D14="","-",IF($D14="MWh",N14/0.277778,(N14*VLOOKUP($C14,Brændsler!$A$4:$F$44,6,FALSE)*VLOOKUP($C14,Brændsler!$A$4:$F$44,4,FALSE))))</f>
        <v>-</v>
      </c>
      <c r="N46" s="21"/>
      <c r="O46" s="25">
        <v>10</v>
      </c>
      <c r="P46" s="26" t="str">
        <f t="shared" si="3"/>
        <v/>
      </c>
      <c r="Q46" s="28" t="str">
        <f>IF(D46="-","-",(D46*VLOOKUP($P46,Brændsler!$A$5:$F$44,5,FALSE))/1000)</f>
        <v>-</v>
      </c>
      <c r="R46" s="28" t="str">
        <f>IF(E46="-","-",(E46*VLOOKUP($P46,Brændsler!$A$5:$F$44,5,FALSE))/1000)</f>
        <v>-</v>
      </c>
      <c r="S46" s="28" t="str">
        <f>IF(F46="-","-",(F46*VLOOKUP($P46,Brændsler!$A$5:$F$44,5,FALSE))/1000)</f>
        <v>-</v>
      </c>
      <c r="T46" s="28" t="str">
        <f>IF(G46="-","-",(G46*VLOOKUP($P46,Brændsler!$A$5:$F$44,5,FALSE))/1000)</f>
        <v>-</v>
      </c>
      <c r="U46" s="28" t="str">
        <f>IF(H46="-","-",(H46*VLOOKUP($P46,Brændsler!$A$5:$F$44,5,FALSE))/1000)</f>
        <v>-</v>
      </c>
      <c r="V46" s="28" t="str">
        <f>IF(I46="-","-",(I46*VLOOKUP($P46,Brændsler!$A$5:$F$44,5,FALSE))/1000)</f>
        <v>-</v>
      </c>
      <c r="W46" s="28" t="str">
        <f>IF(J46="-","-",(J46*VLOOKUP($P46,Brændsler!$A$5:$F$44,5,FALSE))/1000)</f>
        <v>-</v>
      </c>
      <c r="X46" s="28" t="str">
        <f>IF(K46="-","-",(K46*VLOOKUP($P46,Brændsler!$A$5:$F$44,5,FALSE))/1000)</f>
        <v>-</v>
      </c>
      <c r="Y46" s="28" t="str">
        <f>IF(L46="-","-",(L46*VLOOKUP($P46,Brændsler!$A$5:$F$44,5,FALSE))/1000)</f>
        <v>-</v>
      </c>
      <c r="Z46" s="28" t="str">
        <f>IF(M46="-","-",(M46*VLOOKUP($P46,Brændsler!$A$5:$F$44,5,FALSE))/1000)</f>
        <v>-</v>
      </c>
    </row>
    <row r="47" spans="2:26" hidden="1" x14ac:dyDescent="0.3">
      <c r="B47" s="25">
        <v>11</v>
      </c>
      <c r="C47" s="26" t="str">
        <f t="shared" si="2"/>
        <v/>
      </c>
      <c r="D47" s="27" t="str">
        <f>IF($D15="","-",IF($D15="MWh",E15/0.277778,(E15*VLOOKUP($C15,Brændsler!$A$4:$F$44,6,FALSE)*VLOOKUP($C15,Brændsler!$A$4:$F$44,4,FALSE))))</f>
        <v>-</v>
      </c>
      <c r="E47" s="27" t="str">
        <f>IF($D15="","-",IF($D15="MWh",F15/0.277778,(F15*VLOOKUP($C15,Brændsler!$A$4:$F$44,6,FALSE)*VLOOKUP($C15,Brændsler!$A$4:$F$44,4,FALSE))))</f>
        <v>-</v>
      </c>
      <c r="F47" s="27" t="str">
        <f>IF($D15="","-",IF($D15="MWh",G15/0.277778,(G15*VLOOKUP($C15,Brændsler!$A$4:$F$44,6,FALSE)*VLOOKUP($C15,Brændsler!$A$4:$F$44,4,FALSE))))</f>
        <v>-</v>
      </c>
      <c r="G47" s="27" t="str">
        <f>IF($D15="","-",IF($D15="MWh",H15/0.277778,(H15*VLOOKUP($C15,Brændsler!$A$4:$F$44,6,FALSE)*VLOOKUP($C15,Brændsler!$A$4:$F$44,4,FALSE))))</f>
        <v>-</v>
      </c>
      <c r="H47" s="27" t="str">
        <f>IF($D15="","-",IF($D15="MWh",I15/0.277778,(I15*VLOOKUP($C15,Brændsler!$A$4:$F$44,6,FALSE)*VLOOKUP($C15,Brændsler!$A$4:$F$44,4,FALSE))))</f>
        <v>-</v>
      </c>
      <c r="I47" s="27" t="str">
        <f>IF($D15="","-",IF($D15="MWh",J15/0.277778,(J15*VLOOKUP($C15,Brændsler!$A$4:$F$44,6,FALSE)*VLOOKUP($C15,Brændsler!$A$4:$F$44,4,FALSE))))</f>
        <v>-</v>
      </c>
      <c r="J47" s="27" t="str">
        <f>IF($D15="","-",IF($D15="MWh",K15/0.277778,(K15*VLOOKUP($C15,Brændsler!$A$4:$F$44,6,FALSE)*VLOOKUP($C15,Brændsler!$A$4:$F$44,4,FALSE))))</f>
        <v>-</v>
      </c>
      <c r="K47" s="27" t="str">
        <f>IF($D15="","-",IF($D15="MWh",L15/0.277778,(L15*VLOOKUP($C15,Brændsler!$A$4:$F$44,6,FALSE)*VLOOKUP($C15,Brændsler!$A$4:$F$44,4,FALSE))))</f>
        <v>-</v>
      </c>
      <c r="L47" s="27" t="str">
        <f>IF($D15="","-",IF($D15="MWh",M15/0.277778,(M15*VLOOKUP($C15,Brændsler!$A$4:$F$44,6,FALSE)*VLOOKUP($C15,Brændsler!$A$4:$F$44,4,FALSE))))</f>
        <v>-</v>
      </c>
      <c r="M47" s="27" t="str">
        <f>IF($D15="","-",IF($D15="MWh",N15/0.277778,(N15*VLOOKUP($C15,Brændsler!$A$4:$F$44,6,FALSE)*VLOOKUP($C15,Brændsler!$A$4:$F$44,4,FALSE))))</f>
        <v>-</v>
      </c>
      <c r="N47" s="21"/>
      <c r="O47" s="25">
        <v>11</v>
      </c>
      <c r="P47" s="26" t="str">
        <f t="shared" si="3"/>
        <v/>
      </c>
      <c r="Q47" s="28" t="str">
        <f>IF(D47="-","-",(D47*VLOOKUP($P47,Brændsler!$A$5:$F$44,5,FALSE))/1000)</f>
        <v>-</v>
      </c>
      <c r="R47" s="28" t="str">
        <f>IF(E47="-","-",(E47*VLOOKUP($P47,Brændsler!$A$5:$F$44,5,FALSE))/1000)</f>
        <v>-</v>
      </c>
      <c r="S47" s="28" t="str">
        <f>IF(F47="-","-",(F47*VLOOKUP($P47,Brændsler!$A$5:$F$44,5,FALSE))/1000)</f>
        <v>-</v>
      </c>
      <c r="T47" s="28" t="str">
        <f>IF(G47="-","-",(G47*VLOOKUP($P47,Brændsler!$A$5:$F$44,5,FALSE))/1000)</f>
        <v>-</v>
      </c>
      <c r="U47" s="28" t="str">
        <f>IF(H47="-","-",(H47*VLOOKUP($P47,Brændsler!$A$5:$F$44,5,FALSE))/1000)</f>
        <v>-</v>
      </c>
      <c r="V47" s="28" t="str">
        <f>IF(I47="-","-",(I47*VLOOKUP($P47,Brændsler!$A$5:$F$44,5,FALSE))/1000)</f>
        <v>-</v>
      </c>
      <c r="W47" s="28" t="str">
        <f>IF(J47="-","-",(J47*VLOOKUP($P47,Brændsler!$A$5:$F$44,5,FALSE))/1000)</f>
        <v>-</v>
      </c>
      <c r="X47" s="28" t="str">
        <f>IF(K47="-","-",(K47*VLOOKUP($P47,Brændsler!$A$5:$F$44,5,FALSE))/1000)</f>
        <v>-</v>
      </c>
      <c r="Y47" s="28" t="str">
        <f>IF(L47="-","-",(L47*VLOOKUP($P47,Brændsler!$A$5:$F$44,5,FALSE))/1000)</f>
        <v>-</v>
      </c>
      <c r="Z47" s="28" t="str">
        <f>IF(M47="-","-",(M47*VLOOKUP($P47,Brændsler!$A$5:$F$44,5,FALSE))/1000)</f>
        <v>-</v>
      </c>
    </row>
    <row r="48" spans="2:26" hidden="1" x14ac:dyDescent="0.3">
      <c r="B48" s="25">
        <v>12</v>
      </c>
      <c r="C48" s="26" t="str">
        <f t="shared" si="2"/>
        <v/>
      </c>
      <c r="D48" s="27" t="str">
        <f>IF($D16="","-",IF($D16="MWh",E16/0.277778,(E16*VLOOKUP($C16,Brændsler!$A$4:$F$44,6,FALSE)*VLOOKUP($C16,Brændsler!$A$4:$F$44,4,FALSE))))</f>
        <v>-</v>
      </c>
      <c r="E48" s="27" t="str">
        <f>IF($D16="","-",IF($D16="MWh",F16/0.277778,(F16*VLOOKUP($C16,Brændsler!$A$4:$F$44,6,FALSE)*VLOOKUP($C16,Brændsler!$A$4:$F$44,4,FALSE))))</f>
        <v>-</v>
      </c>
      <c r="F48" s="27" t="str">
        <f>IF($D16="","-",IF($D16="MWh",G16/0.277778,(G16*VLOOKUP($C16,Brændsler!$A$4:$F$44,6,FALSE)*VLOOKUP($C16,Brændsler!$A$4:$F$44,4,FALSE))))</f>
        <v>-</v>
      </c>
      <c r="G48" s="27" t="str">
        <f>IF($D16="","-",IF($D16="MWh",H16/0.277778,(H16*VLOOKUP($C16,Brændsler!$A$4:$F$44,6,FALSE)*VLOOKUP($C16,Brændsler!$A$4:$F$44,4,FALSE))))</f>
        <v>-</v>
      </c>
      <c r="H48" s="27" t="str">
        <f>IF($D16="","-",IF($D16="MWh",I16/0.277778,(I16*VLOOKUP($C16,Brændsler!$A$4:$F$44,6,FALSE)*VLOOKUP($C16,Brændsler!$A$4:$F$44,4,FALSE))))</f>
        <v>-</v>
      </c>
      <c r="I48" s="27" t="str">
        <f>IF($D16="","-",IF($D16="MWh",J16/0.277778,(J16*VLOOKUP($C16,Brændsler!$A$4:$F$44,6,FALSE)*VLOOKUP($C16,Brændsler!$A$4:$F$44,4,FALSE))))</f>
        <v>-</v>
      </c>
      <c r="J48" s="27" t="str">
        <f>IF($D16="","-",IF($D16="MWh",K16/0.277778,(K16*VLOOKUP($C16,Brændsler!$A$4:$F$44,6,FALSE)*VLOOKUP($C16,Brændsler!$A$4:$F$44,4,FALSE))))</f>
        <v>-</v>
      </c>
      <c r="K48" s="27" t="str">
        <f>IF($D16="","-",IF($D16="MWh",L16/0.277778,(L16*VLOOKUP($C16,Brændsler!$A$4:$F$44,6,FALSE)*VLOOKUP($C16,Brændsler!$A$4:$F$44,4,FALSE))))</f>
        <v>-</v>
      </c>
      <c r="L48" s="27" t="str">
        <f>IF($D16="","-",IF($D16="MWh",M16/0.277778,(M16*VLOOKUP($C16,Brændsler!$A$4:$F$44,6,FALSE)*VLOOKUP($C16,Brændsler!$A$4:$F$44,4,FALSE))))</f>
        <v>-</v>
      </c>
      <c r="M48" s="27" t="str">
        <f>IF($D16="","-",IF($D16="MWh",N16/0.277778,(N16*VLOOKUP($C16,Brændsler!$A$4:$F$44,6,FALSE)*VLOOKUP($C16,Brændsler!$A$4:$F$44,4,FALSE))))</f>
        <v>-</v>
      </c>
      <c r="N48" s="21"/>
      <c r="O48" s="25">
        <v>12</v>
      </c>
      <c r="P48" s="26" t="str">
        <f t="shared" si="3"/>
        <v/>
      </c>
      <c r="Q48" s="28" t="str">
        <f>IF(D48="-","-",(D48*VLOOKUP($P48,Brændsler!$A$5:$F$44,5,FALSE))/1000)</f>
        <v>-</v>
      </c>
      <c r="R48" s="28" t="str">
        <f>IF(E48="-","-",(E48*VLOOKUP($P48,Brændsler!$A$5:$F$44,5,FALSE))/1000)</f>
        <v>-</v>
      </c>
      <c r="S48" s="28" t="str">
        <f>IF(F48="-","-",(F48*VLOOKUP($P48,Brændsler!$A$5:$F$44,5,FALSE))/1000)</f>
        <v>-</v>
      </c>
      <c r="T48" s="28" t="str">
        <f>IF(G48="-","-",(G48*VLOOKUP($P48,Brændsler!$A$5:$F$44,5,FALSE))/1000)</f>
        <v>-</v>
      </c>
      <c r="U48" s="28" t="str">
        <f>IF(H48="-","-",(H48*VLOOKUP($P48,Brændsler!$A$5:$F$44,5,FALSE))/1000)</f>
        <v>-</v>
      </c>
      <c r="V48" s="28" t="str">
        <f>IF(I48="-","-",(I48*VLOOKUP($P48,Brændsler!$A$5:$F$44,5,FALSE))/1000)</f>
        <v>-</v>
      </c>
      <c r="W48" s="28" t="str">
        <f>IF(J48="-","-",(J48*VLOOKUP($P48,Brændsler!$A$5:$F$44,5,FALSE))/1000)</f>
        <v>-</v>
      </c>
      <c r="X48" s="28" t="str">
        <f>IF(K48="-","-",(K48*VLOOKUP($P48,Brændsler!$A$5:$F$44,5,FALSE))/1000)</f>
        <v>-</v>
      </c>
      <c r="Y48" s="28" t="str">
        <f>IF(L48="-","-",(L48*VLOOKUP($P48,Brændsler!$A$5:$F$44,5,FALSE))/1000)</f>
        <v>-</v>
      </c>
      <c r="Z48" s="28" t="str">
        <f>IF(M48="-","-",(M48*VLOOKUP($P48,Brændsler!$A$5:$F$44,5,FALSE))/1000)</f>
        <v>-</v>
      </c>
    </row>
    <row r="49" spans="2:26" hidden="1" x14ac:dyDescent="0.3">
      <c r="B49" s="25">
        <v>13</v>
      </c>
      <c r="C49" s="26" t="str">
        <f t="shared" si="2"/>
        <v/>
      </c>
      <c r="D49" s="27" t="str">
        <f>IF($D17="","-",IF($D17="MWh",E17/0.277778,(E17*VLOOKUP($C17,Brændsler!$A$4:$F$44,6,FALSE)*VLOOKUP($C17,Brændsler!$A$4:$F$44,4,FALSE))))</f>
        <v>-</v>
      </c>
      <c r="E49" s="27" t="str">
        <f>IF($D17="","-",IF($D17="MWh",F17/0.277778,(F17*VLOOKUP($C17,Brændsler!$A$4:$F$44,6,FALSE)*VLOOKUP($C17,Brændsler!$A$4:$F$44,4,FALSE))))</f>
        <v>-</v>
      </c>
      <c r="F49" s="27" t="str">
        <f>IF($D17="","-",IF($D17="MWh",G17/0.277778,(G17*VLOOKUP($C17,Brændsler!$A$4:$F$44,6,FALSE)*VLOOKUP($C17,Brændsler!$A$4:$F$44,4,FALSE))))</f>
        <v>-</v>
      </c>
      <c r="G49" s="27" t="str">
        <f>IF($D17="","-",IF($D17="MWh",H17/0.277778,(H17*VLOOKUP($C17,Brændsler!$A$4:$F$44,6,FALSE)*VLOOKUP($C17,Brændsler!$A$4:$F$44,4,FALSE))))</f>
        <v>-</v>
      </c>
      <c r="H49" s="27" t="str">
        <f>IF($D17="","-",IF($D17="MWh",I17/0.277778,(I17*VLOOKUP($C17,Brændsler!$A$4:$F$44,6,FALSE)*VLOOKUP($C17,Brændsler!$A$4:$F$44,4,FALSE))))</f>
        <v>-</v>
      </c>
      <c r="I49" s="27" t="str">
        <f>IF($D17="","-",IF($D17="MWh",J17/0.277778,(J17*VLOOKUP($C17,Brændsler!$A$4:$F$44,6,FALSE)*VLOOKUP($C17,Brændsler!$A$4:$F$44,4,FALSE))))</f>
        <v>-</v>
      </c>
      <c r="J49" s="27" t="str">
        <f>IF($D17="","-",IF($D17="MWh",K17/0.277778,(K17*VLOOKUP($C17,Brændsler!$A$4:$F$44,6,FALSE)*VLOOKUP($C17,Brændsler!$A$4:$F$44,4,FALSE))))</f>
        <v>-</v>
      </c>
      <c r="K49" s="27" t="str">
        <f>IF($D17="","-",IF($D17="MWh",L17/0.277778,(L17*VLOOKUP($C17,Brændsler!$A$4:$F$44,6,FALSE)*VLOOKUP($C17,Brændsler!$A$4:$F$44,4,FALSE))))</f>
        <v>-</v>
      </c>
      <c r="L49" s="27" t="str">
        <f>IF($D17="","-",IF($D17="MWh",M17/0.277778,(M17*VLOOKUP($C17,Brændsler!$A$4:$F$44,6,FALSE)*VLOOKUP($C17,Brændsler!$A$4:$F$44,4,FALSE))))</f>
        <v>-</v>
      </c>
      <c r="M49" s="27" t="str">
        <f>IF($D17="","-",IF($D17="MWh",N17/0.277778,(N17*VLOOKUP($C17,Brændsler!$A$4:$F$44,6,FALSE)*VLOOKUP($C17,Brændsler!$A$4:$F$44,4,FALSE))))</f>
        <v>-</v>
      </c>
      <c r="N49" s="21"/>
      <c r="O49" s="25">
        <v>13</v>
      </c>
      <c r="P49" s="26" t="str">
        <f t="shared" si="3"/>
        <v/>
      </c>
      <c r="Q49" s="28" t="str">
        <f>IF(D49="-","-",(D49*VLOOKUP($P49,Brændsler!$A$5:$F$44,5,FALSE))/1000)</f>
        <v>-</v>
      </c>
      <c r="R49" s="28" t="str">
        <f>IF(E49="-","-",(E49*VLOOKUP($P49,Brændsler!$A$5:$F$44,5,FALSE))/1000)</f>
        <v>-</v>
      </c>
      <c r="S49" s="28" t="str">
        <f>IF(F49="-","-",(F49*VLOOKUP($P49,Brændsler!$A$5:$F$44,5,FALSE))/1000)</f>
        <v>-</v>
      </c>
      <c r="T49" s="28" t="str">
        <f>IF(G49="-","-",(G49*VLOOKUP($P49,Brændsler!$A$5:$F$44,5,FALSE))/1000)</f>
        <v>-</v>
      </c>
      <c r="U49" s="28" t="str">
        <f>IF(H49="-","-",(H49*VLOOKUP($P49,Brændsler!$A$5:$F$44,5,FALSE))/1000)</f>
        <v>-</v>
      </c>
      <c r="V49" s="28" t="str">
        <f>IF(I49="-","-",(I49*VLOOKUP($P49,Brændsler!$A$5:$F$44,5,FALSE))/1000)</f>
        <v>-</v>
      </c>
      <c r="W49" s="28" t="str">
        <f>IF(J49="-","-",(J49*VLOOKUP($P49,Brændsler!$A$5:$F$44,5,FALSE))/1000)</f>
        <v>-</v>
      </c>
      <c r="X49" s="28" t="str">
        <f>IF(K49="-","-",(K49*VLOOKUP($P49,Brændsler!$A$5:$F$44,5,FALSE))/1000)</f>
        <v>-</v>
      </c>
      <c r="Y49" s="28" t="str">
        <f>IF(L49="-","-",(L49*VLOOKUP($P49,Brændsler!$A$5:$F$44,5,FALSE))/1000)</f>
        <v>-</v>
      </c>
      <c r="Z49" s="28" t="str">
        <f>IF(M49="-","-",(M49*VLOOKUP($P49,Brændsler!$A$5:$F$44,5,FALSE))/1000)</f>
        <v>-</v>
      </c>
    </row>
    <row r="50" spans="2:26" hidden="1" x14ac:dyDescent="0.3">
      <c r="B50" s="25">
        <v>14</v>
      </c>
      <c r="C50" s="26" t="str">
        <f t="shared" si="2"/>
        <v/>
      </c>
      <c r="D50" s="27" t="str">
        <f>IF($D18="","-",IF($D18="MWh",E18/0.277778,(E18*VLOOKUP($C18,Brændsler!$A$4:$F$44,6,FALSE)*VLOOKUP($C18,Brændsler!$A$4:$F$44,4,FALSE))))</f>
        <v>-</v>
      </c>
      <c r="E50" s="27" t="str">
        <f>IF($D18="","-",IF($D18="MWh",F18/0.277778,(F18*VLOOKUP($C18,Brændsler!$A$4:$F$44,6,FALSE)*VLOOKUP($C18,Brændsler!$A$4:$F$44,4,FALSE))))</f>
        <v>-</v>
      </c>
      <c r="F50" s="27" t="str">
        <f>IF($D18="","-",IF($D18="MWh",G18/0.277778,(G18*VLOOKUP($C18,Brændsler!$A$4:$F$44,6,FALSE)*VLOOKUP($C18,Brændsler!$A$4:$F$44,4,FALSE))))</f>
        <v>-</v>
      </c>
      <c r="G50" s="27" t="str">
        <f>IF($D18="","-",IF($D18="MWh",H18/0.277778,(H18*VLOOKUP($C18,Brændsler!$A$4:$F$44,6,FALSE)*VLOOKUP($C18,Brændsler!$A$4:$F$44,4,FALSE))))</f>
        <v>-</v>
      </c>
      <c r="H50" s="27" t="str">
        <f>IF($D18="","-",IF($D18="MWh",I18/0.277778,(I18*VLOOKUP($C18,Brændsler!$A$4:$F$44,6,FALSE)*VLOOKUP($C18,Brændsler!$A$4:$F$44,4,FALSE))))</f>
        <v>-</v>
      </c>
      <c r="I50" s="27" t="str">
        <f>IF($D18="","-",IF($D18="MWh",J18/0.277778,(J18*VLOOKUP($C18,Brændsler!$A$4:$F$44,6,FALSE)*VLOOKUP($C18,Brændsler!$A$4:$F$44,4,FALSE))))</f>
        <v>-</v>
      </c>
      <c r="J50" s="27" t="str">
        <f>IF($D18="","-",IF($D18="MWh",K18/0.277778,(K18*VLOOKUP($C18,Brændsler!$A$4:$F$44,6,FALSE)*VLOOKUP($C18,Brændsler!$A$4:$F$44,4,FALSE))))</f>
        <v>-</v>
      </c>
      <c r="K50" s="27" t="str">
        <f>IF($D18="","-",IF($D18="MWh",L18/0.277778,(L18*VLOOKUP($C18,Brændsler!$A$4:$F$44,6,FALSE)*VLOOKUP($C18,Brændsler!$A$4:$F$44,4,FALSE))))</f>
        <v>-</v>
      </c>
      <c r="L50" s="27" t="str">
        <f>IF($D18="","-",IF($D18="MWh",M18/0.277778,(M18*VLOOKUP($C18,Brændsler!$A$4:$F$44,6,FALSE)*VLOOKUP($C18,Brændsler!$A$4:$F$44,4,FALSE))))</f>
        <v>-</v>
      </c>
      <c r="M50" s="27" t="str">
        <f>IF($D18="","-",IF($D18="MWh",N18/0.277778,(N18*VLOOKUP($C18,Brændsler!$A$4:$F$44,6,FALSE)*VLOOKUP($C18,Brændsler!$A$4:$F$44,4,FALSE))))</f>
        <v>-</v>
      </c>
      <c r="N50" s="21"/>
      <c r="O50" s="25">
        <v>14</v>
      </c>
      <c r="P50" s="26" t="str">
        <f t="shared" si="3"/>
        <v/>
      </c>
      <c r="Q50" s="28" t="str">
        <f>IF(D50="-","-",(D50*VLOOKUP($P50,Brændsler!$A$5:$F$44,5,FALSE))/1000)</f>
        <v>-</v>
      </c>
      <c r="R50" s="28" t="str">
        <f>IF(E50="-","-",(E50*VLOOKUP($P50,Brændsler!$A$5:$F$44,5,FALSE))/1000)</f>
        <v>-</v>
      </c>
      <c r="S50" s="28" t="str">
        <f>IF(F50="-","-",(F50*VLOOKUP($P50,Brændsler!$A$5:$F$44,5,FALSE))/1000)</f>
        <v>-</v>
      </c>
      <c r="T50" s="28" t="str">
        <f>IF(G50="-","-",(G50*VLOOKUP($P50,Brændsler!$A$5:$F$44,5,FALSE))/1000)</f>
        <v>-</v>
      </c>
      <c r="U50" s="28" t="str">
        <f>IF(H50="-","-",(H50*VLOOKUP($P50,Brændsler!$A$5:$F$44,5,FALSE))/1000)</f>
        <v>-</v>
      </c>
      <c r="V50" s="28" t="str">
        <f>IF(I50="-","-",(I50*VLOOKUP($P50,Brændsler!$A$5:$F$44,5,FALSE))/1000)</f>
        <v>-</v>
      </c>
      <c r="W50" s="28" t="str">
        <f>IF(J50="-","-",(J50*VLOOKUP($P50,Brændsler!$A$5:$F$44,5,FALSE))/1000)</f>
        <v>-</v>
      </c>
      <c r="X50" s="28" t="str">
        <f>IF(K50="-","-",(K50*VLOOKUP($P50,Brændsler!$A$5:$F$44,5,FALSE))/1000)</f>
        <v>-</v>
      </c>
      <c r="Y50" s="28" t="str">
        <f>IF(L50="-","-",(L50*VLOOKUP($P50,Brændsler!$A$5:$F$44,5,FALSE))/1000)</f>
        <v>-</v>
      </c>
      <c r="Z50" s="28" t="str">
        <f>IF(M50="-","-",(M50*VLOOKUP($P50,Brændsler!$A$5:$F$44,5,FALSE))/1000)</f>
        <v>-</v>
      </c>
    </row>
    <row r="51" spans="2:26" hidden="1" x14ac:dyDescent="0.3">
      <c r="B51" s="25">
        <v>15</v>
      </c>
      <c r="C51" s="26" t="str">
        <f t="shared" si="2"/>
        <v/>
      </c>
      <c r="D51" s="27" t="str">
        <f>IF($D19="","-",IF($D19="MWh",E19/0.277778,(E19*VLOOKUP($C19,Brændsler!$A$4:$F$44,6,FALSE)*VLOOKUP($C19,Brændsler!$A$4:$F$44,4,FALSE))))</f>
        <v>-</v>
      </c>
      <c r="E51" s="27" t="str">
        <f>IF($D19="","-",IF($D19="MWh",F19/0.277778,(F19*VLOOKUP($C19,Brændsler!$A$4:$F$44,6,FALSE)*VLOOKUP($C19,Brændsler!$A$4:$F$44,4,FALSE))))</f>
        <v>-</v>
      </c>
      <c r="F51" s="27" t="str">
        <f>IF($D19="","-",IF($D19="MWh",G19/0.277778,(G19*VLOOKUP($C19,Brændsler!$A$4:$F$44,6,FALSE)*VLOOKUP($C19,Brændsler!$A$4:$F$44,4,FALSE))))</f>
        <v>-</v>
      </c>
      <c r="G51" s="27" t="str">
        <f>IF($D19="","-",IF($D19="MWh",H19/0.277778,(H19*VLOOKUP($C19,Brændsler!$A$4:$F$44,6,FALSE)*VLOOKUP($C19,Brændsler!$A$4:$F$44,4,FALSE))))</f>
        <v>-</v>
      </c>
      <c r="H51" s="27" t="str">
        <f>IF($D19="","-",IF($D19="MWh",I19/0.277778,(I19*VLOOKUP($C19,Brændsler!$A$4:$F$44,6,FALSE)*VLOOKUP($C19,Brændsler!$A$4:$F$44,4,FALSE))))</f>
        <v>-</v>
      </c>
      <c r="I51" s="27" t="str">
        <f>IF($D19="","-",IF($D19="MWh",J19/0.277778,(J19*VLOOKUP($C19,Brændsler!$A$4:$F$44,6,FALSE)*VLOOKUP($C19,Brændsler!$A$4:$F$44,4,FALSE))))</f>
        <v>-</v>
      </c>
      <c r="J51" s="27" t="str">
        <f>IF($D19="","-",IF($D19="MWh",K19/0.277778,(K19*VLOOKUP($C19,Brændsler!$A$4:$F$44,6,FALSE)*VLOOKUP($C19,Brændsler!$A$4:$F$44,4,FALSE))))</f>
        <v>-</v>
      </c>
      <c r="K51" s="27" t="str">
        <f>IF($D19="","-",IF($D19="MWh",L19/0.277778,(L19*VLOOKUP($C19,Brændsler!$A$4:$F$44,6,FALSE)*VLOOKUP($C19,Brændsler!$A$4:$F$44,4,FALSE))))</f>
        <v>-</v>
      </c>
      <c r="L51" s="27" t="str">
        <f>IF($D19="","-",IF($D19="MWh",M19/0.277778,(M19*VLOOKUP($C19,Brændsler!$A$4:$F$44,6,FALSE)*VLOOKUP($C19,Brændsler!$A$4:$F$44,4,FALSE))))</f>
        <v>-</v>
      </c>
      <c r="M51" s="27" t="str">
        <f>IF($D19="","-",IF($D19="MWh",N19/0.277778,(N19*VLOOKUP($C19,Brændsler!$A$4:$F$44,6,FALSE)*VLOOKUP($C19,Brændsler!$A$4:$F$44,4,FALSE))))</f>
        <v>-</v>
      </c>
      <c r="N51" s="21"/>
      <c r="O51" s="25">
        <v>15</v>
      </c>
      <c r="P51" s="26" t="str">
        <f t="shared" si="3"/>
        <v/>
      </c>
      <c r="Q51" s="28" t="str">
        <f>IF(D51="-","-",(D51*VLOOKUP($P51,Brændsler!$A$5:$F$44,5,FALSE))/1000)</f>
        <v>-</v>
      </c>
      <c r="R51" s="28" t="str">
        <f>IF(E51="-","-",(E51*VLOOKUP($P51,Brændsler!$A$5:$F$44,5,FALSE))/1000)</f>
        <v>-</v>
      </c>
      <c r="S51" s="28" t="str">
        <f>IF(F51="-","-",(F51*VLOOKUP($P51,Brændsler!$A$5:$F$44,5,FALSE))/1000)</f>
        <v>-</v>
      </c>
      <c r="T51" s="28" t="str">
        <f>IF(G51="-","-",(G51*VLOOKUP($P51,Brændsler!$A$5:$F$44,5,FALSE))/1000)</f>
        <v>-</v>
      </c>
      <c r="U51" s="28" t="str">
        <f>IF(H51="-","-",(H51*VLOOKUP($P51,Brændsler!$A$5:$F$44,5,FALSE))/1000)</f>
        <v>-</v>
      </c>
      <c r="V51" s="28" t="str">
        <f>IF(I51="-","-",(I51*VLOOKUP($P51,Brændsler!$A$5:$F$44,5,FALSE))/1000)</f>
        <v>-</v>
      </c>
      <c r="W51" s="28" t="str">
        <f>IF(J51="-","-",(J51*VLOOKUP($P51,Brændsler!$A$5:$F$44,5,FALSE))/1000)</f>
        <v>-</v>
      </c>
      <c r="X51" s="28" t="str">
        <f>IF(K51="-","-",(K51*VLOOKUP($P51,Brændsler!$A$5:$F$44,5,FALSE))/1000)</f>
        <v>-</v>
      </c>
      <c r="Y51" s="28" t="str">
        <f>IF(L51="-","-",(L51*VLOOKUP($P51,Brændsler!$A$5:$F$44,5,FALSE))/1000)</f>
        <v>-</v>
      </c>
      <c r="Z51" s="28" t="str">
        <f>IF(M51="-","-",(M51*VLOOKUP($P51,Brændsler!$A$5:$F$44,5,FALSE))/1000)</f>
        <v>-</v>
      </c>
    </row>
    <row r="52" spans="2:26" hidden="1" x14ac:dyDescent="0.3">
      <c r="B52" s="25">
        <v>16</v>
      </c>
      <c r="C52" s="26" t="str">
        <f t="shared" si="2"/>
        <v/>
      </c>
      <c r="D52" s="27" t="str">
        <f>IF($D20="","-",IF($D20="MWh",E20/0.277778,(E20*VLOOKUP($C20,Brændsler!$A$4:$F$44,6,FALSE)*VLOOKUP($C20,Brændsler!$A$4:$F$44,4,FALSE))))</f>
        <v>-</v>
      </c>
      <c r="E52" s="27" t="str">
        <f>IF($D20="","-",IF($D20="MWh",F20/0.277778,(F20*VLOOKUP($C20,Brændsler!$A$4:$F$44,6,FALSE)*VLOOKUP($C20,Brændsler!$A$4:$F$44,4,FALSE))))</f>
        <v>-</v>
      </c>
      <c r="F52" s="27" t="str">
        <f>IF($D20="","-",IF($D20="MWh",G20/0.277778,(G20*VLOOKUP($C20,Brændsler!$A$4:$F$44,6,FALSE)*VLOOKUP($C20,Brændsler!$A$4:$F$44,4,FALSE))))</f>
        <v>-</v>
      </c>
      <c r="G52" s="27" t="str">
        <f>IF($D20="","-",IF($D20="MWh",H20/0.277778,(H20*VLOOKUP($C20,Brændsler!$A$4:$F$44,6,FALSE)*VLOOKUP($C20,Brændsler!$A$4:$F$44,4,FALSE))))</f>
        <v>-</v>
      </c>
      <c r="H52" s="27" t="str">
        <f>IF($D20="","-",IF($D20="MWh",I20/0.277778,(I20*VLOOKUP($C20,Brændsler!$A$4:$F$44,6,FALSE)*VLOOKUP($C20,Brændsler!$A$4:$F$44,4,FALSE))))</f>
        <v>-</v>
      </c>
      <c r="I52" s="27" t="str">
        <f>IF($D20="","-",IF($D20="MWh",J20/0.277778,(J20*VLOOKUP($C20,Brændsler!$A$4:$F$44,6,FALSE)*VLOOKUP($C20,Brændsler!$A$4:$F$44,4,FALSE))))</f>
        <v>-</v>
      </c>
      <c r="J52" s="27" t="str">
        <f>IF($D20="","-",IF($D20="MWh",K20/0.277778,(K20*VLOOKUP($C20,Brændsler!$A$4:$F$44,6,FALSE)*VLOOKUP($C20,Brændsler!$A$4:$F$44,4,FALSE))))</f>
        <v>-</v>
      </c>
      <c r="K52" s="27" t="str">
        <f>IF($D20="","-",IF($D20="MWh",L20/0.277778,(L20*VLOOKUP($C20,Brændsler!$A$4:$F$44,6,FALSE)*VLOOKUP($C20,Brændsler!$A$4:$F$44,4,FALSE))))</f>
        <v>-</v>
      </c>
      <c r="L52" s="27" t="str">
        <f>IF($D20="","-",IF($D20="MWh",M20/0.277778,(M20*VLOOKUP($C20,Brændsler!$A$4:$F$44,6,FALSE)*VLOOKUP($C20,Brændsler!$A$4:$F$44,4,FALSE))))</f>
        <v>-</v>
      </c>
      <c r="M52" s="27" t="str">
        <f>IF($D20="","-",IF($D20="MWh",N20/0.277778,(N20*VLOOKUP($C20,Brændsler!$A$4:$F$44,6,FALSE)*VLOOKUP($C20,Brændsler!$A$4:$F$44,4,FALSE))))</f>
        <v>-</v>
      </c>
      <c r="N52" s="21"/>
      <c r="O52" s="25">
        <v>16</v>
      </c>
      <c r="P52" s="26" t="str">
        <f t="shared" si="3"/>
        <v/>
      </c>
      <c r="Q52" s="28" t="str">
        <f>IF(D52="-","-",(D52*VLOOKUP($P52,Brændsler!$A$5:$F$44,5,FALSE))/1000)</f>
        <v>-</v>
      </c>
      <c r="R52" s="28" t="str">
        <f>IF(E52="-","-",(E52*VLOOKUP($P52,Brændsler!$A$5:$F$44,5,FALSE))/1000)</f>
        <v>-</v>
      </c>
      <c r="S52" s="28" t="str">
        <f>IF(F52="-","-",(F52*VLOOKUP($P52,Brændsler!$A$5:$F$44,5,FALSE))/1000)</f>
        <v>-</v>
      </c>
      <c r="T52" s="28" t="str">
        <f>IF(G52="-","-",(G52*VLOOKUP($P52,Brændsler!$A$5:$F$44,5,FALSE))/1000)</f>
        <v>-</v>
      </c>
      <c r="U52" s="28" t="str">
        <f>IF(H52="-","-",(H52*VLOOKUP($P52,Brændsler!$A$5:$F$44,5,FALSE))/1000)</f>
        <v>-</v>
      </c>
      <c r="V52" s="28" t="str">
        <f>IF(I52="-","-",(I52*VLOOKUP($P52,Brændsler!$A$5:$F$44,5,FALSE))/1000)</f>
        <v>-</v>
      </c>
      <c r="W52" s="28" t="str">
        <f>IF(J52="-","-",(J52*VLOOKUP($P52,Brændsler!$A$5:$F$44,5,FALSE))/1000)</f>
        <v>-</v>
      </c>
      <c r="X52" s="28" t="str">
        <f>IF(K52="-","-",(K52*VLOOKUP($P52,Brændsler!$A$5:$F$44,5,FALSE))/1000)</f>
        <v>-</v>
      </c>
      <c r="Y52" s="28" t="str">
        <f>IF(L52="-","-",(L52*VLOOKUP($P52,Brændsler!$A$5:$F$44,5,FALSE))/1000)</f>
        <v>-</v>
      </c>
      <c r="Z52" s="28" t="str">
        <f>IF(M52="-","-",(M52*VLOOKUP($P52,Brændsler!$A$5:$F$44,5,FALSE))/1000)</f>
        <v>-</v>
      </c>
    </row>
    <row r="53" spans="2:26" hidden="1" x14ac:dyDescent="0.3">
      <c r="B53" s="25">
        <v>17</v>
      </c>
      <c r="C53" s="26" t="str">
        <f t="shared" si="2"/>
        <v/>
      </c>
      <c r="D53" s="27" t="str">
        <f>IF($D21="","-",IF($D21="MWh",E21/0.277778,(E21*VLOOKUP($C21,Brændsler!$A$4:$F$44,6,FALSE)*VLOOKUP($C21,Brændsler!$A$4:$F$44,4,FALSE))))</f>
        <v>-</v>
      </c>
      <c r="E53" s="27" t="str">
        <f>IF($D21="","-",IF($D21="MWh",F21/0.277778,(F21*VLOOKUP($C21,Brændsler!$A$4:$F$44,6,FALSE)*VLOOKUP($C21,Brændsler!$A$4:$F$44,4,FALSE))))</f>
        <v>-</v>
      </c>
      <c r="F53" s="27" t="str">
        <f>IF($D21="","-",IF($D21="MWh",G21/0.277778,(G21*VLOOKUP($C21,Brændsler!$A$4:$F$44,6,FALSE)*VLOOKUP($C21,Brændsler!$A$4:$F$44,4,FALSE))))</f>
        <v>-</v>
      </c>
      <c r="G53" s="27" t="str">
        <f>IF($D21="","-",IF($D21="MWh",H21/0.277778,(H21*VLOOKUP($C21,Brændsler!$A$4:$F$44,6,FALSE)*VLOOKUP($C21,Brændsler!$A$4:$F$44,4,FALSE))))</f>
        <v>-</v>
      </c>
      <c r="H53" s="27" t="str">
        <f>IF($D21="","-",IF($D21="MWh",I21/0.277778,(I21*VLOOKUP($C21,Brændsler!$A$4:$F$44,6,FALSE)*VLOOKUP($C21,Brændsler!$A$4:$F$44,4,FALSE))))</f>
        <v>-</v>
      </c>
      <c r="I53" s="27" t="str">
        <f>IF($D21="","-",IF($D21="MWh",J21/0.277778,(J21*VLOOKUP($C21,Brændsler!$A$4:$F$44,6,FALSE)*VLOOKUP($C21,Brændsler!$A$4:$F$44,4,FALSE))))</f>
        <v>-</v>
      </c>
      <c r="J53" s="27" t="str">
        <f>IF($D21="","-",IF($D21="MWh",K21/0.277778,(K21*VLOOKUP($C21,Brændsler!$A$4:$F$44,6,FALSE)*VLOOKUP($C21,Brændsler!$A$4:$F$44,4,FALSE))))</f>
        <v>-</v>
      </c>
      <c r="K53" s="27" t="str">
        <f>IF($D21="","-",IF($D21="MWh",L21/0.277778,(L21*VLOOKUP($C21,Brændsler!$A$4:$F$44,6,FALSE)*VLOOKUP($C21,Brændsler!$A$4:$F$44,4,FALSE))))</f>
        <v>-</v>
      </c>
      <c r="L53" s="27" t="str">
        <f>IF($D21="","-",IF($D21="MWh",M21/0.277778,(M21*VLOOKUP($C21,Brændsler!$A$4:$F$44,6,FALSE)*VLOOKUP($C21,Brændsler!$A$4:$F$44,4,FALSE))))</f>
        <v>-</v>
      </c>
      <c r="M53" s="27" t="str">
        <f>IF($D21="","-",IF($D21="MWh",N21/0.277778,(N21*VLOOKUP($C21,Brændsler!$A$4:$F$44,6,FALSE)*VLOOKUP($C21,Brændsler!$A$4:$F$44,4,FALSE))))</f>
        <v>-</v>
      </c>
      <c r="N53" s="21"/>
      <c r="O53" s="25">
        <v>17</v>
      </c>
      <c r="P53" s="26" t="str">
        <f t="shared" si="3"/>
        <v/>
      </c>
      <c r="Q53" s="28" t="str">
        <f>IF(D53="-","-",(D53*VLOOKUP($P53,Brændsler!$A$5:$F$44,5,FALSE))/1000)</f>
        <v>-</v>
      </c>
      <c r="R53" s="28" t="str">
        <f>IF(E53="-","-",(E53*VLOOKUP($P53,Brændsler!$A$5:$F$44,5,FALSE))/1000)</f>
        <v>-</v>
      </c>
      <c r="S53" s="28" t="str">
        <f>IF(F53="-","-",(F53*VLOOKUP($P53,Brændsler!$A$5:$F$44,5,FALSE))/1000)</f>
        <v>-</v>
      </c>
      <c r="T53" s="28" t="str">
        <f>IF(G53="-","-",(G53*VLOOKUP($P53,Brændsler!$A$5:$F$44,5,FALSE))/1000)</f>
        <v>-</v>
      </c>
      <c r="U53" s="28" t="str">
        <f>IF(H53="-","-",(H53*VLOOKUP($P53,Brændsler!$A$5:$F$44,5,FALSE))/1000)</f>
        <v>-</v>
      </c>
      <c r="V53" s="28" t="str">
        <f>IF(I53="-","-",(I53*VLOOKUP($P53,Brændsler!$A$5:$F$44,5,FALSE))/1000)</f>
        <v>-</v>
      </c>
      <c r="W53" s="28" t="str">
        <f>IF(J53="-","-",(J53*VLOOKUP($P53,Brændsler!$A$5:$F$44,5,FALSE))/1000)</f>
        <v>-</v>
      </c>
      <c r="X53" s="28" t="str">
        <f>IF(K53="-","-",(K53*VLOOKUP($P53,Brændsler!$A$5:$F$44,5,FALSE))/1000)</f>
        <v>-</v>
      </c>
      <c r="Y53" s="28" t="str">
        <f>IF(L53="-","-",(L53*VLOOKUP($P53,Brændsler!$A$5:$F$44,5,FALSE))/1000)</f>
        <v>-</v>
      </c>
      <c r="Z53" s="28" t="str">
        <f>IF(M53="-","-",(M53*VLOOKUP($P53,Brændsler!$A$5:$F$44,5,FALSE))/1000)</f>
        <v>-</v>
      </c>
    </row>
    <row r="54" spans="2:26" hidden="1" x14ac:dyDescent="0.3">
      <c r="B54" s="25">
        <v>18</v>
      </c>
      <c r="C54" s="26" t="str">
        <f t="shared" si="2"/>
        <v/>
      </c>
      <c r="D54" s="27" t="str">
        <f>IF($D22="","-",IF($D22="MWh",E22/0.277778,(E22*VLOOKUP($C22,Brændsler!$A$4:$F$44,6,FALSE)*VLOOKUP($C22,Brændsler!$A$4:$F$44,4,FALSE))))</f>
        <v>-</v>
      </c>
      <c r="E54" s="27" t="str">
        <f>IF($D22="","-",IF($D22="MWh",F22/0.277778,(F22*VLOOKUP($C22,Brændsler!$A$4:$F$44,6,FALSE)*VLOOKUP($C22,Brændsler!$A$4:$F$44,4,FALSE))))</f>
        <v>-</v>
      </c>
      <c r="F54" s="27" t="str">
        <f>IF($D22="","-",IF($D22="MWh",G22/0.277778,(G22*VLOOKUP($C22,Brændsler!$A$4:$F$44,6,FALSE)*VLOOKUP($C22,Brændsler!$A$4:$F$44,4,FALSE))))</f>
        <v>-</v>
      </c>
      <c r="G54" s="27" t="str">
        <f>IF($D22="","-",IF($D22="MWh",H22/0.277778,(H22*VLOOKUP($C22,Brændsler!$A$4:$F$44,6,FALSE)*VLOOKUP($C22,Brændsler!$A$4:$F$44,4,FALSE))))</f>
        <v>-</v>
      </c>
      <c r="H54" s="27" t="str">
        <f>IF($D22="","-",IF($D22="MWh",I22/0.277778,(I22*VLOOKUP($C22,Brændsler!$A$4:$F$44,6,FALSE)*VLOOKUP($C22,Brændsler!$A$4:$F$44,4,FALSE))))</f>
        <v>-</v>
      </c>
      <c r="I54" s="27" t="str">
        <f>IF($D22="","-",IF($D22="MWh",J22/0.277778,(J22*VLOOKUP($C22,Brændsler!$A$4:$F$44,6,FALSE)*VLOOKUP($C22,Brændsler!$A$4:$F$44,4,FALSE))))</f>
        <v>-</v>
      </c>
      <c r="J54" s="27" t="str">
        <f>IF($D22="","-",IF($D22="MWh",K22/0.277778,(K22*VLOOKUP($C22,Brændsler!$A$4:$F$44,6,FALSE)*VLOOKUP($C22,Brændsler!$A$4:$F$44,4,FALSE))))</f>
        <v>-</v>
      </c>
      <c r="K54" s="27" t="str">
        <f>IF($D22="","-",IF($D22="MWh",L22/0.277778,(L22*VLOOKUP($C22,Brændsler!$A$4:$F$44,6,FALSE)*VLOOKUP($C22,Brændsler!$A$4:$F$44,4,FALSE))))</f>
        <v>-</v>
      </c>
      <c r="L54" s="27" t="str">
        <f>IF($D22="","-",IF($D22="MWh",M22/0.277778,(M22*VLOOKUP($C22,Brændsler!$A$4:$F$44,6,FALSE)*VLOOKUP($C22,Brændsler!$A$4:$F$44,4,FALSE))))</f>
        <v>-</v>
      </c>
      <c r="M54" s="27" t="str">
        <f>IF($D22="","-",IF($D22="MWh",N22/0.277778,(N22*VLOOKUP($C22,Brændsler!$A$4:$F$44,6,FALSE)*VLOOKUP($C22,Brændsler!$A$4:$F$44,4,FALSE))))</f>
        <v>-</v>
      </c>
      <c r="N54" s="21"/>
      <c r="O54" s="25">
        <v>18</v>
      </c>
      <c r="P54" s="26" t="str">
        <f t="shared" si="3"/>
        <v/>
      </c>
      <c r="Q54" s="28" t="str">
        <f>IF(D54="-","-",(D54*VLOOKUP($P54,Brændsler!$A$5:$F$44,5,FALSE))/1000)</f>
        <v>-</v>
      </c>
      <c r="R54" s="28" t="str">
        <f>IF(E54="-","-",(E54*VLOOKUP($P54,Brændsler!$A$5:$F$44,5,FALSE))/1000)</f>
        <v>-</v>
      </c>
      <c r="S54" s="28" t="str">
        <f>IF(F54="-","-",(F54*VLOOKUP($P54,Brændsler!$A$5:$F$44,5,FALSE))/1000)</f>
        <v>-</v>
      </c>
      <c r="T54" s="28" t="str">
        <f>IF(G54="-","-",(G54*VLOOKUP($P54,Brændsler!$A$5:$F$44,5,FALSE))/1000)</f>
        <v>-</v>
      </c>
      <c r="U54" s="28" t="str">
        <f>IF(H54="-","-",(H54*VLOOKUP($P54,Brændsler!$A$5:$F$44,5,FALSE))/1000)</f>
        <v>-</v>
      </c>
      <c r="V54" s="28" t="str">
        <f>IF(I54="-","-",(I54*VLOOKUP($P54,Brændsler!$A$5:$F$44,5,FALSE))/1000)</f>
        <v>-</v>
      </c>
      <c r="W54" s="28" t="str">
        <f>IF(J54="-","-",(J54*VLOOKUP($P54,Brændsler!$A$5:$F$44,5,FALSE))/1000)</f>
        <v>-</v>
      </c>
      <c r="X54" s="28" t="str">
        <f>IF(K54="-","-",(K54*VLOOKUP($P54,Brændsler!$A$5:$F$44,5,FALSE))/1000)</f>
        <v>-</v>
      </c>
      <c r="Y54" s="28" t="str">
        <f>IF(L54="-","-",(L54*VLOOKUP($P54,Brændsler!$A$5:$F$44,5,FALSE))/1000)</f>
        <v>-</v>
      </c>
      <c r="Z54" s="28" t="str">
        <f>IF(M54="-","-",(M54*VLOOKUP($P54,Brændsler!$A$5:$F$44,5,FALSE))/1000)</f>
        <v>-</v>
      </c>
    </row>
    <row r="55" spans="2:26" hidden="1" x14ac:dyDescent="0.3">
      <c r="B55" s="25">
        <v>19</v>
      </c>
      <c r="C55" s="26" t="str">
        <f t="shared" si="2"/>
        <v/>
      </c>
      <c r="D55" s="27" t="str">
        <f>IF($D23="","-",IF($D23="MWh",E23/0.277778,(E23*VLOOKUP($C23,Brændsler!$A$4:$F$44,6,FALSE)*VLOOKUP($C23,Brændsler!$A$4:$F$44,4,FALSE))))</f>
        <v>-</v>
      </c>
      <c r="E55" s="27" t="str">
        <f>IF($D23="","-",IF($D23="MWh",F23/0.277778,(F23*VLOOKUP($C23,Brændsler!$A$4:$F$44,6,FALSE)*VLOOKUP($C23,Brændsler!$A$4:$F$44,4,FALSE))))</f>
        <v>-</v>
      </c>
      <c r="F55" s="27" t="str">
        <f>IF($D23="","-",IF($D23="MWh",G23/0.277778,(G23*VLOOKUP($C23,Brændsler!$A$4:$F$44,6,FALSE)*VLOOKUP($C23,Brændsler!$A$4:$F$44,4,FALSE))))</f>
        <v>-</v>
      </c>
      <c r="G55" s="27" t="str">
        <f>IF($D23="","-",IF($D23="MWh",H23/0.277778,(H23*VLOOKUP($C23,Brændsler!$A$4:$F$44,6,FALSE)*VLOOKUP($C23,Brændsler!$A$4:$F$44,4,FALSE))))</f>
        <v>-</v>
      </c>
      <c r="H55" s="27" t="str">
        <f>IF($D23="","-",IF($D23="MWh",I23/0.277778,(I23*VLOOKUP($C23,Brændsler!$A$4:$F$44,6,FALSE)*VLOOKUP($C23,Brændsler!$A$4:$F$44,4,FALSE))))</f>
        <v>-</v>
      </c>
      <c r="I55" s="27" t="str">
        <f>IF($D23="","-",IF($D23="MWh",J23/0.277778,(J23*VLOOKUP($C23,Brændsler!$A$4:$F$44,6,FALSE)*VLOOKUP($C23,Brændsler!$A$4:$F$44,4,FALSE))))</f>
        <v>-</v>
      </c>
      <c r="J55" s="27" t="str">
        <f>IF($D23="","-",IF($D23="MWh",K23/0.277778,(K23*VLOOKUP($C23,Brændsler!$A$4:$F$44,6,FALSE)*VLOOKUP($C23,Brændsler!$A$4:$F$44,4,FALSE))))</f>
        <v>-</v>
      </c>
      <c r="K55" s="27" t="str">
        <f>IF($D23="","-",IF($D23="MWh",L23/0.277778,(L23*VLOOKUP($C23,Brændsler!$A$4:$F$44,6,FALSE)*VLOOKUP($C23,Brændsler!$A$4:$F$44,4,FALSE))))</f>
        <v>-</v>
      </c>
      <c r="L55" s="27" t="str">
        <f>IF($D23="","-",IF($D23="MWh",M23/0.277778,(M23*VLOOKUP($C23,Brændsler!$A$4:$F$44,6,FALSE)*VLOOKUP($C23,Brændsler!$A$4:$F$44,4,FALSE))))</f>
        <v>-</v>
      </c>
      <c r="M55" s="27" t="str">
        <f>IF($D23="","-",IF($D23="MWh",N23/0.277778,(N23*VLOOKUP($C23,Brændsler!$A$4:$F$44,6,FALSE)*VLOOKUP($C23,Brændsler!$A$4:$F$44,4,FALSE))))</f>
        <v>-</v>
      </c>
      <c r="N55" s="21"/>
      <c r="O55" s="25">
        <v>19</v>
      </c>
      <c r="P55" s="26" t="str">
        <f t="shared" si="3"/>
        <v/>
      </c>
      <c r="Q55" s="28" t="str">
        <f>IF(D55="-","-",(D55*VLOOKUP($P55,Brændsler!$A$5:$F$44,5,FALSE))/1000)</f>
        <v>-</v>
      </c>
      <c r="R55" s="28" t="str">
        <f>IF(E55="-","-",(E55*VLOOKUP($P55,Brændsler!$A$5:$F$44,5,FALSE))/1000)</f>
        <v>-</v>
      </c>
      <c r="S55" s="28" t="str">
        <f>IF(F55="-","-",(F55*VLOOKUP($P55,Brændsler!$A$5:$F$44,5,FALSE))/1000)</f>
        <v>-</v>
      </c>
      <c r="T55" s="28" t="str">
        <f>IF(G55="-","-",(G55*VLOOKUP($P55,Brændsler!$A$5:$F$44,5,FALSE))/1000)</f>
        <v>-</v>
      </c>
      <c r="U55" s="28" t="str">
        <f>IF(H55="-","-",(H55*VLOOKUP($P55,Brændsler!$A$5:$F$44,5,FALSE))/1000)</f>
        <v>-</v>
      </c>
      <c r="V55" s="28" t="str">
        <f>IF(I55="-","-",(I55*VLOOKUP($P55,Brændsler!$A$5:$F$44,5,FALSE))/1000)</f>
        <v>-</v>
      </c>
      <c r="W55" s="28" t="str">
        <f>IF(J55="-","-",(J55*VLOOKUP($P55,Brændsler!$A$5:$F$44,5,FALSE))/1000)</f>
        <v>-</v>
      </c>
      <c r="X55" s="28" t="str">
        <f>IF(K55="-","-",(K55*VLOOKUP($P55,Brændsler!$A$5:$F$44,5,FALSE))/1000)</f>
        <v>-</v>
      </c>
      <c r="Y55" s="28" t="str">
        <f>IF(L55="-","-",(L55*VLOOKUP($P55,Brændsler!$A$5:$F$44,5,FALSE))/1000)</f>
        <v>-</v>
      </c>
      <c r="Z55" s="28" t="str">
        <f>IF(M55="-","-",(M55*VLOOKUP($P55,Brændsler!$A$5:$F$44,5,FALSE))/1000)</f>
        <v>-</v>
      </c>
    </row>
    <row r="56" spans="2:26" hidden="1" x14ac:dyDescent="0.3">
      <c r="B56" s="25">
        <v>20</v>
      </c>
      <c r="C56" s="26" t="str">
        <f t="shared" si="2"/>
        <v/>
      </c>
      <c r="D56" s="27" t="str">
        <f>IF($D24="","-",IF($D24="MWh",E24/0.277778,(E24*VLOOKUP($C24,Brændsler!$A$4:$F$44,6,FALSE)*VLOOKUP($C24,Brændsler!$A$4:$F$44,4,FALSE))))</f>
        <v>-</v>
      </c>
      <c r="E56" s="27" t="str">
        <f>IF($D24="","-",IF($D24="MWh",F24/0.277778,(F24*VLOOKUP($C24,Brændsler!$A$4:$F$44,6,FALSE)*VLOOKUP($C24,Brændsler!$A$4:$F$44,4,FALSE))))</f>
        <v>-</v>
      </c>
      <c r="F56" s="27" t="str">
        <f>IF($D24="","-",IF($D24="MWh",G24/0.277778,(G24*VLOOKUP($C24,Brændsler!$A$4:$F$44,6,FALSE)*VLOOKUP($C24,Brændsler!$A$4:$F$44,4,FALSE))))</f>
        <v>-</v>
      </c>
      <c r="G56" s="27" t="str">
        <f>IF($D24="","-",IF($D24="MWh",H24/0.277778,(H24*VLOOKUP($C24,Brændsler!$A$4:$F$44,6,FALSE)*VLOOKUP($C24,Brændsler!$A$4:$F$44,4,FALSE))))</f>
        <v>-</v>
      </c>
      <c r="H56" s="27" t="str">
        <f>IF($D24="","-",IF($D24="MWh",I24/0.277778,(I24*VLOOKUP($C24,Brændsler!$A$4:$F$44,6,FALSE)*VLOOKUP($C24,Brændsler!$A$4:$F$44,4,FALSE))))</f>
        <v>-</v>
      </c>
      <c r="I56" s="27" t="str">
        <f>IF($D24="","-",IF($D24="MWh",J24/0.277778,(J24*VLOOKUP($C24,Brændsler!$A$4:$F$44,6,FALSE)*VLOOKUP($C24,Brændsler!$A$4:$F$44,4,FALSE))))</f>
        <v>-</v>
      </c>
      <c r="J56" s="27" t="str">
        <f>IF($D24="","-",IF($D24="MWh",K24/0.277778,(K24*VLOOKUP($C24,Brændsler!$A$4:$F$44,6,FALSE)*VLOOKUP($C24,Brændsler!$A$4:$F$44,4,FALSE))))</f>
        <v>-</v>
      </c>
      <c r="K56" s="27" t="str">
        <f>IF($D24="","-",IF($D24="MWh",L24/0.277778,(L24*VLOOKUP($C24,Brændsler!$A$4:$F$44,6,FALSE)*VLOOKUP($C24,Brændsler!$A$4:$F$44,4,FALSE))))</f>
        <v>-</v>
      </c>
      <c r="L56" s="27" t="str">
        <f>IF($D24="","-",IF($D24="MWh",M24/0.277778,(M24*VLOOKUP($C24,Brændsler!$A$4:$F$44,6,FALSE)*VLOOKUP($C24,Brændsler!$A$4:$F$44,4,FALSE))))</f>
        <v>-</v>
      </c>
      <c r="M56" s="27" t="str">
        <f>IF($D24="","-",IF($D24="MWh",N24/0.277778,(N24*VLOOKUP($C24,Brændsler!$A$4:$F$44,6,FALSE)*VLOOKUP($C24,Brændsler!$A$4:$F$44,4,FALSE))))</f>
        <v>-</v>
      </c>
      <c r="N56" s="21"/>
      <c r="O56" s="25">
        <v>20</v>
      </c>
      <c r="P56" s="26" t="str">
        <f t="shared" si="3"/>
        <v/>
      </c>
      <c r="Q56" s="28" t="str">
        <f>IF(D56="-","-",(D56*VLOOKUP($P56,Brændsler!$A$5:$F$44,5,FALSE))/1000)</f>
        <v>-</v>
      </c>
      <c r="R56" s="28" t="str">
        <f>IF(E56="-","-",(E56*VLOOKUP($P56,Brændsler!$A$5:$F$44,5,FALSE))/1000)</f>
        <v>-</v>
      </c>
      <c r="S56" s="28" t="str">
        <f>IF(F56="-","-",(F56*VLOOKUP($P56,Brændsler!$A$5:$F$44,5,FALSE))/1000)</f>
        <v>-</v>
      </c>
      <c r="T56" s="28" t="str">
        <f>IF(G56="-","-",(G56*VLOOKUP($P56,Brændsler!$A$5:$F$44,5,FALSE))/1000)</f>
        <v>-</v>
      </c>
      <c r="U56" s="28" t="str">
        <f>IF(H56="-","-",(H56*VLOOKUP($P56,Brændsler!$A$5:$F$44,5,FALSE))/1000)</f>
        <v>-</v>
      </c>
      <c r="V56" s="28" t="str">
        <f>IF(I56="-","-",(I56*VLOOKUP($P56,Brændsler!$A$5:$F$44,5,FALSE))/1000)</f>
        <v>-</v>
      </c>
      <c r="W56" s="28" t="str">
        <f>IF(J56="-","-",(J56*VLOOKUP($P56,Brændsler!$A$5:$F$44,5,FALSE))/1000)</f>
        <v>-</v>
      </c>
      <c r="X56" s="28" t="str">
        <f>IF(K56="-","-",(K56*VLOOKUP($P56,Brændsler!$A$5:$F$44,5,FALSE))/1000)</f>
        <v>-</v>
      </c>
      <c r="Y56" s="28" t="str">
        <f>IF(L56="-","-",(L56*VLOOKUP($P56,Brændsler!$A$5:$F$44,5,FALSE))/1000)</f>
        <v>-</v>
      </c>
      <c r="Z56" s="28" t="str">
        <f>IF(M56="-","-",(M56*VLOOKUP($P56,Brændsler!$A$5:$F$44,5,FALSE))/1000)</f>
        <v>-</v>
      </c>
    </row>
    <row r="57" spans="2:26" hidden="1" x14ac:dyDescent="0.3">
      <c r="B57" s="25">
        <v>21</v>
      </c>
      <c r="C57" s="26" t="str">
        <f t="shared" si="2"/>
        <v/>
      </c>
      <c r="D57" s="27" t="str">
        <f>IF($D25="","-",IF($D25="MWh",E25/0.277778,(E25*VLOOKUP($C25,Brændsler!$A$4:$F$44,6,FALSE)*VLOOKUP($C25,Brændsler!$A$4:$F$44,4,FALSE))))</f>
        <v>-</v>
      </c>
      <c r="E57" s="27" t="str">
        <f>IF($D25="","-",IF($D25="MWh",F25/0.277778,(F25*VLOOKUP($C25,Brændsler!$A$4:$F$44,6,FALSE)*VLOOKUP($C25,Brændsler!$A$4:$F$44,4,FALSE))))</f>
        <v>-</v>
      </c>
      <c r="F57" s="27" t="str">
        <f>IF($D25="","-",IF($D25="MWh",G25/0.277778,(G25*VLOOKUP($C25,Brændsler!$A$4:$F$44,6,FALSE)*VLOOKUP($C25,Brændsler!$A$4:$F$44,4,FALSE))))</f>
        <v>-</v>
      </c>
      <c r="G57" s="27" t="str">
        <f>IF($D25="","-",IF($D25="MWh",H25/0.277778,(H25*VLOOKUP($C25,Brændsler!$A$4:$F$44,6,FALSE)*VLOOKUP($C25,Brændsler!$A$4:$F$44,4,FALSE))))</f>
        <v>-</v>
      </c>
      <c r="H57" s="27" t="str">
        <f>IF($D25="","-",IF($D25="MWh",I25/0.277778,(I25*VLOOKUP($C25,Brændsler!$A$4:$F$44,6,FALSE)*VLOOKUP($C25,Brændsler!$A$4:$F$44,4,FALSE))))</f>
        <v>-</v>
      </c>
      <c r="I57" s="27" t="str">
        <f>IF($D25="","-",IF($D25="MWh",J25/0.277778,(J25*VLOOKUP($C25,Brændsler!$A$4:$F$44,6,FALSE)*VLOOKUP($C25,Brændsler!$A$4:$F$44,4,FALSE))))</f>
        <v>-</v>
      </c>
      <c r="J57" s="27" t="str">
        <f>IF($D25="","-",IF($D25="MWh",K25/0.277778,(K25*VLOOKUP($C25,Brændsler!$A$4:$F$44,6,FALSE)*VLOOKUP($C25,Brændsler!$A$4:$F$44,4,FALSE))))</f>
        <v>-</v>
      </c>
      <c r="K57" s="27" t="str">
        <f>IF($D25="","-",IF($D25="MWh",L25/0.277778,(L25*VLOOKUP($C25,Brændsler!$A$4:$F$44,6,FALSE)*VLOOKUP($C25,Brændsler!$A$4:$F$44,4,FALSE))))</f>
        <v>-</v>
      </c>
      <c r="L57" s="27" t="str">
        <f>IF($D25="","-",IF($D25="MWh",M25/0.277778,(M25*VLOOKUP($C25,Brændsler!$A$4:$F$44,6,FALSE)*VLOOKUP($C25,Brændsler!$A$4:$F$44,4,FALSE))))</f>
        <v>-</v>
      </c>
      <c r="M57" s="27" t="str">
        <f>IF($D25="","-",IF($D25="MWh",N25/0.277778,(N25*VLOOKUP($C25,Brændsler!$A$4:$F$44,6,FALSE)*VLOOKUP($C25,Brændsler!$A$4:$F$44,4,FALSE))))</f>
        <v>-</v>
      </c>
      <c r="N57" s="21"/>
      <c r="O57" s="25">
        <v>21</v>
      </c>
      <c r="P57" s="26" t="str">
        <f t="shared" si="3"/>
        <v/>
      </c>
      <c r="Q57" s="28" t="str">
        <f>IF(D57="-","-",(D57*VLOOKUP($P57,Brændsler!$A$5:$F$44,5,FALSE))/1000)</f>
        <v>-</v>
      </c>
      <c r="R57" s="28" t="str">
        <f>IF(E57="-","-",(E57*VLOOKUP($P57,Brændsler!$A$5:$F$44,5,FALSE))/1000)</f>
        <v>-</v>
      </c>
      <c r="S57" s="28" t="str">
        <f>IF(F57="-","-",(F57*VLOOKUP($P57,Brændsler!$A$5:$F$44,5,FALSE))/1000)</f>
        <v>-</v>
      </c>
      <c r="T57" s="28" t="str">
        <f>IF(G57="-","-",(G57*VLOOKUP($P57,Brændsler!$A$5:$F$44,5,FALSE))/1000)</f>
        <v>-</v>
      </c>
      <c r="U57" s="28" t="str">
        <f>IF(H57="-","-",(H57*VLOOKUP($P57,Brændsler!$A$5:$F$44,5,FALSE))/1000)</f>
        <v>-</v>
      </c>
      <c r="V57" s="28" t="str">
        <f>IF(I57="-","-",(I57*VLOOKUP($P57,Brændsler!$A$5:$F$44,5,FALSE))/1000)</f>
        <v>-</v>
      </c>
      <c r="W57" s="28" t="str">
        <f>IF(J57="-","-",(J57*VLOOKUP($P57,Brændsler!$A$5:$F$44,5,FALSE))/1000)</f>
        <v>-</v>
      </c>
      <c r="X57" s="28" t="str">
        <f>IF(K57="-","-",(K57*VLOOKUP($P57,Brændsler!$A$5:$F$44,5,FALSE))/1000)</f>
        <v>-</v>
      </c>
      <c r="Y57" s="28" t="str">
        <f>IF(L57="-","-",(L57*VLOOKUP($P57,Brændsler!$A$5:$F$44,5,FALSE))/1000)</f>
        <v>-</v>
      </c>
      <c r="Z57" s="28" t="str">
        <f>IF(M57="-","-",(M57*VLOOKUP($P57,Brændsler!$A$5:$F$44,5,FALSE))/1000)</f>
        <v>-</v>
      </c>
    </row>
    <row r="58" spans="2:26" hidden="1" x14ac:dyDescent="0.3">
      <c r="B58" s="25">
        <v>22</v>
      </c>
      <c r="C58" s="26" t="str">
        <f t="shared" si="2"/>
        <v/>
      </c>
      <c r="D58" s="27" t="str">
        <f>IF($D26="","-",IF($D26="MWh",E26/0.277778,(E26*VLOOKUP($C26,Brændsler!$A$4:$F$44,6,FALSE)*VLOOKUP($C26,Brændsler!$A$4:$F$44,4,FALSE))))</f>
        <v>-</v>
      </c>
      <c r="E58" s="27" t="str">
        <f>IF($D26="","-",IF($D26="MWh",F26/0.277778,(F26*VLOOKUP($C26,Brændsler!$A$4:$F$44,6,FALSE)*VLOOKUP($C26,Brændsler!$A$4:$F$44,4,FALSE))))</f>
        <v>-</v>
      </c>
      <c r="F58" s="27" t="str">
        <f>IF($D26="","-",IF($D26="MWh",G26/0.277778,(G26*VLOOKUP($C26,Brændsler!$A$4:$F$44,6,FALSE)*VLOOKUP($C26,Brændsler!$A$4:$F$44,4,FALSE))))</f>
        <v>-</v>
      </c>
      <c r="G58" s="27" t="str">
        <f>IF($D26="","-",IF($D26="MWh",H26/0.277778,(H26*VLOOKUP($C26,Brændsler!$A$4:$F$44,6,FALSE)*VLOOKUP($C26,Brændsler!$A$4:$F$44,4,FALSE))))</f>
        <v>-</v>
      </c>
      <c r="H58" s="27" t="str">
        <f>IF($D26="","-",IF($D26="MWh",I26/0.277778,(I26*VLOOKUP($C26,Brændsler!$A$4:$F$44,6,FALSE)*VLOOKUP($C26,Brændsler!$A$4:$F$44,4,FALSE))))</f>
        <v>-</v>
      </c>
      <c r="I58" s="27" t="str">
        <f>IF($D26="","-",IF($D26="MWh",J26/0.277778,(J26*VLOOKUP($C26,Brændsler!$A$4:$F$44,6,FALSE)*VLOOKUP($C26,Brændsler!$A$4:$F$44,4,FALSE))))</f>
        <v>-</v>
      </c>
      <c r="J58" s="27" t="str">
        <f>IF($D26="","-",IF($D26="MWh",K26/0.277778,(K26*VLOOKUP($C26,Brændsler!$A$4:$F$44,6,FALSE)*VLOOKUP($C26,Brændsler!$A$4:$F$44,4,FALSE))))</f>
        <v>-</v>
      </c>
      <c r="K58" s="27" t="str">
        <f>IF($D26="","-",IF($D26="MWh",L26/0.277778,(L26*VLOOKUP($C26,Brændsler!$A$4:$F$44,6,FALSE)*VLOOKUP($C26,Brændsler!$A$4:$F$44,4,FALSE))))</f>
        <v>-</v>
      </c>
      <c r="L58" s="27" t="str">
        <f>IF($D26="","-",IF($D26="MWh",M26/0.277778,(M26*VLOOKUP($C26,Brændsler!$A$4:$F$44,6,FALSE)*VLOOKUP($C26,Brændsler!$A$4:$F$44,4,FALSE))))</f>
        <v>-</v>
      </c>
      <c r="M58" s="27" t="str">
        <f>IF($D26="","-",IF($D26="MWh",N26/0.277778,(N26*VLOOKUP($C26,Brændsler!$A$4:$F$44,6,FALSE)*VLOOKUP($C26,Brændsler!$A$4:$F$44,4,FALSE))))</f>
        <v>-</v>
      </c>
      <c r="N58" s="21"/>
      <c r="O58" s="25">
        <v>22</v>
      </c>
      <c r="P58" s="26" t="str">
        <f t="shared" si="3"/>
        <v/>
      </c>
      <c r="Q58" s="28" t="str">
        <f>IF(D58="-","-",(D58*VLOOKUP($P58,Brændsler!$A$5:$F$44,5,FALSE))/1000)</f>
        <v>-</v>
      </c>
      <c r="R58" s="28" t="str">
        <f>IF(E58="-","-",(E58*VLOOKUP($P58,Brændsler!$A$5:$F$44,5,FALSE))/1000)</f>
        <v>-</v>
      </c>
      <c r="S58" s="28" t="str">
        <f>IF(F58="-","-",(F58*VLOOKUP($P58,Brændsler!$A$5:$F$44,5,FALSE))/1000)</f>
        <v>-</v>
      </c>
      <c r="T58" s="28" t="str">
        <f>IF(G58="-","-",(G58*VLOOKUP($P58,Brændsler!$A$5:$F$44,5,FALSE))/1000)</f>
        <v>-</v>
      </c>
      <c r="U58" s="28" t="str">
        <f>IF(H58="-","-",(H58*VLOOKUP($P58,Brændsler!$A$5:$F$44,5,FALSE))/1000)</f>
        <v>-</v>
      </c>
      <c r="V58" s="28" t="str">
        <f>IF(I58="-","-",(I58*VLOOKUP($P58,Brændsler!$A$5:$F$44,5,FALSE))/1000)</f>
        <v>-</v>
      </c>
      <c r="W58" s="28" t="str">
        <f>IF(J58="-","-",(J58*VLOOKUP($P58,Brændsler!$A$5:$F$44,5,FALSE))/1000)</f>
        <v>-</v>
      </c>
      <c r="X58" s="28" t="str">
        <f>IF(K58="-","-",(K58*VLOOKUP($P58,Brændsler!$A$5:$F$44,5,FALSE))/1000)</f>
        <v>-</v>
      </c>
      <c r="Y58" s="28" t="str">
        <f>IF(L58="-","-",(L58*VLOOKUP($P58,Brændsler!$A$5:$F$44,5,FALSE))/1000)</f>
        <v>-</v>
      </c>
      <c r="Z58" s="28" t="str">
        <f>IF(M58="-","-",(M58*VLOOKUP($P58,Brændsler!$A$5:$F$44,5,FALSE))/1000)</f>
        <v>-</v>
      </c>
    </row>
    <row r="59" spans="2:26" hidden="1" x14ac:dyDescent="0.3">
      <c r="B59" s="25">
        <v>23</v>
      </c>
      <c r="C59" s="26" t="str">
        <f t="shared" si="2"/>
        <v/>
      </c>
      <c r="D59" s="27" t="str">
        <f>IF($D27="","-",IF($D27="MWh",E27/0.277778,(E27*VLOOKUP($C27,Brændsler!$A$4:$F$44,6,FALSE)*VLOOKUP($C27,Brændsler!$A$4:$F$44,4,FALSE))))</f>
        <v>-</v>
      </c>
      <c r="E59" s="27" t="str">
        <f>IF($D27="","-",IF($D27="MWh",F27/0.277778,(F27*VLOOKUP($C27,Brændsler!$A$4:$F$44,6,FALSE)*VLOOKUP($C27,Brændsler!$A$4:$F$44,4,FALSE))))</f>
        <v>-</v>
      </c>
      <c r="F59" s="27" t="str">
        <f>IF($D27="","-",IF($D27="MWh",G27/0.277778,(G27*VLOOKUP($C27,Brændsler!$A$4:$F$44,6,FALSE)*VLOOKUP($C27,Brændsler!$A$4:$F$44,4,FALSE))))</f>
        <v>-</v>
      </c>
      <c r="G59" s="27" t="str">
        <f>IF($D27="","-",IF($D27="MWh",H27/0.277778,(H27*VLOOKUP($C27,Brændsler!$A$4:$F$44,6,FALSE)*VLOOKUP($C27,Brændsler!$A$4:$F$44,4,FALSE))))</f>
        <v>-</v>
      </c>
      <c r="H59" s="27" t="str">
        <f>IF($D27="","-",IF($D27="MWh",I27/0.277778,(I27*VLOOKUP($C27,Brændsler!$A$4:$F$44,6,FALSE)*VLOOKUP($C27,Brændsler!$A$4:$F$44,4,FALSE))))</f>
        <v>-</v>
      </c>
      <c r="I59" s="27" t="str">
        <f>IF($D27="","-",IF($D27="MWh",J27/0.277778,(J27*VLOOKUP($C27,Brændsler!$A$4:$F$44,6,FALSE)*VLOOKUP($C27,Brændsler!$A$4:$F$44,4,FALSE))))</f>
        <v>-</v>
      </c>
      <c r="J59" s="27" t="str">
        <f>IF($D27="","-",IF($D27="MWh",K27/0.277778,(K27*VLOOKUP($C27,Brændsler!$A$4:$F$44,6,FALSE)*VLOOKUP($C27,Brændsler!$A$4:$F$44,4,FALSE))))</f>
        <v>-</v>
      </c>
      <c r="K59" s="27" t="str">
        <f>IF($D27="","-",IF($D27="MWh",L27/0.277778,(L27*VLOOKUP($C27,Brændsler!$A$4:$F$44,6,FALSE)*VLOOKUP($C27,Brændsler!$A$4:$F$44,4,FALSE))))</f>
        <v>-</v>
      </c>
      <c r="L59" s="27" t="str">
        <f>IF($D27="","-",IF($D27="MWh",M27/0.277778,(M27*VLOOKUP($C27,Brændsler!$A$4:$F$44,6,FALSE)*VLOOKUP($C27,Brændsler!$A$4:$F$44,4,FALSE))))</f>
        <v>-</v>
      </c>
      <c r="M59" s="27" t="str">
        <f>IF($D27="","-",IF($D27="MWh",N27/0.277778,(N27*VLOOKUP($C27,Brændsler!$A$4:$F$44,6,FALSE)*VLOOKUP($C27,Brændsler!$A$4:$F$44,4,FALSE))))</f>
        <v>-</v>
      </c>
      <c r="N59" s="21"/>
      <c r="O59" s="25">
        <v>23</v>
      </c>
      <c r="P59" s="26" t="str">
        <f t="shared" si="3"/>
        <v/>
      </c>
      <c r="Q59" s="28" t="str">
        <f>IF(D59="-","-",(D59*VLOOKUP($P59,Brændsler!$A$5:$F$44,5,FALSE))/1000)</f>
        <v>-</v>
      </c>
      <c r="R59" s="28" t="str">
        <f>IF(E59="-","-",(E59*VLOOKUP($P59,Brændsler!$A$5:$F$44,5,FALSE))/1000)</f>
        <v>-</v>
      </c>
      <c r="S59" s="28" t="str">
        <f>IF(F59="-","-",(F59*VLOOKUP($P59,Brændsler!$A$5:$F$44,5,FALSE))/1000)</f>
        <v>-</v>
      </c>
      <c r="T59" s="28" t="str">
        <f>IF(G59="-","-",(G59*VLOOKUP($P59,Brændsler!$A$5:$F$44,5,FALSE))/1000)</f>
        <v>-</v>
      </c>
      <c r="U59" s="28" t="str">
        <f>IF(H59="-","-",(H59*VLOOKUP($P59,Brændsler!$A$5:$F$44,5,FALSE))/1000)</f>
        <v>-</v>
      </c>
      <c r="V59" s="28" t="str">
        <f>IF(I59="-","-",(I59*VLOOKUP($P59,Brændsler!$A$5:$F$44,5,FALSE))/1000)</f>
        <v>-</v>
      </c>
      <c r="W59" s="28" t="str">
        <f>IF(J59="-","-",(J59*VLOOKUP($P59,Brændsler!$A$5:$F$44,5,FALSE))/1000)</f>
        <v>-</v>
      </c>
      <c r="X59" s="28" t="str">
        <f>IF(K59="-","-",(K59*VLOOKUP($P59,Brændsler!$A$5:$F$44,5,FALSE))/1000)</f>
        <v>-</v>
      </c>
      <c r="Y59" s="28" t="str">
        <f>IF(L59="-","-",(L59*VLOOKUP($P59,Brændsler!$A$5:$F$44,5,FALSE))/1000)</f>
        <v>-</v>
      </c>
      <c r="Z59" s="28" t="str">
        <f>IF(M59="-","-",(M59*VLOOKUP($P59,Brændsler!$A$5:$F$44,5,FALSE))/1000)</f>
        <v>-</v>
      </c>
    </row>
    <row r="60" spans="2:26" hidden="1" x14ac:dyDescent="0.3">
      <c r="B60" s="25">
        <v>24</v>
      </c>
      <c r="C60" s="26" t="str">
        <f t="shared" si="2"/>
        <v/>
      </c>
      <c r="D60" s="27" t="str">
        <f>IF($D28="","-",IF($D28="MWh",E28/0.277778,(E28*VLOOKUP($C28,Brændsler!$A$4:$F$44,6,FALSE)*VLOOKUP($C28,Brændsler!$A$4:$F$44,4,FALSE))))</f>
        <v>-</v>
      </c>
      <c r="E60" s="27" t="str">
        <f>IF($D28="","-",IF($D28="MWh",F28/0.277778,(F28*VLOOKUP($C28,Brændsler!$A$4:$F$44,6,FALSE)*VLOOKUP($C28,Brændsler!$A$4:$F$44,4,FALSE))))</f>
        <v>-</v>
      </c>
      <c r="F60" s="27" t="str">
        <f>IF($D28="","-",IF($D28="MWh",G28/0.277778,(G28*VLOOKUP($C28,Brændsler!$A$4:$F$44,6,FALSE)*VLOOKUP($C28,Brændsler!$A$4:$F$44,4,FALSE))))</f>
        <v>-</v>
      </c>
      <c r="G60" s="27" t="str">
        <f>IF($D28="","-",IF($D28="MWh",H28/0.277778,(H28*VLOOKUP($C28,Brændsler!$A$4:$F$44,6,FALSE)*VLOOKUP($C28,Brændsler!$A$4:$F$44,4,FALSE))))</f>
        <v>-</v>
      </c>
      <c r="H60" s="27" t="str">
        <f>IF($D28="","-",IF($D28="MWh",I28/0.277778,(I28*VLOOKUP($C28,Brændsler!$A$4:$F$44,6,FALSE)*VLOOKUP($C28,Brændsler!$A$4:$F$44,4,FALSE))))</f>
        <v>-</v>
      </c>
      <c r="I60" s="27" t="str">
        <f>IF($D28="","-",IF($D28="MWh",J28/0.277778,(J28*VLOOKUP($C28,Brændsler!$A$4:$F$44,6,FALSE)*VLOOKUP($C28,Brændsler!$A$4:$F$44,4,FALSE))))</f>
        <v>-</v>
      </c>
      <c r="J60" s="27" t="str">
        <f>IF($D28="","-",IF($D28="MWh",K28/0.277778,(K28*VLOOKUP($C28,Brændsler!$A$4:$F$44,6,FALSE)*VLOOKUP($C28,Brændsler!$A$4:$F$44,4,FALSE))))</f>
        <v>-</v>
      </c>
      <c r="K60" s="27" t="str">
        <f>IF($D28="","-",IF($D28="MWh",L28/0.277778,(L28*VLOOKUP($C28,Brændsler!$A$4:$F$44,6,FALSE)*VLOOKUP($C28,Brændsler!$A$4:$F$44,4,FALSE))))</f>
        <v>-</v>
      </c>
      <c r="L60" s="27" t="str">
        <f>IF($D28="","-",IF($D28="MWh",M28/0.277778,(M28*VLOOKUP($C28,Brændsler!$A$4:$F$44,6,FALSE)*VLOOKUP($C28,Brændsler!$A$4:$F$44,4,FALSE))))</f>
        <v>-</v>
      </c>
      <c r="M60" s="27" t="str">
        <f>IF($D28="","-",IF($D28="MWh",N28/0.277778,(N28*VLOOKUP($C28,Brændsler!$A$4:$F$44,6,FALSE)*VLOOKUP($C28,Brændsler!$A$4:$F$44,4,FALSE))))</f>
        <v>-</v>
      </c>
      <c r="N60" s="21"/>
      <c r="O60" s="25">
        <v>24</v>
      </c>
      <c r="P60" s="26" t="str">
        <f t="shared" si="3"/>
        <v/>
      </c>
      <c r="Q60" s="28" t="str">
        <f>IF(D60="-","-",(D60*VLOOKUP($P60,Brændsler!$A$5:$F$44,5,FALSE))/1000)</f>
        <v>-</v>
      </c>
      <c r="R60" s="28" t="str">
        <f>IF(E60="-","-",(E60*VLOOKUP($P60,Brændsler!$A$5:$F$44,5,FALSE))/1000)</f>
        <v>-</v>
      </c>
      <c r="S60" s="28" t="str">
        <f>IF(F60="-","-",(F60*VLOOKUP($P60,Brændsler!$A$5:$F$44,5,FALSE))/1000)</f>
        <v>-</v>
      </c>
      <c r="T60" s="28" t="str">
        <f>IF(G60="-","-",(G60*VLOOKUP($P60,Brændsler!$A$5:$F$44,5,FALSE))/1000)</f>
        <v>-</v>
      </c>
      <c r="U60" s="28" t="str">
        <f>IF(H60="-","-",(H60*VLOOKUP($P60,Brændsler!$A$5:$F$44,5,FALSE))/1000)</f>
        <v>-</v>
      </c>
      <c r="V60" s="28" t="str">
        <f>IF(I60="-","-",(I60*VLOOKUP($P60,Brændsler!$A$5:$F$44,5,FALSE))/1000)</f>
        <v>-</v>
      </c>
      <c r="W60" s="28" t="str">
        <f>IF(J60="-","-",(J60*VLOOKUP($P60,Brændsler!$A$5:$F$44,5,FALSE))/1000)</f>
        <v>-</v>
      </c>
      <c r="X60" s="28" t="str">
        <f>IF(K60="-","-",(K60*VLOOKUP($P60,Brændsler!$A$5:$F$44,5,FALSE))/1000)</f>
        <v>-</v>
      </c>
      <c r="Y60" s="28" t="str">
        <f>IF(L60="-","-",(L60*VLOOKUP($P60,Brændsler!$A$5:$F$44,5,FALSE))/1000)</f>
        <v>-</v>
      </c>
      <c r="Z60" s="28" t="str">
        <f>IF(M60="-","-",(M60*VLOOKUP($P60,Brændsler!$A$5:$F$44,5,FALSE))/1000)</f>
        <v>-</v>
      </c>
    </row>
    <row r="61" spans="2:26" ht="14.5" hidden="1" thickBot="1" x14ac:dyDescent="0.35">
      <c r="B61" s="25">
        <v>25</v>
      </c>
      <c r="C61" s="26" t="str">
        <f t="shared" si="2"/>
        <v/>
      </c>
      <c r="D61" s="27" t="str">
        <f>IF($D29="","-",IF($D29="MWh",E29/0.277778,(E29*VLOOKUP($C29,Brændsler!$A$4:$F$44,6,FALSE)*VLOOKUP($C29,Brændsler!$A$4:$F$44,4,FALSE))))</f>
        <v>-</v>
      </c>
      <c r="E61" s="27" t="str">
        <f>IF($D29="","-",IF($D29="MWh",F29/0.277778,(F29*VLOOKUP($C29,Brændsler!$A$4:$F$44,6,FALSE)*VLOOKUP($C29,Brændsler!$A$4:$F$44,4,FALSE))))</f>
        <v>-</v>
      </c>
      <c r="F61" s="27" t="str">
        <f>IF($D29="","-",IF($D29="MWh",G29/0.277778,(G29*VLOOKUP($C29,Brændsler!$A$4:$F$44,6,FALSE)*VLOOKUP($C29,Brændsler!$A$4:$F$44,4,FALSE))))</f>
        <v>-</v>
      </c>
      <c r="G61" s="27" t="str">
        <f>IF($D29="","-",IF($D29="MWh",H29/0.277778,(H29*VLOOKUP($C29,Brændsler!$A$4:$F$44,6,FALSE)*VLOOKUP($C29,Brændsler!$A$4:$F$44,4,FALSE))))</f>
        <v>-</v>
      </c>
      <c r="H61" s="27" t="str">
        <f>IF($D29="","-",IF($D29="MWh",I29/0.277778,(I29*VLOOKUP($C29,Brændsler!$A$4:$F$44,6,FALSE)*VLOOKUP($C29,Brændsler!$A$4:$F$44,4,FALSE))))</f>
        <v>-</v>
      </c>
      <c r="I61" s="27" t="str">
        <f>IF($D29="","-",IF($D29="MWh",J29/0.277778,(J29*VLOOKUP($C29,Brændsler!$A$4:$F$44,6,FALSE)*VLOOKUP($C29,Brændsler!$A$4:$F$44,4,FALSE))))</f>
        <v>-</v>
      </c>
      <c r="J61" s="27" t="str">
        <f>IF($D29="","-",IF($D29="MWh",K29/0.277778,(K29*VLOOKUP($C29,Brændsler!$A$4:$F$44,6,FALSE)*VLOOKUP($C29,Brændsler!$A$4:$F$44,4,FALSE))))</f>
        <v>-</v>
      </c>
      <c r="K61" s="27" t="str">
        <f>IF($D29="","-",IF($D29="MWh",L29/0.277778,(L29*VLOOKUP($C29,Brændsler!$A$4:$F$44,6,FALSE)*VLOOKUP($C29,Brændsler!$A$4:$F$44,4,FALSE))))</f>
        <v>-</v>
      </c>
      <c r="L61" s="27" t="str">
        <f>IF($D29="","-",IF($D29="MWh",M29/0.277778,(M29*VLOOKUP($C29,Brændsler!$A$4:$F$44,6,FALSE)*VLOOKUP($C29,Brændsler!$A$4:$F$44,4,FALSE))))</f>
        <v>-</v>
      </c>
      <c r="M61" s="27" t="str">
        <f>IF($D29="","-",IF($D29="MWh",N29/0.277778,(N29*VLOOKUP($C29,Brændsler!$A$4:$F$44,6,FALSE)*VLOOKUP($C29,Brændsler!$A$4:$F$44,4,FALSE))))</f>
        <v>-</v>
      </c>
      <c r="N61" s="21"/>
      <c r="O61" s="29">
        <v>25</v>
      </c>
      <c r="P61" s="26" t="str">
        <f t="shared" si="3"/>
        <v/>
      </c>
      <c r="Q61" s="28" t="str">
        <f>IF(D61="-","-",(D61*VLOOKUP($P61,Brændsler!$A$5:$F$44,5,FALSE))/1000)</f>
        <v>-</v>
      </c>
      <c r="R61" s="28" t="str">
        <f>IF(E61="-","-",(E61*VLOOKUP($P61,Brændsler!$A$5:$F$44,5,FALSE))/1000)</f>
        <v>-</v>
      </c>
      <c r="S61" s="28" t="str">
        <f>IF(F61="-","-",(F61*VLOOKUP($P61,Brændsler!$A$5:$F$44,5,FALSE))/1000)</f>
        <v>-</v>
      </c>
      <c r="T61" s="28" t="str">
        <f>IF(G61="-","-",(G61*VLOOKUP($P61,Brændsler!$A$5:$F$44,5,FALSE))/1000)</f>
        <v>-</v>
      </c>
      <c r="U61" s="28" t="str">
        <f>IF(H61="-","-",(H61*VLOOKUP($P61,Brændsler!$A$5:$F$44,5,FALSE))/1000)</f>
        <v>-</v>
      </c>
      <c r="V61" s="28" t="str">
        <f>IF(I61="-","-",(I61*VLOOKUP($P61,Brændsler!$A$5:$F$44,5,FALSE))/1000)</f>
        <v>-</v>
      </c>
      <c r="W61" s="28" t="str">
        <f>IF(J61="-","-",(J61*VLOOKUP($P61,Brændsler!$A$5:$F$44,5,FALSE))/1000)</f>
        <v>-</v>
      </c>
      <c r="X61" s="28" t="str">
        <f>IF(K61="-","-",(K61*VLOOKUP($P61,Brændsler!$A$5:$F$44,5,FALSE))/1000)</f>
        <v>-</v>
      </c>
      <c r="Y61" s="28" t="str">
        <f>IF(L61="-","-",(L61*VLOOKUP($P61,Brændsler!$A$5:$F$44,5,FALSE))/1000)</f>
        <v>-</v>
      </c>
      <c r="Z61" s="28" t="str">
        <f>IF(M61="-","-",(M61*VLOOKUP($P61,Brændsler!$A$5:$F$44,5,FALSE))/1000)</f>
        <v>-</v>
      </c>
    </row>
    <row r="62" spans="2:26" ht="14.5" hidden="1" thickBot="1" x14ac:dyDescent="0.35"/>
    <row r="63" spans="2:26" ht="16" hidden="1" thickBot="1" x14ac:dyDescent="0.35">
      <c r="B63" s="30"/>
      <c r="C63" s="31"/>
      <c r="D63" s="138" t="s">
        <v>42</v>
      </c>
      <c r="E63" s="139"/>
      <c r="F63" s="139"/>
      <c r="G63" s="139"/>
      <c r="H63" s="139"/>
      <c r="I63" s="139"/>
      <c r="J63" s="139"/>
      <c r="K63" s="139"/>
      <c r="L63" s="139"/>
      <c r="M63" s="140"/>
      <c r="O63" s="30"/>
      <c r="P63" s="31"/>
      <c r="Q63" s="138" t="s">
        <v>38</v>
      </c>
      <c r="R63" s="139"/>
      <c r="S63" s="139"/>
      <c r="T63" s="139"/>
      <c r="U63" s="139"/>
      <c r="V63" s="139"/>
      <c r="W63" s="139"/>
      <c r="X63" s="139"/>
      <c r="Y63" s="139"/>
      <c r="Z63" s="140"/>
    </row>
    <row r="64" spans="2:26" ht="15.5" hidden="1" x14ac:dyDescent="0.3">
      <c r="B64" s="32" t="s">
        <v>1</v>
      </c>
      <c r="C64" s="33" t="s">
        <v>2</v>
      </c>
      <c r="D64" s="18">
        <v>2025</v>
      </c>
      <c r="E64" s="19">
        <v>2026</v>
      </c>
      <c r="F64" s="19">
        <v>2027</v>
      </c>
      <c r="G64" s="19">
        <v>2028</v>
      </c>
      <c r="H64" s="19">
        <v>2029</v>
      </c>
      <c r="I64" s="19">
        <v>2030</v>
      </c>
      <c r="J64" s="19">
        <v>2031</v>
      </c>
      <c r="K64" s="19">
        <v>2032</v>
      </c>
      <c r="L64" s="19">
        <v>2033</v>
      </c>
      <c r="M64" s="20">
        <v>2034</v>
      </c>
      <c r="O64" s="32" t="s">
        <v>1</v>
      </c>
      <c r="P64" s="33" t="s">
        <v>2</v>
      </c>
      <c r="Q64" s="18">
        <v>2025</v>
      </c>
      <c r="R64" s="19">
        <v>2026</v>
      </c>
      <c r="S64" s="19">
        <v>2027</v>
      </c>
      <c r="T64" s="19">
        <v>2028</v>
      </c>
      <c r="U64" s="19">
        <v>2029</v>
      </c>
      <c r="V64" s="19">
        <v>2030</v>
      </c>
      <c r="W64" s="19">
        <v>2031</v>
      </c>
      <c r="X64" s="19">
        <v>2032</v>
      </c>
      <c r="Y64" s="19">
        <v>2033</v>
      </c>
      <c r="Z64" s="20">
        <v>2034</v>
      </c>
    </row>
    <row r="65" spans="2:26" hidden="1" x14ac:dyDescent="0.3">
      <c r="B65" s="25">
        <v>1</v>
      </c>
      <c r="C65" s="26" t="str">
        <f>C37</f>
        <v/>
      </c>
      <c r="D65" s="34">
        <f>IFERROR(IF($C65="Elektricitet",#REF!*D37,0),0)+IFERROR(IF(Sammenligning!#REF!="Kvoteomfattet alm. proces",IF(VLOOKUP($C65,Brændsler!$A$5:$F$29,2,FALSE)="Kul -og gasafgiftsloven",#REF!*D37, IF(VLOOKUP($C65,Brændsler!$A$5:$F$29,2,FALSE)="Mineralolieafgiftsloven",#REF!* D37, 0)), 0),0)</f>
        <v>0</v>
      </c>
      <c r="E65" s="34">
        <f>IFERROR(IF($C65="Elektricitet",#REF!*E37,0),0)+IFERROR(IF(Sammenligning!#REF!="Kvoteomfattet alm. proces",IF(VLOOKUP($C65,Brændsler!$A$5:$F$29,2,FALSE)="Kul -og gasafgiftsloven",#REF!*E37, IF(VLOOKUP($C65,Brændsler!$A$5:$F$29,2,FALSE)="Mineralolieafgiftsloven",#REF!* E37, 0)), 0),0)</f>
        <v>0</v>
      </c>
      <c r="F65" s="34">
        <f>IFERROR(IF($C65="Elektricitet",#REF!*F37,0),0)+IFERROR(IF(Sammenligning!#REF!="Kvoteomfattet alm. proces",IF(VLOOKUP($C65,Brændsler!$A$5:$F$29,2,FALSE)="Kul -og gasafgiftsloven",#REF!*F37, IF(VLOOKUP($C65,Brændsler!$A$5:$F$29,2,FALSE)="Mineralolieafgiftsloven",#REF!* F37, 0)), 0),0)</f>
        <v>0</v>
      </c>
      <c r="G65" s="34">
        <f>IFERROR(IF($C65="Elektricitet",#REF!*G37,0),0)+IFERROR(IF(Sammenligning!#REF!="Kvoteomfattet alm. proces",IF(VLOOKUP($C65,Brændsler!$A$5:$F$29,2,FALSE)="Kul -og gasafgiftsloven",#REF!*G37, IF(VLOOKUP($C65,Brændsler!$A$5:$F$29,2,FALSE)="Mineralolieafgiftsloven",#REF!* G37, 0)), 0),0)</f>
        <v>0</v>
      </c>
      <c r="H65" s="34">
        <f>IFERROR(IF($C65="Elektricitet",#REF!*H37,0),0)+IFERROR(IF(Sammenligning!#REF!="Kvoteomfattet alm. proces",IF(VLOOKUP($C65,Brændsler!$A$5:$F$29,2,FALSE)="Kul -og gasafgiftsloven",#REF!*H37, IF(VLOOKUP($C65,Brændsler!$A$5:$F$29,2,FALSE)="Mineralolieafgiftsloven",#REF!* H37, 0)), 0),0)</f>
        <v>0</v>
      </c>
      <c r="I65" s="34">
        <f>IFERROR(IF($C65="Elektricitet",#REF!*I37,0),0)+IFERROR(IF(Sammenligning!#REF!="Kvoteomfattet alm. proces",IF(VLOOKUP($C65,Brændsler!$A$5:$F$29,2,FALSE)="Kul -og gasafgiftsloven",#REF!*I37, IF(VLOOKUP($C65,Brændsler!$A$5:$F$29,2,FALSE)="Mineralolieafgiftsloven",#REF!* I37, 0)), 0),0)</f>
        <v>0</v>
      </c>
      <c r="J65" s="34">
        <f>IFERROR(IF($C65="Elektricitet",#REF!*J37,0),0)+IFERROR(IF(Sammenligning!#REF!="Kvoteomfattet alm. proces",IF(VLOOKUP($C65,Brændsler!$A$5:$F$29,2,FALSE)="Kul -og gasafgiftsloven",#REF!*J37, IF(VLOOKUP($C65,Brændsler!$A$5:$F$29,2,FALSE)="Mineralolieafgiftsloven",#REF!* J37, 0)), 0),0)</f>
        <v>0</v>
      </c>
      <c r="K65" s="34">
        <f>IFERROR(IF($C65="Elektricitet",#REF!*K37,0),0)+IFERROR(IF(Sammenligning!#REF!="Kvoteomfattet alm. proces",IF(VLOOKUP($C65,Brændsler!$A$5:$F$29,2,FALSE)="Kul -og gasafgiftsloven",#REF!*K37, IF(VLOOKUP($C65,Brændsler!$A$5:$F$29,2,FALSE)="Mineralolieafgiftsloven",#REF!* K37, 0)), 0),0)</f>
        <v>0</v>
      </c>
      <c r="L65" s="34">
        <f>IFERROR(IF($C65="Elektricitet",#REF!*L37,0),0)+IFERROR(IF(Sammenligning!#REF!="Kvoteomfattet alm. proces",IF(VLOOKUP($C65,Brændsler!$A$5:$F$29,2,FALSE)="Kul -og gasafgiftsloven",#REF!*L37, IF(VLOOKUP($C65,Brændsler!$A$5:$F$29,2,FALSE)="Mineralolieafgiftsloven",#REF!* L37, 0)), 0),0)</f>
        <v>0</v>
      </c>
      <c r="M65" s="34">
        <f>IFERROR(IF($C65="Elektricitet",#REF!*M37,0),0)+IFERROR(IF(Sammenligning!#REF!="Kvoteomfattet alm. proces",IF(VLOOKUP($C65,Brændsler!$A$5:$F$29,2,FALSE)="Kul -og gasafgiftsloven",#REF!*M37, IF(VLOOKUP($C65,Brændsler!$A$5:$F$29,2,FALSE)="Mineralolieafgiftsloven",#REF!* M37, 0)), 0),0)</f>
        <v>0</v>
      </c>
      <c r="O65" s="25">
        <v>1</v>
      </c>
      <c r="P65" s="26" t="str">
        <f>C37</f>
        <v/>
      </c>
      <c r="Q65" s="27">
        <f>IFERROR(D37*VLOOKUP($C65,#REF!,3,FALSE),0)</f>
        <v>0</v>
      </c>
      <c r="R65" s="27">
        <f>+IFERROR(E37*VLOOKUP($C65,#REF!,4,FALSE),0)</f>
        <v>0</v>
      </c>
      <c r="S65" s="27">
        <f>+IFERROR(F37*VLOOKUP($C65,#REF!,5,FALSE),0)</f>
        <v>0</v>
      </c>
      <c r="T65" s="27">
        <f>+IFERROR(G37*VLOOKUP($C65,#REF!,6,FALSE),0)</f>
        <v>0</v>
      </c>
      <c r="U65" s="27">
        <f>+IFERROR(H37*VLOOKUP($C65,#REF!,7,FALSE),0)</f>
        <v>0</v>
      </c>
      <c r="V65" s="27">
        <f>+IFERROR(I37*VLOOKUP($C65,#REF!,8,FALSE),0)</f>
        <v>0</v>
      </c>
      <c r="W65" s="27">
        <f>+IFERROR(J37*VLOOKUP($C65,#REF!,9,FALSE),0)</f>
        <v>0</v>
      </c>
      <c r="X65" s="27">
        <f>+IFERROR(K37*VLOOKUP($C65,#REF!,10,FALSE),0)</f>
        <v>0</v>
      </c>
      <c r="Y65" s="27">
        <f>+IFERROR(L37*VLOOKUP($C65,#REF!,11,FALSE),0)</f>
        <v>0</v>
      </c>
      <c r="Z65" s="27">
        <f>+IFERROR(M37*VLOOKUP($C65,#REF!,12,FALSE),0)</f>
        <v>0</v>
      </c>
    </row>
    <row r="66" spans="2:26" hidden="1" x14ac:dyDescent="0.3">
      <c r="B66" s="25">
        <v>2</v>
      </c>
      <c r="C66" s="26" t="str">
        <f t="shared" ref="C66:C89" si="4">C38</f>
        <v/>
      </c>
      <c r="D66" s="34">
        <f>IFERROR(IF($C66="Elektricitet",#REF!*D38,0),0)+IFERROR(IF(Sammenligning!#REF!="Kvoteomfattet alm. proces",IF(VLOOKUP($C66,Brændsler!$A$5:$F$29,2,FALSE)="Kul -og gasafgiftsloven",#REF!*D38, IF(VLOOKUP($C66,Brændsler!$A$5:$F$29,2,FALSE)="Mineralolieafgiftsloven",#REF!* D38, 0)), 0),0)</f>
        <v>0</v>
      </c>
      <c r="E66" s="34">
        <f>IFERROR(IF($C66="Elektricitet",#REF!*E38,0),0)+IFERROR(IF(Sammenligning!#REF!="Kvoteomfattet alm. proces",IF(VLOOKUP($C66,Brændsler!$A$5:$F$29,2,FALSE)="Kul -og gasafgiftsloven",#REF!*E38, IF(VLOOKUP($C66,Brændsler!$A$5:$F$29,2,FALSE)="Mineralolieafgiftsloven",#REF!* E38, 0)), 0),0)</f>
        <v>0</v>
      </c>
      <c r="F66" s="34">
        <f>IFERROR(IF($C66="Elektricitet",#REF!*F38,0),0)+IFERROR(IF(Sammenligning!#REF!="Kvoteomfattet alm. proces",IF(VLOOKUP($C66,Brændsler!$A$5:$F$29,2,FALSE)="Kul -og gasafgiftsloven",#REF!*F38, IF(VLOOKUP($C66,Brændsler!$A$5:$F$29,2,FALSE)="Mineralolieafgiftsloven",#REF!* F38, 0)), 0),0)</f>
        <v>0</v>
      </c>
      <c r="G66" s="34">
        <f>IFERROR(IF($C66="Elektricitet",#REF!*G38,0),0)+IFERROR(IF(Sammenligning!#REF!="Kvoteomfattet alm. proces",IF(VLOOKUP($C66,Brændsler!$A$5:$F$29,2,FALSE)="Kul -og gasafgiftsloven",#REF!*G38, IF(VLOOKUP($C66,Brændsler!$A$5:$F$29,2,FALSE)="Mineralolieafgiftsloven",#REF!* G38, 0)), 0),0)</f>
        <v>0</v>
      </c>
      <c r="H66" s="34">
        <f>IFERROR(IF($C66="Elektricitet",#REF!*H38,0),0)+IFERROR(IF(Sammenligning!#REF!="Kvoteomfattet alm. proces",IF(VLOOKUP($C66,Brændsler!$A$5:$F$29,2,FALSE)="Kul -og gasafgiftsloven",#REF!*H38, IF(VLOOKUP($C66,Brændsler!$A$5:$F$29,2,FALSE)="Mineralolieafgiftsloven",#REF!* H38, 0)), 0),0)</f>
        <v>0</v>
      </c>
      <c r="I66" s="34">
        <f>IFERROR(IF($C66="Elektricitet",#REF!*I38,0),0)+IFERROR(IF(Sammenligning!#REF!="Kvoteomfattet alm. proces",IF(VLOOKUP($C66,Brændsler!$A$5:$F$29,2,FALSE)="Kul -og gasafgiftsloven",#REF!*I38, IF(VLOOKUP($C66,Brændsler!$A$5:$F$29,2,FALSE)="Mineralolieafgiftsloven",#REF!* I38, 0)), 0),0)</f>
        <v>0</v>
      </c>
      <c r="J66" s="34">
        <f>IFERROR(IF($C66="Elektricitet",#REF!*J38,0),0)+IFERROR(IF(Sammenligning!#REF!="Kvoteomfattet alm. proces",IF(VLOOKUP($C66,Brændsler!$A$5:$F$29,2,FALSE)="Kul -og gasafgiftsloven",#REF!*J38, IF(VLOOKUP($C66,Brændsler!$A$5:$F$29,2,FALSE)="Mineralolieafgiftsloven",#REF!* J38, 0)), 0),0)</f>
        <v>0</v>
      </c>
      <c r="K66" s="34">
        <f>IFERROR(IF($C66="Elektricitet",#REF!*K38,0),0)+IFERROR(IF(Sammenligning!#REF!="Kvoteomfattet alm. proces",IF(VLOOKUP($C66,Brændsler!$A$5:$F$29,2,FALSE)="Kul -og gasafgiftsloven",#REF!*K38, IF(VLOOKUP($C66,Brændsler!$A$5:$F$29,2,FALSE)="Mineralolieafgiftsloven",#REF!* K38, 0)), 0),0)</f>
        <v>0</v>
      </c>
      <c r="L66" s="34">
        <f>IFERROR(IF($C66="Elektricitet",#REF!*L38,0),0)+IFERROR(IF(Sammenligning!#REF!="Kvoteomfattet alm. proces",IF(VLOOKUP($C66,Brændsler!$A$5:$F$29,2,FALSE)="Kul -og gasafgiftsloven",#REF!*L38, IF(VLOOKUP($C66,Brændsler!$A$5:$F$29,2,FALSE)="Mineralolieafgiftsloven",#REF!* L38, 0)), 0),0)</f>
        <v>0</v>
      </c>
      <c r="M66" s="34">
        <f>IFERROR(IF($C66="Elektricitet",#REF!*M38,0),0)+IFERROR(IF(Sammenligning!#REF!="Kvoteomfattet alm. proces",IF(VLOOKUP($C66,Brændsler!$A$5:$F$29,2,FALSE)="Kul -og gasafgiftsloven",#REF!*M38, IF(VLOOKUP($C66,Brændsler!$A$5:$F$29,2,FALSE)="Mineralolieafgiftsloven",#REF!* M38, 0)), 0),0)</f>
        <v>0</v>
      </c>
      <c r="O66" s="25">
        <v>2</v>
      </c>
      <c r="P66" s="26" t="str">
        <f t="shared" ref="P66:P89" si="5">C38</f>
        <v/>
      </c>
      <c r="Q66" s="27">
        <f>IFERROR(D38*VLOOKUP($C66,#REF!,3,FALSE),0)</f>
        <v>0</v>
      </c>
      <c r="R66" s="27">
        <f>+IFERROR(E38*VLOOKUP($C66,#REF!,4,FALSE),0)</f>
        <v>0</v>
      </c>
      <c r="S66" s="27">
        <f>+IFERROR(F38*VLOOKUP($C66,#REF!,5,FALSE),0)</f>
        <v>0</v>
      </c>
      <c r="T66" s="27">
        <f>+IFERROR(G38*VLOOKUP($C66,#REF!,6,FALSE),0)</f>
        <v>0</v>
      </c>
      <c r="U66" s="27">
        <f>+IFERROR(H38*VLOOKUP($C66,#REF!,7,FALSE),0)</f>
        <v>0</v>
      </c>
      <c r="V66" s="27">
        <f>+IFERROR(I38*VLOOKUP($C66,#REF!,8,FALSE),0)</f>
        <v>0</v>
      </c>
      <c r="W66" s="27">
        <f>+IFERROR(J38*VLOOKUP($C66,#REF!,9,FALSE),0)</f>
        <v>0</v>
      </c>
      <c r="X66" s="27">
        <f>+IFERROR(K38*VLOOKUP($C66,#REF!,10,FALSE),0)</f>
        <v>0</v>
      </c>
      <c r="Y66" s="27">
        <f>+IFERROR(L38*VLOOKUP($C66,#REF!,11,FALSE),0)</f>
        <v>0</v>
      </c>
      <c r="Z66" s="27">
        <f>+IFERROR(M38*VLOOKUP($C66,#REF!,12,FALSE),0)</f>
        <v>0</v>
      </c>
    </row>
    <row r="67" spans="2:26" hidden="1" x14ac:dyDescent="0.3">
      <c r="B67" s="25">
        <v>3</v>
      </c>
      <c r="C67" s="26" t="str">
        <f t="shared" si="4"/>
        <v/>
      </c>
      <c r="D67" s="34">
        <f>IFERROR(IF($C67="Elektricitet",#REF!*D39,0),0)+IFERROR(IF(Sammenligning!#REF!="Kvoteomfattet alm. proces",IF(VLOOKUP($C67,Brændsler!$A$5:$F$29,2,FALSE)="Kul -og gasafgiftsloven",#REF!*D39, IF(VLOOKUP($C67,Brændsler!$A$5:$F$29,2,FALSE)="Mineralolieafgiftsloven",#REF!* D39, 0)), 0),0)</f>
        <v>0</v>
      </c>
      <c r="E67" s="34">
        <f>IFERROR(IF($C67="Elektricitet",#REF!*E39,0),0)+IFERROR(IF(Sammenligning!#REF!="Kvoteomfattet alm. proces",IF(VLOOKUP($C67,Brændsler!$A$5:$F$29,2,FALSE)="Kul -og gasafgiftsloven",#REF!*E39, IF(VLOOKUP($C67,Brændsler!$A$5:$F$29,2,FALSE)="Mineralolieafgiftsloven",#REF!* E39, 0)), 0),0)</f>
        <v>0</v>
      </c>
      <c r="F67" s="34">
        <f>IFERROR(IF($C67="Elektricitet",#REF!*F39,0),0)+IFERROR(IF(Sammenligning!#REF!="Kvoteomfattet alm. proces",IF(VLOOKUP($C67,Brændsler!$A$5:$F$29,2,FALSE)="Kul -og gasafgiftsloven",#REF!*F39, IF(VLOOKUP($C67,Brændsler!$A$5:$F$29,2,FALSE)="Mineralolieafgiftsloven",#REF!* F39, 0)), 0),0)</f>
        <v>0</v>
      </c>
      <c r="G67" s="34">
        <f>IFERROR(IF($C67="Elektricitet",#REF!*G39,0),0)+IFERROR(IF(Sammenligning!#REF!="Kvoteomfattet alm. proces",IF(VLOOKUP($C67,Brændsler!$A$5:$F$29,2,FALSE)="Kul -og gasafgiftsloven",#REF!*G39, IF(VLOOKUP($C67,Brændsler!$A$5:$F$29,2,FALSE)="Mineralolieafgiftsloven",#REF!* G39, 0)), 0),0)</f>
        <v>0</v>
      </c>
      <c r="H67" s="34">
        <f>IFERROR(IF($C67="Elektricitet",#REF!*H39,0),0)+IFERROR(IF(Sammenligning!#REF!="Kvoteomfattet alm. proces",IF(VLOOKUP($C67,Brændsler!$A$5:$F$29,2,FALSE)="Kul -og gasafgiftsloven",#REF!*H39, IF(VLOOKUP($C67,Brændsler!$A$5:$F$29,2,FALSE)="Mineralolieafgiftsloven",#REF!* H39, 0)), 0),0)</f>
        <v>0</v>
      </c>
      <c r="I67" s="34">
        <f>IFERROR(IF($C67="Elektricitet",#REF!*I39,0),0)+IFERROR(IF(Sammenligning!#REF!="Kvoteomfattet alm. proces",IF(VLOOKUP($C67,Brændsler!$A$5:$F$29,2,FALSE)="Kul -og gasafgiftsloven",#REF!*I39, IF(VLOOKUP($C67,Brændsler!$A$5:$F$29,2,FALSE)="Mineralolieafgiftsloven",#REF!* I39, 0)), 0),0)</f>
        <v>0</v>
      </c>
      <c r="J67" s="34">
        <f>IFERROR(IF($C67="Elektricitet",#REF!*J39,0),0)+IFERROR(IF(Sammenligning!#REF!="Kvoteomfattet alm. proces",IF(VLOOKUP($C67,Brændsler!$A$5:$F$29,2,FALSE)="Kul -og gasafgiftsloven",#REF!*J39, IF(VLOOKUP($C67,Brændsler!$A$5:$F$29,2,FALSE)="Mineralolieafgiftsloven",#REF!* J39, 0)), 0),0)</f>
        <v>0</v>
      </c>
      <c r="K67" s="34">
        <f>IFERROR(IF($C67="Elektricitet",#REF!*K39,0),0)+IFERROR(IF(Sammenligning!#REF!="Kvoteomfattet alm. proces",IF(VLOOKUP($C67,Brændsler!$A$5:$F$29,2,FALSE)="Kul -og gasafgiftsloven",#REF!*K39, IF(VLOOKUP($C67,Brændsler!$A$5:$F$29,2,FALSE)="Mineralolieafgiftsloven",#REF!* K39, 0)), 0),0)</f>
        <v>0</v>
      </c>
      <c r="L67" s="34">
        <f>IFERROR(IF($C67="Elektricitet",#REF!*L39,0),0)+IFERROR(IF(Sammenligning!#REF!="Kvoteomfattet alm. proces",IF(VLOOKUP($C67,Brændsler!$A$5:$F$29,2,FALSE)="Kul -og gasafgiftsloven",#REF!*L39, IF(VLOOKUP($C67,Brændsler!$A$5:$F$29,2,FALSE)="Mineralolieafgiftsloven",#REF!* L39, 0)), 0),0)</f>
        <v>0</v>
      </c>
      <c r="M67" s="34">
        <f>IFERROR(IF($C67="Elektricitet",#REF!*M39,0),0)+IFERROR(IF(Sammenligning!#REF!="Kvoteomfattet alm. proces",IF(VLOOKUP($C67,Brændsler!$A$5:$F$29,2,FALSE)="Kul -og gasafgiftsloven",#REF!*M39, IF(VLOOKUP($C67,Brændsler!$A$5:$F$29,2,FALSE)="Mineralolieafgiftsloven",#REF!* M39, 0)), 0),0)</f>
        <v>0</v>
      </c>
      <c r="O67" s="25">
        <v>3</v>
      </c>
      <c r="P67" s="26" t="str">
        <f t="shared" si="5"/>
        <v/>
      </c>
      <c r="Q67" s="27">
        <f>IFERROR(D39*VLOOKUP($C67,#REF!,3,FALSE),0)</f>
        <v>0</v>
      </c>
      <c r="R67" s="27">
        <f>+IFERROR(E39*VLOOKUP($C67,#REF!,4,FALSE),0)</f>
        <v>0</v>
      </c>
      <c r="S67" s="27">
        <f>+IFERROR(F39*VLOOKUP($C67,#REF!,5,FALSE),0)</f>
        <v>0</v>
      </c>
      <c r="T67" s="27">
        <f>+IFERROR(G39*VLOOKUP($C67,#REF!,6,FALSE),0)</f>
        <v>0</v>
      </c>
      <c r="U67" s="27">
        <f>+IFERROR(H39*VLOOKUP($C67,#REF!,7,FALSE),0)</f>
        <v>0</v>
      </c>
      <c r="V67" s="27">
        <f>+IFERROR(I39*VLOOKUP($C67,#REF!,8,FALSE),0)</f>
        <v>0</v>
      </c>
      <c r="W67" s="27">
        <f>+IFERROR(J39*VLOOKUP($C67,#REF!,9,FALSE),0)</f>
        <v>0</v>
      </c>
      <c r="X67" s="27">
        <f>+IFERROR(K39*VLOOKUP($C67,#REF!,10,FALSE),0)</f>
        <v>0</v>
      </c>
      <c r="Y67" s="27">
        <f>+IFERROR(L39*VLOOKUP($C67,#REF!,11,FALSE),0)</f>
        <v>0</v>
      </c>
      <c r="Z67" s="27">
        <f>+IFERROR(M39*VLOOKUP($C67,#REF!,12,FALSE),0)</f>
        <v>0</v>
      </c>
    </row>
    <row r="68" spans="2:26" hidden="1" x14ac:dyDescent="0.3">
      <c r="B68" s="25">
        <v>4</v>
      </c>
      <c r="C68" s="26" t="str">
        <f t="shared" si="4"/>
        <v/>
      </c>
      <c r="D68" s="34">
        <f>IFERROR(IF($C68="Elektricitet",#REF!*D40,0),0)+IFERROR(IF(Sammenligning!#REF!="Kvoteomfattet alm. proces",IF(VLOOKUP($C68,Brændsler!$A$5:$F$29,2,FALSE)="Kul -og gasafgiftsloven",#REF!*D40, IF(VLOOKUP($C68,Brændsler!$A$5:$F$29,2,FALSE)="Mineralolieafgiftsloven",#REF!* D40, 0)), 0),0)</f>
        <v>0</v>
      </c>
      <c r="E68" s="34">
        <f>IFERROR(IF($C68="Elektricitet",#REF!*E40,0),0)+IFERROR(IF(Sammenligning!#REF!="Kvoteomfattet alm. proces",IF(VLOOKUP($C68,Brændsler!$A$5:$F$29,2,FALSE)="Kul -og gasafgiftsloven",#REF!*E40, IF(VLOOKUP($C68,Brændsler!$A$5:$F$29,2,FALSE)="Mineralolieafgiftsloven",#REF!* E40, 0)), 0),0)</f>
        <v>0</v>
      </c>
      <c r="F68" s="34">
        <f>IFERROR(IF($C68="Elektricitet",#REF!*F40,0),0)+IFERROR(IF(Sammenligning!#REF!="Kvoteomfattet alm. proces",IF(VLOOKUP($C68,Brændsler!$A$5:$F$29,2,FALSE)="Kul -og gasafgiftsloven",#REF!*F40, IF(VLOOKUP($C68,Brændsler!$A$5:$F$29,2,FALSE)="Mineralolieafgiftsloven",#REF!* F40, 0)), 0),0)</f>
        <v>0</v>
      </c>
      <c r="G68" s="34">
        <f>IFERROR(IF($C68="Elektricitet",#REF!*G40,0),0)+IFERROR(IF(Sammenligning!#REF!="Kvoteomfattet alm. proces",IF(VLOOKUP($C68,Brændsler!$A$5:$F$29,2,FALSE)="Kul -og gasafgiftsloven",#REF!*G40, IF(VLOOKUP($C68,Brændsler!$A$5:$F$29,2,FALSE)="Mineralolieafgiftsloven",#REF!* G40, 0)), 0),0)</f>
        <v>0</v>
      </c>
      <c r="H68" s="34">
        <f>IFERROR(IF($C68="Elektricitet",#REF!*H40,0),0)+IFERROR(IF(Sammenligning!#REF!="Kvoteomfattet alm. proces",IF(VLOOKUP($C68,Brændsler!$A$5:$F$29,2,FALSE)="Kul -og gasafgiftsloven",#REF!*H40, IF(VLOOKUP($C68,Brændsler!$A$5:$F$29,2,FALSE)="Mineralolieafgiftsloven",#REF!* H40, 0)), 0),0)</f>
        <v>0</v>
      </c>
      <c r="I68" s="34">
        <f>IFERROR(IF($C68="Elektricitet",#REF!*I40,0),0)+IFERROR(IF(Sammenligning!#REF!="Kvoteomfattet alm. proces",IF(VLOOKUP($C68,Brændsler!$A$5:$F$29,2,FALSE)="Kul -og gasafgiftsloven",#REF!*I40, IF(VLOOKUP($C68,Brændsler!$A$5:$F$29,2,FALSE)="Mineralolieafgiftsloven",#REF!* I40, 0)), 0),0)</f>
        <v>0</v>
      </c>
      <c r="J68" s="34">
        <f>IFERROR(IF($C68="Elektricitet",#REF!*J40,0),0)+IFERROR(IF(Sammenligning!#REF!="Kvoteomfattet alm. proces",IF(VLOOKUP($C68,Brændsler!$A$5:$F$29,2,FALSE)="Kul -og gasafgiftsloven",#REF!*J40, IF(VLOOKUP($C68,Brændsler!$A$5:$F$29,2,FALSE)="Mineralolieafgiftsloven",#REF!* J40, 0)), 0),0)</f>
        <v>0</v>
      </c>
      <c r="K68" s="34">
        <f>IFERROR(IF($C68="Elektricitet",#REF!*K40,0),0)+IFERROR(IF(Sammenligning!#REF!="Kvoteomfattet alm. proces",IF(VLOOKUP($C68,Brændsler!$A$5:$F$29,2,FALSE)="Kul -og gasafgiftsloven",#REF!*K40, IF(VLOOKUP($C68,Brændsler!$A$5:$F$29,2,FALSE)="Mineralolieafgiftsloven",#REF!* K40, 0)), 0),0)</f>
        <v>0</v>
      </c>
      <c r="L68" s="34">
        <f>IFERROR(IF($C68="Elektricitet",#REF!*L40,0),0)+IFERROR(IF(Sammenligning!#REF!="Kvoteomfattet alm. proces",IF(VLOOKUP($C68,Brændsler!$A$5:$F$29,2,FALSE)="Kul -og gasafgiftsloven",#REF!*L40, IF(VLOOKUP($C68,Brændsler!$A$5:$F$29,2,FALSE)="Mineralolieafgiftsloven",#REF!* L40, 0)), 0),0)</f>
        <v>0</v>
      </c>
      <c r="M68" s="34">
        <f>IFERROR(IF($C68="Elektricitet",#REF!*M40,0),0)+IFERROR(IF(Sammenligning!#REF!="Kvoteomfattet alm. proces",IF(VLOOKUP($C68,Brændsler!$A$5:$F$29,2,FALSE)="Kul -og gasafgiftsloven",#REF!*M40, IF(VLOOKUP($C68,Brændsler!$A$5:$F$29,2,FALSE)="Mineralolieafgiftsloven",#REF!* M40, 0)), 0),0)</f>
        <v>0</v>
      </c>
      <c r="O68" s="25">
        <v>4</v>
      </c>
      <c r="P68" s="26" t="str">
        <f t="shared" si="5"/>
        <v/>
      </c>
      <c r="Q68" s="27">
        <f>IFERROR(D40*VLOOKUP($C68,#REF!,3,FALSE),0)</f>
        <v>0</v>
      </c>
      <c r="R68" s="27">
        <f>+IFERROR(E40*VLOOKUP($C68,#REF!,4,FALSE),0)</f>
        <v>0</v>
      </c>
      <c r="S68" s="27">
        <f>+IFERROR(F40*VLOOKUP($C68,#REF!,5,FALSE),0)</f>
        <v>0</v>
      </c>
      <c r="T68" s="27">
        <f>+IFERROR(G40*VLOOKUP($C68,#REF!,6,FALSE),0)</f>
        <v>0</v>
      </c>
      <c r="U68" s="27">
        <f>+IFERROR(H40*VLOOKUP($C68,#REF!,7,FALSE),0)</f>
        <v>0</v>
      </c>
      <c r="V68" s="27">
        <f>+IFERROR(I40*VLOOKUP($C68,#REF!,8,FALSE),0)</f>
        <v>0</v>
      </c>
      <c r="W68" s="27">
        <f>+IFERROR(J40*VLOOKUP($C68,#REF!,9,FALSE),0)</f>
        <v>0</v>
      </c>
      <c r="X68" s="27">
        <f>+IFERROR(K40*VLOOKUP($C68,#REF!,10,FALSE),0)</f>
        <v>0</v>
      </c>
      <c r="Y68" s="27">
        <f>+IFERROR(L40*VLOOKUP($C68,#REF!,11,FALSE),0)</f>
        <v>0</v>
      </c>
      <c r="Z68" s="27">
        <f>+IFERROR(M40*VLOOKUP($C68,#REF!,12,FALSE),0)</f>
        <v>0</v>
      </c>
    </row>
    <row r="69" spans="2:26" hidden="1" x14ac:dyDescent="0.3">
      <c r="B69" s="25">
        <v>5</v>
      </c>
      <c r="C69" s="26" t="str">
        <f t="shared" si="4"/>
        <v/>
      </c>
      <c r="D69" s="34">
        <f>IFERROR(IF($C69="Elektricitet",#REF!*D41,0),0)+IFERROR(IF(Sammenligning!#REF!="Kvoteomfattet alm. proces",IF(VLOOKUP($C69,Brændsler!$A$5:$F$29,2,FALSE)="Kul -og gasafgiftsloven",#REF!*D41, IF(VLOOKUP($C69,Brændsler!$A$5:$F$29,2,FALSE)="Mineralolieafgiftsloven",#REF!* D41, 0)), 0),0)</f>
        <v>0</v>
      </c>
      <c r="E69" s="34">
        <f>IFERROR(IF($C69="Elektricitet",#REF!*E41,0),0)+IFERROR(IF(Sammenligning!#REF!="Kvoteomfattet alm. proces",IF(VLOOKUP($C69,Brændsler!$A$5:$F$29,2,FALSE)="Kul -og gasafgiftsloven",#REF!*E41, IF(VLOOKUP($C69,Brændsler!$A$5:$F$29,2,FALSE)="Mineralolieafgiftsloven",#REF!* E41, 0)), 0),0)</f>
        <v>0</v>
      </c>
      <c r="F69" s="34">
        <f>IFERROR(IF($C69="Elektricitet",#REF!*F41,0),0)+IFERROR(IF(Sammenligning!#REF!="Kvoteomfattet alm. proces",IF(VLOOKUP($C69,Brændsler!$A$5:$F$29,2,FALSE)="Kul -og gasafgiftsloven",#REF!*F41, IF(VLOOKUP($C69,Brændsler!$A$5:$F$29,2,FALSE)="Mineralolieafgiftsloven",#REF!* F41, 0)), 0),0)</f>
        <v>0</v>
      </c>
      <c r="G69" s="34">
        <f>IFERROR(IF($C69="Elektricitet",#REF!*G41,0),0)+IFERROR(IF(Sammenligning!#REF!="Kvoteomfattet alm. proces",IF(VLOOKUP($C69,Brændsler!$A$5:$F$29,2,FALSE)="Kul -og gasafgiftsloven",#REF!*G41, IF(VLOOKUP($C69,Brændsler!$A$5:$F$29,2,FALSE)="Mineralolieafgiftsloven",#REF!* G41, 0)), 0),0)</f>
        <v>0</v>
      </c>
      <c r="H69" s="34">
        <f>IFERROR(IF($C69="Elektricitet",#REF!*H41,0),0)+IFERROR(IF(Sammenligning!#REF!="Kvoteomfattet alm. proces",IF(VLOOKUP($C69,Brændsler!$A$5:$F$29,2,FALSE)="Kul -og gasafgiftsloven",#REF!*H41, IF(VLOOKUP($C69,Brændsler!$A$5:$F$29,2,FALSE)="Mineralolieafgiftsloven",#REF!* H41, 0)), 0),0)</f>
        <v>0</v>
      </c>
      <c r="I69" s="34">
        <f>IFERROR(IF($C69="Elektricitet",#REF!*I41,0),0)+IFERROR(IF(Sammenligning!#REF!="Kvoteomfattet alm. proces",IF(VLOOKUP($C69,Brændsler!$A$5:$F$29,2,FALSE)="Kul -og gasafgiftsloven",#REF!*I41, IF(VLOOKUP($C69,Brændsler!$A$5:$F$29,2,FALSE)="Mineralolieafgiftsloven",#REF!* I41, 0)), 0),0)</f>
        <v>0</v>
      </c>
      <c r="J69" s="34">
        <f>IFERROR(IF($C69="Elektricitet",#REF!*J41,0),0)+IFERROR(IF(Sammenligning!#REF!="Kvoteomfattet alm. proces",IF(VLOOKUP($C69,Brændsler!$A$5:$F$29,2,FALSE)="Kul -og gasafgiftsloven",#REF!*J41, IF(VLOOKUP($C69,Brændsler!$A$5:$F$29,2,FALSE)="Mineralolieafgiftsloven",#REF!* J41, 0)), 0),0)</f>
        <v>0</v>
      </c>
      <c r="K69" s="34">
        <f>IFERROR(IF($C69="Elektricitet",#REF!*K41,0),0)+IFERROR(IF(Sammenligning!#REF!="Kvoteomfattet alm. proces",IF(VLOOKUP($C69,Brændsler!$A$5:$F$29,2,FALSE)="Kul -og gasafgiftsloven",#REF!*K41, IF(VLOOKUP($C69,Brændsler!$A$5:$F$29,2,FALSE)="Mineralolieafgiftsloven",#REF!* K41, 0)), 0),0)</f>
        <v>0</v>
      </c>
      <c r="L69" s="34">
        <f>IFERROR(IF($C69="Elektricitet",#REF!*L41,0),0)+IFERROR(IF(Sammenligning!#REF!="Kvoteomfattet alm. proces",IF(VLOOKUP($C69,Brændsler!$A$5:$F$29,2,FALSE)="Kul -og gasafgiftsloven",#REF!*L41, IF(VLOOKUP($C69,Brændsler!$A$5:$F$29,2,FALSE)="Mineralolieafgiftsloven",#REF!* L41, 0)), 0),0)</f>
        <v>0</v>
      </c>
      <c r="M69" s="34">
        <f>IFERROR(IF($C69="Elektricitet",#REF!*M41,0),0)+IFERROR(IF(Sammenligning!#REF!="Kvoteomfattet alm. proces",IF(VLOOKUP($C69,Brændsler!$A$5:$F$29,2,FALSE)="Kul -og gasafgiftsloven",#REF!*M41, IF(VLOOKUP($C69,Brændsler!$A$5:$F$29,2,FALSE)="Mineralolieafgiftsloven",#REF!* M41, 0)), 0),0)</f>
        <v>0</v>
      </c>
      <c r="O69" s="25">
        <v>5</v>
      </c>
      <c r="P69" s="26" t="str">
        <f t="shared" si="5"/>
        <v/>
      </c>
      <c r="Q69" s="27">
        <f>IFERROR(D41*VLOOKUP($C69,#REF!,3,FALSE),0)</f>
        <v>0</v>
      </c>
      <c r="R69" s="27">
        <f>+IFERROR(E41*VLOOKUP($C69,#REF!,4,FALSE),0)</f>
        <v>0</v>
      </c>
      <c r="S69" s="27">
        <f>+IFERROR(F41*VLOOKUP($C69,#REF!,5,FALSE),0)</f>
        <v>0</v>
      </c>
      <c r="T69" s="27">
        <f>+IFERROR(G41*VLOOKUP($C69,#REF!,6,FALSE),0)</f>
        <v>0</v>
      </c>
      <c r="U69" s="27">
        <f>+IFERROR(H41*VLOOKUP($C69,#REF!,7,FALSE),0)</f>
        <v>0</v>
      </c>
      <c r="V69" s="27">
        <f>+IFERROR(I41*VLOOKUP($C69,#REF!,8,FALSE),0)</f>
        <v>0</v>
      </c>
      <c r="W69" s="27">
        <f>+IFERROR(J41*VLOOKUP($C69,#REF!,9,FALSE),0)</f>
        <v>0</v>
      </c>
      <c r="X69" s="27">
        <f>+IFERROR(K41*VLOOKUP($C69,#REF!,10,FALSE),0)</f>
        <v>0</v>
      </c>
      <c r="Y69" s="27">
        <f>+IFERROR(L41*VLOOKUP($C69,#REF!,11,FALSE),0)</f>
        <v>0</v>
      </c>
      <c r="Z69" s="27">
        <f>+IFERROR(M41*VLOOKUP($C69,#REF!,12,FALSE),0)</f>
        <v>0</v>
      </c>
    </row>
    <row r="70" spans="2:26" hidden="1" x14ac:dyDescent="0.3">
      <c r="B70" s="25">
        <v>6</v>
      </c>
      <c r="C70" s="26" t="str">
        <f t="shared" si="4"/>
        <v/>
      </c>
      <c r="D70" s="34">
        <f>IFERROR(IF($C70="Elektricitet",#REF!*D42,0),0)+IFERROR(IF(Sammenligning!#REF!="Kvoteomfattet alm. proces",IF(VLOOKUP($C70,Brændsler!$A$5:$F$29,2,FALSE)="Kul -og gasafgiftsloven",#REF!*D42, IF(VLOOKUP($C70,Brændsler!$A$5:$F$29,2,FALSE)="Mineralolieafgiftsloven",#REF!* D42, 0)), 0),0)</f>
        <v>0</v>
      </c>
      <c r="E70" s="34">
        <f>IFERROR(IF($C70="Elektricitet",#REF!*E42,0),0)+IFERROR(IF(Sammenligning!#REF!="Kvoteomfattet alm. proces",IF(VLOOKUP($C70,Brændsler!$A$5:$F$29,2,FALSE)="Kul -og gasafgiftsloven",#REF!*E42, IF(VLOOKUP($C70,Brændsler!$A$5:$F$29,2,FALSE)="Mineralolieafgiftsloven",#REF!* E42, 0)), 0),0)</f>
        <v>0</v>
      </c>
      <c r="F70" s="34">
        <f>IFERROR(IF($C70="Elektricitet",#REF!*F42,0),0)+IFERROR(IF(Sammenligning!#REF!="Kvoteomfattet alm. proces",IF(VLOOKUP($C70,Brændsler!$A$5:$F$29,2,FALSE)="Kul -og gasafgiftsloven",#REF!*F42, IF(VLOOKUP($C70,Brændsler!$A$5:$F$29,2,FALSE)="Mineralolieafgiftsloven",#REF!* F42, 0)), 0),0)</f>
        <v>0</v>
      </c>
      <c r="G70" s="34">
        <f>IFERROR(IF($C70="Elektricitet",#REF!*G42,0),0)+IFERROR(IF(Sammenligning!#REF!="Kvoteomfattet alm. proces",IF(VLOOKUP($C70,Brændsler!$A$5:$F$29,2,FALSE)="Kul -og gasafgiftsloven",#REF!*G42, IF(VLOOKUP($C70,Brændsler!$A$5:$F$29,2,FALSE)="Mineralolieafgiftsloven",#REF!* G42, 0)), 0),0)</f>
        <v>0</v>
      </c>
      <c r="H70" s="34">
        <f>IFERROR(IF($C70="Elektricitet",#REF!*H42,0),0)+IFERROR(IF(Sammenligning!#REF!="Kvoteomfattet alm. proces",IF(VLOOKUP($C70,Brændsler!$A$5:$F$29,2,FALSE)="Kul -og gasafgiftsloven",#REF!*H42, IF(VLOOKUP($C70,Brændsler!$A$5:$F$29,2,FALSE)="Mineralolieafgiftsloven",#REF!* H42, 0)), 0),0)</f>
        <v>0</v>
      </c>
      <c r="I70" s="34">
        <f>IFERROR(IF($C70="Elektricitet",#REF!*I42,0),0)+IFERROR(IF(Sammenligning!#REF!="Kvoteomfattet alm. proces",IF(VLOOKUP($C70,Brændsler!$A$5:$F$29,2,FALSE)="Kul -og gasafgiftsloven",#REF!*I42, IF(VLOOKUP($C70,Brændsler!$A$5:$F$29,2,FALSE)="Mineralolieafgiftsloven",#REF!* I42, 0)), 0),0)</f>
        <v>0</v>
      </c>
      <c r="J70" s="34">
        <f>IFERROR(IF($C70="Elektricitet",#REF!*J42,0),0)+IFERROR(IF(Sammenligning!#REF!="Kvoteomfattet alm. proces",IF(VLOOKUP($C70,Brændsler!$A$5:$F$29,2,FALSE)="Kul -og gasafgiftsloven",#REF!*J42, IF(VLOOKUP($C70,Brændsler!$A$5:$F$29,2,FALSE)="Mineralolieafgiftsloven",#REF!* J42, 0)), 0),0)</f>
        <v>0</v>
      </c>
      <c r="K70" s="34">
        <f>IFERROR(IF($C70="Elektricitet",#REF!*K42,0),0)+IFERROR(IF(Sammenligning!#REF!="Kvoteomfattet alm. proces",IF(VLOOKUP($C70,Brændsler!$A$5:$F$29,2,FALSE)="Kul -og gasafgiftsloven",#REF!*K42, IF(VLOOKUP($C70,Brændsler!$A$5:$F$29,2,FALSE)="Mineralolieafgiftsloven",#REF!* K42, 0)), 0),0)</f>
        <v>0</v>
      </c>
      <c r="L70" s="34">
        <f>IFERROR(IF($C70="Elektricitet",#REF!*L42,0),0)+IFERROR(IF(Sammenligning!#REF!="Kvoteomfattet alm. proces",IF(VLOOKUP($C70,Brændsler!$A$5:$F$29,2,FALSE)="Kul -og gasafgiftsloven",#REF!*L42, IF(VLOOKUP($C70,Brændsler!$A$5:$F$29,2,FALSE)="Mineralolieafgiftsloven",#REF!* L42, 0)), 0),0)</f>
        <v>0</v>
      </c>
      <c r="M70" s="34">
        <f>IFERROR(IF($C70="Elektricitet",#REF!*M42,0),0)+IFERROR(IF(Sammenligning!#REF!="Kvoteomfattet alm. proces",IF(VLOOKUP($C70,Brændsler!$A$5:$F$29,2,FALSE)="Kul -og gasafgiftsloven",#REF!*M42, IF(VLOOKUP($C70,Brændsler!$A$5:$F$29,2,FALSE)="Mineralolieafgiftsloven",#REF!* M42, 0)), 0),0)</f>
        <v>0</v>
      </c>
      <c r="O70" s="25">
        <v>6</v>
      </c>
      <c r="P70" s="26" t="str">
        <f t="shared" si="5"/>
        <v/>
      </c>
      <c r="Q70" s="27">
        <f>IFERROR(D42*VLOOKUP($C70,#REF!,3,FALSE),0)</f>
        <v>0</v>
      </c>
      <c r="R70" s="27">
        <f>+IFERROR(E42*VLOOKUP($C70,#REF!,4,FALSE),0)</f>
        <v>0</v>
      </c>
      <c r="S70" s="27">
        <f>+IFERROR(F42*VLOOKUP($C70,#REF!,5,FALSE),0)</f>
        <v>0</v>
      </c>
      <c r="T70" s="27">
        <f>+IFERROR(G42*VLOOKUP($C70,#REF!,6,FALSE),0)</f>
        <v>0</v>
      </c>
      <c r="U70" s="27">
        <f>+IFERROR(H42*VLOOKUP($C70,#REF!,7,FALSE),0)</f>
        <v>0</v>
      </c>
      <c r="V70" s="27">
        <f>+IFERROR(I42*VLOOKUP($C70,#REF!,8,FALSE),0)</f>
        <v>0</v>
      </c>
      <c r="W70" s="27">
        <f>+IFERROR(J42*VLOOKUP($C70,#REF!,9,FALSE),0)</f>
        <v>0</v>
      </c>
      <c r="X70" s="27">
        <f>+IFERROR(K42*VLOOKUP($C70,#REF!,10,FALSE),0)</f>
        <v>0</v>
      </c>
      <c r="Y70" s="27">
        <f>+IFERROR(L42*VLOOKUP($C70,#REF!,11,FALSE),0)</f>
        <v>0</v>
      </c>
      <c r="Z70" s="27">
        <f>+IFERROR(M42*VLOOKUP($C70,#REF!,12,FALSE),0)</f>
        <v>0</v>
      </c>
    </row>
    <row r="71" spans="2:26" hidden="1" x14ac:dyDescent="0.3">
      <c r="B71" s="25">
        <v>7</v>
      </c>
      <c r="C71" s="26" t="str">
        <f t="shared" si="4"/>
        <v/>
      </c>
      <c r="D71" s="34">
        <f>IFERROR(IF($C71="Elektricitet",#REF!*D43,0),0)+IFERROR(IF(Sammenligning!#REF!="Kvoteomfattet alm. proces",IF(VLOOKUP($C71,Brændsler!$A$5:$F$29,2,FALSE)="Kul -og gasafgiftsloven",#REF!*D43, IF(VLOOKUP($C71,Brændsler!$A$5:$F$29,2,FALSE)="Mineralolieafgiftsloven",#REF!* D43, 0)), 0),0)</f>
        <v>0</v>
      </c>
      <c r="E71" s="34">
        <f>IFERROR(IF($C71="Elektricitet",#REF!*E43,0),0)+IFERROR(IF(Sammenligning!#REF!="Kvoteomfattet alm. proces",IF(VLOOKUP($C71,Brændsler!$A$5:$F$29,2,FALSE)="Kul -og gasafgiftsloven",#REF!*E43, IF(VLOOKUP($C71,Brændsler!$A$5:$F$29,2,FALSE)="Mineralolieafgiftsloven",#REF!* E43, 0)), 0),0)</f>
        <v>0</v>
      </c>
      <c r="F71" s="34">
        <f>IFERROR(IF($C71="Elektricitet",#REF!*F43,0),0)+IFERROR(IF(Sammenligning!#REF!="Kvoteomfattet alm. proces",IF(VLOOKUP($C71,Brændsler!$A$5:$F$29,2,FALSE)="Kul -og gasafgiftsloven",#REF!*F43, IF(VLOOKUP($C71,Brændsler!$A$5:$F$29,2,FALSE)="Mineralolieafgiftsloven",#REF!* F43, 0)), 0),0)</f>
        <v>0</v>
      </c>
      <c r="G71" s="34">
        <f>IFERROR(IF($C71="Elektricitet",#REF!*G43,0),0)+IFERROR(IF(Sammenligning!#REF!="Kvoteomfattet alm. proces",IF(VLOOKUP($C71,Brændsler!$A$5:$F$29,2,FALSE)="Kul -og gasafgiftsloven",#REF!*G43, IF(VLOOKUP($C71,Brændsler!$A$5:$F$29,2,FALSE)="Mineralolieafgiftsloven",#REF!* G43, 0)), 0),0)</f>
        <v>0</v>
      </c>
      <c r="H71" s="34">
        <f>IFERROR(IF($C71="Elektricitet",#REF!*H43,0),0)+IFERROR(IF(Sammenligning!#REF!="Kvoteomfattet alm. proces",IF(VLOOKUP($C71,Brændsler!$A$5:$F$29,2,FALSE)="Kul -og gasafgiftsloven",#REF!*H43, IF(VLOOKUP($C71,Brændsler!$A$5:$F$29,2,FALSE)="Mineralolieafgiftsloven",#REF!* H43, 0)), 0),0)</f>
        <v>0</v>
      </c>
      <c r="I71" s="34">
        <f>IFERROR(IF($C71="Elektricitet",#REF!*I43,0),0)+IFERROR(IF(Sammenligning!#REF!="Kvoteomfattet alm. proces",IF(VLOOKUP($C71,Brændsler!$A$5:$F$29,2,FALSE)="Kul -og gasafgiftsloven",#REF!*I43, IF(VLOOKUP($C71,Brændsler!$A$5:$F$29,2,FALSE)="Mineralolieafgiftsloven",#REF!* I43, 0)), 0),0)</f>
        <v>0</v>
      </c>
      <c r="J71" s="34">
        <f>IFERROR(IF($C71="Elektricitet",#REF!*J43,0),0)+IFERROR(IF(Sammenligning!#REF!="Kvoteomfattet alm. proces",IF(VLOOKUP($C71,Brændsler!$A$5:$F$29,2,FALSE)="Kul -og gasafgiftsloven",#REF!*J43, IF(VLOOKUP($C71,Brændsler!$A$5:$F$29,2,FALSE)="Mineralolieafgiftsloven",#REF!* J43, 0)), 0),0)</f>
        <v>0</v>
      </c>
      <c r="K71" s="34">
        <f>IFERROR(IF($C71="Elektricitet",#REF!*K43,0),0)+IFERROR(IF(Sammenligning!#REF!="Kvoteomfattet alm. proces",IF(VLOOKUP($C71,Brændsler!$A$5:$F$29,2,FALSE)="Kul -og gasafgiftsloven",#REF!*K43, IF(VLOOKUP($C71,Brændsler!$A$5:$F$29,2,FALSE)="Mineralolieafgiftsloven",#REF!* K43, 0)), 0),0)</f>
        <v>0</v>
      </c>
      <c r="L71" s="34">
        <f>IFERROR(IF($C71="Elektricitet",#REF!*L43,0),0)+IFERROR(IF(Sammenligning!#REF!="Kvoteomfattet alm. proces",IF(VLOOKUP($C71,Brændsler!$A$5:$F$29,2,FALSE)="Kul -og gasafgiftsloven",#REF!*L43, IF(VLOOKUP($C71,Brændsler!$A$5:$F$29,2,FALSE)="Mineralolieafgiftsloven",#REF!* L43, 0)), 0),0)</f>
        <v>0</v>
      </c>
      <c r="M71" s="34">
        <f>IFERROR(IF($C71="Elektricitet",#REF!*M43,0),0)+IFERROR(IF(Sammenligning!#REF!="Kvoteomfattet alm. proces",IF(VLOOKUP($C71,Brændsler!$A$5:$F$29,2,FALSE)="Kul -og gasafgiftsloven",#REF!*M43, IF(VLOOKUP($C71,Brændsler!$A$5:$F$29,2,FALSE)="Mineralolieafgiftsloven",#REF!* M43, 0)), 0),0)</f>
        <v>0</v>
      </c>
      <c r="O71" s="25">
        <v>7</v>
      </c>
      <c r="P71" s="26" t="str">
        <f t="shared" si="5"/>
        <v/>
      </c>
      <c r="Q71" s="27">
        <f>IFERROR(D43*VLOOKUP($C71,#REF!,3,FALSE),0)</f>
        <v>0</v>
      </c>
      <c r="R71" s="27">
        <f>+IFERROR(E43*VLOOKUP($C71,#REF!,4,FALSE),0)</f>
        <v>0</v>
      </c>
      <c r="S71" s="27">
        <f>+IFERROR(F43*VLOOKUP($C71,#REF!,5,FALSE),0)</f>
        <v>0</v>
      </c>
      <c r="T71" s="27">
        <f>+IFERROR(G43*VLOOKUP($C71,#REF!,6,FALSE),0)</f>
        <v>0</v>
      </c>
      <c r="U71" s="27">
        <f>+IFERROR(H43*VLOOKUP($C71,#REF!,7,FALSE),0)</f>
        <v>0</v>
      </c>
      <c r="V71" s="27">
        <f>+IFERROR(I43*VLOOKUP($C71,#REF!,8,FALSE),0)</f>
        <v>0</v>
      </c>
      <c r="W71" s="27">
        <f>+IFERROR(J43*VLOOKUP($C71,#REF!,9,FALSE),0)</f>
        <v>0</v>
      </c>
      <c r="X71" s="27">
        <f>+IFERROR(K43*VLOOKUP($C71,#REF!,10,FALSE),0)</f>
        <v>0</v>
      </c>
      <c r="Y71" s="27">
        <f>+IFERROR(L43*VLOOKUP($C71,#REF!,11,FALSE),0)</f>
        <v>0</v>
      </c>
      <c r="Z71" s="27">
        <f>+IFERROR(M43*VLOOKUP($C71,#REF!,12,FALSE),0)</f>
        <v>0</v>
      </c>
    </row>
    <row r="72" spans="2:26" hidden="1" x14ac:dyDescent="0.3">
      <c r="B72" s="25">
        <v>8</v>
      </c>
      <c r="C72" s="26" t="str">
        <f t="shared" si="4"/>
        <v/>
      </c>
      <c r="D72" s="34">
        <f>IFERROR(IF($C72="Elektricitet",#REF!*D44,0),0)+IFERROR(IF(Sammenligning!#REF!="Kvoteomfattet alm. proces",IF(VLOOKUP($C72,Brændsler!$A$5:$F$29,2,FALSE)="Kul -og gasafgiftsloven",#REF!*D44, IF(VLOOKUP($C72,Brændsler!$A$5:$F$29,2,FALSE)="Mineralolieafgiftsloven",#REF!* D44, 0)), 0),0)</f>
        <v>0</v>
      </c>
      <c r="E72" s="34">
        <f>IFERROR(IF($C72="Elektricitet",#REF!*E44,0),0)+IFERROR(IF(Sammenligning!#REF!="Kvoteomfattet alm. proces",IF(VLOOKUP($C72,Brændsler!$A$5:$F$29,2,FALSE)="Kul -og gasafgiftsloven",#REF!*E44, IF(VLOOKUP($C72,Brændsler!$A$5:$F$29,2,FALSE)="Mineralolieafgiftsloven",#REF!* E44, 0)), 0),0)</f>
        <v>0</v>
      </c>
      <c r="F72" s="34">
        <f>IFERROR(IF($C72="Elektricitet",#REF!*F44,0),0)+IFERROR(IF(Sammenligning!#REF!="Kvoteomfattet alm. proces",IF(VLOOKUP($C72,Brændsler!$A$5:$F$29,2,FALSE)="Kul -og gasafgiftsloven",#REF!*F44, IF(VLOOKUP($C72,Brændsler!$A$5:$F$29,2,FALSE)="Mineralolieafgiftsloven",#REF!* F44, 0)), 0),0)</f>
        <v>0</v>
      </c>
      <c r="G72" s="34">
        <f>IFERROR(IF($C72="Elektricitet",#REF!*G44,0),0)+IFERROR(IF(Sammenligning!#REF!="Kvoteomfattet alm. proces",IF(VLOOKUP($C72,Brændsler!$A$5:$F$29,2,FALSE)="Kul -og gasafgiftsloven",#REF!*G44, IF(VLOOKUP($C72,Brændsler!$A$5:$F$29,2,FALSE)="Mineralolieafgiftsloven",#REF!* G44, 0)), 0),0)</f>
        <v>0</v>
      </c>
      <c r="H72" s="34">
        <f>IFERROR(IF($C72="Elektricitet",#REF!*H44,0),0)+IFERROR(IF(Sammenligning!#REF!="Kvoteomfattet alm. proces",IF(VLOOKUP($C72,Brændsler!$A$5:$F$29,2,FALSE)="Kul -og gasafgiftsloven",#REF!*H44, IF(VLOOKUP($C72,Brændsler!$A$5:$F$29,2,FALSE)="Mineralolieafgiftsloven",#REF!* H44, 0)), 0),0)</f>
        <v>0</v>
      </c>
      <c r="I72" s="34">
        <f>IFERROR(IF($C72="Elektricitet",#REF!*I44,0),0)+IFERROR(IF(Sammenligning!#REF!="Kvoteomfattet alm. proces",IF(VLOOKUP($C72,Brændsler!$A$5:$F$29,2,FALSE)="Kul -og gasafgiftsloven",#REF!*I44, IF(VLOOKUP($C72,Brændsler!$A$5:$F$29,2,FALSE)="Mineralolieafgiftsloven",#REF!* I44, 0)), 0),0)</f>
        <v>0</v>
      </c>
      <c r="J72" s="34">
        <f>IFERROR(IF($C72="Elektricitet",#REF!*J44,0),0)+IFERROR(IF(Sammenligning!#REF!="Kvoteomfattet alm. proces",IF(VLOOKUP($C72,Brændsler!$A$5:$F$29,2,FALSE)="Kul -og gasafgiftsloven",#REF!*J44, IF(VLOOKUP($C72,Brændsler!$A$5:$F$29,2,FALSE)="Mineralolieafgiftsloven",#REF!* J44, 0)), 0),0)</f>
        <v>0</v>
      </c>
      <c r="K72" s="34">
        <f>IFERROR(IF($C72="Elektricitet",#REF!*K44,0),0)+IFERROR(IF(Sammenligning!#REF!="Kvoteomfattet alm. proces",IF(VLOOKUP($C72,Brændsler!$A$5:$F$29,2,FALSE)="Kul -og gasafgiftsloven",#REF!*K44, IF(VLOOKUP($C72,Brændsler!$A$5:$F$29,2,FALSE)="Mineralolieafgiftsloven",#REF!* K44, 0)), 0),0)</f>
        <v>0</v>
      </c>
      <c r="L72" s="34">
        <f>IFERROR(IF($C72="Elektricitet",#REF!*L44,0),0)+IFERROR(IF(Sammenligning!#REF!="Kvoteomfattet alm. proces",IF(VLOOKUP($C72,Brændsler!$A$5:$F$29,2,FALSE)="Kul -og gasafgiftsloven",#REF!*L44, IF(VLOOKUP($C72,Brændsler!$A$5:$F$29,2,FALSE)="Mineralolieafgiftsloven",#REF!* L44, 0)), 0),0)</f>
        <v>0</v>
      </c>
      <c r="M72" s="34">
        <f>IFERROR(IF($C72="Elektricitet",#REF!*M44,0),0)+IFERROR(IF(Sammenligning!#REF!="Kvoteomfattet alm. proces",IF(VLOOKUP($C72,Brændsler!$A$5:$F$29,2,FALSE)="Kul -og gasafgiftsloven",#REF!*M44, IF(VLOOKUP($C72,Brændsler!$A$5:$F$29,2,FALSE)="Mineralolieafgiftsloven",#REF!* M44, 0)), 0),0)</f>
        <v>0</v>
      </c>
      <c r="O72" s="25">
        <v>8</v>
      </c>
      <c r="P72" s="26" t="str">
        <f t="shared" si="5"/>
        <v/>
      </c>
      <c r="Q72" s="27">
        <f>IFERROR(D44*VLOOKUP($C72,#REF!,3,FALSE),0)</f>
        <v>0</v>
      </c>
      <c r="R72" s="27">
        <f>+IFERROR(E44*VLOOKUP($C72,#REF!,4,FALSE),0)</f>
        <v>0</v>
      </c>
      <c r="S72" s="27">
        <f>+IFERROR(F44*VLOOKUP($C72,#REF!,5,FALSE),0)</f>
        <v>0</v>
      </c>
      <c r="T72" s="27">
        <f>+IFERROR(G44*VLOOKUP($C72,#REF!,6,FALSE),0)</f>
        <v>0</v>
      </c>
      <c r="U72" s="27">
        <f>+IFERROR(H44*VLOOKUP($C72,#REF!,7,FALSE),0)</f>
        <v>0</v>
      </c>
      <c r="V72" s="27">
        <f>+IFERROR(I44*VLOOKUP($C72,#REF!,8,FALSE),0)</f>
        <v>0</v>
      </c>
      <c r="W72" s="27">
        <f>+IFERROR(J44*VLOOKUP($C72,#REF!,9,FALSE),0)</f>
        <v>0</v>
      </c>
      <c r="X72" s="27">
        <f>+IFERROR(K44*VLOOKUP($C72,#REF!,10,FALSE),0)</f>
        <v>0</v>
      </c>
      <c r="Y72" s="27">
        <f>+IFERROR(L44*VLOOKUP($C72,#REF!,11,FALSE),0)</f>
        <v>0</v>
      </c>
      <c r="Z72" s="27">
        <f>+IFERROR(M44*VLOOKUP($C72,#REF!,12,FALSE),0)</f>
        <v>0</v>
      </c>
    </row>
    <row r="73" spans="2:26" hidden="1" x14ac:dyDescent="0.3">
      <c r="B73" s="25">
        <v>9</v>
      </c>
      <c r="C73" s="26" t="str">
        <f t="shared" si="4"/>
        <v/>
      </c>
      <c r="D73" s="34">
        <f>IFERROR(IF($C73="Elektricitet",#REF!*D45,0),0)+IFERROR(IF(Sammenligning!#REF!="Kvoteomfattet alm. proces",IF(VLOOKUP($C73,Brændsler!$A$5:$F$29,2,FALSE)="Kul -og gasafgiftsloven",#REF!*D45, IF(VLOOKUP($C73,Brændsler!$A$5:$F$29,2,FALSE)="Mineralolieafgiftsloven",#REF!* D45, 0)), 0),0)</f>
        <v>0</v>
      </c>
      <c r="E73" s="34">
        <f>IFERROR(IF($C73="Elektricitet",#REF!*E45,0),0)+IFERROR(IF(Sammenligning!#REF!="Kvoteomfattet alm. proces",IF(VLOOKUP($C73,Brændsler!$A$5:$F$29,2,FALSE)="Kul -og gasafgiftsloven",#REF!*E45, IF(VLOOKUP($C73,Brændsler!$A$5:$F$29,2,FALSE)="Mineralolieafgiftsloven",#REF!* E45, 0)), 0),0)</f>
        <v>0</v>
      </c>
      <c r="F73" s="34">
        <f>IFERROR(IF($C73="Elektricitet",#REF!*F45,0),0)+IFERROR(IF(Sammenligning!#REF!="Kvoteomfattet alm. proces",IF(VLOOKUP($C73,Brændsler!$A$5:$F$29,2,FALSE)="Kul -og gasafgiftsloven",#REF!*F45, IF(VLOOKUP($C73,Brændsler!$A$5:$F$29,2,FALSE)="Mineralolieafgiftsloven",#REF!* F45, 0)), 0),0)</f>
        <v>0</v>
      </c>
      <c r="G73" s="34">
        <f>IFERROR(IF($C73="Elektricitet",#REF!*G45,0),0)+IFERROR(IF(Sammenligning!#REF!="Kvoteomfattet alm. proces",IF(VLOOKUP($C73,Brændsler!$A$5:$F$29,2,FALSE)="Kul -og gasafgiftsloven",#REF!*G45, IF(VLOOKUP($C73,Brændsler!$A$5:$F$29,2,FALSE)="Mineralolieafgiftsloven",#REF!* G45, 0)), 0),0)</f>
        <v>0</v>
      </c>
      <c r="H73" s="34">
        <f>IFERROR(IF($C73="Elektricitet",#REF!*H45,0),0)+IFERROR(IF(Sammenligning!#REF!="Kvoteomfattet alm. proces",IF(VLOOKUP($C73,Brændsler!$A$5:$F$29,2,FALSE)="Kul -og gasafgiftsloven",#REF!*H45, IF(VLOOKUP($C73,Brændsler!$A$5:$F$29,2,FALSE)="Mineralolieafgiftsloven",#REF!* H45, 0)), 0),0)</f>
        <v>0</v>
      </c>
      <c r="I73" s="34">
        <f>IFERROR(IF($C73="Elektricitet",#REF!*I45,0),0)+IFERROR(IF(Sammenligning!#REF!="Kvoteomfattet alm. proces",IF(VLOOKUP($C73,Brændsler!$A$5:$F$29,2,FALSE)="Kul -og gasafgiftsloven",#REF!*I45, IF(VLOOKUP($C73,Brændsler!$A$5:$F$29,2,FALSE)="Mineralolieafgiftsloven",#REF!* I45, 0)), 0),0)</f>
        <v>0</v>
      </c>
      <c r="J73" s="34">
        <f>IFERROR(IF($C73="Elektricitet",#REF!*J45,0),0)+IFERROR(IF(Sammenligning!#REF!="Kvoteomfattet alm. proces",IF(VLOOKUP($C73,Brændsler!$A$5:$F$29,2,FALSE)="Kul -og gasafgiftsloven",#REF!*J45, IF(VLOOKUP($C73,Brændsler!$A$5:$F$29,2,FALSE)="Mineralolieafgiftsloven",#REF!* J45, 0)), 0),0)</f>
        <v>0</v>
      </c>
      <c r="K73" s="34">
        <f>IFERROR(IF($C73="Elektricitet",#REF!*K45,0),0)+IFERROR(IF(Sammenligning!#REF!="Kvoteomfattet alm. proces",IF(VLOOKUP($C73,Brændsler!$A$5:$F$29,2,FALSE)="Kul -og gasafgiftsloven",#REF!*K45, IF(VLOOKUP($C73,Brændsler!$A$5:$F$29,2,FALSE)="Mineralolieafgiftsloven",#REF!* K45, 0)), 0),0)</f>
        <v>0</v>
      </c>
      <c r="L73" s="34">
        <f>IFERROR(IF($C73="Elektricitet",#REF!*L45,0),0)+IFERROR(IF(Sammenligning!#REF!="Kvoteomfattet alm. proces",IF(VLOOKUP($C73,Brændsler!$A$5:$F$29,2,FALSE)="Kul -og gasafgiftsloven",#REF!*L45, IF(VLOOKUP($C73,Brændsler!$A$5:$F$29,2,FALSE)="Mineralolieafgiftsloven",#REF!* L45, 0)), 0),0)</f>
        <v>0</v>
      </c>
      <c r="M73" s="34">
        <f>IFERROR(IF($C73="Elektricitet",#REF!*M45,0),0)+IFERROR(IF(Sammenligning!#REF!="Kvoteomfattet alm. proces",IF(VLOOKUP($C73,Brændsler!$A$5:$F$29,2,FALSE)="Kul -og gasafgiftsloven",#REF!*M45, IF(VLOOKUP($C73,Brændsler!$A$5:$F$29,2,FALSE)="Mineralolieafgiftsloven",#REF!* M45, 0)), 0),0)</f>
        <v>0</v>
      </c>
      <c r="O73" s="25">
        <v>9</v>
      </c>
      <c r="P73" s="26" t="str">
        <f t="shared" si="5"/>
        <v/>
      </c>
      <c r="Q73" s="27">
        <f>IFERROR(D45*VLOOKUP($C73,#REF!,3,FALSE),0)</f>
        <v>0</v>
      </c>
      <c r="R73" s="27">
        <f>+IFERROR(E45*VLOOKUP($C73,#REF!,4,FALSE),0)</f>
        <v>0</v>
      </c>
      <c r="S73" s="27">
        <f>+IFERROR(F45*VLOOKUP($C73,#REF!,5,FALSE),0)</f>
        <v>0</v>
      </c>
      <c r="T73" s="27">
        <f>+IFERROR(G45*VLOOKUP($C73,#REF!,6,FALSE),0)</f>
        <v>0</v>
      </c>
      <c r="U73" s="27">
        <f>+IFERROR(H45*VLOOKUP($C73,#REF!,7,FALSE),0)</f>
        <v>0</v>
      </c>
      <c r="V73" s="27">
        <f>+IFERROR(I45*VLOOKUP($C73,#REF!,8,FALSE),0)</f>
        <v>0</v>
      </c>
      <c r="W73" s="27">
        <f>+IFERROR(J45*VLOOKUP($C73,#REF!,9,FALSE),0)</f>
        <v>0</v>
      </c>
      <c r="X73" s="27">
        <f>+IFERROR(K45*VLOOKUP($C73,#REF!,10,FALSE),0)</f>
        <v>0</v>
      </c>
      <c r="Y73" s="27">
        <f>+IFERROR(L45*VLOOKUP($C73,#REF!,11,FALSE),0)</f>
        <v>0</v>
      </c>
      <c r="Z73" s="27">
        <f>+IFERROR(M45*VLOOKUP($C73,#REF!,12,FALSE),0)</f>
        <v>0</v>
      </c>
    </row>
    <row r="74" spans="2:26" hidden="1" x14ac:dyDescent="0.3">
      <c r="B74" s="25">
        <v>10</v>
      </c>
      <c r="C74" s="26" t="str">
        <f t="shared" si="4"/>
        <v/>
      </c>
      <c r="D74" s="34">
        <f>IFERROR(IF($C74="Elektricitet",#REF!*D46,0),0)+IFERROR(IF(Sammenligning!#REF!="Kvoteomfattet alm. proces",IF(VLOOKUP($C74,Brændsler!$A$5:$F$29,2,FALSE)="Kul -og gasafgiftsloven",#REF!*D46, IF(VLOOKUP($C74,Brændsler!$A$5:$F$29,2,FALSE)="Mineralolieafgiftsloven",#REF!* D46, 0)), 0),0)</f>
        <v>0</v>
      </c>
      <c r="E74" s="34">
        <f>IFERROR(IF($C74="Elektricitet",#REF!*E46,0),0)+IFERROR(IF(Sammenligning!#REF!="Kvoteomfattet alm. proces",IF(VLOOKUP($C74,Brændsler!$A$5:$F$29,2,FALSE)="Kul -og gasafgiftsloven",#REF!*E46, IF(VLOOKUP($C74,Brændsler!$A$5:$F$29,2,FALSE)="Mineralolieafgiftsloven",#REF!* E46, 0)), 0),0)</f>
        <v>0</v>
      </c>
      <c r="F74" s="34">
        <f>IFERROR(IF($C74="Elektricitet",#REF!*F46,0),0)+IFERROR(IF(Sammenligning!#REF!="Kvoteomfattet alm. proces",IF(VLOOKUP($C74,Brændsler!$A$5:$F$29,2,FALSE)="Kul -og gasafgiftsloven",#REF!*F46, IF(VLOOKUP($C74,Brændsler!$A$5:$F$29,2,FALSE)="Mineralolieafgiftsloven",#REF!* F46, 0)), 0),0)</f>
        <v>0</v>
      </c>
      <c r="G74" s="34">
        <f>IFERROR(IF($C74="Elektricitet",#REF!*G46,0),0)+IFERROR(IF(Sammenligning!#REF!="Kvoteomfattet alm. proces",IF(VLOOKUP($C74,Brændsler!$A$5:$F$29,2,FALSE)="Kul -og gasafgiftsloven",#REF!*G46, IF(VLOOKUP($C74,Brændsler!$A$5:$F$29,2,FALSE)="Mineralolieafgiftsloven",#REF!* G46, 0)), 0),0)</f>
        <v>0</v>
      </c>
      <c r="H74" s="34">
        <f>IFERROR(IF($C74="Elektricitet",#REF!*H46,0),0)+IFERROR(IF(Sammenligning!#REF!="Kvoteomfattet alm. proces",IF(VLOOKUP($C74,Brændsler!$A$5:$F$29,2,FALSE)="Kul -og gasafgiftsloven",#REF!*H46, IF(VLOOKUP($C74,Brændsler!$A$5:$F$29,2,FALSE)="Mineralolieafgiftsloven",#REF!* H46, 0)), 0),0)</f>
        <v>0</v>
      </c>
      <c r="I74" s="34">
        <f>IFERROR(IF($C74="Elektricitet",#REF!*I46,0),0)+IFERROR(IF(Sammenligning!#REF!="Kvoteomfattet alm. proces",IF(VLOOKUP($C74,Brændsler!$A$5:$F$29,2,FALSE)="Kul -og gasafgiftsloven",#REF!*I46, IF(VLOOKUP($C74,Brændsler!$A$5:$F$29,2,FALSE)="Mineralolieafgiftsloven",#REF!* I46, 0)), 0),0)</f>
        <v>0</v>
      </c>
      <c r="J74" s="34">
        <f>IFERROR(IF($C74="Elektricitet",#REF!*J46,0),0)+IFERROR(IF(Sammenligning!#REF!="Kvoteomfattet alm. proces",IF(VLOOKUP($C74,Brændsler!$A$5:$F$29,2,FALSE)="Kul -og gasafgiftsloven",#REF!*J46, IF(VLOOKUP($C74,Brændsler!$A$5:$F$29,2,FALSE)="Mineralolieafgiftsloven",#REF!* J46, 0)), 0),0)</f>
        <v>0</v>
      </c>
      <c r="K74" s="34">
        <f>IFERROR(IF($C74="Elektricitet",#REF!*K46,0),0)+IFERROR(IF(Sammenligning!#REF!="Kvoteomfattet alm. proces",IF(VLOOKUP($C74,Brændsler!$A$5:$F$29,2,FALSE)="Kul -og gasafgiftsloven",#REF!*K46, IF(VLOOKUP($C74,Brændsler!$A$5:$F$29,2,FALSE)="Mineralolieafgiftsloven",#REF!* K46, 0)), 0),0)</f>
        <v>0</v>
      </c>
      <c r="L74" s="34">
        <f>IFERROR(IF($C74="Elektricitet",#REF!*L46,0),0)+IFERROR(IF(Sammenligning!#REF!="Kvoteomfattet alm. proces",IF(VLOOKUP($C74,Brændsler!$A$5:$F$29,2,FALSE)="Kul -og gasafgiftsloven",#REF!*L46, IF(VLOOKUP($C74,Brændsler!$A$5:$F$29,2,FALSE)="Mineralolieafgiftsloven",#REF!* L46, 0)), 0),0)</f>
        <v>0</v>
      </c>
      <c r="M74" s="34">
        <f>IFERROR(IF($C74="Elektricitet",#REF!*M46,0),0)+IFERROR(IF(Sammenligning!#REF!="Kvoteomfattet alm. proces",IF(VLOOKUP($C74,Brændsler!$A$5:$F$29,2,FALSE)="Kul -og gasafgiftsloven",#REF!*M46, IF(VLOOKUP($C74,Brændsler!$A$5:$F$29,2,FALSE)="Mineralolieafgiftsloven",#REF!* M46, 0)), 0),0)</f>
        <v>0</v>
      </c>
      <c r="O74" s="25">
        <v>10</v>
      </c>
      <c r="P74" s="26" t="str">
        <f t="shared" si="5"/>
        <v/>
      </c>
      <c r="Q74" s="27">
        <f>IFERROR(D46*VLOOKUP($C74,#REF!,3,FALSE),0)</f>
        <v>0</v>
      </c>
      <c r="R74" s="27">
        <f>+IFERROR(E46*VLOOKUP($C74,#REF!,4,FALSE),0)</f>
        <v>0</v>
      </c>
      <c r="S74" s="27">
        <f>+IFERROR(F46*VLOOKUP($C74,#REF!,5,FALSE),0)</f>
        <v>0</v>
      </c>
      <c r="T74" s="27">
        <f>+IFERROR(G46*VLOOKUP($C74,#REF!,6,FALSE),0)</f>
        <v>0</v>
      </c>
      <c r="U74" s="27">
        <f>+IFERROR(H46*VLOOKUP($C74,#REF!,7,FALSE),0)</f>
        <v>0</v>
      </c>
      <c r="V74" s="27">
        <f>+IFERROR(I46*VLOOKUP($C74,#REF!,8,FALSE),0)</f>
        <v>0</v>
      </c>
      <c r="W74" s="27">
        <f>+IFERROR(J46*VLOOKUP($C74,#REF!,9,FALSE),0)</f>
        <v>0</v>
      </c>
      <c r="X74" s="27">
        <f>+IFERROR(K46*VLOOKUP($C74,#REF!,10,FALSE),0)</f>
        <v>0</v>
      </c>
      <c r="Y74" s="27">
        <f>+IFERROR(L46*VLOOKUP($C74,#REF!,11,FALSE),0)</f>
        <v>0</v>
      </c>
      <c r="Z74" s="27">
        <f>+IFERROR(M46*VLOOKUP($C74,#REF!,12,FALSE),0)</f>
        <v>0</v>
      </c>
    </row>
    <row r="75" spans="2:26" hidden="1" x14ac:dyDescent="0.3">
      <c r="B75" s="25">
        <v>11</v>
      </c>
      <c r="C75" s="26" t="str">
        <f t="shared" si="4"/>
        <v/>
      </c>
      <c r="D75" s="34">
        <f>IFERROR(IF($C75="Elektricitet",#REF!*D47,0),0)+IFERROR(IF(Sammenligning!#REF!="Kvoteomfattet alm. proces",IF(VLOOKUP($C75,Brændsler!$A$5:$F$29,2,FALSE)="Kul -og gasafgiftsloven",#REF!*D47, IF(VLOOKUP($C75,Brændsler!$A$5:$F$29,2,FALSE)="Mineralolieafgiftsloven",#REF!* D47, 0)), 0),0)</f>
        <v>0</v>
      </c>
      <c r="E75" s="34">
        <f>IFERROR(IF($C75="Elektricitet",#REF!*E47,0),0)+IFERROR(IF(Sammenligning!#REF!="Kvoteomfattet alm. proces",IF(VLOOKUP($C75,Brændsler!$A$5:$F$29,2,FALSE)="Kul -og gasafgiftsloven",#REF!*E47, IF(VLOOKUP($C75,Brændsler!$A$5:$F$29,2,FALSE)="Mineralolieafgiftsloven",#REF!* E47, 0)), 0),0)</f>
        <v>0</v>
      </c>
      <c r="F75" s="34">
        <f>IFERROR(IF($C75="Elektricitet",#REF!*F47,0),0)+IFERROR(IF(Sammenligning!#REF!="Kvoteomfattet alm. proces",IF(VLOOKUP($C75,Brændsler!$A$5:$F$29,2,FALSE)="Kul -og gasafgiftsloven",#REF!*F47, IF(VLOOKUP($C75,Brændsler!$A$5:$F$29,2,FALSE)="Mineralolieafgiftsloven",#REF!* F47, 0)), 0),0)</f>
        <v>0</v>
      </c>
      <c r="G75" s="34">
        <f>IFERROR(IF($C75="Elektricitet",#REF!*G47,0),0)+IFERROR(IF(Sammenligning!#REF!="Kvoteomfattet alm. proces",IF(VLOOKUP($C75,Brændsler!$A$5:$F$29,2,FALSE)="Kul -og gasafgiftsloven",#REF!*G47, IF(VLOOKUP($C75,Brændsler!$A$5:$F$29,2,FALSE)="Mineralolieafgiftsloven",#REF!* G47, 0)), 0),0)</f>
        <v>0</v>
      </c>
      <c r="H75" s="34">
        <f>IFERROR(IF($C75="Elektricitet",#REF!*H47,0),0)+IFERROR(IF(Sammenligning!#REF!="Kvoteomfattet alm. proces",IF(VLOOKUP($C75,Brændsler!$A$5:$F$29,2,FALSE)="Kul -og gasafgiftsloven",#REF!*H47, IF(VLOOKUP($C75,Brændsler!$A$5:$F$29,2,FALSE)="Mineralolieafgiftsloven",#REF!* H47, 0)), 0),0)</f>
        <v>0</v>
      </c>
      <c r="I75" s="34">
        <f>IFERROR(IF($C75="Elektricitet",#REF!*I47,0),0)+IFERROR(IF(Sammenligning!#REF!="Kvoteomfattet alm. proces",IF(VLOOKUP($C75,Brændsler!$A$5:$F$29,2,FALSE)="Kul -og gasafgiftsloven",#REF!*I47, IF(VLOOKUP($C75,Brændsler!$A$5:$F$29,2,FALSE)="Mineralolieafgiftsloven",#REF!* I47, 0)), 0),0)</f>
        <v>0</v>
      </c>
      <c r="J75" s="34">
        <f>IFERROR(IF($C75="Elektricitet",#REF!*J47,0),0)+IFERROR(IF(Sammenligning!#REF!="Kvoteomfattet alm. proces",IF(VLOOKUP($C75,Brændsler!$A$5:$F$29,2,FALSE)="Kul -og gasafgiftsloven",#REF!*J47, IF(VLOOKUP($C75,Brændsler!$A$5:$F$29,2,FALSE)="Mineralolieafgiftsloven",#REF!* J47, 0)), 0),0)</f>
        <v>0</v>
      </c>
      <c r="K75" s="34">
        <f>IFERROR(IF($C75="Elektricitet",#REF!*K47,0),0)+IFERROR(IF(Sammenligning!#REF!="Kvoteomfattet alm. proces",IF(VLOOKUP($C75,Brændsler!$A$5:$F$29,2,FALSE)="Kul -og gasafgiftsloven",#REF!*K47, IF(VLOOKUP($C75,Brændsler!$A$5:$F$29,2,FALSE)="Mineralolieafgiftsloven",#REF!* K47, 0)), 0),0)</f>
        <v>0</v>
      </c>
      <c r="L75" s="34">
        <f>IFERROR(IF($C75="Elektricitet",#REF!*L47,0),0)+IFERROR(IF(Sammenligning!#REF!="Kvoteomfattet alm. proces",IF(VLOOKUP($C75,Brændsler!$A$5:$F$29,2,FALSE)="Kul -og gasafgiftsloven",#REF!*L47, IF(VLOOKUP($C75,Brændsler!$A$5:$F$29,2,FALSE)="Mineralolieafgiftsloven",#REF!* L47, 0)), 0),0)</f>
        <v>0</v>
      </c>
      <c r="M75" s="34">
        <f>IFERROR(IF($C75="Elektricitet",#REF!*M47,0),0)+IFERROR(IF(Sammenligning!#REF!="Kvoteomfattet alm. proces",IF(VLOOKUP($C75,Brændsler!$A$5:$F$29,2,FALSE)="Kul -og gasafgiftsloven",#REF!*M47, IF(VLOOKUP($C75,Brændsler!$A$5:$F$29,2,FALSE)="Mineralolieafgiftsloven",#REF!* M47, 0)), 0),0)</f>
        <v>0</v>
      </c>
      <c r="O75" s="25">
        <v>11</v>
      </c>
      <c r="P75" s="26" t="str">
        <f t="shared" si="5"/>
        <v/>
      </c>
      <c r="Q75" s="27">
        <f>IFERROR(D47*VLOOKUP($C75,#REF!,3,FALSE),0)</f>
        <v>0</v>
      </c>
      <c r="R75" s="27">
        <f>+IFERROR(E47*VLOOKUP($C75,#REF!,4,FALSE),0)</f>
        <v>0</v>
      </c>
      <c r="S75" s="27">
        <f>+IFERROR(F47*VLOOKUP($C75,#REF!,5,FALSE),0)</f>
        <v>0</v>
      </c>
      <c r="T75" s="27">
        <f>+IFERROR(G47*VLOOKUP($C75,#REF!,6,FALSE),0)</f>
        <v>0</v>
      </c>
      <c r="U75" s="27">
        <f>+IFERROR(H47*VLOOKUP($C75,#REF!,7,FALSE),0)</f>
        <v>0</v>
      </c>
      <c r="V75" s="27">
        <f>+IFERROR(I47*VLOOKUP($C75,#REF!,8,FALSE),0)</f>
        <v>0</v>
      </c>
      <c r="W75" s="27">
        <f>+IFERROR(J47*VLOOKUP($C75,#REF!,9,FALSE),0)</f>
        <v>0</v>
      </c>
      <c r="X75" s="27">
        <f>+IFERROR(K47*VLOOKUP($C75,#REF!,10,FALSE),0)</f>
        <v>0</v>
      </c>
      <c r="Y75" s="27">
        <f>+IFERROR(L47*VLOOKUP($C75,#REF!,11,FALSE),0)</f>
        <v>0</v>
      </c>
      <c r="Z75" s="27">
        <f>+IFERROR(M47*VLOOKUP($C75,#REF!,12,FALSE),0)</f>
        <v>0</v>
      </c>
    </row>
    <row r="76" spans="2:26" hidden="1" x14ac:dyDescent="0.3">
      <c r="B76" s="25">
        <v>12</v>
      </c>
      <c r="C76" s="26" t="str">
        <f t="shared" si="4"/>
        <v/>
      </c>
      <c r="D76" s="34">
        <f>IFERROR(IF($C76="Elektricitet",#REF!*D48,0),0)+IFERROR(IF(Sammenligning!#REF!="Kvoteomfattet alm. proces",IF(VLOOKUP($C76,Brændsler!$A$5:$F$29,2,FALSE)="Kul -og gasafgiftsloven",#REF!*D48, IF(VLOOKUP($C76,Brændsler!$A$5:$F$29,2,FALSE)="Mineralolieafgiftsloven",#REF!* D48, 0)), 0),0)</f>
        <v>0</v>
      </c>
      <c r="E76" s="34">
        <f>IFERROR(IF($C76="Elektricitet",#REF!*E48,0),0)+IFERROR(IF(Sammenligning!#REF!="Kvoteomfattet alm. proces",IF(VLOOKUP($C76,Brændsler!$A$5:$F$29,2,FALSE)="Kul -og gasafgiftsloven",#REF!*E48, IF(VLOOKUP($C76,Brændsler!$A$5:$F$29,2,FALSE)="Mineralolieafgiftsloven",#REF!* E48, 0)), 0),0)</f>
        <v>0</v>
      </c>
      <c r="F76" s="34">
        <f>IFERROR(IF($C76="Elektricitet",#REF!*F48,0),0)+IFERROR(IF(Sammenligning!#REF!="Kvoteomfattet alm. proces",IF(VLOOKUP($C76,Brændsler!$A$5:$F$29,2,FALSE)="Kul -og gasafgiftsloven",#REF!*F48, IF(VLOOKUP($C76,Brændsler!$A$5:$F$29,2,FALSE)="Mineralolieafgiftsloven",#REF!* F48, 0)), 0),0)</f>
        <v>0</v>
      </c>
      <c r="G76" s="34">
        <f>IFERROR(IF($C76="Elektricitet",#REF!*G48,0),0)+IFERROR(IF(Sammenligning!#REF!="Kvoteomfattet alm. proces",IF(VLOOKUP($C76,Brændsler!$A$5:$F$29,2,FALSE)="Kul -og gasafgiftsloven",#REF!*G48, IF(VLOOKUP($C76,Brændsler!$A$5:$F$29,2,FALSE)="Mineralolieafgiftsloven",#REF!* G48, 0)), 0),0)</f>
        <v>0</v>
      </c>
      <c r="H76" s="34">
        <f>IFERROR(IF($C76="Elektricitet",#REF!*H48,0),0)+IFERROR(IF(Sammenligning!#REF!="Kvoteomfattet alm. proces",IF(VLOOKUP($C76,Brændsler!$A$5:$F$29,2,FALSE)="Kul -og gasafgiftsloven",#REF!*H48, IF(VLOOKUP($C76,Brændsler!$A$5:$F$29,2,FALSE)="Mineralolieafgiftsloven",#REF!* H48, 0)), 0),0)</f>
        <v>0</v>
      </c>
      <c r="I76" s="34">
        <f>IFERROR(IF($C76="Elektricitet",#REF!*I48,0),0)+IFERROR(IF(Sammenligning!#REF!="Kvoteomfattet alm. proces",IF(VLOOKUP($C76,Brændsler!$A$5:$F$29,2,FALSE)="Kul -og gasafgiftsloven",#REF!*I48, IF(VLOOKUP($C76,Brændsler!$A$5:$F$29,2,FALSE)="Mineralolieafgiftsloven",#REF!* I48, 0)), 0),0)</f>
        <v>0</v>
      </c>
      <c r="J76" s="34">
        <f>IFERROR(IF($C76="Elektricitet",#REF!*J48,0),0)+IFERROR(IF(Sammenligning!#REF!="Kvoteomfattet alm. proces",IF(VLOOKUP($C76,Brændsler!$A$5:$F$29,2,FALSE)="Kul -og gasafgiftsloven",#REF!*J48, IF(VLOOKUP($C76,Brændsler!$A$5:$F$29,2,FALSE)="Mineralolieafgiftsloven",#REF!* J48, 0)), 0),0)</f>
        <v>0</v>
      </c>
      <c r="K76" s="34">
        <f>IFERROR(IF($C76="Elektricitet",#REF!*K48,0),0)+IFERROR(IF(Sammenligning!#REF!="Kvoteomfattet alm. proces",IF(VLOOKUP($C76,Brændsler!$A$5:$F$29,2,FALSE)="Kul -og gasafgiftsloven",#REF!*K48, IF(VLOOKUP($C76,Brændsler!$A$5:$F$29,2,FALSE)="Mineralolieafgiftsloven",#REF!* K48, 0)), 0),0)</f>
        <v>0</v>
      </c>
      <c r="L76" s="34">
        <f>IFERROR(IF($C76="Elektricitet",#REF!*L48,0),0)+IFERROR(IF(Sammenligning!#REF!="Kvoteomfattet alm. proces",IF(VLOOKUP($C76,Brændsler!$A$5:$F$29,2,FALSE)="Kul -og gasafgiftsloven",#REF!*L48, IF(VLOOKUP($C76,Brændsler!$A$5:$F$29,2,FALSE)="Mineralolieafgiftsloven",#REF!* L48, 0)), 0),0)</f>
        <v>0</v>
      </c>
      <c r="M76" s="34">
        <f>IFERROR(IF($C76="Elektricitet",#REF!*M48,0),0)+IFERROR(IF(Sammenligning!#REF!="Kvoteomfattet alm. proces",IF(VLOOKUP($C76,Brændsler!$A$5:$F$29,2,FALSE)="Kul -og gasafgiftsloven",#REF!*M48, IF(VLOOKUP($C76,Brændsler!$A$5:$F$29,2,FALSE)="Mineralolieafgiftsloven",#REF!* M48, 0)), 0),0)</f>
        <v>0</v>
      </c>
      <c r="O76" s="25">
        <v>12</v>
      </c>
      <c r="P76" s="26" t="str">
        <f t="shared" si="5"/>
        <v/>
      </c>
      <c r="Q76" s="27">
        <f>IFERROR(D48*VLOOKUP($C76,#REF!,3,FALSE),0)</f>
        <v>0</v>
      </c>
      <c r="R76" s="27">
        <f>+IFERROR(E48*VLOOKUP($C76,#REF!,4,FALSE),0)</f>
        <v>0</v>
      </c>
      <c r="S76" s="27">
        <f>+IFERROR(F48*VLOOKUP($C76,#REF!,5,FALSE),0)</f>
        <v>0</v>
      </c>
      <c r="T76" s="27">
        <f>+IFERROR(G48*VLOOKUP($C76,#REF!,6,FALSE),0)</f>
        <v>0</v>
      </c>
      <c r="U76" s="27">
        <f>+IFERROR(H48*VLOOKUP($C76,#REF!,7,FALSE),0)</f>
        <v>0</v>
      </c>
      <c r="V76" s="27">
        <f>+IFERROR(I48*VLOOKUP($C76,#REF!,8,FALSE),0)</f>
        <v>0</v>
      </c>
      <c r="W76" s="27">
        <f>+IFERROR(J48*VLOOKUP($C76,#REF!,9,FALSE),0)</f>
        <v>0</v>
      </c>
      <c r="X76" s="27">
        <f>+IFERROR(K48*VLOOKUP($C76,#REF!,10,FALSE),0)</f>
        <v>0</v>
      </c>
      <c r="Y76" s="27">
        <f>+IFERROR(L48*VLOOKUP($C76,#REF!,11,FALSE),0)</f>
        <v>0</v>
      </c>
      <c r="Z76" s="27">
        <f>+IFERROR(M48*VLOOKUP($C76,#REF!,12,FALSE),0)</f>
        <v>0</v>
      </c>
    </row>
    <row r="77" spans="2:26" hidden="1" x14ac:dyDescent="0.3">
      <c r="B77" s="25">
        <v>13</v>
      </c>
      <c r="C77" s="26" t="str">
        <f t="shared" si="4"/>
        <v/>
      </c>
      <c r="D77" s="34">
        <f>IFERROR(IF($C77="Elektricitet",#REF!*D49,0),0)+IFERROR(IF(Sammenligning!#REF!="Kvoteomfattet alm. proces",IF(VLOOKUP($C77,Brændsler!$A$5:$F$29,2,FALSE)="Kul -og gasafgiftsloven",#REF!*D49, IF(VLOOKUP($C77,Brændsler!$A$5:$F$29,2,FALSE)="Mineralolieafgiftsloven",#REF!* D49, 0)), 0),0)</f>
        <v>0</v>
      </c>
      <c r="E77" s="34">
        <f>IFERROR(IF($C77="Elektricitet",#REF!*E49,0),0)+IFERROR(IF(Sammenligning!#REF!="Kvoteomfattet alm. proces",IF(VLOOKUP($C77,Brændsler!$A$5:$F$29,2,FALSE)="Kul -og gasafgiftsloven",#REF!*E49, IF(VLOOKUP($C77,Brændsler!$A$5:$F$29,2,FALSE)="Mineralolieafgiftsloven",#REF!* E49, 0)), 0),0)</f>
        <v>0</v>
      </c>
      <c r="F77" s="34">
        <f>IFERROR(IF($C77="Elektricitet",#REF!*F49,0),0)+IFERROR(IF(Sammenligning!#REF!="Kvoteomfattet alm. proces",IF(VLOOKUP($C77,Brændsler!$A$5:$F$29,2,FALSE)="Kul -og gasafgiftsloven",#REF!*F49, IF(VLOOKUP($C77,Brændsler!$A$5:$F$29,2,FALSE)="Mineralolieafgiftsloven",#REF!* F49, 0)), 0),0)</f>
        <v>0</v>
      </c>
      <c r="G77" s="34">
        <f>IFERROR(IF($C77="Elektricitet",#REF!*G49,0),0)+IFERROR(IF(Sammenligning!#REF!="Kvoteomfattet alm. proces",IF(VLOOKUP($C77,Brændsler!$A$5:$F$29,2,FALSE)="Kul -og gasafgiftsloven",#REF!*G49, IF(VLOOKUP($C77,Brændsler!$A$5:$F$29,2,FALSE)="Mineralolieafgiftsloven",#REF!* G49, 0)), 0),0)</f>
        <v>0</v>
      </c>
      <c r="H77" s="34">
        <f>IFERROR(IF($C77="Elektricitet",#REF!*H49,0),0)+IFERROR(IF(Sammenligning!#REF!="Kvoteomfattet alm. proces",IF(VLOOKUP($C77,Brændsler!$A$5:$F$29,2,FALSE)="Kul -og gasafgiftsloven",#REF!*H49, IF(VLOOKUP($C77,Brændsler!$A$5:$F$29,2,FALSE)="Mineralolieafgiftsloven",#REF!* H49, 0)), 0),0)</f>
        <v>0</v>
      </c>
      <c r="I77" s="34">
        <f>IFERROR(IF($C77="Elektricitet",#REF!*I49,0),0)+IFERROR(IF(Sammenligning!#REF!="Kvoteomfattet alm. proces",IF(VLOOKUP($C77,Brændsler!$A$5:$F$29,2,FALSE)="Kul -og gasafgiftsloven",#REF!*I49, IF(VLOOKUP($C77,Brændsler!$A$5:$F$29,2,FALSE)="Mineralolieafgiftsloven",#REF!* I49, 0)), 0),0)</f>
        <v>0</v>
      </c>
      <c r="J77" s="34">
        <f>IFERROR(IF($C77="Elektricitet",#REF!*J49,0),0)+IFERROR(IF(Sammenligning!#REF!="Kvoteomfattet alm. proces",IF(VLOOKUP($C77,Brændsler!$A$5:$F$29,2,FALSE)="Kul -og gasafgiftsloven",#REF!*J49, IF(VLOOKUP($C77,Brændsler!$A$5:$F$29,2,FALSE)="Mineralolieafgiftsloven",#REF!* J49, 0)), 0),0)</f>
        <v>0</v>
      </c>
      <c r="K77" s="34">
        <f>IFERROR(IF($C77="Elektricitet",#REF!*K49,0),0)+IFERROR(IF(Sammenligning!#REF!="Kvoteomfattet alm. proces",IF(VLOOKUP($C77,Brændsler!$A$5:$F$29,2,FALSE)="Kul -og gasafgiftsloven",#REF!*K49, IF(VLOOKUP($C77,Brændsler!$A$5:$F$29,2,FALSE)="Mineralolieafgiftsloven",#REF!* K49, 0)), 0),0)</f>
        <v>0</v>
      </c>
      <c r="L77" s="34">
        <f>IFERROR(IF($C77="Elektricitet",#REF!*L49,0),0)+IFERROR(IF(Sammenligning!#REF!="Kvoteomfattet alm. proces",IF(VLOOKUP($C77,Brændsler!$A$5:$F$29,2,FALSE)="Kul -og gasafgiftsloven",#REF!*L49, IF(VLOOKUP($C77,Brændsler!$A$5:$F$29,2,FALSE)="Mineralolieafgiftsloven",#REF!* L49, 0)), 0),0)</f>
        <v>0</v>
      </c>
      <c r="M77" s="34">
        <f>IFERROR(IF($C77="Elektricitet",#REF!*M49,0),0)+IFERROR(IF(Sammenligning!#REF!="Kvoteomfattet alm. proces",IF(VLOOKUP($C77,Brændsler!$A$5:$F$29,2,FALSE)="Kul -og gasafgiftsloven",#REF!*M49, IF(VLOOKUP($C77,Brændsler!$A$5:$F$29,2,FALSE)="Mineralolieafgiftsloven",#REF!* M49, 0)), 0),0)</f>
        <v>0</v>
      </c>
      <c r="O77" s="25">
        <v>13</v>
      </c>
      <c r="P77" s="26" t="str">
        <f t="shared" si="5"/>
        <v/>
      </c>
      <c r="Q77" s="27">
        <f>IFERROR(D49*VLOOKUP($C77,#REF!,3,FALSE),0)</f>
        <v>0</v>
      </c>
      <c r="R77" s="27">
        <f>+IFERROR(E49*VLOOKUP($C77,#REF!,4,FALSE),0)</f>
        <v>0</v>
      </c>
      <c r="S77" s="27">
        <f>+IFERROR(F49*VLOOKUP($C77,#REF!,5,FALSE),0)</f>
        <v>0</v>
      </c>
      <c r="T77" s="27">
        <f>+IFERROR(G49*VLOOKUP($C77,#REF!,6,FALSE),0)</f>
        <v>0</v>
      </c>
      <c r="U77" s="27">
        <f>+IFERROR(H49*VLOOKUP($C77,#REF!,7,FALSE),0)</f>
        <v>0</v>
      </c>
      <c r="V77" s="27">
        <f>+IFERROR(I49*VLOOKUP($C77,#REF!,8,FALSE),0)</f>
        <v>0</v>
      </c>
      <c r="W77" s="27">
        <f>+IFERROR(J49*VLOOKUP($C77,#REF!,9,FALSE),0)</f>
        <v>0</v>
      </c>
      <c r="X77" s="27">
        <f>+IFERROR(K49*VLOOKUP($C77,#REF!,10,FALSE),0)</f>
        <v>0</v>
      </c>
      <c r="Y77" s="27">
        <f>+IFERROR(L49*VLOOKUP($C77,#REF!,11,FALSE),0)</f>
        <v>0</v>
      </c>
      <c r="Z77" s="27">
        <f>+IFERROR(M49*VLOOKUP($C77,#REF!,12,FALSE),0)</f>
        <v>0</v>
      </c>
    </row>
    <row r="78" spans="2:26" hidden="1" x14ac:dyDescent="0.3">
      <c r="B78" s="25">
        <v>14</v>
      </c>
      <c r="C78" s="26" t="str">
        <f t="shared" si="4"/>
        <v/>
      </c>
      <c r="D78" s="34">
        <f>IFERROR(IF($C78="Elektricitet",#REF!*D50,0),0)+IFERROR(IF(Sammenligning!#REF!="Kvoteomfattet alm. proces",IF(VLOOKUP($C78,Brændsler!$A$5:$F$29,2,FALSE)="Kul -og gasafgiftsloven",#REF!*D50, IF(VLOOKUP($C78,Brændsler!$A$5:$F$29,2,FALSE)="Mineralolieafgiftsloven",#REF!* D50, 0)), 0),0)</f>
        <v>0</v>
      </c>
      <c r="E78" s="34">
        <f>IFERROR(IF($C78="Elektricitet",#REF!*E50,0),0)+IFERROR(IF(Sammenligning!#REF!="Kvoteomfattet alm. proces",IF(VLOOKUP($C78,Brændsler!$A$5:$F$29,2,FALSE)="Kul -og gasafgiftsloven",#REF!*E50, IF(VLOOKUP($C78,Brændsler!$A$5:$F$29,2,FALSE)="Mineralolieafgiftsloven",#REF!* E50, 0)), 0),0)</f>
        <v>0</v>
      </c>
      <c r="F78" s="34">
        <f>IFERROR(IF($C78="Elektricitet",#REF!*F50,0),0)+IFERROR(IF(Sammenligning!#REF!="Kvoteomfattet alm. proces",IF(VLOOKUP($C78,Brændsler!$A$5:$F$29,2,FALSE)="Kul -og gasafgiftsloven",#REF!*F50, IF(VLOOKUP($C78,Brændsler!$A$5:$F$29,2,FALSE)="Mineralolieafgiftsloven",#REF!* F50, 0)), 0),0)</f>
        <v>0</v>
      </c>
      <c r="G78" s="34">
        <f>IFERROR(IF($C78="Elektricitet",#REF!*G50,0),0)+IFERROR(IF(Sammenligning!#REF!="Kvoteomfattet alm. proces",IF(VLOOKUP($C78,Brændsler!$A$5:$F$29,2,FALSE)="Kul -og gasafgiftsloven",#REF!*G50, IF(VLOOKUP($C78,Brændsler!$A$5:$F$29,2,FALSE)="Mineralolieafgiftsloven",#REF!* G50, 0)), 0),0)</f>
        <v>0</v>
      </c>
      <c r="H78" s="34">
        <f>IFERROR(IF($C78="Elektricitet",#REF!*H50,0),0)+IFERROR(IF(Sammenligning!#REF!="Kvoteomfattet alm. proces",IF(VLOOKUP($C78,Brændsler!$A$5:$F$29,2,FALSE)="Kul -og gasafgiftsloven",#REF!*H50, IF(VLOOKUP($C78,Brændsler!$A$5:$F$29,2,FALSE)="Mineralolieafgiftsloven",#REF!* H50, 0)), 0),0)</f>
        <v>0</v>
      </c>
      <c r="I78" s="34">
        <f>IFERROR(IF($C78="Elektricitet",#REF!*I50,0),0)+IFERROR(IF(Sammenligning!#REF!="Kvoteomfattet alm. proces",IF(VLOOKUP($C78,Brændsler!$A$5:$F$29,2,FALSE)="Kul -og gasafgiftsloven",#REF!*I50, IF(VLOOKUP($C78,Brændsler!$A$5:$F$29,2,FALSE)="Mineralolieafgiftsloven",#REF!* I50, 0)), 0),0)</f>
        <v>0</v>
      </c>
      <c r="J78" s="34">
        <f>IFERROR(IF($C78="Elektricitet",#REF!*J50,0),0)+IFERROR(IF(Sammenligning!#REF!="Kvoteomfattet alm. proces",IF(VLOOKUP($C78,Brændsler!$A$5:$F$29,2,FALSE)="Kul -og gasafgiftsloven",#REF!*J50, IF(VLOOKUP($C78,Brændsler!$A$5:$F$29,2,FALSE)="Mineralolieafgiftsloven",#REF!* J50, 0)), 0),0)</f>
        <v>0</v>
      </c>
      <c r="K78" s="34">
        <f>IFERROR(IF($C78="Elektricitet",#REF!*K50,0),0)+IFERROR(IF(Sammenligning!#REF!="Kvoteomfattet alm. proces",IF(VLOOKUP($C78,Brændsler!$A$5:$F$29,2,FALSE)="Kul -og gasafgiftsloven",#REF!*K50, IF(VLOOKUP($C78,Brændsler!$A$5:$F$29,2,FALSE)="Mineralolieafgiftsloven",#REF!* K50, 0)), 0),0)</f>
        <v>0</v>
      </c>
      <c r="L78" s="34">
        <f>IFERROR(IF($C78="Elektricitet",#REF!*L50,0),0)+IFERROR(IF(Sammenligning!#REF!="Kvoteomfattet alm. proces",IF(VLOOKUP($C78,Brændsler!$A$5:$F$29,2,FALSE)="Kul -og gasafgiftsloven",#REF!*L50, IF(VLOOKUP($C78,Brændsler!$A$5:$F$29,2,FALSE)="Mineralolieafgiftsloven",#REF!* L50, 0)), 0),0)</f>
        <v>0</v>
      </c>
      <c r="M78" s="34">
        <f>IFERROR(IF($C78="Elektricitet",#REF!*M50,0),0)+IFERROR(IF(Sammenligning!#REF!="Kvoteomfattet alm. proces",IF(VLOOKUP($C78,Brændsler!$A$5:$F$29,2,FALSE)="Kul -og gasafgiftsloven",#REF!*M50, IF(VLOOKUP($C78,Brændsler!$A$5:$F$29,2,FALSE)="Mineralolieafgiftsloven",#REF!* M50, 0)), 0),0)</f>
        <v>0</v>
      </c>
      <c r="O78" s="25">
        <v>14</v>
      </c>
      <c r="P78" s="26" t="str">
        <f t="shared" si="5"/>
        <v/>
      </c>
      <c r="Q78" s="27">
        <f>IFERROR(D50*VLOOKUP($C78,#REF!,3,FALSE),0)</f>
        <v>0</v>
      </c>
      <c r="R78" s="27">
        <f>+IFERROR(E50*VLOOKUP($C78,#REF!,4,FALSE),0)</f>
        <v>0</v>
      </c>
      <c r="S78" s="27">
        <f>+IFERROR(F50*VLOOKUP($C78,#REF!,5,FALSE),0)</f>
        <v>0</v>
      </c>
      <c r="T78" s="27">
        <f>+IFERROR(G50*VLOOKUP($C78,#REF!,6,FALSE),0)</f>
        <v>0</v>
      </c>
      <c r="U78" s="27">
        <f>+IFERROR(H50*VLOOKUP($C78,#REF!,7,FALSE),0)</f>
        <v>0</v>
      </c>
      <c r="V78" s="27">
        <f>+IFERROR(I50*VLOOKUP($C78,#REF!,8,FALSE),0)</f>
        <v>0</v>
      </c>
      <c r="W78" s="27">
        <f>+IFERROR(J50*VLOOKUP($C78,#REF!,9,FALSE),0)</f>
        <v>0</v>
      </c>
      <c r="X78" s="27">
        <f>+IFERROR(K50*VLOOKUP($C78,#REF!,10,FALSE),0)</f>
        <v>0</v>
      </c>
      <c r="Y78" s="27">
        <f>+IFERROR(L50*VLOOKUP($C78,#REF!,11,FALSE),0)</f>
        <v>0</v>
      </c>
      <c r="Z78" s="27">
        <f>+IFERROR(M50*VLOOKUP($C78,#REF!,12,FALSE),0)</f>
        <v>0</v>
      </c>
    </row>
    <row r="79" spans="2:26" hidden="1" x14ac:dyDescent="0.3">
      <c r="B79" s="25">
        <v>15</v>
      </c>
      <c r="C79" s="26" t="str">
        <f t="shared" si="4"/>
        <v/>
      </c>
      <c r="D79" s="34">
        <f>IFERROR(IF($C79="Elektricitet",#REF!*D51,0),0)+IFERROR(IF(Sammenligning!#REF!="Kvoteomfattet alm. proces",IF(VLOOKUP($C79,Brændsler!$A$5:$F$29,2,FALSE)="Kul -og gasafgiftsloven",#REF!*D51, IF(VLOOKUP($C79,Brændsler!$A$5:$F$29,2,FALSE)="Mineralolieafgiftsloven",#REF!* D51, 0)), 0),0)</f>
        <v>0</v>
      </c>
      <c r="E79" s="34">
        <f>IFERROR(IF($C79="Elektricitet",#REF!*E51,0),0)+IFERROR(IF(Sammenligning!#REF!="Kvoteomfattet alm. proces",IF(VLOOKUP($C79,Brændsler!$A$5:$F$29,2,FALSE)="Kul -og gasafgiftsloven",#REF!*E51, IF(VLOOKUP($C79,Brændsler!$A$5:$F$29,2,FALSE)="Mineralolieafgiftsloven",#REF!* E51, 0)), 0),0)</f>
        <v>0</v>
      </c>
      <c r="F79" s="34">
        <f>IFERROR(IF($C79="Elektricitet",#REF!*F51,0),0)+IFERROR(IF(Sammenligning!#REF!="Kvoteomfattet alm. proces",IF(VLOOKUP($C79,Brændsler!$A$5:$F$29,2,FALSE)="Kul -og gasafgiftsloven",#REF!*F51, IF(VLOOKUP($C79,Brændsler!$A$5:$F$29,2,FALSE)="Mineralolieafgiftsloven",#REF!* F51, 0)), 0),0)</f>
        <v>0</v>
      </c>
      <c r="G79" s="34">
        <f>IFERROR(IF($C79="Elektricitet",#REF!*G51,0),0)+IFERROR(IF(Sammenligning!#REF!="Kvoteomfattet alm. proces",IF(VLOOKUP($C79,Brændsler!$A$5:$F$29,2,FALSE)="Kul -og gasafgiftsloven",#REF!*G51, IF(VLOOKUP($C79,Brændsler!$A$5:$F$29,2,FALSE)="Mineralolieafgiftsloven",#REF!* G51, 0)), 0),0)</f>
        <v>0</v>
      </c>
      <c r="H79" s="34">
        <f>IFERROR(IF($C79="Elektricitet",#REF!*H51,0),0)+IFERROR(IF(Sammenligning!#REF!="Kvoteomfattet alm. proces",IF(VLOOKUP($C79,Brændsler!$A$5:$F$29,2,FALSE)="Kul -og gasafgiftsloven",#REF!*H51, IF(VLOOKUP($C79,Brændsler!$A$5:$F$29,2,FALSE)="Mineralolieafgiftsloven",#REF!* H51, 0)), 0),0)</f>
        <v>0</v>
      </c>
      <c r="I79" s="34">
        <f>IFERROR(IF($C79="Elektricitet",#REF!*I51,0),0)+IFERROR(IF(Sammenligning!#REF!="Kvoteomfattet alm. proces",IF(VLOOKUP($C79,Brændsler!$A$5:$F$29,2,FALSE)="Kul -og gasafgiftsloven",#REF!*I51, IF(VLOOKUP($C79,Brændsler!$A$5:$F$29,2,FALSE)="Mineralolieafgiftsloven",#REF!* I51, 0)), 0),0)</f>
        <v>0</v>
      </c>
      <c r="J79" s="34">
        <f>IFERROR(IF($C79="Elektricitet",#REF!*J51,0),0)+IFERROR(IF(Sammenligning!#REF!="Kvoteomfattet alm. proces",IF(VLOOKUP($C79,Brændsler!$A$5:$F$29,2,FALSE)="Kul -og gasafgiftsloven",#REF!*J51, IF(VLOOKUP($C79,Brændsler!$A$5:$F$29,2,FALSE)="Mineralolieafgiftsloven",#REF!* J51, 0)), 0),0)</f>
        <v>0</v>
      </c>
      <c r="K79" s="34">
        <f>IFERROR(IF($C79="Elektricitet",#REF!*K51,0),0)+IFERROR(IF(Sammenligning!#REF!="Kvoteomfattet alm. proces",IF(VLOOKUP($C79,Brændsler!$A$5:$F$29,2,FALSE)="Kul -og gasafgiftsloven",#REF!*K51, IF(VLOOKUP($C79,Brændsler!$A$5:$F$29,2,FALSE)="Mineralolieafgiftsloven",#REF!* K51, 0)), 0),0)</f>
        <v>0</v>
      </c>
      <c r="L79" s="34">
        <f>IFERROR(IF($C79="Elektricitet",#REF!*L51,0),0)+IFERROR(IF(Sammenligning!#REF!="Kvoteomfattet alm. proces",IF(VLOOKUP($C79,Brændsler!$A$5:$F$29,2,FALSE)="Kul -og gasafgiftsloven",#REF!*L51, IF(VLOOKUP($C79,Brændsler!$A$5:$F$29,2,FALSE)="Mineralolieafgiftsloven",#REF!* L51, 0)), 0),0)</f>
        <v>0</v>
      </c>
      <c r="M79" s="34">
        <f>IFERROR(IF($C79="Elektricitet",#REF!*M51,0),0)+IFERROR(IF(Sammenligning!#REF!="Kvoteomfattet alm. proces",IF(VLOOKUP($C79,Brændsler!$A$5:$F$29,2,FALSE)="Kul -og gasafgiftsloven",#REF!*M51, IF(VLOOKUP($C79,Brændsler!$A$5:$F$29,2,FALSE)="Mineralolieafgiftsloven",#REF!* M51, 0)), 0),0)</f>
        <v>0</v>
      </c>
      <c r="O79" s="25">
        <v>15</v>
      </c>
      <c r="P79" s="26" t="str">
        <f t="shared" si="5"/>
        <v/>
      </c>
      <c r="Q79" s="27">
        <f>IFERROR(D51*VLOOKUP($C79,#REF!,3,FALSE),0)</f>
        <v>0</v>
      </c>
      <c r="R79" s="27">
        <f>+IFERROR(E51*VLOOKUP($C79,#REF!,4,FALSE),0)</f>
        <v>0</v>
      </c>
      <c r="S79" s="27">
        <f>+IFERROR(F51*VLOOKUP($C79,#REF!,5,FALSE),0)</f>
        <v>0</v>
      </c>
      <c r="T79" s="27">
        <f>+IFERROR(G51*VLOOKUP($C79,#REF!,6,FALSE),0)</f>
        <v>0</v>
      </c>
      <c r="U79" s="27">
        <f>+IFERROR(H51*VLOOKUP($C79,#REF!,7,FALSE),0)</f>
        <v>0</v>
      </c>
      <c r="V79" s="27">
        <f>+IFERROR(I51*VLOOKUP($C79,#REF!,8,FALSE),0)</f>
        <v>0</v>
      </c>
      <c r="W79" s="27">
        <f>+IFERROR(J51*VLOOKUP($C79,#REF!,9,FALSE),0)</f>
        <v>0</v>
      </c>
      <c r="X79" s="27">
        <f>+IFERROR(K51*VLOOKUP($C79,#REF!,10,FALSE),0)</f>
        <v>0</v>
      </c>
      <c r="Y79" s="27">
        <f>+IFERROR(L51*VLOOKUP($C79,#REF!,11,FALSE),0)</f>
        <v>0</v>
      </c>
      <c r="Z79" s="27">
        <f>+IFERROR(M51*VLOOKUP($C79,#REF!,12,FALSE),0)</f>
        <v>0</v>
      </c>
    </row>
    <row r="80" spans="2:26" hidden="1" x14ac:dyDescent="0.3">
      <c r="B80" s="25">
        <v>16</v>
      </c>
      <c r="C80" s="26" t="str">
        <f t="shared" si="4"/>
        <v/>
      </c>
      <c r="D80" s="34">
        <f>IFERROR(IF($C80="Elektricitet",#REF!*D52,0),0)+IFERROR(IF(Sammenligning!#REF!="Kvoteomfattet alm. proces",IF(VLOOKUP($C80,Brændsler!$A$5:$F$29,2,FALSE)="Kul -og gasafgiftsloven",#REF!*D52, IF(VLOOKUP($C80,Brændsler!$A$5:$F$29,2,FALSE)="Mineralolieafgiftsloven",#REF!* D52, 0)), 0),0)</f>
        <v>0</v>
      </c>
      <c r="E80" s="34">
        <f>IFERROR(IF($C80="Elektricitet",#REF!*E52,0),0)+IFERROR(IF(Sammenligning!#REF!="Kvoteomfattet alm. proces",IF(VLOOKUP($C80,Brændsler!$A$5:$F$29,2,FALSE)="Kul -og gasafgiftsloven",#REF!*E52, IF(VLOOKUP($C80,Brændsler!$A$5:$F$29,2,FALSE)="Mineralolieafgiftsloven",#REF!* E52, 0)), 0),0)</f>
        <v>0</v>
      </c>
      <c r="F80" s="34">
        <f>IFERROR(IF($C80="Elektricitet",#REF!*F52,0),0)+IFERROR(IF(Sammenligning!#REF!="Kvoteomfattet alm. proces",IF(VLOOKUP($C80,Brændsler!$A$5:$F$29,2,FALSE)="Kul -og gasafgiftsloven",#REF!*F52, IF(VLOOKUP($C80,Brændsler!$A$5:$F$29,2,FALSE)="Mineralolieafgiftsloven",#REF!* F52, 0)), 0),0)</f>
        <v>0</v>
      </c>
      <c r="G80" s="34">
        <f>IFERROR(IF($C80="Elektricitet",#REF!*G52,0),0)+IFERROR(IF(Sammenligning!#REF!="Kvoteomfattet alm. proces",IF(VLOOKUP($C80,Brændsler!$A$5:$F$29,2,FALSE)="Kul -og gasafgiftsloven",#REF!*G52, IF(VLOOKUP($C80,Brændsler!$A$5:$F$29,2,FALSE)="Mineralolieafgiftsloven",#REF!* G52, 0)), 0),0)</f>
        <v>0</v>
      </c>
      <c r="H80" s="34">
        <f>IFERROR(IF($C80="Elektricitet",#REF!*H52,0),0)+IFERROR(IF(Sammenligning!#REF!="Kvoteomfattet alm. proces",IF(VLOOKUP($C80,Brændsler!$A$5:$F$29,2,FALSE)="Kul -og gasafgiftsloven",#REF!*H52, IF(VLOOKUP($C80,Brændsler!$A$5:$F$29,2,FALSE)="Mineralolieafgiftsloven",#REF!* H52, 0)), 0),0)</f>
        <v>0</v>
      </c>
      <c r="I80" s="34">
        <f>IFERROR(IF($C80="Elektricitet",#REF!*I52,0),0)+IFERROR(IF(Sammenligning!#REF!="Kvoteomfattet alm. proces",IF(VLOOKUP($C80,Brændsler!$A$5:$F$29,2,FALSE)="Kul -og gasafgiftsloven",#REF!*I52, IF(VLOOKUP($C80,Brændsler!$A$5:$F$29,2,FALSE)="Mineralolieafgiftsloven",#REF!* I52, 0)), 0),0)</f>
        <v>0</v>
      </c>
      <c r="J80" s="34">
        <f>IFERROR(IF($C80="Elektricitet",#REF!*J52,0),0)+IFERROR(IF(Sammenligning!#REF!="Kvoteomfattet alm. proces",IF(VLOOKUP($C80,Brændsler!$A$5:$F$29,2,FALSE)="Kul -og gasafgiftsloven",#REF!*J52, IF(VLOOKUP($C80,Brændsler!$A$5:$F$29,2,FALSE)="Mineralolieafgiftsloven",#REF!* J52, 0)), 0),0)</f>
        <v>0</v>
      </c>
      <c r="K80" s="34">
        <f>IFERROR(IF($C80="Elektricitet",#REF!*K52,0),0)+IFERROR(IF(Sammenligning!#REF!="Kvoteomfattet alm. proces",IF(VLOOKUP($C80,Brændsler!$A$5:$F$29,2,FALSE)="Kul -og gasafgiftsloven",#REF!*K52, IF(VLOOKUP($C80,Brændsler!$A$5:$F$29,2,FALSE)="Mineralolieafgiftsloven",#REF!* K52, 0)), 0),0)</f>
        <v>0</v>
      </c>
      <c r="L80" s="34">
        <f>IFERROR(IF($C80="Elektricitet",#REF!*L52,0),0)+IFERROR(IF(Sammenligning!#REF!="Kvoteomfattet alm. proces",IF(VLOOKUP($C80,Brændsler!$A$5:$F$29,2,FALSE)="Kul -og gasafgiftsloven",#REF!*L52, IF(VLOOKUP($C80,Brændsler!$A$5:$F$29,2,FALSE)="Mineralolieafgiftsloven",#REF!* L52, 0)), 0),0)</f>
        <v>0</v>
      </c>
      <c r="M80" s="34">
        <f>IFERROR(IF($C80="Elektricitet",#REF!*M52,0),0)+IFERROR(IF(Sammenligning!#REF!="Kvoteomfattet alm. proces",IF(VLOOKUP($C80,Brændsler!$A$5:$F$29,2,FALSE)="Kul -og gasafgiftsloven",#REF!*M52, IF(VLOOKUP($C80,Brændsler!$A$5:$F$29,2,FALSE)="Mineralolieafgiftsloven",#REF!* M52, 0)), 0),0)</f>
        <v>0</v>
      </c>
      <c r="O80" s="25">
        <v>16</v>
      </c>
      <c r="P80" s="26" t="str">
        <f t="shared" si="5"/>
        <v/>
      </c>
      <c r="Q80" s="27">
        <f>IFERROR(D52*VLOOKUP($C80,#REF!,3,FALSE),0)</f>
        <v>0</v>
      </c>
      <c r="R80" s="27">
        <f>+IFERROR(E52*VLOOKUP($C80,#REF!,4,FALSE),0)</f>
        <v>0</v>
      </c>
      <c r="S80" s="27">
        <f>+IFERROR(F52*VLOOKUP($C80,#REF!,5,FALSE),0)</f>
        <v>0</v>
      </c>
      <c r="T80" s="27">
        <f>+IFERROR(G52*VLOOKUP($C80,#REF!,6,FALSE),0)</f>
        <v>0</v>
      </c>
      <c r="U80" s="27">
        <f>+IFERROR(H52*VLOOKUP($C80,#REF!,7,FALSE),0)</f>
        <v>0</v>
      </c>
      <c r="V80" s="27">
        <f>+IFERROR(I52*VLOOKUP($C80,#REF!,8,FALSE),0)</f>
        <v>0</v>
      </c>
      <c r="W80" s="27">
        <f>+IFERROR(J52*VLOOKUP($C80,#REF!,9,FALSE),0)</f>
        <v>0</v>
      </c>
      <c r="X80" s="27">
        <f>+IFERROR(K52*VLOOKUP($C80,#REF!,10,FALSE),0)</f>
        <v>0</v>
      </c>
      <c r="Y80" s="27">
        <f>+IFERROR(L52*VLOOKUP($C80,#REF!,11,FALSE),0)</f>
        <v>0</v>
      </c>
      <c r="Z80" s="27">
        <f>+IFERROR(M52*VLOOKUP($C80,#REF!,12,FALSE),0)</f>
        <v>0</v>
      </c>
    </row>
    <row r="81" spans="2:26" hidden="1" x14ac:dyDescent="0.3">
      <c r="B81" s="25">
        <v>17</v>
      </c>
      <c r="C81" s="26" t="str">
        <f t="shared" si="4"/>
        <v/>
      </c>
      <c r="D81" s="34">
        <f>IFERROR(IF($C81="Elektricitet",#REF!*D53,0),0)+IFERROR(IF(Sammenligning!#REF!="Kvoteomfattet alm. proces",IF(VLOOKUP($C81,Brændsler!$A$5:$F$29,2,FALSE)="Kul -og gasafgiftsloven",#REF!*D53, IF(VLOOKUP($C81,Brændsler!$A$5:$F$29,2,FALSE)="Mineralolieafgiftsloven",#REF!* D53, 0)), 0),0)</f>
        <v>0</v>
      </c>
      <c r="E81" s="34">
        <f>IFERROR(IF($C81="Elektricitet",#REF!*E53,0),0)+IFERROR(IF(Sammenligning!#REF!="Kvoteomfattet alm. proces",IF(VLOOKUP($C81,Brændsler!$A$5:$F$29,2,FALSE)="Kul -og gasafgiftsloven",#REF!*E53, IF(VLOOKUP($C81,Brændsler!$A$5:$F$29,2,FALSE)="Mineralolieafgiftsloven",#REF!* E53, 0)), 0),0)</f>
        <v>0</v>
      </c>
      <c r="F81" s="34">
        <f>IFERROR(IF($C81="Elektricitet",#REF!*F53,0),0)+IFERROR(IF(Sammenligning!#REF!="Kvoteomfattet alm. proces",IF(VLOOKUP($C81,Brændsler!$A$5:$F$29,2,FALSE)="Kul -og gasafgiftsloven",#REF!*F53, IF(VLOOKUP($C81,Brændsler!$A$5:$F$29,2,FALSE)="Mineralolieafgiftsloven",#REF!* F53, 0)), 0),0)</f>
        <v>0</v>
      </c>
      <c r="G81" s="34">
        <f>IFERROR(IF($C81="Elektricitet",#REF!*G53,0),0)+IFERROR(IF(Sammenligning!#REF!="Kvoteomfattet alm. proces",IF(VLOOKUP($C81,Brændsler!$A$5:$F$29,2,FALSE)="Kul -og gasafgiftsloven",#REF!*G53, IF(VLOOKUP($C81,Brændsler!$A$5:$F$29,2,FALSE)="Mineralolieafgiftsloven",#REF!* G53, 0)), 0),0)</f>
        <v>0</v>
      </c>
      <c r="H81" s="34">
        <f>IFERROR(IF($C81="Elektricitet",#REF!*H53,0),0)+IFERROR(IF(Sammenligning!#REF!="Kvoteomfattet alm. proces",IF(VLOOKUP($C81,Brændsler!$A$5:$F$29,2,FALSE)="Kul -og gasafgiftsloven",#REF!*H53, IF(VLOOKUP($C81,Brændsler!$A$5:$F$29,2,FALSE)="Mineralolieafgiftsloven",#REF!* H53, 0)), 0),0)</f>
        <v>0</v>
      </c>
      <c r="I81" s="34">
        <f>IFERROR(IF($C81="Elektricitet",#REF!*I53,0),0)+IFERROR(IF(Sammenligning!#REF!="Kvoteomfattet alm. proces",IF(VLOOKUP($C81,Brændsler!$A$5:$F$29,2,FALSE)="Kul -og gasafgiftsloven",#REF!*I53, IF(VLOOKUP($C81,Brændsler!$A$5:$F$29,2,FALSE)="Mineralolieafgiftsloven",#REF!* I53, 0)), 0),0)</f>
        <v>0</v>
      </c>
      <c r="J81" s="34">
        <f>IFERROR(IF($C81="Elektricitet",#REF!*J53,0),0)+IFERROR(IF(Sammenligning!#REF!="Kvoteomfattet alm. proces",IF(VLOOKUP($C81,Brændsler!$A$5:$F$29,2,FALSE)="Kul -og gasafgiftsloven",#REF!*J53, IF(VLOOKUP($C81,Brændsler!$A$5:$F$29,2,FALSE)="Mineralolieafgiftsloven",#REF!* J53, 0)), 0),0)</f>
        <v>0</v>
      </c>
      <c r="K81" s="34">
        <f>IFERROR(IF($C81="Elektricitet",#REF!*K53,0),0)+IFERROR(IF(Sammenligning!#REF!="Kvoteomfattet alm. proces",IF(VLOOKUP($C81,Brændsler!$A$5:$F$29,2,FALSE)="Kul -og gasafgiftsloven",#REF!*K53, IF(VLOOKUP($C81,Brændsler!$A$5:$F$29,2,FALSE)="Mineralolieafgiftsloven",#REF!* K53, 0)), 0),0)</f>
        <v>0</v>
      </c>
      <c r="L81" s="34">
        <f>IFERROR(IF($C81="Elektricitet",#REF!*L53,0),0)+IFERROR(IF(Sammenligning!#REF!="Kvoteomfattet alm. proces",IF(VLOOKUP($C81,Brændsler!$A$5:$F$29,2,FALSE)="Kul -og gasafgiftsloven",#REF!*L53, IF(VLOOKUP($C81,Brændsler!$A$5:$F$29,2,FALSE)="Mineralolieafgiftsloven",#REF!* L53, 0)), 0),0)</f>
        <v>0</v>
      </c>
      <c r="M81" s="34">
        <f>IFERROR(IF($C81="Elektricitet",#REF!*M53,0),0)+IFERROR(IF(Sammenligning!#REF!="Kvoteomfattet alm. proces",IF(VLOOKUP($C81,Brændsler!$A$5:$F$29,2,FALSE)="Kul -og gasafgiftsloven",#REF!*M53, IF(VLOOKUP($C81,Brændsler!$A$5:$F$29,2,FALSE)="Mineralolieafgiftsloven",#REF!* M53, 0)), 0),0)</f>
        <v>0</v>
      </c>
      <c r="O81" s="25">
        <v>17</v>
      </c>
      <c r="P81" s="26" t="str">
        <f t="shared" si="5"/>
        <v/>
      </c>
      <c r="Q81" s="27">
        <f>IFERROR(D53*VLOOKUP($C81,#REF!,3,FALSE),0)</f>
        <v>0</v>
      </c>
      <c r="R81" s="27">
        <f>+IFERROR(E53*VLOOKUP($C81,#REF!,4,FALSE),0)</f>
        <v>0</v>
      </c>
      <c r="S81" s="27">
        <f>+IFERROR(F53*VLOOKUP($C81,#REF!,5,FALSE),0)</f>
        <v>0</v>
      </c>
      <c r="T81" s="27">
        <f>+IFERROR(G53*VLOOKUP($C81,#REF!,6,FALSE),0)</f>
        <v>0</v>
      </c>
      <c r="U81" s="27">
        <f>+IFERROR(H53*VLOOKUP($C81,#REF!,7,FALSE),0)</f>
        <v>0</v>
      </c>
      <c r="V81" s="27">
        <f>+IFERROR(I53*VLOOKUP($C81,#REF!,8,FALSE),0)</f>
        <v>0</v>
      </c>
      <c r="W81" s="27">
        <f>+IFERROR(J53*VLOOKUP($C81,#REF!,9,FALSE),0)</f>
        <v>0</v>
      </c>
      <c r="X81" s="27">
        <f>+IFERROR(K53*VLOOKUP($C81,#REF!,10,FALSE),0)</f>
        <v>0</v>
      </c>
      <c r="Y81" s="27">
        <f>+IFERROR(L53*VLOOKUP($C81,#REF!,11,FALSE),0)</f>
        <v>0</v>
      </c>
      <c r="Z81" s="27">
        <f>+IFERROR(M53*VLOOKUP($C81,#REF!,12,FALSE),0)</f>
        <v>0</v>
      </c>
    </row>
    <row r="82" spans="2:26" hidden="1" x14ac:dyDescent="0.3">
      <c r="B82" s="25">
        <v>18</v>
      </c>
      <c r="C82" s="26" t="str">
        <f t="shared" si="4"/>
        <v/>
      </c>
      <c r="D82" s="34">
        <f>IFERROR(IF($C82="Elektricitet",#REF!*D54,0),0)+IFERROR(IF(Sammenligning!#REF!="Kvoteomfattet alm. proces",IF(VLOOKUP($C82,Brændsler!$A$5:$F$29,2,FALSE)="Kul -og gasafgiftsloven",#REF!*D54, IF(VLOOKUP($C82,Brændsler!$A$5:$F$29,2,FALSE)="Mineralolieafgiftsloven",#REF!* D54, 0)), 0),0)</f>
        <v>0</v>
      </c>
      <c r="E82" s="34">
        <f>IFERROR(IF($C82="Elektricitet",#REF!*E54,0),0)+IFERROR(IF(Sammenligning!#REF!="Kvoteomfattet alm. proces",IF(VLOOKUP($C82,Brændsler!$A$5:$F$29,2,FALSE)="Kul -og gasafgiftsloven",#REF!*E54, IF(VLOOKUP($C82,Brændsler!$A$5:$F$29,2,FALSE)="Mineralolieafgiftsloven",#REF!* E54, 0)), 0),0)</f>
        <v>0</v>
      </c>
      <c r="F82" s="34">
        <f>IFERROR(IF($C82="Elektricitet",#REF!*F54,0),0)+IFERROR(IF(Sammenligning!#REF!="Kvoteomfattet alm. proces",IF(VLOOKUP($C82,Brændsler!$A$5:$F$29,2,FALSE)="Kul -og gasafgiftsloven",#REF!*F54, IF(VLOOKUP($C82,Brændsler!$A$5:$F$29,2,FALSE)="Mineralolieafgiftsloven",#REF!* F54, 0)), 0),0)</f>
        <v>0</v>
      </c>
      <c r="G82" s="34">
        <f>IFERROR(IF($C82="Elektricitet",#REF!*G54,0),0)+IFERROR(IF(Sammenligning!#REF!="Kvoteomfattet alm. proces",IF(VLOOKUP($C82,Brændsler!$A$5:$F$29,2,FALSE)="Kul -og gasafgiftsloven",#REF!*G54, IF(VLOOKUP($C82,Brændsler!$A$5:$F$29,2,FALSE)="Mineralolieafgiftsloven",#REF!* G54, 0)), 0),0)</f>
        <v>0</v>
      </c>
      <c r="H82" s="34">
        <f>IFERROR(IF($C82="Elektricitet",#REF!*H54,0),0)+IFERROR(IF(Sammenligning!#REF!="Kvoteomfattet alm. proces",IF(VLOOKUP($C82,Brændsler!$A$5:$F$29,2,FALSE)="Kul -og gasafgiftsloven",#REF!*H54, IF(VLOOKUP($C82,Brændsler!$A$5:$F$29,2,FALSE)="Mineralolieafgiftsloven",#REF!* H54, 0)), 0),0)</f>
        <v>0</v>
      </c>
      <c r="I82" s="34">
        <f>IFERROR(IF($C82="Elektricitet",#REF!*I54,0),0)+IFERROR(IF(Sammenligning!#REF!="Kvoteomfattet alm. proces",IF(VLOOKUP($C82,Brændsler!$A$5:$F$29,2,FALSE)="Kul -og gasafgiftsloven",#REF!*I54, IF(VLOOKUP($C82,Brændsler!$A$5:$F$29,2,FALSE)="Mineralolieafgiftsloven",#REF!* I54, 0)), 0),0)</f>
        <v>0</v>
      </c>
      <c r="J82" s="34">
        <f>IFERROR(IF($C82="Elektricitet",#REF!*J54,0),0)+IFERROR(IF(Sammenligning!#REF!="Kvoteomfattet alm. proces",IF(VLOOKUP($C82,Brændsler!$A$5:$F$29,2,FALSE)="Kul -og gasafgiftsloven",#REF!*J54, IF(VLOOKUP($C82,Brændsler!$A$5:$F$29,2,FALSE)="Mineralolieafgiftsloven",#REF!* J54, 0)), 0),0)</f>
        <v>0</v>
      </c>
      <c r="K82" s="34">
        <f>IFERROR(IF($C82="Elektricitet",#REF!*K54,0),0)+IFERROR(IF(Sammenligning!#REF!="Kvoteomfattet alm. proces",IF(VLOOKUP($C82,Brændsler!$A$5:$F$29,2,FALSE)="Kul -og gasafgiftsloven",#REF!*K54, IF(VLOOKUP($C82,Brændsler!$A$5:$F$29,2,FALSE)="Mineralolieafgiftsloven",#REF!* K54, 0)), 0),0)</f>
        <v>0</v>
      </c>
      <c r="L82" s="34">
        <f>IFERROR(IF($C82="Elektricitet",#REF!*L54,0),0)+IFERROR(IF(Sammenligning!#REF!="Kvoteomfattet alm. proces",IF(VLOOKUP($C82,Brændsler!$A$5:$F$29,2,FALSE)="Kul -og gasafgiftsloven",#REF!*L54, IF(VLOOKUP($C82,Brændsler!$A$5:$F$29,2,FALSE)="Mineralolieafgiftsloven",#REF!* L54, 0)), 0),0)</f>
        <v>0</v>
      </c>
      <c r="M82" s="34">
        <f>IFERROR(IF($C82="Elektricitet",#REF!*M54,0),0)+IFERROR(IF(Sammenligning!#REF!="Kvoteomfattet alm. proces",IF(VLOOKUP($C82,Brændsler!$A$5:$F$29,2,FALSE)="Kul -og gasafgiftsloven",#REF!*M54, IF(VLOOKUP($C82,Brændsler!$A$5:$F$29,2,FALSE)="Mineralolieafgiftsloven",#REF!* M54, 0)), 0),0)</f>
        <v>0</v>
      </c>
      <c r="O82" s="25">
        <v>18</v>
      </c>
      <c r="P82" s="26" t="str">
        <f t="shared" si="5"/>
        <v/>
      </c>
      <c r="Q82" s="27">
        <f>IFERROR(D54*VLOOKUP($C82,#REF!,3,FALSE),0)</f>
        <v>0</v>
      </c>
      <c r="R82" s="27">
        <f>+IFERROR(E54*VLOOKUP($C82,#REF!,4,FALSE),0)</f>
        <v>0</v>
      </c>
      <c r="S82" s="27">
        <f>+IFERROR(F54*VLOOKUP($C82,#REF!,5,FALSE),0)</f>
        <v>0</v>
      </c>
      <c r="T82" s="27">
        <f>+IFERROR(G54*VLOOKUP($C82,#REF!,6,FALSE),0)</f>
        <v>0</v>
      </c>
      <c r="U82" s="27">
        <f>+IFERROR(H54*VLOOKUP($C82,#REF!,7,FALSE),0)</f>
        <v>0</v>
      </c>
      <c r="V82" s="27">
        <f>+IFERROR(I54*VLOOKUP($C82,#REF!,8,FALSE),0)</f>
        <v>0</v>
      </c>
      <c r="W82" s="27">
        <f>+IFERROR(J54*VLOOKUP($C82,#REF!,9,FALSE),0)</f>
        <v>0</v>
      </c>
      <c r="X82" s="27">
        <f>+IFERROR(K54*VLOOKUP($C82,#REF!,10,FALSE),0)</f>
        <v>0</v>
      </c>
      <c r="Y82" s="27">
        <f>+IFERROR(L54*VLOOKUP($C82,#REF!,11,FALSE),0)</f>
        <v>0</v>
      </c>
      <c r="Z82" s="27">
        <f>+IFERROR(M54*VLOOKUP($C82,#REF!,12,FALSE),0)</f>
        <v>0</v>
      </c>
    </row>
    <row r="83" spans="2:26" hidden="1" x14ac:dyDescent="0.3">
      <c r="B83" s="25">
        <v>19</v>
      </c>
      <c r="C83" s="26" t="str">
        <f t="shared" si="4"/>
        <v/>
      </c>
      <c r="D83" s="34">
        <f>IFERROR(IF($C83="Elektricitet",#REF!*D55,0),0)+IFERROR(IF(Sammenligning!#REF!="Kvoteomfattet alm. proces",IF(VLOOKUP($C83,Brændsler!$A$5:$F$29,2,FALSE)="Kul -og gasafgiftsloven",#REF!*D55, IF(VLOOKUP($C83,Brændsler!$A$5:$F$29,2,FALSE)="Mineralolieafgiftsloven",#REF!* D55, 0)), 0),0)</f>
        <v>0</v>
      </c>
      <c r="E83" s="34">
        <f>IFERROR(IF($C83="Elektricitet",#REF!*E55,0),0)+IFERROR(IF(Sammenligning!#REF!="Kvoteomfattet alm. proces",IF(VLOOKUP($C83,Brændsler!$A$5:$F$29,2,FALSE)="Kul -og gasafgiftsloven",#REF!*E55, IF(VLOOKUP($C83,Brændsler!$A$5:$F$29,2,FALSE)="Mineralolieafgiftsloven",#REF!* E55, 0)), 0),0)</f>
        <v>0</v>
      </c>
      <c r="F83" s="34">
        <f>IFERROR(IF($C83="Elektricitet",#REF!*F55,0),0)+IFERROR(IF(Sammenligning!#REF!="Kvoteomfattet alm. proces",IF(VLOOKUP($C83,Brændsler!$A$5:$F$29,2,FALSE)="Kul -og gasafgiftsloven",#REF!*F55, IF(VLOOKUP($C83,Brændsler!$A$5:$F$29,2,FALSE)="Mineralolieafgiftsloven",#REF!* F55, 0)), 0),0)</f>
        <v>0</v>
      </c>
      <c r="G83" s="34">
        <f>IFERROR(IF($C83="Elektricitet",#REF!*G55,0),0)+IFERROR(IF(Sammenligning!#REF!="Kvoteomfattet alm. proces",IF(VLOOKUP($C83,Brændsler!$A$5:$F$29,2,FALSE)="Kul -og gasafgiftsloven",#REF!*G55, IF(VLOOKUP($C83,Brændsler!$A$5:$F$29,2,FALSE)="Mineralolieafgiftsloven",#REF!* G55, 0)), 0),0)</f>
        <v>0</v>
      </c>
      <c r="H83" s="34">
        <f>IFERROR(IF($C83="Elektricitet",#REF!*H55,0),0)+IFERROR(IF(Sammenligning!#REF!="Kvoteomfattet alm. proces",IF(VLOOKUP($C83,Brændsler!$A$5:$F$29,2,FALSE)="Kul -og gasafgiftsloven",#REF!*H55, IF(VLOOKUP($C83,Brændsler!$A$5:$F$29,2,FALSE)="Mineralolieafgiftsloven",#REF!* H55, 0)), 0),0)</f>
        <v>0</v>
      </c>
      <c r="I83" s="34">
        <f>IFERROR(IF($C83="Elektricitet",#REF!*I55,0),0)+IFERROR(IF(Sammenligning!#REF!="Kvoteomfattet alm. proces",IF(VLOOKUP($C83,Brændsler!$A$5:$F$29,2,FALSE)="Kul -og gasafgiftsloven",#REF!*I55, IF(VLOOKUP($C83,Brændsler!$A$5:$F$29,2,FALSE)="Mineralolieafgiftsloven",#REF!* I55, 0)), 0),0)</f>
        <v>0</v>
      </c>
      <c r="J83" s="34">
        <f>IFERROR(IF($C83="Elektricitet",#REF!*J55,0),0)+IFERROR(IF(Sammenligning!#REF!="Kvoteomfattet alm. proces",IF(VLOOKUP($C83,Brændsler!$A$5:$F$29,2,FALSE)="Kul -og gasafgiftsloven",#REF!*J55, IF(VLOOKUP($C83,Brændsler!$A$5:$F$29,2,FALSE)="Mineralolieafgiftsloven",#REF!* J55, 0)), 0),0)</f>
        <v>0</v>
      </c>
      <c r="K83" s="34">
        <f>IFERROR(IF($C83="Elektricitet",#REF!*K55,0),0)+IFERROR(IF(Sammenligning!#REF!="Kvoteomfattet alm. proces",IF(VLOOKUP($C83,Brændsler!$A$5:$F$29,2,FALSE)="Kul -og gasafgiftsloven",#REF!*K55, IF(VLOOKUP($C83,Brændsler!$A$5:$F$29,2,FALSE)="Mineralolieafgiftsloven",#REF!* K55, 0)), 0),0)</f>
        <v>0</v>
      </c>
      <c r="L83" s="34">
        <f>IFERROR(IF($C83="Elektricitet",#REF!*L55,0),0)+IFERROR(IF(Sammenligning!#REF!="Kvoteomfattet alm. proces",IF(VLOOKUP($C83,Brændsler!$A$5:$F$29,2,FALSE)="Kul -og gasafgiftsloven",#REF!*L55, IF(VLOOKUP($C83,Brændsler!$A$5:$F$29,2,FALSE)="Mineralolieafgiftsloven",#REF!* L55, 0)), 0),0)</f>
        <v>0</v>
      </c>
      <c r="M83" s="34">
        <f>IFERROR(IF($C83="Elektricitet",#REF!*M55,0),0)+IFERROR(IF(Sammenligning!#REF!="Kvoteomfattet alm. proces",IF(VLOOKUP($C83,Brændsler!$A$5:$F$29,2,FALSE)="Kul -og gasafgiftsloven",#REF!*M55, IF(VLOOKUP($C83,Brændsler!$A$5:$F$29,2,FALSE)="Mineralolieafgiftsloven",#REF!* M55, 0)), 0),0)</f>
        <v>0</v>
      </c>
      <c r="O83" s="25">
        <v>19</v>
      </c>
      <c r="P83" s="26" t="str">
        <f t="shared" si="5"/>
        <v/>
      </c>
      <c r="Q83" s="27">
        <f>IFERROR(D55*VLOOKUP($C83,#REF!,3,FALSE),0)</f>
        <v>0</v>
      </c>
      <c r="R83" s="27">
        <f>+IFERROR(E55*VLOOKUP($C83,#REF!,4,FALSE),0)</f>
        <v>0</v>
      </c>
      <c r="S83" s="27">
        <f>+IFERROR(F55*VLOOKUP($C83,#REF!,5,FALSE),0)</f>
        <v>0</v>
      </c>
      <c r="T83" s="27">
        <f>+IFERROR(G55*VLOOKUP($C83,#REF!,6,FALSE),0)</f>
        <v>0</v>
      </c>
      <c r="U83" s="27">
        <f>+IFERROR(H55*VLOOKUP($C83,#REF!,7,FALSE),0)</f>
        <v>0</v>
      </c>
      <c r="V83" s="27">
        <f>+IFERROR(I55*VLOOKUP($C83,#REF!,8,FALSE),0)</f>
        <v>0</v>
      </c>
      <c r="W83" s="27">
        <f>+IFERROR(J55*VLOOKUP($C83,#REF!,9,FALSE),0)</f>
        <v>0</v>
      </c>
      <c r="X83" s="27">
        <f>+IFERROR(K55*VLOOKUP($C83,#REF!,10,FALSE),0)</f>
        <v>0</v>
      </c>
      <c r="Y83" s="27">
        <f>+IFERROR(L55*VLOOKUP($C83,#REF!,11,FALSE),0)</f>
        <v>0</v>
      </c>
      <c r="Z83" s="27">
        <f>+IFERROR(M55*VLOOKUP($C83,#REF!,12,FALSE),0)</f>
        <v>0</v>
      </c>
    </row>
    <row r="84" spans="2:26" hidden="1" x14ac:dyDescent="0.3">
      <c r="B84" s="25">
        <v>20</v>
      </c>
      <c r="C84" s="26" t="str">
        <f t="shared" si="4"/>
        <v/>
      </c>
      <c r="D84" s="34">
        <f>IFERROR(IF($C84="Elektricitet",#REF!*D56,0),0)+IFERROR(IF(Sammenligning!#REF!="Kvoteomfattet alm. proces",IF(VLOOKUP($C84,Brændsler!$A$5:$F$29,2,FALSE)="Kul -og gasafgiftsloven",#REF!*D56, IF(VLOOKUP($C84,Brændsler!$A$5:$F$29,2,FALSE)="Mineralolieafgiftsloven",#REF!* D56, 0)), 0),0)</f>
        <v>0</v>
      </c>
      <c r="E84" s="34">
        <f>IFERROR(IF($C84="Elektricitet",#REF!*E56,0),0)+IFERROR(IF(Sammenligning!#REF!="Kvoteomfattet alm. proces",IF(VLOOKUP($C84,Brændsler!$A$5:$F$29,2,FALSE)="Kul -og gasafgiftsloven",#REF!*E56, IF(VLOOKUP($C84,Brændsler!$A$5:$F$29,2,FALSE)="Mineralolieafgiftsloven",#REF!* E56, 0)), 0),0)</f>
        <v>0</v>
      </c>
      <c r="F84" s="34">
        <f>IFERROR(IF($C84="Elektricitet",#REF!*F56,0),0)+IFERROR(IF(Sammenligning!#REF!="Kvoteomfattet alm. proces",IF(VLOOKUP($C84,Brændsler!$A$5:$F$29,2,FALSE)="Kul -og gasafgiftsloven",#REF!*F56, IF(VLOOKUP($C84,Brændsler!$A$5:$F$29,2,FALSE)="Mineralolieafgiftsloven",#REF!* F56, 0)), 0),0)</f>
        <v>0</v>
      </c>
      <c r="G84" s="34">
        <f>IFERROR(IF($C84="Elektricitet",#REF!*G56,0),0)+IFERROR(IF(Sammenligning!#REF!="Kvoteomfattet alm. proces",IF(VLOOKUP($C84,Brændsler!$A$5:$F$29,2,FALSE)="Kul -og gasafgiftsloven",#REF!*G56, IF(VLOOKUP($C84,Brændsler!$A$5:$F$29,2,FALSE)="Mineralolieafgiftsloven",#REF!* G56, 0)), 0),0)</f>
        <v>0</v>
      </c>
      <c r="H84" s="34">
        <f>IFERROR(IF($C84="Elektricitet",#REF!*H56,0),0)+IFERROR(IF(Sammenligning!#REF!="Kvoteomfattet alm. proces",IF(VLOOKUP($C84,Brændsler!$A$5:$F$29,2,FALSE)="Kul -og gasafgiftsloven",#REF!*H56, IF(VLOOKUP($C84,Brændsler!$A$5:$F$29,2,FALSE)="Mineralolieafgiftsloven",#REF!* H56, 0)), 0),0)</f>
        <v>0</v>
      </c>
      <c r="I84" s="34">
        <f>IFERROR(IF($C84="Elektricitet",#REF!*I56,0),0)+IFERROR(IF(Sammenligning!#REF!="Kvoteomfattet alm. proces",IF(VLOOKUP($C84,Brændsler!$A$5:$F$29,2,FALSE)="Kul -og gasafgiftsloven",#REF!*I56, IF(VLOOKUP($C84,Brændsler!$A$5:$F$29,2,FALSE)="Mineralolieafgiftsloven",#REF!* I56, 0)), 0),0)</f>
        <v>0</v>
      </c>
      <c r="J84" s="34">
        <f>IFERROR(IF($C84="Elektricitet",#REF!*J56,0),0)+IFERROR(IF(Sammenligning!#REF!="Kvoteomfattet alm. proces",IF(VLOOKUP($C84,Brændsler!$A$5:$F$29,2,FALSE)="Kul -og gasafgiftsloven",#REF!*J56, IF(VLOOKUP($C84,Brændsler!$A$5:$F$29,2,FALSE)="Mineralolieafgiftsloven",#REF!* J56, 0)), 0),0)</f>
        <v>0</v>
      </c>
      <c r="K84" s="34">
        <f>IFERROR(IF($C84="Elektricitet",#REF!*K56,0),0)+IFERROR(IF(Sammenligning!#REF!="Kvoteomfattet alm. proces",IF(VLOOKUP($C84,Brændsler!$A$5:$F$29,2,FALSE)="Kul -og gasafgiftsloven",#REF!*K56, IF(VLOOKUP($C84,Brændsler!$A$5:$F$29,2,FALSE)="Mineralolieafgiftsloven",#REF!* K56, 0)), 0),0)</f>
        <v>0</v>
      </c>
      <c r="L84" s="34">
        <f>IFERROR(IF($C84="Elektricitet",#REF!*L56,0),0)+IFERROR(IF(Sammenligning!#REF!="Kvoteomfattet alm. proces",IF(VLOOKUP($C84,Brændsler!$A$5:$F$29,2,FALSE)="Kul -og gasafgiftsloven",#REF!*L56, IF(VLOOKUP($C84,Brændsler!$A$5:$F$29,2,FALSE)="Mineralolieafgiftsloven",#REF!* L56, 0)), 0),0)</f>
        <v>0</v>
      </c>
      <c r="M84" s="34">
        <f>IFERROR(IF($C84="Elektricitet",#REF!*M56,0),0)+IFERROR(IF(Sammenligning!#REF!="Kvoteomfattet alm. proces",IF(VLOOKUP($C84,Brændsler!$A$5:$F$29,2,FALSE)="Kul -og gasafgiftsloven",#REF!*M56, IF(VLOOKUP($C84,Brændsler!$A$5:$F$29,2,FALSE)="Mineralolieafgiftsloven",#REF!* M56, 0)), 0),0)</f>
        <v>0</v>
      </c>
      <c r="O84" s="25">
        <v>20</v>
      </c>
      <c r="P84" s="26" t="str">
        <f t="shared" si="5"/>
        <v/>
      </c>
      <c r="Q84" s="27">
        <f>IFERROR(D56*VLOOKUP($C84,#REF!,3,FALSE),0)</f>
        <v>0</v>
      </c>
      <c r="R84" s="27">
        <f>+IFERROR(E56*VLOOKUP($C84,#REF!,4,FALSE),0)</f>
        <v>0</v>
      </c>
      <c r="S84" s="27">
        <f>+IFERROR(F56*VLOOKUP($C84,#REF!,5,FALSE),0)</f>
        <v>0</v>
      </c>
      <c r="T84" s="27">
        <f>+IFERROR(G56*VLOOKUP($C84,#REF!,6,FALSE),0)</f>
        <v>0</v>
      </c>
      <c r="U84" s="27">
        <f>+IFERROR(H56*VLOOKUP($C84,#REF!,7,FALSE),0)</f>
        <v>0</v>
      </c>
      <c r="V84" s="27">
        <f>+IFERROR(I56*VLOOKUP($C84,#REF!,8,FALSE),0)</f>
        <v>0</v>
      </c>
      <c r="W84" s="27">
        <f>+IFERROR(J56*VLOOKUP($C84,#REF!,9,FALSE),0)</f>
        <v>0</v>
      </c>
      <c r="X84" s="27">
        <f>+IFERROR(K56*VLOOKUP($C84,#REF!,10,FALSE),0)</f>
        <v>0</v>
      </c>
      <c r="Y84" s="27">
        <f>+IFERROR(L56*VLOOKUP($C84,#REF!,11,FALSE),0)</f>
        <v>0</v>
      </c>
      <c r="Z84" s="27">
        <f>+IFERROR(M56*VLOOKUP($C84,#REF!,12,FALSE),0)</f>
        <v>0</v>
      </c>
    </row>
    <row r="85" spans="2:26" hidden="1" x14ac:dyDescent="0.3">
      <c r="B85" s="25">
        <v>21</v>
      </c>
      <c r="C85" s="26" t="str">
        <f t="shared" si="4"/>
        <v/>
      </c>
      <c r="D85" s="34">
        <f>IFERROR(IF($C85="Elektricitet",#REF!*D57,0),0)+IFERROR(IF(Sammenligning!#REF!="Kvoteomfattet alm. proces",IF(VLOOKUP($C85,Brændsler!$A$5:$F$29,2,FALSE)="Kul -og gasafgiftsloven",#REF!*D57, IF(VLOOKUP($C85,Brændsler!$A$5:$F$29,2,FALSE)="Mineralolieafgiftsloven",#REF!* D57, 0)), 0),0)</f>
        <v>0</v>
      </c>
      <c r="E85" s="34">
        <f>IFERROR(IF($C85="Elektricitet",#REF!*E57,0),0)+IFERROR(IF(Sammenligning!#REF!="Kvoteomfattet alm. proces",IF(VLOOKUP($C85,Brændsler!$A$5:$F$29,2,FALSE)="Kul -og gasafgiftsloven",#REF!*E57, IF(VLOOKUP($C85,Brændsler!$A$5:$F$29,2,FALSE)="Mineralolieafgiftsloven",#REF!* E57, 0)), 0),0)</f>
        <v>0</v>
      </c>
      <c r="F85" s="34">
        <f>IFERROR(IF($C85="Elektricitet",#REF!*F57,0),0)+IFERROR(IF(Sammenligning!#REF!="Kvoteomfattet alm. proces",IF(VLOOKUP($C85,Brændsler!$A$5:$F$29,2,FALSE)="Kul -og gasafgiftsloven",#REF!*F57, IF(VLOOKUP($C85,Brændsler!$A$5:$F$29,2,FALSE)="Mineralolieafgiftsloven",#REF!* F57, 0)), 0),0)</f>
        <v>0</v>
      </c>
      <c r="G85" s="34">
        <f>IFERROR(IF($C85="Elektricitet",#REF!*G57,0),0)+IFERROR(IF(Sammenligning!#REF!="Kvoteomfattet alm. proces",IF(VLOOKUP($C85,Brændsler!$A$5:$F$29,2,FALSE)="Kul -og gasafgiftsloven",#REF!*G57, IF(VLOOKUP($C85,Brændsler!$A$5:$F$29,2,FALSE)="Mineralolieafgiftsloven",#REF!* G57, 0)), 0),0)</f>
        <v>0</v>
      </c>
      <c r="H85" s="34">
        <f>IFERROR(IF($C85="Elektricitet",#REF!*H57,0),0)+IFERROR(IF(Sammenligning!#REF!="Kvoteomfattet alm. proces",IF(VLOOKUP($C85,Brændsler!$A$5:$F$29,2,FALSE)="Kul -og gasafgiftsloven",#REF!*H57, IF(VLOOKUP($C85,Brændsler!$A$5:$F$29,2,FALSE)="Mineralolieafgiftsloven",#REF!* H57, 0)), 0),0)</f>
        <v>0</v>
      </c>
      <c r="I85" s="34">
        <f>IFERROR(IF($C85="Elektricitet",#REF!*I57,0),0)+IFERROR(IF(Sammenligning!#REF!="Kvoteomfattet alm. proces",IF(VLOOKUP($C85,Brændsler!$A$5:$F$29,2,FALSE)="Kul -og gasafgiftsloven",#REF!*I57, IF(VLOOKUP($C85,Brændsler!$A$5:$F$29,2,FALSE)="Mineralolieafgiftsloven",#REF!* I57, 0)), 0),0)</f>
        <v>0</v>
      </c>
      <c r="J85" s="34">
        <f>IFERROR(IF($C85="Elektricitet",#REF!*J57,0),0)+IFERROR(IF(Sammenligning!#REF!="Kvoteomfattet alm. proces",IF(VLOOKUP($C85,Brændsler!$A$5:$F$29,2,FALSE)="Kul -og gasafgiftsloven",#REF!*J57, IF(VLOOKUP($C85,Brændsler!$A$5:$F$29,2,FALSE)="Mineralolieafgiftsloven",#REF!* J57, 0)), 0),0)</f>
        <v>0</v>
      </c>
      <c r="K85" s="34">
        <f>IFERROR(IF($C85="Elektricitet",#REF!*K57,0),0)+IFERROR(IF(Sammenligning!#REF!="Kvoteomfattet alm. proces",IF(VLOOKUP($C85,Brændsler!$A$5:$F$29,2,FALSE)="Kul -og gasafgiftsloven",#REF!*K57, IF(VLOOKUP($C85,Brændsler!$A$5:$F$29,2,FALSE)="Mineralolieafgiftsloven",#REF!* K57, 0)), 0),0)</f>
        <v>0</v>
      </c>
      <c r="L85" s="34">
        <f>IFERROR(IF($C85="Elektricitet",#REF!*L57,0),0)+IFERROR(IF(Sammenligning!#REF!="Kvoteomfattet alm. proces",IF(VLOOKUP($C85,Brændsler!$A$5:$F$29,2,FALSE)="Kul -og gasafgiftsloven",#REF!*L57, IF(VLOOKUP($C85,Brændsler!$A$5:$F$29,2,FALSE)="Mineralolieafgiftsloven",#REF!* L57, 0)), 0),0)</f>
        <v>0</v>
      </c>
      <c r="M85" s="34">
        <f>IFERROR(IF($C85="Elektricitet",#REF!*M57,0),0)+IFERROR(IF(Sammenligning!#REF!="Kvoteomfattet alm. proces",IF(VLOOKUP($C85,Brændsler!$A$5:$F$29,2,FALSE)="Kul -og gasafgiftsloven",#REF!*M57, IF(VLOOKUP($C85,Brændsler!$A$5:$F$29,2,FALSE)="Mineralolieafgiftsloven",#REF!* M57, 0)), 0),0)</f>
        <v>0</v>
      </c>
      <c r="O85" s="25">
        <v>21</v>
      </c>
      <c r="P85" s="26" t="str">
        <f t="shared" si="5"/>
        <v/>
      </c>
      <c r="Q85" s="27">
        <f>IFERROR(D57*VLOOKUP($C85,#REF!,3,FALSE),0)</f>
        <v>0</v>
      </c>
      <c r="R85" s="27">
        <f>+IFERROR(E57*VLOOKUP($C85,#REF!,4,FALSE),0)</f>
        <v>0</v>
      </c>
      <c r="S85" s="27">
        <f>+IFERROR(F57*VLOOKUP($C85,#REF!,5,FALSE),0)</f>
        <v>0</v>
      </c>
      <c r="T85" s="27">
        <f>+IFERROR(G57*VLOOKUP($C85,#REF!,6,FALSE),0)</f>
        <v>0</v>
      </c>
      <c r="U85" s="27">
        <f>+IFERROR(H57*VLOOKUP($C85,#REF!,7,FALSE),0)</f>
        <v>0</v>
      </c>
      <c r="V85" s="27">
        <f>+IFERROR(I57*VLOOKUP($C85,#REF!,8,FALSE),0)</f>
        <v>0</v>
      </c>
      <c r="W85" s="27">
        <f>+IFERROR(J57*VLOOKUP($C85,#REF!,9,FALSE),0)</f>
        <v>0</v>
      </c>
      <c r="X85" s="27">
        <f>+IFERROR(K57*VLOOKUP($C85,#REF!,10,FALSE),0)</f>
        <v>0</v>
      </c>
      <c r="Y85" s="27">
        <f>+IFERROR(L57*VLOOKUP($C85,#REF!,11,FALSE),0)</f>
        <v>0</v>
      </c>
      <c r="Z85" s="27">
        <f>+IFERROR(M57*VLOOKUP($C85,#REF!,12,FALSE),0)</f>
        <v>0</v>
      </c>
    </row>
    <row r="86" spans="2:26" hidden="1" x14ac:dyDescent="0.3">
      <c r="B86" s="25">
        <v>22</v>
      </c>
      <c r="C86" s="26" t="str">
        <f t="shared" si="4"/>
        <v/>
      </c>
      <c r="D86" s="34">
        <f>IFERROR(IF($C86="Elektricitet",#REF!*D58,0),0)+IFERROR(IF(Sammenligning!#REF!="Kvoteomfattet alm. proces",IF(VLOOKUP($C86,Brændsler!$A$5:$F$29,2,FALSE)="Kul -og gasafgiftsloven",#REF!*D58, IF(VLOOKUP($C86,Brændsler!$A$5:$F$29,2,FALSE)="Mineralolieafgiftsloven",#REF!* D58, 0)), 0),0)</f>
        <v>0</v>
      </c>
      <c r="E86" s="34">
        <f>IFERROR(IF($C86="Elektricitet",#REF!*E58,0),0)+IFERROR(IF(Sammenligning!#REF!="Kvoteomfattet alm. proces",IF(VLOOKUP($C86,Brændsler!$A$5:$F$29,2,FALSE)="Kul -og gasafgiftsloven",#REF!*E58, IF(VLOOKUP($C86,Brændsler!$A$5:$F$29,2,FALSE)="Mineralolieafgiftsloven",#REF!* E58, 0)), 0),0)</f>
        <v>0</v>
      </c>
      <c r="F86" s="34">
        <f>IFERROR(IF($C86="Elektricitet",#REF!*F58,0),0)+IFERROR(IF(Sammenligning!#REF!="Kvoteomfattet alm. proces",IF(VLOOKUP($C86,Brændsler!$A$5:$F$29,2,FALSE)="Kul -og gasafgiftsloven",#REF!*F58, IF(VLOOKUP($C86,Brændsler!$A$5:$F$29,2,FALSE)="Mineralolieafgiftsloven",#REF!* F58, 0)), 0),0)</f>
        <v>0</v>
      </c>
      <c r="G86" s="34">
        <f>IFERROR(IF($C86="Elektricitet",#REF!*G58,0),0)+IFERROR(IF(Sammenligning!#REF!="Kvoteomfattet alm. proces",IF(VLOOKUP($C86,Brændsler!$A$5:$F$29,2,FALSE)="Kul -og gasafgiftsloven",#REF!*G58, IF(VLOOKUP($C86,Brændsler!$A$5:$F$29,2,FALSE)="Mineralolieafgiftsloven",#REF!* G58, 0)), 0),0)</f>
        <v>0</v>
      </c>
      <c r="H86" s="34">
        <f>IFERROR(IF($C86="Elektricitet",#REF!*H58,0),0)+IFERROR(IF(Sammenligning!#REF!="Kvoteomfattet alm. proces",IF(VLOOKUP($C86,Brændsler!$A$5:$F$29,2,FALSE)="Kul -og gasafgiftsloven",#REF!*H58, IF(VLOOKUP($C86,Brændsler!$A$5:$F$29,2,FALSE)="Mineralolieafgiftsloven",#REF!* H58, 0)), 0),0)</f>
        <v>0</v>
      </c>
      <c r="I86" s="34">
        <f>IFERROR(IF($C86="Elektricitet",#REF!*I58,0),0)+IFERROR(IF(Sammenligning!#REF!="Kvoteomfattet alm. proces",IF(VLOOKUP($C86,Brændsler!$A$5:$F$29,2,FALSE)="Kul -og gasafgiftsloven",#REF!*I58, IF(VLOOKUP($C86,Brændsler!$A$5:$F$29,2,FALSE)="Mineralolieafgiftsloven",#REF!* I58, 0)), 0),0)</f>
        <v>0</v>
      </c>
      <c r="J86" s="34">
        <f>IFERROR(IF($C86="Elektricitet",#REF!*J58,0),0)+IFERROR(IF(Sammenligning!#REF!="Kvoteomfattet alm. proces",IF(VLOOKUP($C86,Brændsler!$A$5:$F$29,2,FALSE)="Kul -og gasafgiftsloven",#REF!*J58, IF(VLOOKUP($C86,Brændsler!$A$5:$F$29,2,FALSE)="Mineralolieafgiftsloven",#REF!* J58, 0)), 0),0)</f>
        <v>0</v>
      </c>
      <c r="K86" s="34">
        <f>IFERROR(IF($C86="Elektricitet",#REF!*K58,0),0)+IFERROR(IF(Sammenligning!#REF!="Kvoteomfattet alm. proces",IF(VLOOKUP($C86,Brændsler!$A$5:$F$29,2,FALSE)="Kul -og gasafgiftsloven",#REF!*K58, IF(VLOOKUP($C86,Brændsler!$A$5:$F$29,2,FALSE)="Mineralolieafgiftsloven",#REF!* K58, 0)), 0),0)</f>
        <v>0</v>
      </c>
      <c r="L86" s="34">
        <f>IFERROR(IF($C86="Elektricitet",#REF!*L58,0),0)+IFERROR(IF(Sammenligning!#REF!="Kvoteomfattet alm. proces",IF(VLOOKUP($C86,Brændsler!$A$5:$F$29,2,FALSE)="Kul -og gasafgiftsloven",#REF!*L58, IF(VLOOKUP($C86,Brændsler!$A$5:$F$29,2,FALSE)="Mineralolieafgiftsloven",#REF!* L58, 0)), 0),0)</f>
        <v>0</v>
      </c>
      <c r="M86" s="34">
        <f>IFERROR(IF($C86="Elektricitet",#REF!*M58,0),0)+IFERROR(IF(Sammenligning!#REF!="Kvoteomfattet alm. proces",IF(VLOOKUP($C86,Brændsler!$A$5:$F$29,2,FALSE)="Kul -og gasafgiftsloven",#REF!*M58, IF(VLOOKUP($C86,Brændsler!$A$5:$F$29,2,FALSE)="Mineralolieafgiftsloven",#REF!* M58, 0)), 0),0)</f>
        <v>0</v>
      </c>
      <c r="O86" s="25">
        <v>22</v>
      </c>
      <c r="P86" s="26" t="str">
        <f t="shared" si="5"/>
        <v/>
      </c>
      <c r="Q86" s="27">
        <f>IFERROR(D58*VLOOKUP($C86,#REF!,3,FALSE),0)</f>
        <v>0</v>
      </c>
      <c r="R86" s="27">
        <f>+IFERROR(E58*VLOOKUP($C86,#REF!,4,FALSE),0)</f>
        <v>0</v>
      </c>
      <c r="S86" s="27">
        <f>+IFERROR(F58*VLOOKUP($C86,#REF!,5,FALSE),0)</f>
        <v>0</v>
      </c>
      <c r="T86" s="27">
        <f>+IFERROR(G58*VLOOKUP($C86,#REF!,6,FALSE),0)</f>
        <v>0</v>
      </c>
      <c r="U86" s="27">
        <f>+IFERROR(H58*VLOOKUP($C86,#REF!,7,FALSE),0)</f>
        <v>0</v>
      </c>
      <c r="V86" s="27">
        <f>+IFERROR(I58*VLOOKUP($C86,#REF!,8,FALSE),0)</f>
        <v>0</v>
      </c>
      <c r="W86" s="27">
        <f>+IFERROR(J58*VLOOKUP($C86,#REF!,9,FALSE),0)</f>
        <v>0</v>
      </c>
      <c r="X86" s="27">
        <f>+IFERROR(K58*VLOOKUP($C86,#REF!,10,FALSE),0)</f>
        <v>0</v>
      </c>
      <c r="Y86" s="27">
        <f>+IFERROR(L58*VLOOKUP($C86,#REF!,11,FALSE),0)</f>
        <v>0</v>
      </c>
      <c r="Z86" s="27">
        <f>+IFERROR(M58*VLOOKUP($C86,#REF!,12,FALSE),0)</f>
        <v>0</v>
      </c>
    </row>
    <row r="87" spans="2:26" hidden="1" x14ac:dyDescent="0.3">
      <c r="B87" s="25">
        <v>23</v>
      </c>
      <c r="C87" s="26" t="str">
        <f t="shared" si="4"/>
        <v/>
      </c>
      <c r="D87" s="34">
        <f>IFERROR(IF($C87="Elektricitet",#REF!*D59,0),0)+IFERROR(IF(Sammenligning!#REF!="Kvoteomfattet alm. proces",IF(VLOOKUP($C87,Brændsler!$A$5:$F$29,2,FALSE)="Kul -og gasafgiftsloven",#REF!*D59, IF(VLOOKUP($C87,Brændsler!$A$5:$F$29,2,FALSE)="Mineralolieafgiftsloven",#REF!* D59, 0)), 0),0)</f>
        <v>0</v>
      </c>
      <c r="E87" s="34">
        <f>IFERROR(IF($C87="Elektricitet",#REF!*E59,0),0)+IFERROR(IF(Sammenligning!#REF!="Kvoteomfattet alm. proces",IF(VLOOKUP($C87,Brændsler!$A$5:$F$29,2,FALSE)="Kul -og gasafgiftsloven",#REF!*E59, IF(VLOOKUP($C87,Brændsler!$A$5:$F$29,2,FALSE)="Mineralolieafgiftsloven",#REF!* E59, 0)), 0),0)</f>
        <v>0</v>
      </c>
      <c r="F87" s="34">
        <f>IFERROR(IF($C87="Elektricitet",#REF!*F59,0),0)+IFERROR(IF(Sammenligning!#REF!="Kvoteomfattet alm. proces",IF(VLOOKUP($C87,Brændsler!$A$5:$F$29,2,FALSE)="Kul -og gasafgiftsloven",#REF!*F59, IF(VLOOKUP($C87,Brændsler!$A$5:$F$29,2,FALSE)="Mineralolieafgiftsloven",#REF!* F59, 0)), 0),0)</f>
        <v>0</v>
      </c>
      <c r="G87" s="34">
        <f>IFERROR(IF($C87="Elektricitet",#REF!*G59,0),0)+IFERROR(IF(Sammenligning!#REF!="Kvoteomfattet alm. proces",IF(VLOOKUP($C87,Brændsler!$A$5:$F$29,2,FALSE)="Kul -og gasafgiftsloven",#REF!*G59, IF(VLOOKUP($C87,Brændsler!$A$5:$F$29,2,FALSE)="Mineralolieafgiftsloven",#REF!* G59, 0)), 0),0)</f>
        <v>0</v>
      </c>
      <c r="H87" s="34">
        <f>IFERROR(IF($C87="Elektricitet",#REF!*H59,0),0)+IFERROR(IF(Sammenligning!#REF!="Kvoteomfattet alm. proces",IF(VLOOKUP($C87,Brændsler!$A$5:$F$29,2,FALSE)="Kul -og gasafgiftsloven",#REF!*H59, IF(VLOOKUP($C87,Brændsler!$A$5:$F$29,2,FALSE)="Mineralolieafgiftsloven",#REF!* H59, 0)), 0),0)</f>
        <v>0</v>
      </c>
      <c r="I87" s="34">
        <f>IFERROR(IF($C87="Elektricitet",#REF!*I59,0),0)+IFERROR(IF(Sammenligning!#REF!="Kvoteomfattet alm. proces",IF(VLOOKUP($C87,Brændsler!$A$5:$F$29,2,FALSE)="Kul -og gasafgiftsloven",#REF!*I59, IF(VLOOKUP($C87,Brændsler!$A$5:$F$29,2,FALSE)="Mineralolieafgiftsloven",#REF!* I59, 0)), 0),0)</f>
        <v>0</v>
      </c>
      <c r="J87" s="34">
        <f>IFERROR(IF($C87="Elektricitet",#REF!*J59,0),0)+IFERROR(IF(Sammenligning!#REF!="Kvoteomfattet alm. proces",IF(VLOOKUP($C87,Brændsler!$A$5:$F$29,2,FALSE)="Kul -og gasafgiftsloven",#REF!*J59, IF(VLOOKUP($C87,Brændsler!$A$5:$F$29,2,FALSE)="Mineralolieafgiftsloven",#REF!* J59, 0)), 0),0)</f>
        <v>0</v>
      </c>
      <c r="K87" s="34">
        <f>IFERROR(IF($C87="Elektricitet",#REF!*K59,0),0)+IFERROR(IF(Sammenligning!#REF!="Kvoteomfattet alm. proces",IF(VLOOKUP($C87,Brændsler!$A$5:$F$29,2,FALSE)="Kul -og gasafgiftsloven",#REF!*K59, IF(VLOOKUP($C87,Brændsler!$A$5:$F$29,2,FALSE)="Mineralolieafgiftsloven",#REF!* K59, 0)), 0),0)</f>
        <v>0</v>
      </c>
      <c r="L87" s="34">
        <f>IFERROR(IF($C87="Elektricitet",#REF!*L59,0),0)+IFERROR(IF(Sammenligning!#REF!="Kvoteomfattet alm. proces",IF(VLOOKUP($C87,Brændsler!$A$5:$F$29,2,FALSE)="Kul -og gasafgiftsloven",#REF!*L59, IF(VLOOKUP($C87,Brændsler!$A$5:$F$29,2,FALSE)="Mineralolieafgiftsloven",#REF!* L59, 0)), 0),0)</f>
        <v>0</v>
      </c>
      <c r="M87" s="34">
        <f>IFERROR(IF($C87="Elektricitet",#REF!*M59,0),0)+IFERROR(IF(Sammenligning!#REF!="Kvoteomfattet alm. proces",IF(VLOOKUP($C87,Brændsler!$A$5:$F$29,2,FALSE)="Kul -og gasafgiftsloven",#REF!*M59, IF(VLOOKUP($C87,Brændsler!$A$5:$F$29,2,FALSE)="Mineralolieafgiftsloven",#REF!* M59, 0)), 0),0)</f>
        <v>0</v>
      </c>
      <c r="O87" s="25">
        <v>23</v>
      </c>
      <c r="P87" s="26" t="str">
        <f t="shared" si="5"/>
        <v/>
      </c>
      <c r="Q87" s="27">
        <f>IFERROR(D59*VLOOKUP($C87,#REF!,3,FALSE),0)</f>
        <v>0</v>
      </c>
      <c r="R87" s="27">
        <f>+IFERROR(E59*VLOOKUP($C87,#REF!,4,FALSE),0)</f>
        <v>0</v>
      </c>
      <c r="S87" s="27">
        <f>+IFERROR(F59*VLOOKUP($C87,#REF!,5,FALSE),0)</f>
        <v>0</v>
      </c>
      <c r="T87" s="27">
        <f>+IFERROR(G59*VLOOKUP($C87,#REF!,6,FALSE),0)</f>
        <v>0</v>
      </c>
      <c r="U87" s="27">
        <f>+IFERROR(H59*VLOOKUP($C87,#REF!,7,FALSE),0)</f>
        <v>0</v>
      </c>
      <c r="V87" s="27">
        <f>+IFERROR(I59*VLOOKUP($C87,#REF!,8,FALSE),0)</f>
        <v>0</v>
      </c>
      <c r="W87" s="27">
        <f>+IFERROR(J59*VLOOKUP($C87,#REF!,9,FALSE),0)</f>
        <v>0</v>
      </c>
      <c r="X87" s="27">
        <f>+IFERROR(K59*VLOOKUP($C87,#REF!,10,FALSE),0)</f>
        <v>0</v>
      </c>
      <c r="Y87" s="27">
        <f>+IFERROR(L59*VLOOKUP($C87,#REF!,11,FALSE),0)</f>
        <v>0</v>
      </c>
      <c r="Z87" s="27">
        <f>+IFERROR(M59*VLOOKUP($C87,#REF!,12,FALSE),0)</f>
        <v>0</v>
      </c>
    </row>
    <row r="88" spans="2:26" hidden="1" x14ac:dyDescent="0.3">
      <c r="B88" s="25">
        <v>24</v>
      </c>
      <c r="C88" s="26" t="str">
        <f t="shared" si="4"/>
        <v/>
      </c>
      <c r="D88" s="34">
        <f>IFERROR(IF($C88="Elektricitet",#REF!*D60,0),0)+IFERROR(IF(Sammenligning!#REF!="Kvoteomfattet alm. proces",IF(VLOOKUP($C88,Brændsler!$A$5:$F$29,2,FALSE)="Kul -og gasafgiftsloven",#REF!*D60, IF(VLOOKUP($C88,Brændsler!$A$5:$F$29,2,FALSE)="Mineralolieafgiftsloven",#REF!* D60, 0)), 0),0)</f>
        <v>0</v>
      </c>
      <c r="E88" s="34">
        <f>IFERROR(IF($C88="Elektricitet",#REF!*E60,0),0)+IFERROR(IF(Sammenligning!#REF!="Kvoteomfattet alm. proces",IF(VLOOKUP($C88,Brændsler!$A$5:$F$29,2,FALSE)="Kul -og gasafgiftsloven",#REF!*E60, IF(VLOOKUP($C88,Brændsler!$A$5:$F$29,2,FALSE)="Mineralolieafgiftsloven",#REF!* E60, 0)), 0),0)</f>
        <v>0</v>
      </c>
      <c r="F88" s="34">
        <f>IFERROR(IF($C88="Elektricitet",#REF!*F60,0),0)+IFERROR(IF(Sammenligning!#REF!="Kvoteomfattet alm. proces",IF(VLOOKUP($C88,Brændsler!$A$5:$F$29,2,FALSE)="Kul -og gasafgiftsloven",#REF!*F60, IF(VLOOKUP($C88,Brændsler!$A$5:$F$29,2,FALSE)="Mineralolieafgiftsloven",#REF!* F60, 0)), 0),0)</f>
        <v>0</v>
      </c>
      <c r="G88" s="34">
        <f>IFERROR(IF($C88="Elektricitet",#REF!*G60,0),0)+IFERROR(IF(Sammenligning!#REF!="Kvoteomfattet alm. proces",IF(VLOOKUP($C88,Brændsler!$A$5:$F$29,2,FALSE)="Kul -og gasafgiftsloven",#REF!*G60, IF(VLOOKUP($C88,Brændsler!$A$5:$F$29,2,FALSE)="Mineralolieafgiftsloven",#REF!* G60, 0)), 0),0)</f>
        <v>0</v>
      </c>
      <c r="H88" s="34">
        <f>IFERROR(IF($C88="Elektricitet",#REF!*H60,0),0)+IFERROR(IF(Sammenligning!#REF!="Kvoteomfattet alm. proces",IF(VLOOKUP($C88,Brændsler!$A$5:$F$29,2,FALSE)="Kul -og gasafgiftsloven",#REF!*H60, IF(VLOOKUP($C88,Brændsler!$A$5:$F$29,2,FALSE)="Mineralolieafgiftsloven",#REF!* H60, 0)), 0),0)</f>
        <v>0</v>
      </c>
      <c r="I88" s="34">
        <f>IFERROR(IF($C88="Elektricitet",#REF!*I60,0),0)+IFERROR(IF(Sammenligning!#REF!="Kvoteomfattet alm. proces",IF(VLOOKUP($C88,Brændsler!$A$5:$F$29,2,FALSE)="Kul -og gasafgiftsloven",#REF!*I60, IF(VLOOKUP($C88,Brændsler!$A$5:$F$29,2,FALSE)="Mineralolieafgiftsloven",#REF!* I60, 0)), 0),0)</f>
        <v>0</v>
      </c>
      <c r="J88" s="34">
        <f>IFERROR(IF($C88="Elektricitet",#REF!*J60,0),0)+IFERROR(IF(Sammenligning!#REF!="Kvoteomfattet alm. proces",IF(VLOOKUP($C88,Brændsler!$A$5:$F$29,2,FALSE)="Kul -og gasafgiftsloven",#REF!*J60, IF(VLOOKUP($C88,Brændsler!$A$5:$F$29,2,FALSE)="Mineralolieafgiftsloven",#REF!* J60, 0)), 0),0)</f>
        <v>0</v>
      </c>
      <c r="K88" s="34">
        <f>IFERROR(IF($C88="Elektricitet",#REF!*K60,0),0)+IFERROR(IF(Sammenligning!#REF!="Kvoteomfattet alm. proces",IF(VLOOKUP($C88,Brændsler!$A$5:$F$29,2,FALSE)="Kul -og gasafgiftsloven",#REF!*K60, IF(VLOOKUP($C88,Brændsler!$A$5:$F$29,2,FALSE)="Mineralolieafgiftsloven",#REF!* K60, 0)), 0),0)</f>
        <v>0</v>
      </c>
      <c r="L88" s="34">
        <f>IFERROR(IF($C88="Elektricitet",#REF!*L60,0),0)+IFERROR(IF(Sammenligning!#REF!="Kvoteomfattet alm. proces",IF(VLOOKUP($C88,Brændsler!$A$5:$F$29,2,FALSE)="Kul -og gasafgiftsloven",#REF!*L60, IF(VLOOKUP($C88,Brændsler!$A$5:$F$29,2,FALSE)="Mineralolieafgiftsloven",#REF!* L60, 0)), 0),0)</f>
        <v>0</v>
      </c>
      <c r="M88" s="34">
        <f>IFERROR(IF($C88="Elektricitet",#REF!*M60,0),0)+IFERROR(IF(Sammenligning!#REF!="Kvoteomfattet alm. proces",IF(VLOOKUP($C88,Brændsler!$A$5:$F$29,2,FALSE)="Kul -og gasafgiftsloven",#REF!*M60, IF(VLOOKUP($C88,Brændsler!$A$5:$F$29,2,FALSE)="Mineralolieafgiftsloven",#REF!* M60, 0)), 0),0)</f>
        <v>0</v>
      </c>
      <c r="O88" s="25">
        <v>24</v>
      </c>
      <c r="P88" s="26" t="str">
        <f t="shared" si="5"/>
        <v/>
      </c>
      <c r="Q88" s="27">
        <f>IFERROR(D60*VLOOKUP($C88,#REF!,3,FALSE),0)</f>
        <v>0</v>
      </c>
      <c r="R88" s="27">
        <f>+IFERROR(E60*VLOOKUP($C88,#REF!,4,FALSE),0)</f>
        <v>0</v>
      </c>
      <c r="S88" s="27">
        <f>+IFERROR(F60*VLOOKUP($C88,#REF!,5,FALSE),0)</f>
        <v>0</v>
      </c>
      <c r="T88" s="27">
        <f>+IFERROR(G60*VLOOKUP($C88,#REF!,6,FALSE),0)</f>
        <v>0</v>
      </c>
      <c r="U88" s="27">
        <f>+IFERROR(H60*VLOOKUP($C88,#REF!,7,FALSE),0)</f>
        <v>0</v>
      </c>
      <c r="V88" s="27">
        <f>+IFERROR(I60*VLOOKUP($C88,#REF!,8,FALSE),0)</f>
        <v>0</v>
      </c>
      <c r="W88" s="27">
        <f>+IFERROR(J60*VLOOKUP($C88,#REF!,9,FALSE),0)</f>
        <v>0</v>
      </c>
      <c r="X88" s="27">
        <f>+IFERROR(K60*VLOOKUP($C88,#REF!,10,FALSE),0)</f>
        <v>0</v>
      </c>
      <c r="Y88" s="27">
        <f>+IFERROR(L60*VLOOKUP($C88,#REF!,11,FALSE),0)</f>
        <v>0</v>
      </c>
      <c r="Z88" s="27">
        <f>+IFERROR(M60*VLOOKUP($C88,#REF!,12,FALSE),0)</f>
        <v>0</v>
      </c>
    </row>
    <row r="89" spans="2:26" ht="14.5" hidden="1" thickBot="1" x14ac:dyDescent="0.35">
      <c r="B89" s="29">
        <v>25</v>
      </c>
      <c r="C89" s="26" t="str">
        <f t="shared" si="4"/>
        <v/>
      </c>
      <c r="D89" s="34">
        <f>IFERROR(IF($C89="Elektricitet",#REF!*D61,0),0)+IFERROR(IF(Sammenligning!#REF!="Kvoteomfattet alm. proces",IF(VLOOKUP($C89,Brændsler!$A$5:$F$29,2,FALSE)="Kul -og gasafgiftsloven",#REF!*D61, IF(VLOOKUP($C89,Brændsler!$A$5:$F$29,2,FALSE)="Mineralolieafgiftsloven",#REF!* D61, 0)), 0),0)</f>
        <v>0</v>
      </c>
      <c r="E89" s="34">
        <f>IFERROR(IF($C89="Elektricitet",#REF!*E61,0),0)+IFERROR(IF(Sammenligning!#REF!="Kvoteomfattet alm. proces",IF(VLOOKUP($C89,Brændsler!$A$5:$F$29,2,FALSE)="Kul -og gasafgiftsloven",#REF!*E61, IF(VLOOKUP($C89,Brændsler!$A$5:$F$29,2,FALSE)="Mineralolieafgiftsloven",#REF!* E61, 0)), 0),0)</f>
        <v>0</v>
      </c>
      <c r="F89" s="34">
        <f>IFERROR(IF($C89="Elektricitet",#REF!*F61,0),0)+IFERROR(IF(Sammenligning!#REF!="Kvoteomfattet alm. proces",IF(VLOOKUP($C89,Brændsler!$A$5:$F$29,2,FALSE)="Kul -og gasafgiftsloven",#REF!*F61, IF(VLOOKUP($C89,Brændsler!$A$5:$F$29,2,FALSE)="Mineralolieafgiftsloven",#REF!* F61, 0)), 0),0)</f>
        <v>0</v>
      </c>
      <c r="G89" s="34">
        <f>IFERROR(IF($C89="Elektricitet",#REF!*G61,0),0)+IFERROR(IF(Sammenligning!#REF!="Kvoteomfattet alm. proces",IF(VLOOKUP($C89,Brændsler!$A$5:$F$29,2,FALSE)="Kul -og gasafgiftsloven",#REF!*G61, IF(VLOOKUP($C89,Brændsler!$A$5:$F$29,2,FALSE)="Mineralolieafgiftsloven",#REF!* G61, 0)), 0),0)</f>
        <v>0</v>
      </c>
      <c r="H89" s="34">
        <f>IFERROR(IF($C89="Elektricitet",#REF!*H61,0),0)+IFERROR(IF(Sammenligning!#REF!="Kvoteomfattet alm. proces",IF(VLOOKUP($C89,Brændsler!$A$5:$F$29,2,FALSE)="Kul -og gasafgiftsloven",#REF!*H61, IF(VLOOKUP($C89,Brændsler!$A$5:$F$29,2,FALSE)="Mineralolieafgiftsloven",#REF!* H61, 0)), 0),0)</f>
        <v>0</v>
      </c>
      <c r="I89" s="34">
        <f>IFERROR(IF($C89="Elektricitet",#REF!*I61,0),0)+IFERROR(IF(Sammenligning!#REF!="Kvoteomfattet alm. proces",IF(VLOOKUP($C89,Brændsler!$A$5:$F$29,2,FALSE)="Kul -og gasafgiftsloven",#REF!*I61, IF(VLOOKUP($C89,Brændsler!$A$5:$F$29,2,FALSE)="Mineralolieafgiftsloven",#REF!* I61, 0)), 0),0)</f>
        <v>0</v>
      </c>
      <c r="J89" s="34">
        <f>IFERROR(IF($C89="Elektricitet",#REF!*J61,0),0)+IFERROR(IF(Sammenligning!#REF!="Kvoteomfattet alm. proces",IF(VLOOKUP($C89,Brændsler!$A$5:$F$29,2,FALSE)="Kul -og gasafgiftsloven",#REF!*J61, IF(VLOOKUP($C89,Brændsler!$A$5:$F$29,2,FALSE)="Mineralolieafgiftsloven",#REF!* J61, 0)), 0),0)</f>
        <v>0</v>
      </c>
      <c r="K89" s="34">
        <f>IFERROR(IF($C89="Elektricitet",#REF!*K61,0),0)+IFERROR(IF(Sammenligning!#REF!="Kvoteomfattet alm. proces",IF(VLOOKUP($C89,Brændsler!$A$5:$F$29,2,FALSE)="Kul -og gasafgiftsloven",#REF!*K61, IF(VLOOKUP($C89,Brændsler!$A$5:$F$29,2,FALSE)="Mineralolieafgiftsloven",#REF!* K61, 0)), 0),0)</f>
        <v>0</v>
      </c>
      <c r="L89" s="34">
        <f>IFERROR(IF($C89="Elektricitet",#REF!*L61,0),0)+IFERROR(IF(Sammenligning!#REF!="Kvoteomfattet alm. proces",IF(VLOOKUP($C89,Brændsler!$A$5:$F$29,2,FALSE)="Kul -og gasafgiftsloven",#REF!*L61, IF(VLOOKUP($C89,Brændsler!$A$5:$F$29,2,FALSE)="Mineralolieafgiftsloven",#REF!* L61, 0)), 0),0)</f>
        <v>0</v>
      </c>
      <c r="M89" s="34">
        <f>IFERROR(IF($C89="Elektricitet",#REF!*M61,0),0)+IFERROR(IF(Sammenligning!#REF!="Kvoteomfattet alm. proces",IF(VLOOKUP($C89,Brændsler!$A$5:$F$29,2,FALSE)="Kul -og gasafgiftsloven",#REF!*M61, IF(VLOOKUP($C89,Brændsler!$A$5:$F$29,2,FALSE)="Mineralolieafgiftsloven",#REF!* M61, 0)), 0),0)</f>
        <v>0</v>
      </c>
      <c r="O89" s="29">
        <v>25</v>
      </c>
      <c r="P89" s="26" t="str">
        <f t="shared" si="5"/>
        <v/>
      </c>
      <c r="Q89" s="27">
        <f>IFERROR(D61*VLOOKUP($C89,#REF!,3,FALSE),0)</f>
        <v>0</v>
      </c>
      <c r="R89" s="27">
        <f>+IFERROR(E61*VLOOKUP($C89,#REF!,4,FALSE),0)</f>
        <v>0</v>
      </c>
      <c r="S89" s="27">
        <f>+IFERROR(F61*VLOOKUP($C89,#REF!,5,FALSE),0)</f>
        <v>0</v>
      </c>
      <c r="T89" s="27">
        <f>+IFERROR(G61*VLOOKUP($C89,#REF!,6,FALSE),0)</f>
        <v>0</v>
      </c>
      <c r="U89" s="27">
        <f>+IFERROR(H61*VLOOKUP($C89,#REF!,7,FALSE),0)</f>
        <v>0</v>
      </c>
      <c r="V89" s="27">
        <f>+IFERROR(I61*VLOOKUP($C89,#REF!,8,FALSE),0)</f>
        <v>0</v>
      </c>
      <c r="W89" s="27">
        <f>+IFERROR(J61*VLOOKUP($C89,#REF!,9,FALSE),0)</f>
        <v>0</v>
      </c>
      <c r="X89" s="27">
        <f>+IFERROR(K61*VLOOKUP($C89,#REF!,10,FALSE),0)</f>
        <v>0</v>
      </c>
      <c r="Y89" s="27">
        <f>+IFERROR(L61*VLOOKUP($C89,#REF!,11,FALSE),0)</f>
        <v>0</v>
      </c>
      <c r="Z89" s="27">
        <f>+IFERROR(M61*VLOOKUP($C89,#REF!,12,FALSE),0)</f>
        <v>0</v>
      </c>
    </row>
    <row r="90" spans="2:26" hidden="1" x14ac:dyDescent="0.3"/>
  </sheetData>
  <sheetProtection algorithmName="SHA-512" hashValue="6WlYd2zzzwZGJJ+oe/0QhZSTwX6MnsA7VTf+eHyD0wW9BqumklEqUxcHuhHT5M5Sx9k1Al8IBbeRq+8ye8Zm0Q==" saltValue="pKR/8e7TyMozMUIy6H0z9g==" spinCount="100000" sheet="1" objects="1" scenarios="1" selectLockedCells="1"/>
  <mergeCells count="5">
    <mergeCell ref="D63:M63"/>
    <mergeCell ref="Q63:Z63"/>
    <mergeCell ref="E3:N3"/>
    <mergeCell ref="E35:M35"/>
    <mergeCell ref="O35:Z3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256B56-3CA0-4AAC-8B11-A4B3F8CDF16F}">
          <x14:formula1>
            <xm:f>Brændsler!$A$5:$A$44</xm:f>
          </x14:formula1>
          <xm:sqref>C5:C29</xm:sqref>
        </x14:dataValidation>
        <x14:dataValidation type="list" allowBlank="1" showInputMessage="1" showErrorMessage="1" xr:uid="{00000000-0002-0000-0300-000001000000}">
          <x14:formula1>
            <xm:f>Brændsler!$I$3:$I$5</xm:f>
          </x14:formula1>
          <xm:sqref>D5:D29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44"/>
  <sheetViews>
    <sheetView zoomScale="85" zoomScaleNormal="85" workbookViewId="0">
      <selection activeCell="D30" sqref="D30"/>
    </sheetView>
  </sheetViews>
  <sheetFormatPr defaultColWidth="8.7265625" defaultRowHeight="14.5" x14ac:dyDescent="0.35"/>
  <cols>
    <col min="1" max="1" width="39.1796875" style="62" customWidth="1"/>
    <col min="2" max="2" width="2" style="62" hidden="1" customWidth="1"/>
    <col min="3" max="3" width="33.26953125" style="62" customWidth="1"/>
    <col min="4" max="4" width="16.7265625" style="63" bestFit="1" customWidth="1"/>
    <col min="5" max="5" width="18.453125" style="63" customWidth="1"/>
    <col min="6" max="6" width="11" style="62" customWidth="1"/>
    <col min="7" max="8" width="8.7265625" style="62"/>
    <col min="9" max="9" width="8.7265625" style="62" hidden="1" customWidth="1"/>
    <col min="10" max="16384" width="8.7265625" style="62"/>
  </cols>
  <sheetData>
    <row r="2" spans="1:9" x14ac:dyDescent="0.35">
      <c r="A2" s="54"/>
      <c r="B2" s="54"/>
      <c r="C2" s="144"/>
      <c r="D2" s="144"/>
      <c r="E2" s="144"/>
      <c r="F2" s="144"/>
      <c r="I2" s="62" t="s">
        <v>3</v>
      </c>
    </row>
    <row r="3" spans="1:9" x14ac:dyDescent="0.35">
      <c r="A3" s="54"/>
      <c r="B3" s="54"/>
      <c r="C3" s="145" t="s">
        <v>4</v>
      </c>
      <c r="D3" s="146"/>
      <c r="E3" s="55" t="s">
        <v>5</v>
      </c>
      <c r="F3" s="56" t="s">
        <v>6</v>
      </c>
      <c r="I3" s="62" t="s">
        <v>33</v>
      </c>
    </row>
    <row r="4" spans="1:9" ht="17.5" x14ac:dyDescent="0.4">
      <c r="A4" s="54"/>
      <c r="B4" s="54"/>
      <c r="C4" s="57" t="s">
        <v>7</v>
      </c>
      <c r="D4" s="58" t="s">
        <v>8</v>
      </c>
      <c r="E4" s="57" t="s">
        <v>62</v>
      </c>
      <c r="F4" s="59" t="s">
        <v>45</v>
      </c>
      <c r="I4" s="62" t="s">
        <v>10</v>
      </c>
    </row>
    <row r="5" spans="1:9" x14ac:dyDescent="0.35">
      <c r="A5" s="60" t="s">
        <v>11</v>
      </c>
      <c r="B5" s="60"/>
      <c r="C5" s="60" t="s">
        <v>12</v>
      </c>
      <c r="D5" s="56">
        <v>14.5</v>
      </c>
      <c r="E5" s="56">
        <v>0</v>
      </c>
      <c r="F5" s="61">
        <v>1</v>
      </c>
      <c r="I5" s="62" t="s">
        <v>48</v>
      </c>
    </row>
    <row r="6" spans="1:9" x14ac:dyDescent="0.35">
      <c r="A6" s="60" t="s">
        <v>13</v>
      </c>
      <c r="B6" s="60"/>
      <c r="C6" s="60" t="s">
        <v>9</v>
      </c>
      <c r="D6" s="56">
        <v>32.85</v>
      </c>
      <c r="E6" s="56">
        <v>73</v>
      </c>
      <c r="F6" s="61">
        <v>0.75</v>
      </c>
    </row>
    <row r="7" spans="1:9" x14ac:dyDescent="0.35">
      <c r="A7" s="60" t="s">
        <v>14</v>
      </c>
      <c r="B7" s="60"/>
      <c r="C7" s="60" t="s">
        <v>12</v>
      </c>
      <c r="D7" s="56">
        <v>37.5</v>
      </c>
      <c r="E7" s="56">
        <v>0</v>
      </c>
      <c r="F7" s="61">
        <v>1</v>
      </c>
    </row>
    <row r="8" spans="1:9" x14ac:dyDescent="0.35">
      <c r="A8" s="60" t="s">
        <v>15</v>
      </c>
      <c r="B8" s="60"/>
      <c r="C8" s="60" t="s">
        <v>9</v>
      </c>
      <c r="D8" s="56">
        <v>26.7</v>
      </c>
      <c r="E8" s="56">
        <v>0</v>
      </c>
      <c r="F8" s="61">
        <v>0.79</v>
      </c>
    </row>
    <row r="9" spans="1:9" x14ac:dyDescent="0.35">
      <c r="A9" s="60" t="s">
        <v>50</v>
      </c>
      <c r="B9" s="60"/>
      <c r="C9" s="60" t="s">
        <v>16</v>
      </c>
      <c r="D9" s="56">
        <v>2.3E-2</v>
      </c>
      <c r="E9" s="56">
        <v>0</v>
      </c>
      <c r="F9" s="61">
        <v>1</v>
      </c>
    </row>
    <row r="10" spans="1:9" x14ac:dyDescent="0.35">
      <c r="A10" s="60" t="s">
        <v>41</v>
      </c>
      <c r="B10" s="60"/>
      <c r="C10" s="60" t="s">
        <v>16</v>
      </c>
      <c r="D10" s="56">
        <v>3.9600000000000003E-2</v>
      </c>
      <c r="E10" s="56">
        <v>57.1</v>
      </c>
      <c r="F10" s="61">
        <v>1</v>
      </c>
    </row>
    <row r="11" spans="1:9" x14ac:dyDescent="0.35">
      <c r="A11" s="60" t="s">
        <v>17</v>
      </c>
      <c r="B11" s="60"/>
      <c r="C11" s="60" t="s">
        <v>16</v>
      </c>
      <c r="D11" s="56">
        <v>3.9600000000000003E-2</v>
      </c>
      <c r="E11" s="56">
        <v>0</v>
      </c>
      <c r="F11" s="61">
        <v>1</v>
      </c>
    </row>
    <row r="12" spans="1:9" x14ac:dyDescent="0.35">
      <c r="A12" s="60" t="s">
        <v>18</v>
      </c>
      <c r="B12" s="60"/>
      <c r="C12" s="60" t="s">
        <v>12</v>
      </c>
      <c r="D12" s="56">
        <v>34.299999999999997</v>
      </c>
      <c r="E12" s="56">
        <v>0</v>
      </c>
      <c r="F12" s="61">
        <v>1</v>
      </c>
    </row>
    <row r="13" spans="1:9" x14ac:dyDescent="0.35">
      <c r="A13" s="60" t="s">
        <v>19</v>
      </c>
      <c r="B13" s="60"/>
      <c r="C13" s="60" t="s">
        <v>9</v>
      </c>
      <c r="D13" s="56">
        <v>45.75</v>
      </c>
      <c r="E13" s="56">
        <v>66.239999999999995</v>
      </c>
      <c r="F13" s="61">
        <v>1</v>
      </c>
    </row>
    <row r="14" spans="1:9" x14ac:dyDescent="0.35">
      <c r="A14" s="60" t="s">
        <v>40</v>
      </c>
      <c r="B14" s="60"/>
      <c r="C14" s="60" t="s">
        <v>33</v>
      </c>
      <c r="D14" s="56">
        <v>1</v>
      </c>
      <c r="E14" s="56">
        <v>0</v>
      </c>
      <c r="F14" s="61">
        <v>1</v>
      </c>
    </row>
    <row r="15" spans="1:9" x14ac:dyDescent="0.35">
      <c r="A15" s="60" t="s">
        <v>34</v>
      </c>
      <c r="B15" s="60"/>
      <c r="C15" s="60" t="s">
        <v>33</v>
      </c>
      <c r="D15" s="56">
        <v>1</v>
      </c>
      <c r="E15" s="56">
        <v>0</v>
      </c>
      <c r="F15" s="61">
        <v>1</v>
      </c>
    </row>
    <row r="16" spans="1:9" x14ac:dyDescent="0.35">
      <c r="A16" s="60" t="s">
        <v>20</v>
      </c>
      <c r="B16" s="60"/>
      <c r="C16" s="60" t="s">
        <v>9</v>
      </c>
      <c r="D16" s="56">
        <v>40.65</v>
      </c>
      <c r="E16" s="56">
        <v>78.94</v>
      </c>
      <c r="F16" s="61">
        <v>0.98</v>
      </c>
    </row>
    <row r="17" spans="1:6" x14ac:dyDescent="0.35">
      <c r="A17" s="60" t="s">
        <v>21</v>
      </c>
      <c r="B17" s="60"/>
      <c r="C17" s="60" t="s">
        <v>9</v>
      </c>
      <c r="D17" s="56">
        <v>35.869999999999997</v>
      </c>
      <c r="E17" s="56">
        <v>74.099999999999994</v>
      </c>
      <c r="F17" s="61">
        <v>0.84</v>
      </c>
    </row>
    <row r="18" spans="1:6" x14ac:dyDescent="0.35">
      <c r="A18" s="60" t="s">
        <v>22</v>
      </c>
      <c r="B18" s="60"/>
      <c r="C18" s="60" t="s">
        <v>9</v>
      </c>
      <c r="D18" s="56">
        <v>14.5</v>
      </c>
      <c r="E18" s="56">
        <v>0</v>
      </c>
      <c r="F18" s="61">
        <v>1</v>
      </c>
    </row>
    <row r="19" spans="1:6" x14ac:dyDescent="0.35">
      <c r="A19" s="60" t="s">
        <v>23</v>
      </c>
      <c r="B19" s="60"/>
      <c r="C19" s="60" t="s">
        <v>9</v>
      </c>
      <c r="D19" s="56">
        <v>29.3</v>
      </c>
      <c r="E19" s="56">
        <v>107</v>
      </c>
      <c r="F19" s="61">
        <v>1</v>
      </c>
    </row>
    <row r="20" spans="1:6" x14ac:dyDescent="0.35">
      <c r="A20" s="60" t="s">
        <v>24</v>
      </c>
      <c r="B20" s="60"/>
      <c r="C20" s="60" t="s">
        <v>9</v>
      </c>
      <c r="D20" s="56">
        <v>23.52</v>
      </c>
      <c r="E20" s="56">
        <v>94.51</v>
      </c>
      <c r="F20" s="61">
        <v>1</v>
      </c>
    </row>
    <row r="21" spans="1:6" x14ac:dyDescent="0.35">
      <c r="A21" s="60" t="s">
        <v>25</v>
      </c>
      <c r="B21" s="60"/>
      <c r="C21" s="60" t="s">
        <v>9</v>
      </c>
      <c r="D21" s="56">
        <v>46</v>
      </c>
      <c r="E21" s="56">
        <v>64.8</v>
      </c>
      <c r="F21" s="61">
        <v>1</v>
      </c>
    </row>
    <row r="22" spans="1:6" x14ac:dyDescent="0.35">
      <c r="A22" s="60" t="s">
        <v>26</v>
      </c>
      <c r="B22" s="60"/>
      <c r="C22" s="60" t="s">
        <v>9</v>
      </c>
      <c r="D22" s="56">
        <v>19.93</v>
      </c>
      <c r="E22" s="56">
        <v>68.959999999999994</v>
      </c>
      <c r="F22" s="61">
        <v>0.79</v>
      </c>
    </row>
    <row r="23" spans="1:6" x14ac:dyDescent="0.35">
      <c r="A23" s="60" t="s">
        <v>39</v>
      </c>
      <c r="B23" s="60"/>
      <c r="C23" s="60" t="s">
        <v>16</v>
      </c>
      <c r="D23" s="56">
        <v>3.9600000000000003E-2</v>
      </c>
      <c r="E23" s="56">
        <v>57.1</v>
      </c>
      <c r="F23" s="61">
        <v>1</v>
      </c>
    </row>
    <row r="24" spans="1:6" x14ac:dyDescent="0.35">
      <c r="A24" s="60" t="s">
        <v>27</v>
      </c>
      <c r="B24" s="60"/>
      <c r="C24" s="60" t="s">
        <v>9</v>
      </c>
      <c r="D24" s="56">
        <v>31.4</v>
      </c>
      <c r="E24" s="56">
        <v>93</v>
      </c>
      <c r="F24" s="61">
        <v>1</v>
      </c>
    </row>
    <row r="25" spans="1:6" x14ac:dyDescent="0.35">
      <c r="A25" s="60" t="s">
        <v>28</v>
      </c>
      <c r="B25" s="60"/>
      <c r="C25" s="60" t="s">
        <v>9</v>
      </c>
      <c r="D25" s="56">
        <v>34.5</v>
      </c>
      <c r="E25" s="56">
        <v>0</v>
      </c>
      <c r="F25" s="61">
        <v>1</v>
      </c>
    </row>
    <row r="26" spans="1:6" x14ac:dyDescent="0.35">
      <c r="A26" s="60" t="s">
        <v>29</v>
      </c>
      <c r="B26" s="60"/>
      <c r="C26" s="60" t="s">
        <v>9</v>
      </c>
      <c r="D26" s="56">
        <v>41.9</v>
      </c>
      <c r="E26" s="56">
        <v>73.3</v>
      </c>
      <c r="F26" s="61">
        <v>1</v>
      </c>
    </row>
    <row r="27" spans="1:6" x14ac:dyDescent="0.35">
      <c r="A27" s="60" t="s">
        <v>30</v>
      </c>
      <c r="B27" s="60"/>
      <c r="C27" s="60" t="s">
        <v>9</v>
      </c>
      <c r="D27" s="56">
        <v>14.7</v>
      </c>
      <c r="E27" s="56">
        <v>0</v>
      </c>
      <c r="F27" s="61">
        <v>1</v>
      </c>
    </row>
    <row r="28" spans="1:6" x14ac:dyDescent="0.35">
      <c r="A28" s="60" t="s">
        <v>31</v>
      </c>
      <c r="B28" s="60"/>
      <c r="C28" s="60" t="s">
        <v>9</v>
      </c>
      <c r="D28" s="56">
        <v>10.4</v>
      </c>
      <c r="E28" s="56">
        <v>0</v>
      </c>
      <c r="F28" s="61">
        <v>1</v>
      </c>
    </row>
    <row r="29" spans="1:6" x14ac:dyDescent="0.35">
      <c r="A29" s="60" t="s">
        <v>32</v>
      </c>
      <c r="B29" s="60"/>
      <c r="C29" s="60" t="s">
        <v>9</v>
      </c>
      <c r="D29" s="56">
        <v>17.5</v>
      </c>
      <c r="E29" s="56">
        <v>0</v>
      </c>
      <c r="F29" s="61">
        <v>1</v>
      </c>
    </row>
    <row r="30" spans="1:6" x14ac:dyDescent="0.35">
      <c r="A30" s="64" t="s">
        <v>43</v>
      </c>
      <c r="B30" s="64"/>
      <c r="C30" s="64" t="s">
        <v>43</v>
      </c>
      <c r="D30" s="64" t="s">
        <v>43</v>
      </c>
      <c r="E30" s="64" t="s">
        <v>43</v>
      </c>
      <c r="F30" s="64" t="s">
        <v>43</v>
      </c>
    </row>
    <row r="31" spans="1:6" x14ac:dyDescent="0.35">
      <c r="A31" s="64" t="s">
        <v>43</v>
      </c>
      <c r="B31" s="64"/>
      <c r="C31" s="64" t="s">
        <v>43</v>
      </c>
      <c r="D31" s="64" t="s">
        <v>43</v>
      </c>
      <c r="E31" s="64" t="s">
        <v>43</v>
      </c>
      <c r="F31" s="64" t="s">
        <v>43</v>
      </c>
    </row>
    <row r="32" spans="1:6" x14ac:dyDescent="0.35">
      <c r="A32" s="64" t="s">
        <v>43</v>
      </c>
      <c r="B32" s="64"/>
      <c r="C32" s="64" t="s">
        <v>43</v>
      </c>
      <c r="D32" s="64" t="s">
        <v>43</v>
      </c>
      <c r="E32" s="64" t="s">
        <v>43</v>
      </c>
      <c r="F32" s="64" t="s">
        <v>43</v>
      </c>
    </row>
    <row r="33" spans="1:6" x14ac:dyDescent="0.35">
      <c r="A33" s="64" t="s">
        <v>43</v>
      </c>
      <c r="B33" s="64"/>
      <c r="C33" s="64" t="s">
        <v>43</v>
      </c>
      <c r="D33" s="64" t="s">
        <v>43</v>
      </c>
      <c r="E33" s="64" t="s">
        <v>43</v>
      </c>
      <c r="F33" s="64" t="s">
        <v>43</v>
      </c>
    </row>
    <row r="34" spans="1:6" x14ac:dyDescent="0.35">
      <c r="A34" s="64" t="s">
        <v>43</v>
      </c>
      <c r="B34" s="64"/>
      <c r="C34" s="64" t="s">
        <v>43</v>
      </c>
      <c r="D34" s="64" t="s">
        <v>43</v>
      </c>
      <c r="E34" s="64" t="s">
        <v>43</v>
      </c>
      <c r="F34" s="64" t="s">
        <v>43</v>
      </c>
    </row>
    <row r="35" spans="1:6" x14ac:dyDescent="0.35">
      <c r="A35" s="64" t="s">
        <v>43</v>
      </c>
      <c r="B35" s="64"/>
      <c r="C35" s="64" t="s">
        <v>43</v>
      </c>
      <c r="D35" s="64" t="s">
        <v>43</v>
      </c>
      <c r="E35" s="64" t="s">
        <v>43</v>
      </c>
      <c r="F35" s="64" t="s">
        <v>43</v>
      </c>
    </row>
    <row r="36" spans="1:6" x14ac:dyDescent="0.35">
      <c r="A36" s="64" t="s">
        <v>43</v>
      </c>
      <c r="B36" s="64"/>
      <c r="C36" s="64" t="s">
        <v>43</v>
      </c>
      <c r="D36" s="64" t="s">
        <v>43</v>
      </c>
      <c r="E36" s="64" t="s">
        <v>43</v>
      </c>
      <c r="F36" s="64" t="s">
        <v>43</v>
      </c>
    </row>
    <row r="37" spans="1:6" x14ac:dyDescent="0.35">
      <c r="A37" s="64" t="s">
        <v>43</v>
      </c>
      <c r="B37" s="64"/>
      <c r="C37" s="64" t="s">
        <v>43</v>
      </c>
      <c r="D37" s="64" t="s">
        <v>43</v>
      </c>
      <c r="E37" s="64" t="s">
        <v>43</v>
      </c>
      <c r="F37" s="64" t="s">
        <v>43</v>
      </c>
    </row>
    <row r="38" spans="1:6" x14ac:dyDescent="0.35">
      <c r="A38" s="64" t="s">
        <v>43</v>
      </c>
      <c r="B38" s="64"/>
      <c r="C38" s="64" t="s">
        <v>43</v>
      </c>
      <c r="D38" s="64" t="s">
        <v>43</v>
      </c>
      <c r="E38" s="64" t="s">
        <v>43</v>
      </c>
      <c r="F38" s="64" t="s">
        <v>43</v>
      </c>
    </row>
    <row r="39" spans="1:6" x14ac:dyDescent="0.35">
      <c r="A39" s="64" t="s">
        <v>43</v>
      </c>
      <c r="B39" s="64"/>
      <c r="C39" s="64" t="s">
        <v>43</v>
      </c>
      <c r="D39" s="64" t="s">
        <v>43</v>
      </c>
      <c r="E39" s="64" t="s">
        <v>43</v>
      </c>
      <c r="F39" s="64" t="s">
        <v>43</v>
      </c>
    </row>
    <row r="40" spans="1:6" x14ac:dyDescent="0.35">
      <c r="A40" s="64" t="s">
        <v>43</v>
      </c>
      <c r="B40" s="64"/>
      <c r="C40" s="64" t="s">
        <v>43</v>
      </c>
      <c r="D40" s="64" t="s">
        <v>43</v>
      </c>
      <c r="E40" s="64" t="s">
        <v>43</v>
      </c>
      <c r="F40" s="64" t="s">
        <v>43</v>
      </c>
    </row>
    <row r="41" spans="1:6" x14ac:dyDescent="0.35">
      <c r="A41" s="64" t="s">
        <v>43</v>
      </c>
      <c r="B41" s="64"/>
      <c r="C41" s="64" t="s">
        <v>43</v>
      </c>
      <c r="D41" s="64" t="s">
        <v>43</v>
      </c>
      <c r="E41" s="64" t="s">
        <v>43</v>
      </c>
      <c r="F41" s="64" t="s">
        <v>43</v>
      </c>
    </row>
    <row r="42" spans="1:6" x14ac:dyDescent="0.35">
      <c r="A42" s="64" t="s">
        <v>43</v>
      </c>
      <c r="B42" s="64"/>
      <c r="C42" s="64" t="s">
        <v>43</v>
      </c>
      <c r="D42" s="64" t="s">
        <v>43</v>
      </c>
      <c r="E42" s="64" t="s">
        <v>43</v>
      </c>
      <c r="F42" s="64" t="s">
        <v>43</v>
      </c>
    </row>
    <row r="43" spans="1:6" x14ac:dyDescent="0.35">
      <c r="A43" s="64" t="s">
        <v>43</v>
      </c>
      <c r="B43" s="64"/>
      <c r="C43" s="64" t="s">
        <v>43</v>
      </c>
      <c r="D43" s="64" t="s">
        <v>43</v>
      </c>
      <c r="E43" s="64" t="s">
        <v>43</v>
      </c>
      <c r="F43" s="64" t="s">
        <v>43</v>
      </c>
    </row>
    <row r="44" spans="1:6" x14ac:dyDescent="0.35">
      <c r="A44" s="64" t="s">
        <v>43</v>
      </c>
      <c r="B44" s="64"/>
      <c r="C44" s="64" t="s">
        <v>43</v>
      </c>
      <c r="D44" s="64" t="s">
        <v>43</v>
      </c>
      <c r="E44" s="64" t="s">
        <v>43</v>
      </c>
      <c r="F44" s="64" t="s">
        <v>43</v>
      </c>
    </row>
  </sheetData>
  <sheetProtection algorithmName="SHA-512" hashValue="LV4TMWGCNpMhlrEq6wsrViuQqPzB7Bg9TOeOAhv2Aw7kodqcpKzExODw8beWsJDN9UnNkPO4JjpWYZ8p0jVQlw==" saltValue="K9wl3xCiF/MsfXPPrhrncQ==" spinCount="100000" sheet="1" objects="1" scenarios="1" selectLockedCells="1"/>
  <mergeCells count="2">
    <mergeCell ref="C2:F2"/>
    <mergeCell ref="C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3837e70-93e6-4e15-baa3-cb78f549209e">GROE-1446448027-925</_dlc_DocId>
    <_dlc_DocIdUrl xmlns="23837e70-93e6-4e15-baa3-cb78f549209e">
      <Url>https://sp.ens.dk/sites/goe/iet/_layouts/15/DocIdRedir.aspx?ID=GROE-1446448027-925</Url>
      <Description>GROE-1446448027-925</Description>
    </_dlc_DocIdUrl>
    <_dlc_DocIdPersistId xmlns="23837e70-93e6-4e15-baa3-cb78f54920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6D2B888A9B114685B760E59B960285" ma:contentTypeVersion="18" ma:contentTypeDescription="Opret et nyt dokument." ma:contentTypeScope="" ma:versionID="f75283e766182cf63154a16122bbaddd">
  <xsd:schema xmlns:xsd="http://www.w3.org/2001/XMLSchema" xmlns:xs="http://www.w3.org/2001/XMLSchema" xmlns:p="http://schemas.microsoft.com/office/2006/metadata/properties" xmlns:ns2="23837e70-93e6-4e15-baa3-cb78f549209e" xmlns:ns3="7f9c3265-8b5e-4017-ba18-bb084dc00171" targetNamespace="http://schemas.microsoft.com/office/2006/metadata/properties" ma:root="true" ma:fieldsID="7fd150c12d644f5b678d3ba4092e1786" ns2:_="" ns3:_="">
    <xsd:import namespace="23837e70-93e6-4e15-baa3-cb78f549209e"/>
    <xsd:import namespace="7f9c3265-8b5e-4017-ba18-bb084dc0017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37e70-93e6-4e15-baa3-cb78f54920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c3265-8b5e-4017-ba18-bb084dc0017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5E6D27-9BC5-439F-BEEC-DF36091B4DD3}">
  <ds:schemaRefs>
    <ds:schemaRef ds:uri="http://purl.org/dc/terms/"/>
    <ds:schemaRef ds:uri="23837e70-93e6-4e15-baa3-cb78f549209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f9c3265-8b5e-4017-ba18-bb084dc00171"/>
  </ds:schemaRefs>
</ds:datastoreItem>
</file>

<file path=customXml/itemProps2.xml><?xml version="1.0" encoding="utf-8"?>
<ds:datastoreItem xmlns:ds="http://schemas.openxmlformats.org/officeDocument/2006/customXml" ds:itemID="{0238DA1A-E6BE-41E6-9AC6-C0B2048BB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FBB877-BCB0-4FC9-9EC4-3C172D18B02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E500F41-1D0B-4F49-9F4C-C85C8083D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37e70-93e6-4e15-baa3-cb78f549209e"/>
    <ds:schemaRef ds:uri="7f9c3265-8b5e-4017-ba18-bb084dc00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Introduktion</vt:lpstr>
      <vt:lpstr>Sammenligning</vt:lpstr>
      <vt:lpstr>Kontrafaktisk scenarie</vt:lpstr>
      <vt:lpstr>Projekt</vt:lpstr>
      <vt:lpstr>Brændsler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Farkas Binderup Hansen</dc:creator>
  <cp:keywords/>
  <dc:description/>
  <cp:lastModifiedBy>Anette Guldmann</cp:lastModifiedBy>
  <cp:revision/>
  <dcterms:created xsi:type="dcterms:W3CDTF">2024-09-24T12:28:25Z</dcterms:created>
  <dcterms:modified xsi:type="dcterms:W3CDTF">2025-10-08T17:23:46Z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0x010100946D2B888A9B114685B760E59B960285</vt:lpwstr>
  </property>
  <property fmtid="{D5CDD505-2E9C-101B-9397-08002B2CF9AE}" pid="3" name="_dlc_DocIdItemGuid">
    <vt:lpwstr>274140ea-c825-4c59-a9d0-2d57c861dcac</vt:lpwstr>
  </property>
</Properties>
</file>