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B177607\Downloads\"/>
    </mc:Choice>
  </mc:AlternateContent>
  <xr:revisionPtr revIDLastSave="0" documentId="8_{3E659D33-CB80-469E-980B-7A5A5CFEB85D}" xr6:coauthVersionLast="47" xr6:coauthVersionMax="47" xr10:uidLastSave="{00000000-0000-0000-0000-000000000000}"/>
  <bookViews>
    <workbookView xWindow="25695" yWindow="0" windowWidth="26010" windowHeight="20985" tabRatio="742" firstSheet="1" activeTab="8" xr2:uid="{00000000-000D-0000-FFFF-FFFF00000000}"/>
  </bookViews>
  <sheets>
    <sheet name="Formål og vejlednin" sheetId="3" r:id="rId1"/>
    <sheet name="7.4 Tabel 3" sheetId="13" r:id="rId2"/>
    <sheet name="7.4 Tabel 4" sheetId="14" r:id="rId3"/>
    <sheet name="8.2 Tabel 5" sheetId="1" r:id="rId4"/>
    <sheet name="8.2 Tabel 6" sheetId="2" r:id="rId5"/>
    <sheet name="9 Tabel 7" sheetId="4" r:id="rId6"/>
    <sheet name="11 Projektoverblik HV" sheetId="22" r:id="rId7"/>
    <sheet name="11 Projektoverblik MV-LV" sheetId="21" r:id="rId8"/>
    <sheet name="12 Tabel 8" sheetId="19" r:id="rId9"/>
    <sheet name="13 Tabel 9a-b" sheetId="20" r:id="rId10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" i="14" l="1"/>
  <c r="C10" i="14"/>
  <c r="B10" i="14"/>
  <c r="C8" i="13"/>
  <c r="D8" i="13" s="1"/>
  <c r="C9" i="13"/>
  <c r="D9" i="13" s="1"/>
  <c r="C10" i="13"/>
  <c r="F10" i="13" s="1"/>
  <c r="C11" i="13"/>
  <c r="C12" i="13"/>
  <c r="F12" i="13" s="1"/>
  <c r="C13" i="13"/>
  <c r="C14" i="13"/>
  <c r="B15" i="13"/>
  <c r="E15" i="13"/>
  <c r="F11" i="13"/>
  <c r="D11" i="13"/>
  <c r="D7" i="13"/>
  <c r="D6" i="13"/>
  <c r="E10" i="14"/>
  <c r="F8" i="14"/>
  <c r="D8" i="14"/>
  <c r="D7" i="14"/>
  <c r="D6" i="14"/>
  <c r="F7" i="13"/>
  <c r="F6" i="13"/>
  <c r="F7" i="14"/>
  <c r="F6" i="14"/>
  <c r="F10" i="14"/>
  <c r="F9" i="13"/>
  <c r="D10" i="14" l="1"/>
  <c r="D12" i="13"/>
  <c r="C15" i="13"/>
  <c r="D10" i="13"/>
  <c r="F8" i="13"/>
  <c r="F15" i="13" l="1"/>
  <c r="D15" i="13"/>
</calcChain>
</file>

<file path=xl/sharedStrings.xml><?xml version="1.0" encoding="utf-8"?>
<sst xmlns="http://schemas.openxmlformats.org/spreadsheetml/2006/main" count="412" uniqueCount="179">
  <si>
    <t xml:space="preserve">Dokument til indtastning af oplysninger fra netudviklingsplan </t>
  </si>
  <si>
    <t>Afsnit 7.4 Analyseforudsætninger for nettoforbrug</t>
  </si>
  <si>
    <t>Læsevejledning</t>
  </si>
  <si>
    <t>Forbrug</t>
  </si>
  <si>
    <t>Landsplan AF25</t>
  </si>
  <si>
    <t>Netvirksomhed AF25</t>
  </si>
  <si>
    <t>Netvirksomhed AF25 +/- Lokal</t>
  </si>
  <si>
    <t>GWh</t>
  </si>
  <si>
    <t>Andel (%)</t>
  </si>
  <si>
    <t>Afvigelse (%)</t>
  </si>
  <si>
    <t>Klassisk elforbrug</t>
  </si>
  <si>
    <t>Individuelle varmepumper</t>
  </si>
  <si>
    <t>Store varmepumper</t>
  </si>
  <si>
    <t>Elkedler</t>
  </si>
  <si>
    <t>Transport</t>
  </si>
  <si>
    <t>Datacentre</t>
  </si>
  <si>
    <t>Power-to-X (nettilsluttet)</t>
  </si>
  <si>
    <t>DAC</t>
  </si>
  <si>
    <t>Andet forbrug</t>
  </si>
  <si>
    <t>I alt</t>
  </si>
  <si>
    <t>Afsnit 7.4 Analyseforudsætninger for produktion</t>
  </si>
  <si>
    <t>Produktionskapacitet</t>
  </si>
  <si>
    <t>Netvirksomhed AF25 + Lokal</t>
  </si>
  <si>
    <t>MW</t>
  </si>
  <si>
    <t>Solceller</t>
  </si>
  <si>
    <t>Landvindmøller</t>
  </si>
  <si>
    <t>Decentrale værker</t>
  </si>
  <si>
    <t>Anden produktion</t>
  </si>
  <si>
    <t>Afsnit 8.2 Netanlæg og netkundebase</t>
  </si>
  <si>
    <t>Afregningsmålere</t>
  </si>
  <si>
    <t>[indsæt antal]</t>
  </si>
  <si>
    <t>stk.</t>
  </si>
  <si>
    <t>Kabelskabe</t>
  </si>
  <si>
    <t>Transformere</t>
  </si>
  <si>
    <t>30-60/10-20 kV</t>
  </si>
  <si>
    <t>10-20/0,4 kV</t>
  </si>
  <si>
    <t xml:space="preserve">Kabler og luftledninger </t>
  </si>
  <si>
    <t>30-60 kV luftledning</t>
  </si>
  <si>
    <t>km</t>
  </si>
  <si>
    <t>30-60 kV kabel</t>
  </si>
  <si>
    <t>10-20 kV luftledning</t>
  </si>
  <si>
    <t>10-20 kV kabel</t>
  </si>
  <si>
    <t>0,4 kV luftledning</t>
  </si>
  <si>
    <t>0,4 kV kabel</t>
  </si>
  <si>
    <t>Kundetyper</t>
  </si>
  <si>
    <t xml:space="preserve">Kundekategori: C
</t>
  </si>
  <si>
    <t>kunder</t>
  </si>
  <si>
    <t xml:space="preserve">Kundekategori: B lav
</t>
  </si>
  <si>
    <t xml:space="preserve">Kundekategori: B høj
</t>
  </si>
  <si>
    <t xml:space="preserve">Kundekategori: A lav
</t>
  </si>
  <si>
    <t xml:space="preserve">Kundekategori: A høj
</t>
  </si>
  <si>
    <t xml:space="preserve">Kundekategori: A 0
</t>
  </si>
  <si>
    <t xml:space="preserve">Afsnit 8.2 Elforbrug, nettab, elproduktionskapacitet og ellagerkapacitet  </t>
  </si>
  <si>
    <t>Netområdeforbrug</t>
  </si>
  <si>
    <t>MWh</t>
  </si>
  <si>
    <t xml:space="preserve">Nettab </t>
  </si>
  <si>
    <t>[indsæt procentvis andel af det samlede forbrug]</t>
  </si>
  <si>
    <t>%</t>
  </si>
  <si>
    <t xml:space="preserve"> Tilsluttet elproduktionskapacitet</t>
  </si>
  <si>
    <t>Solceller (VE)</t>
  </si>
  <si>
    <t>Vindmøller (VE)</t>
  </si>
  <si>
    <t>Kraftvarmeværker</t>
  </si>
  <si>
    <t>[evt. anden teknologi]</t>
  </si>
  <si>
    <t xml:space="preserve">Tilsluttet energilagerkapacitet
</t>
  </si>
  <si>
    <t>Batterier</t>
  </si>
  <si>
    <t>Afsnit 9 Fremskrivning af elforbrug, nettab, elproduktionskapacitet og energilagerkapacitet</t>
  </si>
  <si>
    <t>År 2027</t>
  </si>
  <si>
    <t>År 2028</t>
  </si>
  <si>
    <t>År 2031</t>
  </si>
  <si>
    <t>År 2036</t>
  </si>
  <si>
    <t>Nettab</t>
  </si>
  <si>
    <t xml:space="preserve">[indsæt antal] </t>
  </si>
  <si>
    <t>[indsæt procentvis andel af det samlede netområdeforbrug]</t>
  </si>
  <si>
    <t>Tilsluttet elproduktionskapacitet</t>
  </si>
  <si>
    <t>Ultimo  2027</t>
  </si>
  <si>
    <t>Ultimo 2028</t>
  </si>
  <si>
    <t>Ultimo 2031</t>
  </si>
  <si>
    <t>Ultimo 2036</t>
  </si>
  <si>
    <t>Tilsluttet Energilagerkapacitet</t>
  </si>
  <si>
    <t xml:space="preserve">Afsnit 11 Projektoverblik (højspændingsnettet) </t>
  </si>
  <si>
    <t>Projektreference</t>
  </si>
  <si>
    <t>Eksisterende kapacitet (MW)</t>
  </si>
  <si>
    <t>Investeringsprojekt og beskrivelse af udfordring i relation til behov.</t>
  </si>
  <si>
    <t>Alternativ løsning til investering</t>
  </si>
  <si>
    <t>Beskrivelse af alternativ løsning til investering</t>
  </si>
  <si>
    <t xml:space="preserve"> Spændingsændring (%)</t>
  </si>
  <si>
    <t>Kapacitetsbehov (MW)</t>
  </si>
  <si>
    <t>Fleksbilitetsretning (op / ned)</t>
  </si>
  <si>
    <t>Fleksibilitetsbehov (Effekttræk MW)</t>
  </si>
  <si>
    <t>Fleksibilitetsbehov per år  (Energi MWh)</t>
  </si>
  <si>
    <t>Årstal for kapacitetsbehov</t>
  </si>
  <si>
    <t>Tidsperiode(r)</t>
  </si>
  <si>
    <t>Andel af nedadrettet fleksibilitetsbehov relaterer til nedregulering af VE-produktion</t>
  </si>
  <si>
    <t>Forventet anvendelse af  fleksibilitetsprodukt som middel til aktivering af fleksibilitet</t>
  </si>
  <si>
    <t>Transformerstationer (30-60/10-20 kv)</t>
  </si>
  <si>
    <t>ABC-01 2033</t>
  </si>
  <si>
    <t>Nynvestering
Drives af elektrificering af forbrug  i området
Station abc udbygges med 15 MW</t>
  </si>
  <si>
    <t>Ja</t>
  </si>
  <si>
    <t xml:space="preserve">Alternativ løsning (fleksibilitet) kan realistisk udskyde investeringen i 4 år med fleksibilitet
</t>
  </si>
  <si>
    <t>Op</t>
  </si>
  <si>
    <t xml:space="preserve">Okt-Apr 
</t>
  </si>
  <si>
    <t>-</t>
  </si>
  <si>
    <t>Marked</t>
  </si>
  <si>
    <t>Nynvestering
Drives af elektrificering af produktion  i området
Station abc udbygges med 15 MW</t>
  </si>
  <si>
    <t>Ned</t>
  </si>
  <si>
    <t>Apr-Okt 
Man-Søn 
12:00-16:59</t>
  </si>
  <si>
    <t>BNA</t>
  </si>
  <si>
    <t>DEF-01-2029</t>
  </si>
  <si>
    <t>Reinvestering med kapacitetetsforøgelse 
Drives af  produktion fra sol i området
Renovering af station xyz
Mulighed for at øge transformerkapacitet med 5 MW.</t>
  </si>
  <si>
    <t>Alternativ løsning (fleksibilitet) kan realistisk løse udfordringen</t>
  </si>
  <si>
    <t>JKL-01 2033</t>
  </si>
  <si>
    <t>Nyinvestering
Drives af elektrificering af forbrug i området 
Ny station bygges med 2 x 25 MW</t>
  </si>
  <si>
    <t xml:space="preserve"> 20 MW potentielt kan løses med fleksibilitet</t>
  </si>
  <si>
    <t>Hele året
Alle dage</t>
  </si>
  <si>
    <t>Stigende forbrug fra privat forbrug i underliggende net</t>
  </si>
  <si>
    <t xml:space="preserve">Okt-Apr  </t>
  </si>
  <si>
    <t>OBS: eksemplerne er vejledende og skal slettes så de ikke optræder sammen med egne projekter.</t>
  </si>
  <si>
    <t>Ledning og kabelstrækninger (30-60 kV)</t>
  </si>
  <si>
    <t>JKL-02 2033</t>
  </si>
  <si>
    <t>Nynvestering
Drives af elektrificering i området
Lav spænding som følge af øget forbrug i området</t>
  </si>
  <si>
    <t>Fleksibilitetsydelser i form af nedjusteret forbrug eller batteritilkobling kan realistisk løse spændingsudfordringerne i spidsbelastningsperioder</t>
  </si>
  <si>
    <t>Hele året
Man-Søn 
07:00-22:59</t>
  </si>
  <si>
    <t xml:space="preserve">Afsnit 11 Projektoverblik (Mellem- og lavspændingsnettet) </t>
  </si>
  <si>
    <t>Transformerstationer (10-20/0,4 kV)</t>
  </si>
  <si>
    <t>OS-MV-11 2026</t>
  </si>
  <si>
    <t>Nynvestering
Drives af produktion i området</t>
  </si>
  <si>
    <t>Mulighed for at udskyde investering indtil 2029 via fleksibilitet</t>
  </si>
  <si>
    <t>OS-MV-12 2029</t>
  </si>
  <si>
    <t>Reinvestering med kapacitetetsforøgelse 
Drives af  øget forbrug i området 
Renovering af 10/0,4 kV station N12393</t>
  </si>
  <si>
    <t>Ekstra behov på 5 MW kan potentielt løses med fleksibilitet</t>
  </si>
  <si>
    <t>Okt-Apr 
Man-Søn 
15:00-21:59</t>
  </si>
  <si>
    <t>Ledning og kabelstrækninger (0,4-20 kv)</t>
  </si>
  <si>
    <t>OS-MV-12 2031</t>
  </si>
  <si>
    <t>Nynvestering
Lav spænding som følge af øget forbrug i området</t>
  </si>
  <si>
    <t>Ja
Fleksibilitetsydelser i form af nedjusteret forbrug  kan løse spændingsudfordringerne i spidsbelastningsperioder</t>
  </si>
  <si>
    <t>Afsnit 12 Investeringsbehov   </t>
  </si>
  <si>
    <t>Tidsperiode</t>
  </si>
  <si>
    <t>Samlet forventet investeringsbehov</t>
  </si>
  <si>
    <t xml:space="preserve"> mio. kr.</t>
  </si>
  <si>
    <t>Forventet investeringsbehov i højspændingsnet (30-60 kV net)</t>
  </si>
  <si>
    <t>Forventet investeringsbehov i mellemspændingsnet (10-20 kV net)</t>
  </si>
  <si>
    <t>Forventet investeringsbehov i lavspændingsnet (0,4 kV net)</t>
  </si>
  <si>
    <t>Tabel 9a: Opadrettet fleksibilitetsbehov</t>
  </si>
  <si>
    <t>Spændingsniveau</t>
  </si>
  <si>
    <t>Tidshorisont</t>
  </si>
  <si>
    <t>Fleksibilitetsbehov (MWh)</t>
  </si>
  <si>
    <t>Fleksibilitetsbehov (MW)</t>
  </si>
  <si>
    <t>Tidsperiode(r) (max)</t>
  </si>
  <si>
    <t>Højspænding</t>
  </si>
  <si>
    <t>2027-2028</t>
  </si>
  <si>
    <t>2029-2031</t>
  </si>
  <si>
    <t>2032-2036</t>
  </si>
  <si>
    <t>Mellemspænding</t>
  </si>
  <si>
    <t>Lavspænding</t>
  </si>
  <si>
    <t>Tabel 9b: Nedadrettet fleksibilitetsbehov</t>
  </si>
  <si>
    <t>Okt-Apr, Man-Søn 
15:00-21:59</t>
  </si>
  <si>
    <t>Okt-Apr, Man-Fre 
00:00-05:00</t>
  </si>
  <si>
    <t>Okt-Apr, Man-Fre
00:00-05:00</t>
  </si>
  <si>
    <t>Apr-Okt,Man-Søn 
08:00-18:59</t>
  </si>
  <si>
    <t>Apr-Okt, Man-Søn 
08:00-18:59</t>
  </si>
  <si>
    <t>Apr-Okt Man-Søn 
08:00-18:59</t>
  </si>
  <si>
    <t>OBS: eksemplerne er vejledende og skal slettes så de ikke optræder sammen netvirksomhedens indtastninger.</t>
  </si>
  <si>
    <r>
      <rPr>
        <b/>
        <sz val="11"/>
        <color theme="1"/>
        <rFont val="Calibri"/>
        <family val="2"/>
        <scheme val="minor"/>
      </rPr>
      <t>Formål</t>
    </r>
    <r>
      <rPr>
        <sz val="11"/>
        <color theme="1"/>
        <rFont val="Calibri"/>
        <family val="2"/>
        <scheme val="minor"/>
      </rPr>
      <t xml:space="preserve">
Af hensyn til at gøre det nemmere for planbrugere og myndigheder at benytte oplysninger fra netvirksomheder bedes efterspurgte oplysninger i netudviklingsplanen oplyses i nærværende indtastningformat.  
</t>
    </r>
    <r>
      <rPr>
        <b/>
        <sz val="11"/>
        <color theme="1"/>
        <rFont val="Calibri"/>
        <family val="2"/>
        <scheme val="minor"/>
      </rPr>
      <t xml:space="preserve">Vejledning
</t>
    </r>
    <r>
      <rPr>
        <sz val="11"/>
        <color theme="1"/>
        <rFont val="Calibri"/>
        <family val="2"/>
        <scheme val="minor"/>
      </rPr>
      <t>Nedenstående ark henviser til netudviklingsplanernes forskellige Tabeller/afsnit, hvor netvirksomheden skal angive hhv. kvantitative data og kvalitative oplysninger.</t>
    </r>
  </si>
  <si>
    <t>OBS: eksempler er vejledende og skal slettes så de ikke optræder sammen med egne projekter. Der tages udgangspunkt i AF 2025 høringsudgave</t>
  </si>
  <si>
    <t>"Landsplan AF25" er de generelle analyseforudsætniger udgivet i nov. 2025. Analyseforudsætningerne er udarbejdet af Energistyrelsen og  beskriver et sandsynligt udviklingsforløb for det danske el- og gassystem frem mod 2050, herunder fordelingen  a elforbruget.</t>
  </si>
  <si>
    <t>Landsplan AF25' er de generelle analyseforudsætniger udgivet i nov. 2025. Analyseforudsætningerne er udarbejdet af Energistyrelsen og  beskriver et sandsynligt udviklingsforløb for det danske el- og gassystem frem mod 2050, herunder fordeling af elproduktion.</t>
  </si>
  <si>
    <t xml:space="preserve">"Netvirksomhed AF25" er de generelle analyseforudsætninger udmøntet (dekomponeret) til at afspejle netvirksomhedens andel i tal og pct. i forhold til landsplan. Netvirksomheden udmønter selv analyseforudsætningerne. Fremgangsmåden beskrives i afsnit 7 i  netudviklingsplanen (planformatet).  </t>
  </si>
  <si>
    <t>Netvirksomheden vil ofte have lokal kendskab der kan føre til afvigelser fra de udmøntede generelle analyseforudsætninger. "Netvirksomhed AF25 +/- Lokal" beskriver det justerede tal pba. lokal viden/forhold og herved afvigelsen fra disse i procent.  Tabel 2 i netudviklingsplanen (planformatet) gennemgår de specifikke afvigelser, der er relevante  for netvirksomheden.</t>
  </si>
  <si>
    <t>"Netvirksomhed AF25" er de generelle analyseforudsætninger udmøntet (dekomponeret) til at afspejle netvirksomhedens andel i tal og pct. i forhold til landsplan. Netvirksomheden udmønter selv analyseforudsætningerne. Fremgangsmåden beskrives i afsnit 7 i netudviklingsplanen (planformatet).</t>
  </si>
  <si>
    <t>Netvirksomheden vil ofte have lokal kendskab der kan føre til afvigelser fra de udmøntede generelle analyseforudsætninger. "Netvirksomhed AF25 +/- Lokal" beskriver det justerede tal pba. lokal viden/forhold og herved afvigelsen fra disse i procent.  Tabel 2 i netudviklingsplanen (planformatet) gennemgår de specifikke afvigelser der er relevante  for netvirksomheden.</t>
  </si>
  <si>
    <t>Område</t>
  </si>
  <si>
    <t>A</t>
  </si>
  <si>
    <t>B</t>
  </si>
  <si>
    <t>C</t>
  </si>
  <si>
    <t>"ikke defineret projekt"</t>
  </si>
  <si>
    <t>Afsnit 13 Fleksibilitetsbehov</t>
  </si>
  <si>
    <t>1-2 år (2027-2028)</t>
  </si>
  <si>
    <t>3-5 år (2029-2031)</t>
  </si>
  <si>
    <t>6-10 år (2032-2036)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</si>
</sst>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0.0%"/>
    <numFmt numFmtId="166" formatCode="#,##0.0_ ;\-#,##0.0\ "/>
    <numFmt numFmtId="167" formatCode="#,##0.0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8"/>
      <color theme="1"/>
      <name val="Arial"/>
      <family val="2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FFFFFF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1"/>
      <name val="Calibri"/>
      <family val="2"/>
      <scheme val="minor"/>
    </font>
    <font>
      <sz val="13"/>
      <name val="Calibri"/>
      <family val="2"/>
      <scheme val="minor"/>
    </font>
    <font>
      <b/>
      <sz val="11"/>
      <name val="Calibri"/>
      <family val="2"/>
    </font>
    <font>
      <sz val="12"/>
      <color theme="1"/>
      <name val="Calibri"/>
      <family val="2"/>
      <scheme val="minor"/>
    </font>
    <font>
      <sz val="12"/>
      <color rgb="FFFFFFFF"/>
      <name val="Calibri"/>
      <family val="2"/>
      <scheme val="minor"/>
    </font>
    <font>
      <sz val="9"/>
      <color theme="1"/>
      <name val="Calibri Light"/>
      <family val="2"/>
    </font>
    <font>
      <b/>
      <i/>
      <sz val="12"/>
      <name val="Calibri"/>
      <family val="2"/>
      <scheme val="minor"/>
    </font>
    <font>
      <sz val="12"/>
      <color rgb="FFF2F2F2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color rgb="FFFFFF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9999"/>
        <bgColor indexed="64"/>
      </patternFill>
    </fill>
    <fill>
      <patternFill patternType="solid">
        <fgColor rgb="FF0097A7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CCCC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FFFFFF"/>
      </right>
      <top/>
      <bottom style="thin">
        <color indexed="64"/>
      </bottom>
      <diagonal/>
    </border>
    <border>
      <left style="thin">
        <color rgb="FFFFFFFF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7">
    <xf numFmtId="0" fontId="0" fillId="0" borderId="0"/>
    <xf numFmtId="43" fontId="8" fillId="0" borderId="0" applyFont="0" applyFill="0" applyBorder="0" applyAlignment="0" applyProtection="0"/>
    <xf numFmtId="0" fontId="9" fillId="0" borderId="0"/>
    <xf numFmtId="0" fontId="1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94">
    <xf numFmtId="0" fontId="0" fillId="0" borderId="0" xfId="0"/>
    <xf numFmtId="0" fontId="0" fillId="0" borderId="0" xfId="0" applyAlignment="1">
      <alignment vertical="center"/>
    </xf>
    <xf numFmtId="2" fontId="0" fillId="0" borderId="0" xfId="0" applyNumberFormat="1" applyAlignment="1">
      <alignment vertical="center"/>
    </xf>
    <xf numFmtId="0" fontId="0" fillId="0" borderId="0" xfId="0" applyAlignment="1">
      <alignment vertical="top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0" fillId="0" borderId="11" xfId="3" applyBorder="1" applyAlignment="1">
      <alignment vertical="center"/>
    </xf>
    <xf numFmtId="164" fontId="10" fillId="0" borderId="0" xfId="1" applyNumberFormat="1" applyFont="1" applyAlignment="1">
      <alignment vertical="center"/>
    </xf>
    <xf numFmtId="0" fontId="8" fillId="0" borderId="11" xfId="2" applyFont="1" applyBorder="1" applyAlignment="1">
      <alignment vertical="center"/>
    </xf>
    <xf numFmtId="0" fontId="0" fillId="0" borderId="11" xfId="2" applyFont="1" applyBorder="1" applyAlignment="1">
      <alignment vertical="center"/>
    </xf>
    <xf numFmtId="0" fontId="10" fillId="0" borderId="0" xfId="3" applyAlignment="1">
      <alignment vertical="center"/>
    </xf>
    <xf numFmtId="0" fontId="8" fillId="0" borderId="0" xfId="2" applyFont="1"/>
    <xf numFmtId="0" fontId="8" fillId="0" borderId="0" xfId="2" applyFont="1" applyAlignment="1">
      <alignment vertical="center"/>
    </xf>
    <xf numFmtId="0" fontId="1" fillId="0" borderId="0" xfId="2" applyFont="1"/>
    <xf numFmtId="3" fontId="8" fillId="0" borderId="0" xfId="2" applyNumberFormat="1" applyFont="1"/>
    <xf numFmtId="0" fontId="0" fillId="0" borderId="0" xfId="0" applyAlignment="1">
      <alignment wrapText="1"/>
    </xf>
    <xf numFmtId="0" fontId="1" fillId="4" borderId="0" xfId="0" applyFont="1" applyFill="1"/>
    <xf numFmtId="0" fontId="0" fillId="4" borderId="0" xfId="0" applyFill="1"/>
    <xf numFmtId="0" fontId="0" fillId="4" borderId="0" xfId="0" applyFill="1" applyAlignment="1">
      <alignment wrapText="1"/>
    </xf>
    <xf numFmtId="0" fontId="11" fillId="4" borderId="0" xfId="0" applyFont="1" applyFill="1"/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5" fillId="0" borderId="0" xfId="0" applyFont="1"/>
    <xf numFmtId="0" fontId="14" fillId="0" borderId="0" xfId="0" applyFont="1" applyAlignment="1">
      <alignment vertical="center" wrapText="1"/>
    </xf>
    <xf numFmtId="0" fontId="8" fillId="0" borderId="3" xfId="2" applyFont="1" applyBorder="1" applyAlignment="1">
      <alignment vertical="center"/>
    </xf>
    <xf numFmtId="0" fontId="1" fillId="0" borderId="16" xfId="2" applyFont="1" applyBorder="1"/>
    <xf numFmtId="0" fontId="10" fillId="0" borderId="3" xfId="3" applyBorder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" fillId="0" borderId="11" xfId="2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4" borderId="0" xfId="0" applyFont="1" applyFill="1"/>
    <xf numFmtId="0" fontId="0" fillId="0" borderId="8" xfId="0" applyBorder="1"/>
    <xf numFmtId="0" fontId="5" fillId="2" borderId="7" xfId="0" applyFont="1" applyFill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0" borderId="21" xfId="0" applyFont="1" applyBorder="1" applyAlignment="1">
      <alignment vertical="center"/>
    </xf>
    <xf numFmtId="0" fontId="5" fillId="2" borderId="25" xfId="0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5" borderId="2" xfId="0" applyFont="1" applyFill="1" applyBorder="1"/>
    <xf numFmtId="0" fontId="1" fillId="0" borderId="3" xfId="2" applyFont="1" applyBorder="1" applyAlignment="1">
      <alignment vertical="center"/>
    </xf>
    <xf numFmtId="0" fontId="1" fillId="0" borderId="9" xfId="2" applyFont="1" applyBorder="1" applyAlignment="1">
      <alignment vertical="center"/>
    </xf>
    <xf numFmtId="0" fontId="1" fillId="0" borderId="12" xfId="2" applyFont="1" applyBorder="1"/>
    <xf numFmtId="0" fontId="1" fillId="0" borderId="13" xfId="2" applyFont="1" applyBorder="1"/>
    <xf numFmtId="0" fontId="1" fillId="0" borderId="11" xfId="2" applyFont="1" applyBorder="1"/>
    <xf numFmtId="0" fontId="1" fillId="0" borderId="29" xfId="2" applyFont="1" applyBorder="1"/>
    <xf numFmtId="0" fontId="5" fillId="2" borderId="19" xfId="0" applyFont="1" applyFill="1" applyBorder="1" applyAlignment="1">
      <alignment vertical="center"/>
    </xf>
    <xf numFmtId="0" fontId="5" fillId="2" borderId="18" xfId="0" applyFont="1" applyFill="1" applyBorder="1" applyAlignment="1">
      <alignment vertical="center"/>
    </xf>
    <xf numFmtId="0" fontId="5" fillId="2" borderId="20" xfId="0" applyFont="1" applyFill="1" applyBorder="1" applyAlignment="1">
      <alignment vertical="center"/>
    </xf>
    <xf numFmtId="0" fontId="1" fillId="0" borderId="11" xfId="2" applyFont="1" applyBorder="1" applyAlignment="1">
      <alignment vertical="center"/>
    </xf>
    <xf numFmtId="0" fontId="1" fillId="0" borderId="12" xfId="2" applyFont="1" applyBorder="1" applyAlignment="1">
      <alignment horizontal="left" vertical="top"/>
    </xf>
    <xf numFmtId="0" fontId="4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0" fillId="0" borderId="28" xfId="0" applyBorder="1"/>
    <xf numFmtId="0" fontId="0" fillId="0" borderId="15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28" xfId="0" applyBorder="1" applyAlignment="1">
      <alignment vertical="center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vertical="center"/>
    </xf>
    <xf numFmtId="0" fontId="0" fillId="0" borderId="28" xfId="0" applyBorder="1" applyAlignment="1">
      <alignment horizontal="left" vertical="center" wrapText="1"/>
    </xf>
    <xf numFmtId="2" fontId="1" fillId="0" borderId="28" xfId="0" applyNumberFormat="1" applyFont="1" applyBorder="1" applyAlignment="1">
      <alignment vertical="center"/>
    </xf>
    <xf numFmtId="0" fontId="0" fillId="0" borderId="10" xfId="0" applyBorder="1"/>
    <xf numFmtId="0" fontId="4" fillId="0" borderId="28" xfId="0" applyFont="1" applyBorder="1" applyAlignment="1">
      <alignment vertical="center"/>
    </xf>
    <xf numFmtId="0" fontId="0" fillId="0" borderId="0" xfId="0" applyAlignment="1">
      <alignment vertical="center" wrapText="1"/>
    </xf>
    <xf numFmtId="0" fontId="5" fillId="2" borderId="14" xfId="0" applyFont="1" applyFill="1" applyBorder="1" applyAlignment="1">
      <alignment vertical="center"/>
    </xf>
    <xf numFmtId="0" fontId="4" fillId="0" borderId="28" xfId="0" applyFont="1" applyBorder="1" applyAlignment="1">
      <alignment vertical="center" wrapText="1"/>
    </xf>
    <xf numFmtId="0" fontId="1" fillId="0" borderId="28" xfId="0" applyFont="1" applyBorder="1"/>
    <xf numFmtId="0" fontId="0" fillId="0" borderId="15" xfId="0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28" xfId="0" applyBorder="1" applyAlignment="1">
      <alignment vertical="center" wrapText="1"/>
    </xf>
    <xf numFmtId="0" fontId="13" fillId="0" borderId="30" xfId="0" applyFont="1" applyBorder="1" applyAlignment="1">
      <alignment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12" fillId="4" borderId="0" xfId="0" applyFont="1" applyFill="1"/>
    <xf numFmtId="9" fontId="12" fillId="0" borderId="0" xfId="0" applyNumberFormat="1" applyFont="1" applyAlignment="1">
      <alignment horizontal="center" vertical="center"/>
    </xf>
    <xf numFmtId="9" fontId="15" fillId="4" borderId="0" xfId="0" applyNumberFormat="1" applyFont="1" applyFill="1"/>
    <xf numFmtId="0" fontId="13" fillId="5" borderId="0" xfId="0" applyFont="1" applyFill="1"/>
    <xf numFmtId="0" fontId="6" fillId="3" borderId="0" xfId="0" applyFont="1" applyFill="1" applyAlignment="1">
      <alignment horizontal="center" vertical="center" wrapText="1"/>
    </xf>
    <xf numFmtId="0" fontId="5" fillId="2" borderId="28" xfId="0" applyFont="1" applyFill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6" fillId="2" borderId="28" xfId="0" applyFont="1" applyFill="1" applyBorder="1" applyAlignment="1">
      <alignment horizontal="center" vertical="center" wrapText="1"/>
    </xf>
    <xf numFmtId="165" fontId="0" fillId="5" borderId="11" xfId="2" applyNumberFormat="1" applyFont="1" applyFill="1" applyBorder="1" applyAlignment="1">
      <alignment horizontal="center" vertical="center"/>
    </xf>
    <xf numFmtId="165" fontId="8" fillId="5" borderId="11" xfId="2" applyNumberFormat="1" applyFont="1" applyFill="1" applyBorder="1" applyAlignment="1">
      <alignment horizontal="center" vertical="center"/>
    </xf>
    <xf numFmtId="165" fontId="0" fillId="5" borderId="3" xfId="2" applyNumberFormat="1" applyFont="1" applyFill="1" applyBorder="1" applyAlignment="1">
      <alignment horizontal="center" vertical="center"/>
    </xf>
    <xf numFmtId="165" fontId="8" fillId="5" borderId="3" xfId="2" applyNumberFormat="1" applyFont="1" applyFill="1" applyBorder="1" applyAlignment="1">
      <alignment horizontal="center" vertical="center"/>
    </xf>
    <xf numFmtId="165" fontId="0" fillId="5" borderId="16" xfId="2" applyNumberFormat="1" applyFont="1" applyFill="1" applyBorder="1" applyAlignment="1">
      <alignment horizontal="center" vertical="center"/>
    </xf>
    <xf numFmtId="165" fontId="8" fillId="5" borderId="16" xfId="2" applyNumberFormat="1" applyFont="1" applyFill="1" applyBorder="1" applyAlignment="1">
      <alignment horizontal="center" vertical="center"/>
    </xf>
    <xf numFmtId="165" fontId="8" fillId="5" borderId="9" xfId="2" applyNumberFormat="1" applyFont="1" applyFill="1" applyBorder="1" applyAlignment="1">
      <alignment horizontal="center" vertical="center"/>
    </xf>
    <xf numFmtId="0" fontId="15" fillId="5" borderId="0" xfId="0" applyFont="1" applyFill="1" applyAlignment="1">
      <alignment horizontal="center" vertical="center" wrapText="1"/>
    </xf>
    <xf numFmtId="0" fontId="12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9" fontId="12" fillId="5" borderId="0" xfId="0" applyNumberFormat="1" applyFont="1" applyFill="1" applyAlignment="1">
      <alignment horizontal="center" vertical="center"/>
    </xf>
    <xf numFmtId="9" fontId="15" fillId="5" borderId="0" xfId="0" applyNumberFormat="1" applyFont="1" applyFill="1" applyAlignment="1">
      <alignment horizontal="center" vertical="center" wrapText="1"/>
    </xf>
    <xf numFmtId="0" fontId="20" fillId="3" borderId="40" xfId="0" applyFont="1" applyFill="1" applyBorder="1"/>
    <xf numFmtId="0" fontId="20" fillId="3" borderId="40" xfId="0" applyFont="1" applyFill="1" applyBorder="1" applyAlignment="1">
      <alignment horizontal="center"/>
    </xf>
    <xf numFmtId="0" fontId="0" fillId="0" borderId="42" xfId="0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0" fillId="0" borderId="26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21" fillId="3" borderId="40" xfId="0" applyFont="1" applyFill="1" applyBorder="1" applyAlignment="1">
      <alignment horizontal="center" vertical="center" wrapText="1"/>
    </xf>
    <xf numFmtId="0" fontId="21" fillId="3" borderId="0" xfId="0" applyFont="1" applyFill="1" applyAlignment="1">
      <alignment horizontal="center" vertical="center" wrapText="1"/>
    </xf>
    <xf numFmtId="0" fontId="1" fillId="0" borderId="4" xfId="2" applyFont="1" applyBorder="1" applyAlignment="1">
      <alignment horizontal="left" vertical="center"/>
    </xf>
    <xf numFmtId="166" fontId="19" fillId="0" borderId="11" xfId="1" applyNumberFormat="1" applyFont="1" applyBorder="1" applyAlignment="1">
      <alignment vertical="center"/>
    </xf>
    <xf numFmtId="166" fontId="0" fillId="5" borderId="11" xfId="2" applyNumberFormat="1" applyFont="1" applyFill="1" applyBorder="1" applyAlignment="1">
      <alignment horizontal="center" vertical="center"/>
    </xf>
    <xf numFmtId="166" fontId="8" fillId="5" borderId="11" xfId="2" applyNumberFormat="1" applyFont="1" applyFill="1" applyBorder="1" applyAlignment="1">
      <alignment horizontal="center" vertical="center"/>
    </xf>
    <xf numFmtId="166" fontId="19" fillId="0" borderId="3" xfId="1" applyNumberFormat="1" applyFont="1" applyBorder="1" applyAlignment="1">
      <alignment vertical="center"/>
    </xf>
    <xf numFmtId="166" fontId="8" fillId="5" borderId="17" xfId="2" applyNumberFormat="1" applyFont="1" applyFill="1" applyBorder="1" applyAlignment="1">
      <alignment horizontal="center" vertical="center"/>
    </xf>
    <xf numFmtId="166" fontId="19" fillId="0" borderId="16" xfId="1" applyNumberFormat="1" applyFont="1" applyBorder="1" applyAlignment="1">
      <alignment vertical="center"/>
    </xf>
    <xf numFmtId="166" fontId="8" fillId="5" borderId="9" xfId="2" applyNumberFormat="1" applyFont="1" applyFill="1" applyBorder="1" applyAlignment="1">
      <alignment horizontal="center" vertical="center"/>
    </xf>
    <xf numFmtId="165" fontId="8" fillId="5" borderId="17" xfId="2" applyNumberFormat="1" applyFont="1" applyFill="1" applyBorder="1" applyAlignment="1">
      <alignment horizontal="center" vertical="center"/>
    </xf>
    <xf numFmtId="166" fontId="0" fillId="5" borderId="17" xfId="2" applyNumberFormat="1" applyFont="1" applyFill="1" applyBorder="1" applyAlignment="1">
      <alignment horizontal="center" vertical="center"/>
    </xf>
    <xf numFmtId="166" fontId="19" fillId="0" borderId="12" xfId="1" applyNumberFormat="1" applyFont="1" applyBorder="1" applyAlignment="1">
      <alignment vertical="center"/>
    </xf>
    <xf numFmtId="166" fontId="0" fillId="5" borderId="3" xfId="2" applyNumberFormat="1" applyFont="1" applyFill="1" applyBorder="1" applyAlignment="1">
      <alignment horizontal="center" vertical="center"/>
    </xf>
    <xf numFmtId="166" fontId="8" fillId="5" borderId="16" xfId="2" applyNumberFormat="1" applyFont="1" applyFill="1" applyBorder="1" applyAlignment="1">
      <alignment horizontal="center" vertical="center"/>
    </xf>
    <xf numFmtId="3" fontId="0" fillId="0" borderId="28" xfId="0" applyNumberFormat="1" applyBorder="1" applyAlignment="1">
      <alignment vertical="center"/>
    </xf>
    <xf numFmtId="3" fontId="0" fillId="0" borderId="0" xfId="0" applyNumberFormat="1" applyAlignment="1">
      <alignment vertical="center"/>
    </xf>
    <xf numFmtId="3" fontId="1" fillId="0" borderId="28" xfId="0" applyNumberFormat="1" applyFont="1" applyBorder="1"/>
    <xf numFmtId="167" fontId="0" fillId="0" borderId="0" xfId="0" applyNumberFormat="1" applyAlignment="1">
      <alignment vertical="center"/>
    </xf>
    <xf numFmtId="167" fontId="0" fillId="0" borderId="28" xfId="0" applyNumberFormat="1" applyBorder="1" applyAlignment="1">
      <alignment vertical="center"/>
    </xf>
    <xf numFmtId="167" fontId="0" fillId="0" borderId="28" xfId="0" applyNumberFormat="1" applyBorder="1" applyAlignment="1">
      <alignment wrapText="1"/>
    </xf>
    <xf numFmtId="167" fontId="0" fillId="0" borderId="0" xfId="0" applyNumberFormat="1" applyAlignment="1">
      <alignment horizontal="right" vertical="center"/>
    </xf>
    <xf numFmtId="167" fontId="0" fillId="0" borderId="28" xfId="0" applyNumberFormat="1" applyBorder="1" applyAlignment="1">
      <alignment horizontal="right" vertical="center"/>
    </xf>
    <xf numFmtId="167" fontId="0" fillId="0" borderId="32" xfId="0" applyNumberFormat="1" applyBorder="1" applyAlignment="1">
      <alignment horizontal="right" vertical="center"/>
    </xf>
    <xf numFmtId="167" fontId="0" fillId="0" borderId="30" xfId="0" applyNumberFormat="1" applyBorder="1" applyAlignment="1">
      <alignment horizontal="right" vertical="center"/>
    </xf>
    <xf numFmtId="167" fontId="0" fillId="0" borderId="34" xfId="0" applyNumberFormat="1" applyBorder="1" applyAlignment="1">
      <alignment horizontal="right" vertical="center"/>
    </xf>
    <xf numFmtId="167" fontId="0" fillId="0" borderId="35" xfId="0" applyNumberFormat="1" applyBorder="1" applyAlignment="1">
      <alignment horizontal="right" vertical="center"/>
    </xf>
    <xf numFmtId="167" fontId="0" fillId="0" borderId="36" xfId="0" applyNumberFormat="1" applyBorder="1" applyAlignment="1">
      <alignment horizontal="right" vertical="center"/>
    </xf>
    <xf numFmtId="167" fontId="0" fillId="0" borderId="31" xfId="0" applyNumberFormat="1" applyBorder="1" applyAlignment="1">
      <alignment horizontal="right" vertical="center"/>
    </xf>
    <xf numFmtId="167" fontId="0" fillId="0" borderId="0" xfId="0" applyNumberFormat="1" applyAlignment="1">
      <alignment horizontal="center" vertical="center" wrapText="1"/>
    </xf>
    <xf numFmtId="167" fontId="0" fillId="0" borderId="41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167" fontId="0" fillId="0" borderId="43" xfId="0" applyNumberFormat="1" applyBorder="1" applyAlignment="1">
      <alignment horizontal="center" vertical="center" wrapText="1"/>
    </xf>
    <xf numFmtId="0" fontId="4" fillId="6" borderId="0" xfId="0" applyFont="1" applyFill="1"/>
    <xf numFmtId="0" fontId="12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left" vertical="center"/>
    </xf>
    <xf numFmtId="0" fontId="23" fillId="6" borderId="0" xfId="0" applyFont="1" applyFill="1" applyAlignment="1">
      <alignment vertical="center"/>
    </xf>
    <xf numFmtId="0" fontId="24" fillId="3" borderId="45" xfId="0" applyFont="1" applyFill="1" applyBorder="1" applyAlignment="1">
      <alignment horizontal="left" vertical="center" wrapText="1"/>
    </xf>
    <xf numFmtId="0" fontId="24" fillId="3" borderId="7" xfId="0" applyFont="1" applyFill="1" applyBorder="1" applyAlignment="1">
      <alignment horizontal="left" vertical="center" wrapText="1"/>
    </xf>
    <xf numFmtId="0" fontId="5" fillId="3" borderId="5" xfId="0" applyFont="1" applyFill="1" applyBorder="1"/>
    <xf numFmtId="0" fontId="5" fillId="3" borderId="6" xfId="0" applyFont="1" applyFill="1" applyBorder="1"/>
    <xf numFmtId="0" fontId="5" fillId="3" borderId="28" xfId="0" applyFont="1" applyFill="1" applyBorder="1"/>
    <xf numFmtId="0" fontId="12" fillId="4" borderId="0" xfId="0" applyFont="1" applyFill="1" applyAlignment="1">
      <alignment horizontal="center" vertical="center"/>
    </xf>
    <xf numFmtId="9" fontId="0" fillId="5" borderId="0" xfId="0" applyNumberFormat="1" applyFill="1" applyAlignment="1">
      <alignment horizontal="center" vertical="center"/>
    </xf>
    <xf numFmtId="0" fontId="25" fillId="5" borderId="0" xfId="0" applyFont="1" applyFill="1"/>
    <xf numFmtId="0" fontId="12" fillId="0" borderId="0" xfId="0" applyFont="1"/>
    <xf numFmtId="0" fontId="12" fillId="0" borderId="0" xfId="0" applyFont="1" applyAlignment="1">
      <alignment wrapText="1"/>
    </xf>
    <xf numFmtId="0" fontId="15" fillId="0" borderId="0" xfId="0" applyFont="1" applyAlignment="1">
      <alignment horizontal="center" vertical="center"/>
    </xf>
    <xf numFmtId="0" fontId="12" fillId="4" borderId="0" xfId="0" applyFont="1" applyFill="1" applyAlignment="1">
      <alignment wrapText="1"/>
    </xf>
    <xf numFmtId="0" fontId="15" fillId="4" borderId="0" xfId="0" applyFont="1" applyFill="1"/>
    <xf numFmtId="9" fontId="5" fillId="3" borderId="28" xfId="0" applyNumberFormat="1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9" fontId="13" fillId="5" borderId="0" xfId="0" applyNumberFormat="1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9" fontId="25" fillId="5" borderId="0" xfId="0" applyNumberFormat="1" applyFont="1" applyFill="1" applyAlignment="1">
      <alignment horizontal="center" vertical="center"/>
    </xf>
    <xf numFmtId="0" fontId="22" fillId="0" borderId="8" xfId="0" applyFont="1" applyBorder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166" fontId="1" fillId="0" borderId="16" xfId="2" applyNumberFormat="1" applyFont="1" applyBorder="1" applyAlignment="1">
      <alignment vertical="center"/>
    </xf>
    <xf numFmtId="0" fontId="22" fillId="5" borderId="8" xfId="0" applyFont="1" applyFill="1" applyBorder="1" applyAlignment="1">
      <alignment vertical="center" wrapText="1"/>
    </xf>
    <xf numFmtId="0" fontId="0" fillId="5" borderId="0" xfId="0" applyFill="1"/>
    <xf numFmtId="0" fontId="5" fillId="2" borderId="46" xfId="0" applyFont="1" applyFill="1" applyBorder="1" applyAlignment="1">
      <alignment vertical="center"/>
    </xf>
    <xf numFmtId="0" fontId="5" fillId="2" borderId="4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167" fontId="0" fillId="0" borderId="0" xfId="0" applyNumberFormat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0" fillId="3" borderId="0" xfId="0" applyNumberFormat="1" applyFill="1" applyAlignment="1">
      <alignment horizontal="left" vertical="top" wrapText="1"/>
    </xf>
    <xf numFmtId="0" fontId="14" fillId="3" borderId="1" xfId="0" applyFont="1" applyFill="1" applyBorder="1" applyAlignment="1">
      <alignment horizontal="center" vertical="top" wrapText="1"/>
    </xf>
    <xf numFmtId="0" fontId="14" fillId="3" borderId="0" xfId="0" applyFont="1" applyFill="1" applyAlignment="1">
      <alignment horizontal="center" vertical="top" wrapText="1"/>
    </xf>
    <xf numFmtId="0" fontId="5" fillId="2" borderId="20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top" wrapText="1"/>
    </xf>
    <xf numFmtId="0" fontId="14" fillId="3" borderId="0" xfId="0" applyFont="1" applyFill="1" applyAlignment="1">
      <alignment horizontal="left" vertical="top" wrapText="1"/>
    </xf>
    <xf numFmtId="0" fontId="3" fillId="5" borderId="14" xfId="0" applyFont="1" applyFill="1" applyBorder="1" applyAlignment="1">
      <alignment horizontal="center" vertical="center" wrapText="1"/>
    </xf>
    <xf numFmtId="0" fontId="0" fillId="5" borderId="14" xfId="0" applyFill="1" applyBorder="1" applyAlignment="1"/>
  </cellXfs>
  <cellStyles count="7">
    <cellStyle name="Komma" xfId="1" builtinId="3"/>
    <cellStyle name="Komma 2" xfId="4" xr:uid="{00000000-0005-0000-0000-000001000000}"/>
    <cellStyle name="Komma 2 2" xfId="6" xr:uid="{00000000-0005-0000-0000-000002000000}"/>
    <cellStyle name="Komma 3" xfId="5" xr:uid="{00000000-0005-0000-0000-000003000000}"/>
    <cellStyle name="Normal" xfId="0" builtinId="0"/>
    <cellStyle name="Normal 103" xfId="3" xr:uid="{00000000-0005-0000-0000-000005000000}"/>
    <cellStyle name="Normal 2" xfId="2" xr:uid="{00000000-0005-0000-0000-000006000000}"/>
  </cellStyles>
  <dxfs count="0"/>
  <tableStyles count="0" defaultTableStyle="TableStyleMedium2" defaultPivotStyle="PivotStyleLight16"/>
  <colors>
    <mruColors>
      <color rgb="FF0097A7"/>
      <color rgb="FF33CCCC"/>
      <color rgb="FF0099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"/>
  <sheetViews>
    <sheetView zoomScaleNormal="100" workbookViewId="0">
      <selection activeCell="A2" sqref="A2:J2"/>
    </sheetView>
  </sheetViews>
  <sheetFormatPr defaultRowHeight="15" x14ac:dyDescent="0.25"/>
  <cols>
    <col min="8" max="8" width="8.85546875" customWidth="1"/>
    <col min="9" max="9" width="9.140625" hidden="1" customWidth="1"/>
  </cols>
  <sheetData>
    <row r="1" spans="1:10" ht="32.25" customHeight="1" x14ac:dyDescent="0.25">
      <c r="A1" s="182" t="s">
        <v>0</v>
      </c>
      <c r="B1" s="182"/>
      <c r="C1" s="182"/>
      <c r="D1" s="182"/>
      <c r="E1" s="182"/>
      <c r="F1" s="182"/>
      <c r="G1" s="182"/>
      <c r="H1" s="182"/>
      <c r="I1" s="182"/>
      <c r="J1" s="182"/>
    </row>
    <row r="2" spans="1:10" ht="141.75" customHeight="1" x14ac:dyDescent="0.25">
      <c r="A2" s="183" t="s">
        <v>162</v>
      </c>
      <c r="B2" s="183"/>
      <c r="C2" s="183"/>
      <c r="D2" s="183"/>
      <c r="E2" s="183"/>
      <c r="F2" s="183"/>
      <c r="G2" s="183"/>
      <c r="H2" s="183"/>
      <c r="I2" s="183"/>
      <c r="J2" s="183"/>
    </row>
  </sheetData>
  <mergeCells count="2">
    <mergeCell ref="A1:J1"/>
    <mergeCell ref="A2:J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0"/>
  <sheetViews>
    <sheetView zoomScale="115" zoomScaleNormal="115" workbookViewId="0">
      <selection activeCell="G8" sqref="G8"/>
    </sheetView>
  </sheetViews>
  <sheetFormatPr defaultRowHeight="15" x14ac:dyDescent="0.25"/>
  <cols>
    <col min="1" max="1" width="22" customWidth="1"/>
    <col min="2" max="2" width="19.42578125" customWidth="1"/>
    <col min="3" max="3" width="26.5703125" customWidth="1"/>
    <col min="4" max="4" width="27.7109375" customWidth="1"/>
    <col min="5" max="7" width="29.85546875" customWidth="1"/>
    <col min="8" max="12" width="9.28515625" customWidth="1"/>
  </cols>
  <sheetData>
    <row r="1" spans="1:11" ht="21.75" customHeight="1" thickBot="1" x14ac:dyDescent="0.4">
      <c r="A1" s="94" t="s">
        <v>175</v>
      </c>
      <c r="B1" s="96"/>
      <c r="C1" s="96"/>
      <c r="D1" s="96"/>
      <c r="E1" s="96"/>
      <c r="H1" s="27"/>
      <c r="I1" s="27"/>
      <c r="J1" s="27"/>
      <c r="K1" s="27"/>
    </row>
    <row r="2" spans="1:11" ht="27" customHeight="1" thickBot="1" x14ac:dyDescent="0.3">
      <c r="A2" s="151" t="s">
        <v>142</v>
      </c>
      <c r="B2" s="148"/>
      <c r="C2" s="148"/>
      <c r="D2" s="148"/>
      <c r="E2" s="148"/>
    </row>
    <row r="3" spans="1:11" ht="18.75" customHeight="1" thickBot="1" x14ac:dyDescent="0.3">
      <c r="A3" s="152" t="s">
        <v>143</v>
      </c>
      <c r="B3" s="153" t="s">
        <v>144</v>
      </c>
      <c r="C3" s="153" t="s">
        <v>145</v>
      </c>
      <c r="D3" s="153" t="s">
        <v>146</v>
      </c>
      <c r="E3" s="153" t="s">
        <v>147</v>
      </c>
    </row>
    <row r="4" spans="1:11" ht="33" customHeight="1" thickBot="1" x14ac:dyDescent="0.3">
      <c r="A4" s="172" t="s">
        <v>148</v>
      </c>
      <c r="B4" s="172" t="s">
        <v>149</v>
      </c>
      <c r="C4" s="175">
        <v>14150</v>
      </c>
      <c r="D4" s="175">
        <v>10</v>
      </c>
      <c r="E4" s="175" t="s">
        <v>155</v>
      </c>
    </row>
    <row r="5" spans="1:11" ht="24.75" thickBot="1" x14ac:dyDescent="0.3">
      <c r="A5" s="172"/>
      <c r="B5" s="172" t="s">
        <v>150</v>
      </c>
      <c r="C5" s="175">
        <v>35050</v>
      </c>
      <c r="D5" s="175">
        <v>45</v>
      </c>
      <c r="E5" s="175" t="s">
        <v>155</v>
      </c>
    </row>
    <row r="6" spans="1:11" ht="24.75" thickBot="1" x14ac:dyDescent="0.3">
      <c r="A6" s="172"/>
      <c r="B6" s="172" t="s">
        <v>151</v>
      </c>
      <c r="C6" s="175">
        <v>78000</v>
      </c>
      <c r="D6" s="175">
        <v>110</v>
      </c>
      <c r="E6" s="175" t="s">
        <v>156</v>
      </c>
    </row>
    <row r="7" spans="1:11" ht="24.75" thickBot="1" x14ac:dyDescent="0.3">
      <c r="A7" s="172" t="s">
        <v>152</v>
      </c>
      <c r="B7" s="172" t="s">
        <v>149</v>
      </c>
      <c r="C7" s="175">
        <v>12250</v>
      </c>
      <c r="D7" s="175">
        <v>10</v>
      </c>
      <c r="E7" s="175" t="s">
        <v>155</v>
      </c>
    </row>
    <row r="8" spans="1:11" ht="20.25" customHeight="1" thickBot="1" x14ac:dyDescent="0.3">
      <c r="A8" s="172"/>
      <c r="B8" s="172" t="s">
        <v>150</v>
      </c>
      <c r="C8" s="175">
        <v>32800</v>
      </c>
      <c r="D8" s="175">
        <v>35</v>
      </c>
      <c r="E8" s="175" t="s">
        <v>155</v>
      </c>
    </row>
    <row r="9" spans="1:11" ht="24.75" thickBot="1" x14ac:dyDescent="0.3">
      <c r="A9" s="172"/>
      <c r="B9" s="172" t="s">
        <v>151</v>
      </c>
      <c r="C9" s="175">
        <v>76400</v>
      </c>
      <c r="D9" s="175">
        <v>60</v>
      </c>
      <c r="E9" s="175" t="s">
        <v>156</v>
      </c>
      <c r="H9" s="4"/>
      <c r="I9" s="4"/>
    </row>
    <row r="10" spans="1:11" ht="24.75" thickBot="1" x14ac:dyDescent="0.3">
      <c r="A10" s="172" t="s">
        <v>153</v>
      </c>
      <c r="B10" s="172" t="s">
        <v>149</v>
      </c>
      <c r="C10" s="175">
        <v>90</v>
      </c>
      <c r="D10" s="175">
        <v>1</v>
      </c>
      <c r="E10" s="175" t="s">
        <v>155</v>
      </c>
      <c r="H10" s="45"/>
      <c r="I10" s="45"/>
      <c r="J10" s="45"/>
      <c r="K10" s="45"/>
    </row>
    <row r="11" spans="1:11" ht="24.75" thickBot="1" x14ac:dyDescent="0.3">
      <c r="A11" s="172"/>
      <c r="B11" s="172" t="s">
        <v>150</v>
      </c>
      <c r="C11" s="175">
        <v>185</v>
      </c>
      <c r="D11" s="175">
        <v>5</v>
      </c>
      <c r="E11" s="175" t="s">
        <v>155</v>
      </c>
      <c r="F11" s="25"/>
      <c r="G11" s="95"/>
      <c r="H11" s="46"/>
      <c r="I11" s="46"/>
      <c r="J11" s="46"/>
      <c r="K11" s="46"/>
    </row>
    <row r="12" spans="1:11" ht="24.75" thickBot="1" x14ac:dyDescent="0.3">
      <c r="A12" s="172"/>
      <c r="B12" s="172" t="s">
        <v>151</v>
      </c>
      <c r="C12" s="175">
        <v>860</v>
      </c>
      <c r="D12" s="175">
        <v>20</v>
      </c>
      <c r="E12" s="175" t="s">
        <v>157</v>
      </c>
      <c r="F12" s="25"/>
      <c r="G12" s="95"/>
      <c r="H12" s="47"/>
      <c r="J12" s="47"/>
      <c r="K12" s="47"/>
    </row>
    <row r="13" spans="1:11" ht="27" customHeight="1" thickBot="1" x14ac:dyDescent="0.3">
      <c r="A13" s="151" t="s">
        <v>154</v>
      </c>
      <c r="B13" s="149"/>
      <c r="C13" s="150"/>
      <c r="D13" s="149"/>
      <c r="E13" s="150"/>
      <c r="F13" s="25"/>
      <c r="G13" s="95"/>
      <c r="H13" s="48"/>
      <c r="I13" s="47"/>
      <c r="J13" s="47"/>
      <c r="K13" s="47"/>
    </row>
    <row r="14" spans="1:11" ht="18.75" customHeight="1" thickBot="1" x14ac:dyDescent="0.3">
      <c r="A14" s="152" t="s">
        <v>143</v>
      </c>
      <c r="B14" s="153" t="s">
        <v>144</v>
      </c>
      <c r="C14" s="153" t="s">
        <v>145</v>
      </c>
      <c r="D14" s="153" t="s">
        <v>146</v>
      </c>
      <c r="E14" s="153" t="s">
        <v>147</v>
      </c>
      <c r="G14" s="47"/>
      <c r="H14" s="48"/>
      <c r="I14" s="47"/>
      <c r="J14" s="47"/>
      <c r="K14" s="47"/>
    </row>
    <row r="15" spans="1:11" ht="24.75" thickBot="1" x14ac:dyDescent="0.3">
      <c r="A15" s="172" t="s">
        <v>148</v>
      </c>
      <c r="B15" s="172" t="s">
        <v>149</v>
      </c>
      <c r="C15" s="175">
        <v>38500</v>
      </c>
      <c r="D15" s="175">
        <v>55</v>
      </c>
      <c r="E15" s="175" t="s">
        <v>158</v>
      </c>
      <c r="G15" s="47"/>
      <c r="H15" s="48"/>
      <c r="I15" s="47"/>
      <c r="J15" s="47"/>
      <c r="K15" s="47"/>
    </row>
    <row r="16" spans="1:11" ht="24.75" thickBot="1" x14ac:dyDescent="0.3">
      <c r="A16" s="172"/>
      <c r="B16" s="172" t="s">
        <v>150</v>
      </c>
      <c r="C16" s="175">
        <v>67400</v>
      </c>
      <c r="D16" s="175">
        <v>80</v>
      </c>
      <c r="E16" s="175" t="s">
        <v>159</v>
      </c>
      <c r="F16" s="6"/>
    </row>
    <row r="17" spans="1:6" ht="24.75" thickBot="1" x14ac:dyDescent="0.3">
      <c r="A17" s="172"/>
      <c r="B17" s="172" t="s">
        <v>151</v>
      </c>
      <c r="C17" s="175">
        <v>118000</v>
      </c>
      <c r="D17" s="175">
        <v>140</v>
      </c>
      <c r="E17" s="175" t="s">
        <v>159</v>
      </c>
      <c r="F17" s="6"/>
    </row>
    <row r="18" spans="1:6" ht="24.75" thickBot="1" x14ac:dyDescent="0.3">
      <c r="A18" s="172" t="s">
        <v>152</v>
      </c>
      <c r="B18" s="172" t="s">
        <v>149</v>
      </c>
      <c r="C18" s="175">
        <v>12250</v>
      </c>
      <c r="D18" s="175">
        <v>10</v>
      </c>
      <c r="E18" s="175" t="s">
        <v>159</v>
      </c>
      <c r="F18" s="6"/>
    </row>
    <row r="19" spans="1:6" ht="24.75" thickBot="1" x14ac:dyDescent="0.3">
      <c r="A19" s="172"/>
      <c r="B19" s="172" t="s">
        <v>150</v>
      </c>
      <c r="C19" s="175">
        <v>30000</v>
      </c>
      <c r="D19" s="175">
        <v>35</v>
      </c>
      <c r="E19" s="175" t="s">
        <v>159</v>
      </c>
      <c r="F19" s="6"/>
    </row>
    <row r="20" spans="1:6" ht="24.75" thickBot="1" x14ac:dyDescent="0.3">
      <c r="A20" s="172"/>
      <c r="B20" s="172" t="s">
        <v>151</v>
      </c>
      <c r="C20" s="175">
        <v>60000</v>
      </c>
      <c r="D20" s="175">
        <v>60</v>
      </c>
      <c r="E20" s="175" t="s">
        <v>159</v>
      </c>
      <c r="F20" s="6"/>
    </row>
    <row r="21" spans="1:6" ht="24.75" thickBot="1" x14ac:dyDescent="0.3">
      <c r="A21" s="172" t="s">
        <v>153</v>
      </c>
      <c r="B21" s="172" t="s">
        <v>149</v>
      </c>
      <c r="C21" s="175">
        <v>125</v>
      </c>
      <c r="D21" s="175">
        <v>1</v>
      </c>
      <c r="E21" s="175" t="s">
        <v>160</v>
      </c>
      <c r="F21" s="6"/>
    </row>
    <row r="22" spans="1:6" ht="24.75" thickBot="1" x14ac:dyDescent="0.3">
      <c r="A22" s="172"/>
      <c r="B22" s="172" t="s">
        <v>150</v>
      </c>
      <c r="C22" s="175">
        <v>250</v>
      </c>
      <c r="D22" s="175">
        <v>5</v>
      </c>
      <c r="E22" s="175" t="s">
        <v>160</v>
      </c>
      <c r="F22" s="6"/>
    </row>
    <row r="23" spans="1:6" ht="24.75" thickBot="1" x14ac:dyDescent="0.3">
      <c r="A23" s="172"/>
      <c r="B23" s="172" t="s">
        <v>151</v>
      </c>
      <c r="C23" s="175">
        <v>450</v>
      </c>
      <c r="D23" s="175">
        <v>20</v>
      </c>
      <c r="E23" s="175" t="s">
        <v>160</v>
      </c>
      <c r="F23" s="6"/>
    </row>
    <row r="24" spans="1:6" ht="36.75" customHeight="1" x14ac:dyDescent="0.25">
      <c r="A24" s="6"/>
      <c r="C24" s="192" t="s">
        <v>161</v>
      </c>
      <c r="D24" s="193"/>
      <c r="E24" s="193"/>
      <c r="F24" s="6"/>
    </row>
    <row r="25" spans="1:6" ht="36.75" customHeight="1" x14ac:dyDescent="0.25">
      <c r="A25" s="7"/>
      <c r="B25" s="7"/>
      <c r="C25" s="6"/>
      <c r="D25" s="6"/>
      <c r="E25" s="6"/>
      <c r="F25" s="6"/>
    </row>
    <row r="26" spans="1:6" ht="36.75" customHeight="1" x14ac:dyDescent="0.25">
      <c r="A26" s="8"/>
      <c r="B26" s="7"/>
      <c r="C26" s="6"/>
      <c r="D26" s="6"/>
      <c r="E26" s="6"/>
      <c r="F26" s="6"/>
    </row>
    <row r="27" spans="1:6" ht="36.75" customHeight="1" x14ac:dyDescent="0.25">
      <c r="A27" s="7"/>
      <c r="B27" s="7"/>
      <c r="C27" s="6"/>
      <c r="D27" s="6"/>
      <c r="E27" s="6"/>
      <c r="F27" s="6"/>
    </row>
    <row r="28" spans="1:6" ht="36.75" customHeight="1" x14ac:dyDescent="0.25">
      <c r="A28" s="7"/>
      <c r="B28" s="7"/>
      <c r="C28" s="6"/>
      <c r="D28" s="6"/>
      <c r="E28" s="6"/>
      <c r="F28" s="6"/>
    </row>
    <row r="29" spans="1:6" ht="36.75" customHeight="1" x14ac:dyDescent="0.25">
      <c r="A29" s="7"/>
      <c r="B29" s="7"/>
      <c r="C29" s="6"/>
      <c r="D29" s="6"/>
      <c r="E29" s="6"/>
      <c r="F29" s="6"/>
    </row>
    <row r="30" spans="1:6" ht="36.75" customHeight="1" x14ac:dyDescent="0.25">
      <c r="A30" s="7"/>
      <c r="B30" s="7"/>
      <c r="C30" s="6"/>
      <c r="D30" s="6"/>
      <c r="E30" s="6"/>
      <c r="F30" s="6"/>
    </row>
  </sheetData>
  <mergeCells count="1">
    <mergeCell ref="C24:E2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5"/>
  <sheetViews>
    <sheetView zoomScale="115" zoomScaleNormal="115" workbookViewId="0">
      <selection activeCell="C17" sqref="C17"/>
    </sheetView>
  </sheetViews>
  <sheetFormatPr defaultColWidth="10.140625" defaultRowHeight="18.75" customHeight="1" x14ac:dyDescent="0.25"/>
  <cols>
    <col min="1" max="1" width="28.140625" customWidth="1"/>
    <col min="2" max="6" width="15.5703125" customWidth="1"/>
    <col min="7" max="7" width="17" customWidth="1"/>
    <col min="8" max="8" width="10.7109375" customWidth="1"/>
    <col min="9" max="11" width="43" customWidth="1"/>
    <col min="12" max="12" width="10.140625" customWidth="1"/>
  </cols>
  <sheetData>
    <row r="1" spans="1:11" ht="27.75" customHeight="1" x14ac:dyDescent="0.25">
      <c r="A1" s="41" t="s">
        <v>1</v>
      </c>
      <c r="B1" s="41"/>
      <c r="C1" s="41"/>
      <c r="D1" s="41"/>
      <c r="E1" s="41"/>
      <c r="F1" s="41"/>
      <c r="G1" s="42"/>
      <c r="H1" s="34"/>
      <c r="I1" s="41" t="s">
        <v>2</v>
      </c>
      <c r="J1" s="41"/>
      <c r="K1" s="41"/>
    </row>
    <row r="2" spans="1:11" ht="18" customHeight="1" x14ac:dyDescent="0.25">
      <c r="A2" s="49" t="s">
        <v>163</v>
      </c>
      <c r="B2" s="49"/>
      <c r="C2" s="49"/>
      <c r="D2" s="49"/>
      <c r="E2" s="49"/>
      <c r="F2" s="49"/>
      <c r="G2" s="92"/>
      <c r="H2" s="176"/>
    </row>
    <row r="3" spans="1:11" ht="12.75" customHeight="1" x14ac:dyDescent="0.25">
      <c r="A3" s="50" t="s">
        <v>3</v>
      </c>
      <c r="B3" s="52" t="s">
        <v>4</v>
      </c>
      <c r="C3" s="54" t="s">
        <v>5</v>
      </c>
      <c r="D3" s="54"/>
      <c r="E3" s="54" t="s">
        <v>6</v>
      </c>
      <c r="F3" s="54"/>
      <c r="H3" s="35"/>
      <c r="I3" s="184" t="s">
        <v>164</v>
      </c>
      <c r="J3" s="184" t="s">
        <v>166</v>
      </c>
      <c r="K3" s="184" t="s">
        <v>167</v>
      </c>
    </row>
    <row r="4" spans="1:11" ht="12.75" customHeight="1" x14ac:dyDescent="0.25">
      <c r="A4" s="117">
        <v>2036</v>
      </c>
      <c r="B4" s="52"/>
      <c r="C4" s="55"/>
      <c r="D4" s="55"/>
      <c r="E4" s="55"/>
      <c r="F4" s="53"/>
      <c r="H4" s="35"/>
      <c r="I4" s="185"/>
      <c r="J4" s="185"/>
      <c r="K4" s="185"/>
    </row>
    <row r="5" spans="1:11" ht="12.75" customHeight="1" x14ac:dyDescent="0.25">
      <c r="A5" s="51"/>
      <c r="B5" s="52" t="s">
        <v>7</v>
      </c>
      <c r="C5" s="33" t="s">
        <v>7</v>
      </c>
      <c r="D5" s="33" t="s">
        <v>8</v>
      </c>
      <c r="E5" s="33" t="s">
        <v>7</v>
      </c>
      <c r="F5" s="33" t="s">
        <v>9</v>
      </c>
      <c r="H5" s="35"/>
      <c r="I5" s="185"/>
      <c r="J5" s="185"/>
      <c r="K5" s="185"/>
    </row>
    <row r="6" spans="1:11" ht="27.75" customHeight="1" x14ac:dyDescent="0.25">
      <c r="A6" s="13" t="s">
        <v>10</v>
      </c>
      <c r="B6" s="127">
        <v>30406</v>
      </c>
      <c r="C6" s="119">
        <v>11800</v>
      </c>
      <c r="D6" s="97">
        <f>C6/(B6)</f>
        <v>0.38808129974347166</v>
      </c>
      <c r="E6" s="120">
        <v>12800</v>
      </c>
      <c r="F6" s="98">
        <f t="shared" ref="F6:F12" si="0">E6/(C6)-1</f>
        <v>8.4745762711864403E-2</v>
      </c>
      <c r="H6" s="35"/>
      <c r="I6" s="185"/>
      <c r="J6" s="185"/>
      <c r="K6" s="185"/>
    </row>
    <row r="7" spans="1:11" ht="27.75" customHeight="1" x14ac:dyDescent="0.25">
      <c r="A7" s="11" t="s">
        <v>11</v>
      </c>
      <c r="B7" s="127">
        <v>5521</v>
      </c>
      <c r="C7" s="119">
        <v>2150</v>
      </c>
      <c r="D7" s="97">
        <f>C7/(B7)</f>
        <v>0.38942220612207934</v>
      </c>
      <c r="E7" s="120">
        <v>2085</v>
      </c>
      <c r="F7" s="98">
        <f t="shared" si="0"/>
        <v>-3.0232558139534849E-2</v>
      </c>
      <c r="H7" s="35"/>
      <c r="I7" s="185"/>
      <c r="J7" s="185"/>
      <c r="K7" s="185"/>
    </row>
    <row r="8" spans="1:11" ht="27.75" customHeight="1" x14ac:dyDescent="0.25">
      <c r="A8" s="11" t="s">
        <v>12</v>
      </c>
      <c r="B8" s="118">
        <v>5934</v>
      </c>
      <c r="C8" s="119">
        <f>B8*0.384</f>
        <v>2278.6559999999999</v>
      </c>
      <c r="D8" s="97">
        <f>C8/(B8*1)</f>
        <v>0.38400000000000001</v>
      </c>
      <c r="E8" s="120">
        <v>2040</v>
      </c>
      <c r="F8" s="98">
        <f t="shared" si="0"/>
        <v>-0.10473542298618133</v>
      </c>
      <c r="H8" s="35"/>
      <c r="I8" s="185"/>
      <c r="J8" s="185"/>
      <c r="K8" s="185"/>
    </row>
    <row r="9" spans="1:11" ht="27.75" customHeight="1" x14ac:dyDescent="0.25">
      <c r="A9" s="11" t="s">
        <v>13</v>
      </c>
      <c r="B9" s="118">
        <v>3835</v>
      </c>
      <c r="C9" s="119">
        <f>B9*0.38*1</f>
        <v>1457.3</v>
      </c>
      <c r="D9" s="97">
        <f>C9/(B9*1)</f>
        <v>0.38</v>
      </c>
      <c r="E9" s="120">
        <v>1100</v>
      </c>
      <c r="F9" s="98">
        <f t="shared" si="0"/>
        <v>-0.24517944143278658</v>
      </c>
      <c r="H9" s="35"/>
      <c r="I9" s="185"/>
      <c r="J9" s="185"/>
      <c r="K9" s="185"/>
    </row>
    <row r="10" spans="1:11" ht="27.75" customHeight="1" x14ac:dyDescent="0.25">
      <c r="A10" s="11" t="s">
        <v>14</v>
      </c>
      <c r="B10" s="118">
        <v>12934</v>
      </c>
      <c r="C10" s="119">
        <f>B10*0.411*1</f>
        <v>5315.8739999999998</v>
      </c>
      <c r="D10" s="97">
        <f>C10/(B10*1)</f>
        <v>0.41099999999999998</v>
      </c>
      <c r="E10" s="120">
        <v>3950</v>
      </c>
      <c r="F10" s="98">
        <f t="shared" si="0"/>
        <v>-0.25694250841912347</v>
      </c>
      <c r="H10" s="35"/>
      <c r="I10" s="185"/>
      <c r="J10" s="185"/>
      <c r="K10" s="185"/>
    </row>
    <row r="11" spans="1:11" ht="27.75" customHeight="1" x14ac:dyDescent="0.25">
      <c r="A11" s="11" t="s">
        <v>15</v>
      </c>
      <c r="B11" s="118">
        <v>18201</v>
      </c>
      <c r="C11" s="119">
        <f>B11*0.42*1</f>
        <v>7644.42</v>
      </c>
      <c r="D11" s="97">
        <f>C11/(B11*1)</f>
        <v>0.42</v>
      </c>
      <c r="E11" s="120">
        <v>6018</v>
      </c>
      <c r="F11" s="98">
        <f t="shared" si="0"/>
        <v>-0.21275911056692332</v>
      </c>
      <c r="H11" s="35"/>
      <c r="I11" s="185"/>
      <c r="J11" s="185"/>
      <c r="K11" s="185"/>
    </row>
    <row r="12" spans="1:11" ht="27.75" customHeight="1" x14ac:dyDescent="0.25">
      <c r="A12" s="11" t="s">
        <v>16</v>
      </c>
      <c r="B12" s="118">
        <v>30814</v>
      </c>
      <c r="C12" s="119">
        <f>B12*0.401*1</f>
        <v>12356.414000000001</v>
      </c>
      <c r="D12" s="97">
        <f>C12/(B12*1)</f>
        <v>0.40100000000000002</v>
      </c>
      <c r="E12" s="120">
        <v>13620</v>
      </c>
      <c r="F12" s="98">
        <f t="shared" si="0"/>
        <v>0.1022615461087657</v>
      </c>
      <c r="I12" s="12"/>
      <c r="J12" s="12"/>
      <c r="K12" s="12"/>
    </row>
    <row r="13" spans="1:11" ht="27.75" customHeight="1" x14ac:dyDescent="0.25">
      <c r="A13" s="11" t="s">
        <v>17</v>
      </c>
      <c r="B13" s="118">
        <v>0</v>
      </c>
      <c r="C13" s="119">
        <f>B13*0.4*1</f>
        <v>0</v>
      </c>
      <c r="D13" s="97">
        <v>0</v>
      </c>
      <c r="E13" s="120">
        <v>0</v>
      </c>
      <c r="F13" s="98">
        <v>0</v>
      </c>
    </row>
    <row r="14" spans="1:11" ht="27.75" customHeight="1" thickBot="1" x14ac:dyDescent="0.3">
      <c r="A14" s="29" t="s">
        <v>18</v>
      </c>
      <c r="B14" s="121">
        <v>0</v>
      </c>
      <c r="C14" s="128">
        <f>B14*0.4*1000</f>
        <v>0</v>
      </c>
      <c r="D14" s="99">
        <v>0</v>
      </c>
      <c r="E14" s="126">
        <v>0</v>
      </c>
      <c r="F14" s="100">
        <v>0</v>
      </c>
    </row>
    <row r="15" spans="1:11" ht="27.75" customHeight="1" thickTop="1" x14ac:dyDescent="0.25">
      <c r="A15" s="30" t="s">
        <v>19</v>
      </c>
      <c r="B15" s="174">
        <f>SUM(B6:B14)</f>
        <v>107645</v>
      </c>
      <c r="C15" s="129">
        <f>SUM(C6,C7,C8,C9,C10,C11,C12,C13,C14)</f>
        <v>43002.664000000004</v>
      </c>
      <c r="D15" s="101">
        <f>C15/(B15*1)</f>
        <v>0.39948593989502534</v>
      </c>
      <c r="E15" s="124">
        <f>SUM(E6:E14)</f>
        <v>41613</v>
      </c>
      <c r="F15" s="102">
        <f>E15/(C15)-1</f>
        <v>-3.2315765367466609E-2</v>
      </c>
    </row>
  </sheetData>
  <mergeCells count="3">
    <mergeCell ref="J3:J11"/>
    <mergeCell ref="I3:I11"/>
    <mergeCell ref="K3:K1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5"/>
  <sheetViews>
    <sheetView zoomScaleNormal="100" workbookViewId="0">
      <selection activeCell="B9" sqref="B9"/>
    </sheetView>
  </sheetViews>
  <sheetFormatPr defaultColWidth="10.140625" defaultRowHeight="18.75" customHeight="1" x14ac:dyDescent="0.25"/>
  <cols>
    <col min="1" max="1" width="26" customWidth="1"/>
    <col min="2" max="2" width="14.85546875" customWidth="1"/>
    <col min="3" max="6" width="13.28515625" customWidth="1"/>
    <col min="7" max="7" width="18" customWidth="1"/>
    <col min="8" max="8" width="16.140625" customWidth="1"/>
    <col min="9" max="9" width="30.28515625" customWidth="1"/>
    <col min="10" max="10" width="33.28515625" customWidth="1"/>
    <col min="11" max="11" width="34" customWidth="1"/>
    <col min="12" max="13" width="45.5703125" customWidth="1"/>
  </cols>
  <sheetData>
    <row r="1" spans="1:13" ht="27.75" customHeight="1" x14ac:dyDescent="0.25">
      <c r="A1" s="56" t="s">
        <v>20</v>
      </c>
      <c r="B1" s="57"/>
      <c r="C1" s="57"/>
      <c r="D1" s="57"/>
      <c r="E1" s="57"/>
      <c r="F1" s="58"/>
      <c r="G1" s="42"/>
      <c r="H1" s="4"/>
      <c r="I1" s="186" t="s">
        <v>2</v>
      </c>
      <c r="J1" s="187"/>
      <c r="K1" s="188"/>
    </row>
    <row r="2" spans="1:13" ht="15" x14ac:dyDescent="0.25">
      <c r="A2" s="49" t="s">
        <v>163</v>
      </c>
      <c r="B2" s="49"/>
      <c r="C2" s="49"/>
      <c r="D2" s="49"/>
      <c r="E2" s="49"/>
      <c r="F2" s="49"/>
      <c r="G2" s="92"/>
      <c r="H2" s="176"/>
      <c r="I2" s="28"/>
      <c r="L2" s="189"/>
      <c r="M2" s="189"/>
    </row>
    <row r="3" spans="1:13" ht="12.75" customHeight="1" x14ac:dyDescent="0.25">
      <c r="A3" s="59" t="s">
        <v>21</v>
      </c>
      <c r="B3" s="54" t="s">
        <v>4</v>
      </c>
      <c r="C3" s="54" t="s">
        <v>5</v>
      </c>
      <c r="D3" s="54"/>
      <c r="E3" s="54" t="s">
        <v>22</v>
      </c>
      <c r="F3" s="54"/>
      <c r="I3" s="190" t="s">
        <v>165</v>
      </c>
      <c r="J3" s="190" t="s">
        <v>168</v>
      </c>
      <c r="K3" s="190" t="s">
        <v>169</v>
      </c>
      <c r="L3" s="189"/>
      <c r="M3" s="189"/>
    </row>
    <row r="4" spans="1:13" ht="12.75" customHeight="1" x14ac:dyDescent="0.25">
      <c r="A4" s="60">
        <v>2036</v>
      </c>
      <c r="B4" s="53"/>
      <c r="C4" s="54"/>
      <c r="D4" s="54"/>
      <c r="E4" s="54"/>
      <c r="F4" s="54"/>
      <c r="I4" s="191"/>
      <c r="J4" s="191"/>
      <c r="K4" s="191"/>
      <c r="L4" s="189"/>
      <c r="M4" s="189"/>
    </row>
    <row r="5" spans="1:13" ht="16.5" customHeight="1" x14ac:dyDescent="0.25">
      <c r="A5" s="59"/>
      <c r="B5" s="54" t="s">
        <v>23</v>
      </c>
      <c r="C5" s="33" t="s">
        <v>23</v>
      </c>
      <c r="D5" s="33" t="s">
        <v>8</v>
      </c>
      <c r="E5" s="33" t="s">
        <v>23</v>
      </c>
      <c r="F5" s="33" t="s">
        <v>9</v>
      </c>
      <c r="I5" s="191"/>
      <c r="J5" s="191"/>
      <c r="K5" s="191"/>
      <c r="L5" s="189"/>
      <c r="M5" s="189"/>
    </row>
    <row r="6" spans="1:13" ht="27.75" customHeight="1" x14ac:dyDescent="0.25">
      <c r="A6" s="14" t="s">
        <v>24</v>
      </c>
      <c r="B6" s="118">
        <v>24613</v>
      </c>
      <c r="C6" s="119">
        <v>8060</v>
      </c>
      <c r="D6" s="98">
        <f>C6/B6</f>
        <v>0.32746922358103442</v>
      </c>
      <c r="E6" s="120">
        <v>8655</v>
      </c>
      <c r="F6" s="98">
        <f>E6/C6-1</f>
        <v>7.3821339950372211E-2</v>
      </c>
      <c r="I6" s="191"/>
      <c r="J6" s="191"/>
      <c r="K6" s="191"/>
      <c r="L6" s="189"/>
      <c r="M6" s="189"/>
    </row>
    <row r="7" spans="1:13" ht="27.75" customHeight="1" x14ac:dyDescent="0.25">
      <c r="A7" s="11" t="s">
        <v>25</v>
      </c>
      <c r="B7" s="118">
        <v>7695</v>
      </c>
      <c r="C7" s="120">
        <v>3620</v>
      </c>
      <c r="D7" s="98">
        <f>C7/B7</f>
        <v>0.47043534762833006</v>
      </c>
      <c r="E7" s="120">
        <v>3755</v>
      </c>
      <c r="F7" s="98">
        <f>E7/C7-1</f>
        <v>3.7292817679557944E-2</v>
      </c>
      <c r="I7" s="191"/>
      <c r="J7" s="191"/>
      <c r="K7" s="191"/>
      <c r="L7" s="189"/>
      <c r="M7" s="189"/>
    </row>
    <row r="8" spans="1:13" ht="27.75" customHeight="1" x14ac:dyDescent="0.25">
      <c r="A8" s="11" t="s">
        <v>26</v>
      </c>
      <c r="B8" s="118">
        <v>1353</v>
      </c>
      <c r="C8" s="120">
        <v>615</v>
      </c>
      <c r="D8" s="98">
        <f>C8/B8</f>
        <v>0.45454545454545453</v>
      </c>
      <c r="E8" s="120">
        <v>650</v>
      </c>
      <c r="F8" s="98">
        <f>E8/C8-1</f>
        <v>5.6910569105691033E-2</v>
      </c>
      <c r="I8" s="191"/>
      <c r="J8" s="191"/>
      <c r="K8" s="191"/>
      <c r="L8" s="189"/>
      <c r="M8" s="189"/>
    </row>
    <row r="9" spans="1:13" ht="27.75" customHeight="1" thickBot="1" x14ac:dyDescent="0.3">
      <c r="A9" s="31" t="s">
        <v>27</v>
      </c>
      <c r="B9" s="121">
        <v>0</v>
      </c>
      <c r="C9" s="122">
        <f>0.4*B9</f>
        <v>0</v>
      </c>
      <c r="D9" s="125">
        <v>0</v>
      </c>
      <c r="E9" s="126">
        <v>0</v>
      </c>
      <c r="F9" s="125">
        <v>0</v>
      </c>
      <c r="I9" s="191"/>
      <c r="J9" s="191"/>
      <c r="K9" s="191"/>
      <c r="L9" s="189"/>
      <c r="M9" s="189"/>
    </row>
    <row r="10" spans="1:13" ht="27.75" customHeight="1" thickTop="1" x14ac:dyDescent="0.25">
      <c r="A10" s="30" t="s">
        <v>19</v>
      </c>
      <c r="B10" s="123">
        <f>SUM(B6:B9)</f>
        <v>33661</v>
      </c>
      <c r="C10" s="124">
        <f>SUM(C6:C9)</f>
        <v>12295</v>
      </c>
      <c r="D10" s="103">
        <f>C10/B10</f>
        <v>0.36525949912361488</v>
      </c>
      <c r="E10" s="124">
        <f>SUM(E6:E8)</f>
        <v>13060</v>
      </c>
      <c r="F10" s="103">
        <f>(E10/C10)-1</f>
        <v>6.2220414802765411E-2</v>
      </c>
      <c r="I10" s="191"/>
      <c r="J10" s="191"/>
      <c r="K10" s="191"/>
    </row>
    <row r="11" spans="1:13" ht="27.75" customHeight="1" x14ac:dyDescent="0.25">
      <c r="A11" s="15"/>
      <c r="B11" s="12"/>
      <c r="C11" s="12"/>
      <c r="D11" s="16"/>
      <c r="E11" s="16"/>
      <c r="F11" s="16"/>
      <c r="G11" s="16"/>
      <c r="I11" s="191"/>
      <c r="J11" s="191"/>
      <c r="K11" s="191"/>
    </row>
    <row r="12" spans="1:13" ht="27.75" customHeight="1" x14ac:dyDescent="0.25">
      <c r="A12" s="15"/>
      <c r="B12" s="12"/>
      <c r="C12" s="12"/>
      <c r="D12" s="16"/>
      <c r="E12" s="16"/>
      <c r="F12" s="16"/>
      <c r="G12" s="16"/>
      <c r="I12" s="12"/>
    </row>
    <row r="13" spans="1:13" ht="27.75" customHeight="1" x14ac:dyDescent="0.25">
      <c r="A13" s="15"/>
      <c r="B13" s="12"/>
      <c r="C13" s="12"/>
      <c r="D13" s="16"/>
      <c r="E13" s="16"/>
      <c r="F13" s="16"/>
      <c r="G13" s="16"/>
    </row>
    <row r="14" spans="1:13" ht="27.75" customHeight="1" x14ac:dyDescent="0.25">
      <c r="A14" s="17"/>
      <c r="B14" s="12"/>
      <c r="C14" s="12"/>
      <c r="D14" s="16"/>
      <c r="E14" s="16"/>
      <c r="F14" s="16"/>
      <c r="G14" s="16"/>
    </row>
    <row r="15" spans="1:13" ht="27.75" customHeight="1" x14ac:dyDescent="0.25">
      <c r="A15" s="18"/>
      <c r="B15" s="19"/>
      <c r="C15" s="16"/>
      <c r="D15" s="16"/>
      <c r="E15" s="16"/>
      <c r="F15" s="16"/>
      <c r="G15" s="16"/>
    </row>
  </sheetData>
  <mergeCells count="6">
    <mergeCell ref="I1:K1"/>
    <mergeCell ref="L2:L9"/>
    <mergeCell ref="M2:M9"/>
    <mergeCell ref="J3:J11"/>
    <mergeCell ref="I3:I11"/>
    <mergeCell ref="K3:K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2"/>
  <sheetViews>
    <sheetView zoomScale="85" zoomScaleNormal="85" workbookViewId="0"/>
  </sheetViews>
  <sheetFormatPr defaultRowHeight="15" x14ac:dyDescent="0.25"/>
  <cols>
    <col min="1" max="1" width="27.7109375" bestFit="1" customWidth="1"/>
    <col min="2" max="2" width="28.140625" customWidth="1"/>
    <col min="3" max="3" width="35.140625" customWidth="1"/>
    <col min="4" max="4" width="18.5703125" bestFit="1" customWidth="1"/>
    <col min="8" max="8" width="8.85546875" customWidth="1"/>
    <col min="9" max="9" width="9.140625" hidden="1" customWidth="1"/>
  </cols>
  <sheetData>
    <row r="1" spans="1:9" ht="49.5" customHeight="1" thickBot="1" x14ac:dyDescent="0.3">
      <c r="A1" s="41" t="s">
        <v>28</v>
      </c>
      <c r="B1" s="74"/>
      <c r="C1" s="41"/>
      <c r="D1" s="74"/>
      <c r="E1" s="40"/>
      <c r="F1" s="39"/>
      <c r="G1" s="39"/>
      <c r="H1" s="39"/>
      <c r="I1" s="38"/>
    </row>
    <row r="2" spans="1:9" ht="39" customHeight="1" thickBot="1" x14ac:dyDescent="0.3">
      <c r="A2" s="72" t="s">
        <v>29</v>
      </c>
      <c r="B2" s="63"/>
      <c r="C2" s="130" t="s">
        <v>30</v>
      </c>
      <c r="D2" s="66" t="s">
        <v>31</v>
      </c>
      <c r="E2" s="1"/>
      <c r="F2" s="1"/>
      <c r="G2" s="1"/>
    </row>
    <row r="3" spans="1:9" ht="35.25" customHeight="1" thickBot="1" x14ac:dyDescent="0.3">
      <c r="A3" s="72" t="s">
        <v>32</v>
      </c>
      <c r="B3" s="63"/>
      <c r="C3" s="130" t="s">
        <v>30</v>
      </c>
      <c r="D3" s="66" t="s">
        <v>31</v>
      </c>
      <c r="E3" s="1"/>
      <c r="F3" s="1"/>
      <c r="G3" s="1"/>
    </row>
    <row r="4" spans="1:9" ht="35.25" customHeight="1" x14ac:dyDescent="0.25">
      <c r="A4" s="68" t="s">
        <v>33</v>
      </c>
      <c r="B4" s="1" t="s">
        <v>34</v>
      </c>
      <c r="C4" s="131" t="s">
        <v>30</v>
      </c>
      <c r="D4" s="1" t="s">
        <v>31</v>
      </c>
      <c r="E4" s="1"/>
      <c r="F4" s="1"/>
      <c r="G4" s="1"/>
    </row>
    <row r="5" spans="1:9" ht="35.25" customHeight="1" x14ac:dyDescent="0.25">
      <c r="A5" s="68"/>
      <c r="B5" s="1" t="s">
        <v>35</v>
      </c>
      <c r="C5" s="131" t="s">
        <v>30</v>
      </c>
      <c r="D5" s="1" t="s">
        <v>31</v>
      </c>
      <c r="E5" s="1"/>
      <c r="G5" s="1"/>
    </row>
    <row r="6" spans="1:9" ht="35.25" customHeight="1" thickBot="1" x14ac:dyDescent="0.3">
      <c r="A6" s="72"/>
      <c r="B6" s="70" t="s">
        <v>19</v>
      </c>
      <c r="C6" s="130" t="s">
        <v>30</v>
      </c>
      <c r="D6" s="66" t="s">
        <v>31</v>
      </c>
      <c r="E6" s="1"/>
      <c r="G6" s="1"/>
    </row>
    <row r="7" spans="1:9" ht="35.25" customHeight="1" x14ac:dyDescent="0.25">
      <c r="A7" s="61" t="s">
        <v>36</v>
      </c>
      <c r="B7" s="1" t="s">
        <v>37</v>
      </c>
      <c r="C7" s="133" t="s">
        <v>30</v>
      </c>
      <c r="D7" s="1" t="s">
        <v>38</v>
      </c>
      <c r="E7" s="1"/>
      <c r="F7" s="1"/>
      <c r="G7" s="1"/>
    </row>
    <row r="8" spans="1:9" ht="45" customHeight="1" x14ac:dyDescent="0.25">
      <c r="A8" s="61"/>
      <c r="B8" s="1" t="s">
        <v>39</v>
      </c>
      <c r="C8" s="133" t="s">
        <v>30</v>
      </c>
      <c r="D8" s="1" t="s">
        <v>38</v>
      </c>
    </row>
    <row r="9" spans="1:9" ht="35.25" customHeight="1" x14ac:dyDescent="0.25">
      <c r="A9" s="61"/>
      <c r="B9" s="1" t="s">
        <v>40</v>
      </c>
      <c r="C9" s="133" t="s">
        <v>30</v>
      </c>
      <c r="D9" s="1" t="s">
        <v>38</v>
      </c>
      <c r="E9" s="1"/>
      <c r="G9" s="1"/>
    </row>
    <row r="10" spans="1:9" ht="35.25" customHeight="1" x14ac:dyDescent="0.25">
      <c r="A10" s="61"/>
      <c r="B10" s="1" t="s">
        <v>41</v>
      </c>
      <c r="C10" s="133" t="s">
        <v>30</v>
      </c>
      <c r="D10" s="1" t="s">
        <v>38</v>
      </c>
      <c r="E10" s="1"/>
      <c r="G10" s="1"/>
    </row>
    <row r="11" spans="1:9" ht="35.25" customHeight="1" x14ac:dyDescent="0.25">
      <c r="A11" s="61"/>
      <c r="B11" s="1" t="s">
        <v>42</v>
      </c>
      <c r="C11" s="133" t="s">
        <v>30</v>
      </c>
      <c r="D11" s="1" t="s">
        <v>38</v>
      </c>
      <c r="E11" s="1"/>
      <c r="G11" s="1"/>
    </row>
    <row r="12" spans="1:9" ht="35.25" customHeight="1" x14ac:dyDescent="0.25">
      <c r="A12" s="61"/>
      <c r="B12" s="1" t="s">
        <v>43</v>
      </c>
      <c r="C12" s="133" t="s">
        <v>30</v>
      </c>
      <c r="D12" s="1" t="s">
        <v>38</v>
      </c>
      <c r="E12" s="1"/>
      <c r="G12" s="1"/>
    </row>
    <row r="13" spans="1:9" ht="35.25" customHeight="1" thickBot="1" x14ac:dyDescent="0.3">
      <c r="A13" s="75"/>
      <c r="B13" s="70" t="s">
        <v>19</v>
      </c>
      <c r="C13" s="134" t="s">
        <v>30</v>
      </c>
      <c r="D13" s="66" t="s">
        <v>38</v>
      </c>
      <c r="E13" s="1"/>
      <c r="G13" s="1"/>
    </row>
    <row r="14" spans="1:9" ht="31.5" customHeight="1" x14ac:dyDescent="0.25">
      <c r="A14" s="62" t="s">
        <v>44</v>
      </c>
      <c r="B14" s="73" t="s">
        <v>45</v>
      </c>
      <c r="C14" s="131" t="s">
        <v>30</v>
      </c>
      <c r="D14" s="1" t="s">
        <v>46</v>
      </c>
      <c r="E14" s="1"/>
      <c r="F14" s="2"/>
      <c r="G14" s="1"/>
    </row>
    <row r="15" spans="1:9" ht="31.5" customHeight="1" x14ac:dyDescent="0.25">
      <c r="A15" s="62"/>
      <c r="B15" s="73" t="s">
        <v>47</v>
      </c>
      <c r="C15" s="131" t="s">
        <v>30</v>
      </c>
      <c r="D15" s="1" t="s">
        <v>46</v>
      </c>
      <c r="E15" s="1"/>
      <c r="F15" s="1"/>
      <c r="G15" s="1"/>
    </row>
    <row r="16" spans="1:9" ht="31.5" customHeight="1" x14ac:dyDescent="0.25">
      <c r="A16" s="62"/>
      <c r="B16" s="73" t="s">
        <v>48</v>
      </c>
      <c r="C16" s="131" t="s">
        <v>30</v>
      </c>
      <c r="D16" s="1" t="s">
        <v>46</v>
      </c>
      <c r="E16" s="1"/>
      <c r="F16" s="1"/>
      <c r="G16" s="1"/>
    </row>
    <row r="17" spans="1:7" ht="31.5" customHeight="1" x14ac:dyDescent="0.25">
      <c r="A17" s="62"/>
      <c r="B17" s="73" t="s">
        <v>49</v>
      </c>
      <c r="C17" s="131" t="s">
        <v>30</v>
      </c>
      <c r="D17" s="1" t="s">
        <v>46</v>
      </c>
    </row>
    <row r="18" spans="1:7" ht="31.5" customHeight="1" x14ac:dyDescent="0.25">
      <c r="A18" s="62"/>
      <c r="B18" s="73" t="s">
        <v>50</v>
      </c>
      <c r="C18" s="131" t="s">
        <v>30</v>
      </c>
      <c r="D18" s="1" t="s">
        <v>46</v>
      </c>
      <c r="E18" s="1"/>
      <c r="F18" s="1"/>
      <c r="G18" s="1"/>
    </row>
    <row r="19" spans="1:7" ht="31.5" customHeight="1" x14ac:dyDescent="0.25">
      <c r="A19" s="62"/>
      <c r="B19" s="73" t="s">
        <v>51</v>
      </c>
      <c r="C19" s="131" t="s">
        <v>30</v>
      </c>
      <c r="D19" s="1" t="s">
        <v>46</v>
      </c>
      <c r="E19" s="1"/>
      <c r="F19" s="1"/>
      <c r="G19" s="1"/>
    </row>
    <row r="20" spans="1:7" ht="31.5" customHeight="1" thickBot="1" x14ac:dyDescent="0.3">
      <c r="A20" s="63"/>
      <c r="B20" s="76" t="s">
        <v>19</v>
      </c>
      <c r="C20" s="132" t="s">
        <v>30</v>
      </c>
      <c r="D20" s="63" t="s">
        <v>46</v>
      </c>
      <c r="E20" s="1"/>
      <c r="F20" s="1"/>
      <c r="G20" s="1"/>
    </row>
    <row r="21" spans="1:7" ht="30" customHeight="1" x14ac:dyDescent="0.25">
      <c r="E21" s="1"/>
      <c r="F21" s="1"/>
      <c r="G21" s="1"/>
    </row>
    <row r="22" spans="1:7" x14ac:dyDescent="0.25">
      <c r="E22" s="1"/>
      <c r="F22" s="1"/>
      <c r="G22" s="1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1"/>
  <sheetViews>
    <sheetView workbookViewId="0"/>
  </sheetViews>
  <sheetFormatPr defaultRowHeight="15" x14ac:dyDescent="0.25"/>
  <cols>
    <col min="1" max="1" width="41.7109375" customWidth="1"/>
    <col min="2" max="2" width="22.7109375" customWidth="1"/>
    <col min="3" max="3" width="41.7109375" customWidth="1"/>
    <col min="4" max="4" width="18.5703125" bestFit="1" customWidth="1"/>
    <col min="8" max="8" width="8.85546875" customWidth="1"/>
    <col min="9" max="9" width="9.140625" hidden="1" customWidth="1"/>
  </cols>
  <sheetData>
    <row r="1" spans="1:12" ht="45.75" customHeight="1" x14ac:dyDescent="0.25">
      <c r="A1" s="41" t="s">
        <v>52</v>
      </c>
      <c r="B1" s="41"/>
      <c r="C1" s="41"/>
      <c r="D1" s="41"/>
      <c r="E1" s="43"/>
      <c r="F1" s="42"/>
      <c r="G1" s="42"/>
      <c r="H1" s="42"/>
      <c r="I1" s="41"/>
    </row>
    <row r="2" spans="1:12" ht="30" customHeight="1" thickBot="1" x14ac:dyDescent="0.3">
      <c r="A2" s="72" t="s">
        <v>53</v>
      </c>
      <c r="B2" s="63"/>
      <c r="C2" s="134" t="s">
        <v>30</v>
      </c>
      <c r="D2" s="66" t="s">
        <v>54</v>
      </c>
    </row>
    <row r="3" spans="1:12" ht="35.25" customHeight="1" x14ac:dyDescent="0.25">
      <c r="A3" s="1" t="s">
        <v>55</v>
      </c>
      <c r="C3" s="133" t="s">
        <v>30</v>
      </c>
      <c r="D3" s="1" t="s">
        <v>54</v>
      </c>
      <c r="E3" s="1"/>
      <c r="F3" s="1"/>
      <c r="G3" s="1"/>
    </row>
    <row r="4" spans="1:12" ht="35.25" customHeight="1" thickBot="1" x14ac:dyDescent="0.3">
      <c r="A4" s="71"/>
      <c r="B4" s="63"/>
      <c r="C4" s="135" t="s">
        <v>56</v>
      </c>
      <c r="D4" s="63" t="s">
        <v>57</v>
      </c>
      <c r="E4" s="1"/>
      <c r="F4" s="1"/>
      <c r="G4" s="1"/>
      <c r="L4" s="3"/>
    </row>
    <row r="5" spans="1:12" ht="30" customHeight="1" x14ac:dyDescent="0.25">
      <c r="A5" s="64" t="s">
        <v>58</v>
      </c>
      <c r="B5" s="1" t="s">
        <v>59</v>
      </c>
      <c r="C5" s="133" t="s">
        <v>30</v>
      </c>
      <c r="D5" s="1" t="s">
        <v>23</v>
      </c>
    </row>
    <row r="6" spans="1:12" ht="35.25" customHeight="1" x14ac:dyDescent="0.25">
      <c r="A6" s="64"/>
      <c r="B6" s="1" t="s">
        <v>60</v>
      </c>
      <c r="C6" s="133" t="s">
        <v>30</v>
      </c>
      <c r="D6" s="1" t="s">
        <v>23</v>
      </c>
      <c r="E6" s="1"/>
      <c r="G6" s="1"/>
    </row>
    <row r="7" spans="1:12" ht="35.25" customHeight="1" x14ac:dyDescent="0.25">
      <c r="A7" s="64"/>
      <c r="B7" t="s">
        <v>61</v>
      </c>
      <c r="C7" s="133" t="s">
        <v>30</v>
      </c>
      <c r="D7" s="1" t="s">
        <v>23</v>
      </c>
      <c r="E7" s="1"/>
      <c r="G7" s="1"/>
    </row>
    <row r="8" spans="1:12" ht="35.25" customHeight="1" x14ac:dyDescent="0.25">
      <c r="A8" s="64"/>
      <c r="B8" t="s">
        <v>62</v>
      </c>
      <c r="C8" s="133" t="s">
        <v>30</v>
      </c>
      <c r="D8" s="1" t="s">
        <v>23</v>
      </c>
      <c r="E8" s="1"/>
      <c r="F8" s="1"/>
      <c r="G8" s="1"/>
    </row>
    <row r="9" spans="1:12" ht="35.25" customHeight="1" thickBot="1" x14ac:dyDescent="0.3">
      <c r="A9" s="69"/>
      <c r="B9" s="70" t="s">
        <v>19</v>
      </c>
      <c r="C9" s="134" t="s">
        <v>30</v>
      </c>
      <c r="D9" s="66" t="s">
        <v>23</v>
      </c>
      <c r="E9" s="1"/>
      <c r="F9" s="1"/>
      <c r="G9" s="1"/>
    </row>
    <row r="10" spans="1:12" ht="35.25" customHeight="1" x14ac:dyDescent="0.25">
      <c r="A10" s="67" t="s">
        <v>63</v>
      </c>
      <c r="B10" s="1" t="s">
        <v>64</v>
      </c>
      <c r="C10" s="133" t="s">
        <v>30</v>
      </c>
      <c r="D10" s="1" t="s">
        <v>23</v>
      </c>
      <c r="E10" s="1"/>
      <c r="F10" s="1"/>
      <c r="G10" s="1"/>
    </row>
    <row r="11" spans="1:12" ht="45" customHeight="1" x14ac:dyDescent="0.25">
      <c r="A11" s="65"/>
      <c r="B11" t="s">
        <v>62</v>
      </c>
      <c r="C11" s="133" t="s">
        <v>30</v>
      </c>
      <c r="D11" s="1" t="s">
        <v>23</v>
      </c>
    </row>
    <row r="12" spans="1:12" ht="35.25" customHeight="1" thickBot="1" x14ac:dyDescent="0.3">
      <c r="A12" s="69"/>
      <c r="B12" s="70" t="s">
        <v>19</v>
      </c>
      <c r="C12" s="134" t="s">
        <v>30</v>
      </c>
      <c r="D12" s="66" t="s">
        <v>23</v>
      </c>
      <c r="E12" s="1"/>
      <c r="G12" s="1"/>
    </row>
    <row r="13" spans="1:12" ht="35.25" customHeight="1" x14ac:dyDescent="0.25">
      <c r="G13" s="1"/>
    </row>
    <row r="14" spans="1:12" ht="16.5" customHeight="1" x14ac:dyDescent="0.25"/>
    <row r="17" spans="5:7" x14ac:dyDescent="0.25">
      <c r="E17" s="1"/>
      <c r="F17" s="1"/>
      <c r="G17" s="1"/>
    </row>
    <row r="18" spans="5:7" x14ac:dyDescent="0.25">
      <c r="E18" s="1"/>
      <c r="F18" s="1"/>
      <c r="G18" s="1"/>
    </row>
    <row r="19" spans="5:7" x14ac:dyDescent="0.25">
      <c r="E19" s="1"/>
      <c r="F19" s="1"/>
      <c r="G19" s="1"/>
    </row>
    <row r="20" spans="5:7" x14ac:dyDescent="0.25">
      <c r="E20" s="1"/>
      <c r="F20" s="1"/>
      <c r="G20" s="1"/>
    </row>
    <row r="21" spans="5:7" x14ac:dyDescent="0.25">
      <c r="E21" s="1"/>
      <c r="F21" s="1"/>
      <c r="G21" s="1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7"/>
  <sheetViews>
    <sheetView zoomScaleNormal="100" workbookViewId="0">
      <selection activeCell="H4" sqref="H4"/>
    </sheetView>
  </sheetViews>
  <sheetFormatPr defaultRowHeight="15" x14ac:dyDescent="0.25"/>
  <cols>
    <col min="1" max="1" width="41" customWidth="1"/>
    <col min="2" max="2" width="12.85546875" customWidth="1"/>
    <col min="3" max="3" width="57.7109375" customWidth="1"/>
    <col min="4" max="4" width="11.42578125" customWidth="1"/>
    <col min="8" max="8" width="8.85546875" customWidth="1"/>
    <col min="9" max="9" width="9.140625" hidden="1" customWidth="1"/>
  </cols>
  <sheetData>
    <row r="1" spans="1:9" ht="42.75" customHeight="1" x14ac:dyDescent="0.25">
      <c r="A1" s="177" t="s">
        <v>65</v>
      </c>
      <c r="B1" s="74"/>
      <c r="C1" s="74"/>
      <c r="D1" s="178"/>
      <c r="E1" s="42"/>
      <c r="F1" s="42"/>
      <c r="G1" s="42"/>
      <c r="H1" s="42"/>
      <c r="I1" s="44"/>
    </row>
    <row r="2" spans="1:9" ht="33" customHeight="1" thickBot="1" x14ac:dyDescent="0.3">
      <c r="A2" s="179" t="s">
        <v>53</v>
      </c>
      <c r="B2" s="179" t="s">
        <v>66</v>
      </c>
      <c r="C2" s="180" t="s">
        <v>30</v>
      </c>
      <c r="D2" s="181" t="s">
        <v>54</v>
      </c>
      <c r="I2" s="37"/>
    </row>
    <row r="3" spans="1:9" ht="33" customHeight="1" x14ac:dyDescent="0.25">
      <c r="A3" s="1"/>
      <c r="B3" s="1" t="s">
        <v>67</v>
      </c>
      <c r="C3" s="136" t="s">
        <v>30</v>
      </c>
      <c r="D3" s="48" t="s">
        <v>54</v>
      </c>
    </row>
    <row r="4" spans="1:9" ht="33" customHeight="1" x14ac:dyDescent="0.25">
      <c r="A4" s="1"/>
      <c r="B4" s="1" t="s">
        <v>68</v>
      </c>
      <c r="C4" s="136" t="s">
        <v>30</v>
      </c>
      <c r="D4" s="48" t="s">
        <v>54</v>
      </c>
    </row>
    <row r="5" spans="1:9" ht="33" customHeight="1" thickBot="1" x14ac:dyDescent="0.3">
      <c r="A5" s="66"/>
      <c r="B5" s="66" t="s">
        <v>69</v>
      </c>
      <c r="C5" s="137" t="s">
        <v>30</v>
      </c>
      <c r="D5" s="79" t="s">
        <v>54</v>
      </c>
    </row>
    <row r="6" spans="1:9" ht="33" customHeight="1" x14ac:dyDescent="0.25">
      <c r="A6" s="1" t="s">
        <v>70</v>
      </c>
      <c r="B6" s="1" t="s">
        <v>66</v>
      </c>
      <c r="C6" s="138" t="s">
        <v>71</v>
      </c>
      <c r="D6" s="78" t="s">
        <v>54</v>
      </c>
    </row>
    <row r="7" spans="1:9" ht="33" customHeight="1" x14ac:dyDescent="0.25">
      <c r="A7" s="73"/>
      <c r="B7" s="81"/>
      <c r="C7" s="139" t="s">
        <v>72</v>
      </c>
      <c r="D7" s="83" t="s">
        <v>57</v>
      </c>
    </row>
    <row r="8" spans="1:9" ht="33" customHeight="1" x14ac:dyDescent="0.25">
      <c r="A8" s="73"/>
      <c r="B8" s="1" t="s">
        <v>67</v>
      </c>
      <c r="C8" s="140" t="s">
        <v>71</v>
      </c>
      <c r="D8" s="82" t="s">
        <v>54</v>
      </c>
    </row>
    <row r="9" spans="1:9" ht="33" customHeight="1" x14ac:dyDescent="0.25">
      <c r="A9" s="73"/>
      <c r="B9" s="81"/>
      <c r="C9" s="141" t="s">
        <v>72</v>
      </c>
      <c r="D9" s="78" t="s">
        <v>57</v>
      </c>
    </row>
    <row r="10" spans="1:9" ht="33" customHeight="1" x14ac:dyDescent="0.25">
      <c r="B10" s="1" t="s">
        <v>68</v>
      </c>
      <c r="C10" s="140" t="s">
        <v>71</v>
      </c>
      <c r="D10" s="84" t="s">
        <v>54</v>
      </c>
    </row>
    <row r="11" spans="1:9" ht="33" customHeight="1" x14ac:dyDescent="0.25">
      <c r="B11" s="81"/>
      <c r="C11" s="142" t="s">
        <v>72</v>
      </c>
      <c r="D11" s="78" t="s">
        <v>57</v>
      </c>
    </row>
    <row r="12" spans="1:9" ht="33" customHeight="1" x14ac:dyDescent="0.25">
      <c r="B12" s="1" t="s">
        <v>69</v>
      </c>
      <c r="C12" s="143" t="s">
        <v>71</v>
      </c>
      <c r="D12" s="85" t="s">
        <v>54</v>
      </c>
    </row>
    <row r="13" spans="1:9" ht="33" customHeight="1" thickBot="1" x14ac:dyDescent="0.3">
      <c r="A13" s="66"/>
      <c r="B13" s="63"/>
      <c r="C13" s="137" t="s">
        <v>72</v>
      </c>
      <c r="D13" s="86" t="s">
        <v>57</v>
      </c>
      <c r="E13" s="1"/>
      <c r="G13" s="1"/>
    </row>
    <row r="14" spans="1:9" ht="33" customHeight="1" x14ac:dyDescent="0.25">
      <c r="A14" s="1" t="s">
        <v>73</v>
      </c>
      <c r="B14" s="1" t="s">
        <v>74</v>
      </c>
      <c r="C14" s="136" t="s">
        <v>30</v>
      </c>
      <c r="D14" s="48" t="s">
        <v>23</v>
      </c>
      <c r="E14" s="1"/>
      <c r="G14" s="1"/>
    </row>
    <row r="15" spans="1:9" ht="33" customHeight="1" x14ac:dyDescent="0.25">
      <c r="A15" s="77"/>
      <c r="B15" s="1" t="s">
        <v>75</v>
      </c>
      <c r="C15" s="136" t="s">
        <v>30</v>
      </c>
      <c r="D15" s="48" t="s">
        <v>23</v>
      </c>
      <c r="E15" s="1"/>
      <c r="F15" s="1"/>
      <c r="G15" s="1"/>
    </row>
    <row r="16" spans="1:9" ht="33" customHeight="1" x14ac:dyDescent="0.25">
      <c r="A16" s="73"/>
      <c r="B16" s="1" t="s">
        <v>76</v>
      </c>
      <c r="C16" s="136" t="s">
        <v>30</v>
      </c>
      <c r="D16" s="48" t="s">
        <v>23</v>
      </c>
      <c r="E16" s="1"/>
      <c r="F16" s="1"/>
      <c r="G16" s="1"/>
    </row>
    <row r="17" spans="1:7" ht="33" customHeight="1" thickBot="1" x14ac:dyDescent="0.3">
      <c r="A17" s="80"/>
      <c r="B17" s="66" t="s">
        <v>77</v>
      </c>
      <c r="C17" s="137" t="s">
        <v>30</v>
      </c>
      <c r="D17" s="79" t="s">
        <v>23</v>
      </c>
    </row>
    <row r="18" spans="1:7" ht="33" customHeight="1" x14ac:dyDescent="0.25">
      <c r="A18" s="1" t="s">
        <v>78</v>
      </c>
      <c r="B18" s="1" t="s">
        <v>74</v>
      </c>
      <c r="C18" s="136" t="s">
        <v>30</v>
      </c>
      <c r="D18" s="48" t="s">
        <v>23</v>
      </c>
      <c r="E18" s="1"/>
      <c r="G18" s="1"/>
    </row>
    <row r="19" spans="1:7" ht="33" customHeight="1" x14ac:dyDescent="0.25">
      <c r="A19" s="1"/>
      <c r="B19" s="1" t="s">
        <v>75</v>
      </c>
      <c r="C19" s="136" t="s">
        <v>30</v>
      </c>
      <c r="D19" s="48" t="s">
        <v>23</v>
      </c>
      <c r="G19" s="1"/>
    </row>
    <row r="20" spans="1:7" ht="33" customHeight="1" x14ac:dyDescent="0.25">
      <c r="A20" s="1"/>
      <c r="B20" s="1" t="s">
        <v>76</v>
      </c>
      <c r="C20" s="136" t="s">
        <v>30</v>
      </c>
      <c r="D20" s="48" t="s">
        <v>23</v>
      </c>
    </row>
    <row r="21" spans="1:7" ht="33" customHeight="1" thickBot="1" x14ac:dyDescent="0.3">
      <c r="A21" s="66"/>
      <c r="B21" s="66" t="s">
        <v>77</v>
      </c>
      <c r="C21" s="137" t="s">
        <v>30</v>
      </c>
      <c r="D21" s="79" t="s">
        <v>23</v>
      </c>
    </row>
    <row r="23" spans="1:7" x14ac:dyDescent="0.25">
      <c r="E23" s="1"/>
      <c r="F23" s="1"/>
      <c r="G23" s="1"/>
    </row>
    <row r="24" spans="1:7" x14ac:dyDescent="0.25">
      <c r="E24" s="1"/>
      <c r="F24" s="1"/>
      <c r="G24" s="1"/>
    </row>
    <row r="25" spans="1:7" x14ac:dyDescent="0.25">
      <c r="E25" s="1"/>
      <c r="F25" s="1"/>
      <c r="G25" s="1"/>
    </row>
    <row r="26" spans="1:7" x14ac:dyDescent="0.25">
      <c r="E26" s="1"/>
      <c r="F26" s="1"/>
      <c r="G26" s="1"/>
    </row>
    <row r="27" spans="1:7" x14ac:dyDescent="0.25">
      <c r="E27" s="1"/>
      <c r="F27" s="1"/>
      <c r="G27" s="1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64"/>
  <sheetViews>
    <sheetView zoomScale="90" zoomScaleNormal="90" workbookViewId="0">
      <pane ySplit="2" topLeftCell="A3" activePane="bottomLeft" state="frozen"/>
      <selection pane="bottomLeft" activeCell="F31" sqref="F31"/>
    </sheetView>
  </sheetViews>
  <sheetFormatPr defaultRowHeight="15" x14ac:dyDescent="0.25"/>
  <cols>
    <col min="1" max="1" width="11.7109375" customWidth="1"/>
    <col min="2" max="2" width="15.140625" customWidth="1"/>
    <col min="3" max="3" width="13.42578125" customWidth="1"/>
    <col min="4" max="4" width="30.42578125" style="20" customWidth="1"/>
    <col min="5" max="5" width="14.85546875" customWidth="1"/>
    <col min="6" max="6" width="29.7109375" customWidth="1"/>
    <col min="7" max="7" width="10.7109375" customWidth="1"/>
    <col min="8" max="8" width="16" customWidth="1"/>
    <col min="9" max="9" width="17.5703125" customWidth="1"/>
    <col min="10" max="10" width="19.42578125" customWidth="1"/>
    <col min="11" max="11" width="19.28515625" customWidth="1"/>
    <col min="12" max="12" width="15.7109375" customWidth="1"/>
    <col min="13" max="13" width="14" customWidth="1"/>
    <col min="14" max="14" width="26.140625" customWidth="1"/>
    <col min="15" max="15" width="21.28515625" customWidth="1"/>
    <col min="16" max="16" width="16.85546875" customWidth="1"/>
    <col min="17" max="17" width="15.5703125" customWidth="1"/>
    <col min="18" max="18" width="13.7109375" customWidth="1"/>
    <col min="19" max="19" width="17.85546875" customWidth="1"/>
  </cols>
  <sheetData>
    <row r="1" spans="1:19" ht="21.75" thickBot="1" x14ac:dyDescent="0.4">
      <c r="A1" s="156" t="s">
        <v>79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27"/>
    </row>
    <row r="2" spans="1:19" ht="59.25" customHeight="1" x14ac:dyDescent="0.25">
      <c r="A2" s="93" t="s">
        <v>170</v>
      </c>
      <c r="B2" s="93" t="s">
        <v>80</v>
      </c>
      <c r="C2" s="93" t="s">
        <v>81</v>
      </c>
      <c r="D2" s="93" t="s">
        <v>82</v>
      </c>
      <c r="E2" s="93" t="s">
        <v>83</v>
      </c>
      <c r="F2" s="93" t="s">
        <v>84</v>
      </c>
      <c r="G2" s="93" t="s">
        <v>85</v>
      </c>
      <c r="H2" s="93" t="s">
        <v>86</v>
      </c>
      <c r="I2" s="93" t="s">
        <v>87</v>
      </c>
      <c r="J2" s="93" t="s">
        <v>88</v>
      </c>
      <c r="K2" s="93" t="s">
        <v>89</v>
      </c>
      <c r="L2" s="93" t="s">
        <v>90</v>
      </c>
      <c r="M2" s="93" t="s">
        <v>91</v>
      </c>
      <c r="N2" s="93" t="s">
        <v>92</v>
      </c>
      <c r="O2" s="93" t="s">
        <v>93</v>
      </c>
      <c r="P2" s="173"/>
      <c r="Q2" s="173"/>
      <c r="R2" s="173"/>
      <c r="S2" s="173"/>
    </row>
    <row r="3" spans="1:19" ht="15" customHeight="1" x14ac:dyDescent="0.25">
      <c r="A3" s="21" t="s">
        <v>94</v>
      </c>
      <c r="B3" s="22"/>
      <c r="C3" s="22"/>
      <c r="D3" s="23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9" ht="45" x14ac:dyDescent="0.25">
      <c r="A4" s="104" t="s">
        <v>171</v>
      </c>
      <c r="B4" s="104" t="s">
        <v>95</v>
      </c>
      <c r="C4" s="104">
        <v>25</v>
      </c>
      <c r="D4" s="104" t="s">
        <v>96</v>
      </c>
      <c r="E4" s="104" t="s">
        <v>97</v>
      </c>
      <c r="F4" s="104" t="s">
        <v>98</v>
      </c>
      <c r="G4" s="158"/>
      <c r="H4" s="104">
        <v>10</v>
      </c>
      <c r="I4" s="104" t="s">
        <v>99</v>
      </c>
      <c r="J4" s="104">
        <v>10</v>
      </c>
      <c r="K4" s="105">
        <v>1095</v>
      </c>
      <c r="L4" s="104">
        <v>2027</v>
      </c>
      <c r="M4" s="104" t="s">
        <v>100</v>
      </c>
      <c r="N4" s="108" t="s">
        <v>101</v>
      </c>
      <c r="O4" s="104" t="s">
        <v>106</v>
      </c>
    </row>
    <row r="5" spans="1:19" ht="50.25" customHeight="1" x14ac:dyDescent="0.25">
      <c r="A5" s="104" t="s">
        <v>171</v>
      </c>
      <c r="B5" s="104" t="s">
        <v>95</v>
      </c>
      <c r="C5" s="104">
        <v>25</v>
      </c>
      <c r="D5" s="104" t="s">
        <v>103</v>
      </c>
      <c r="E5" s="104" t="s">
        <v>97</v>
      </c>
      <c r="F5" s="104" t="s">
        <v>98</v>
      </c>
      <c r="G5" s="158"/>
      <c r="H5" s="104">
        <v>5</v>
      </c>
      <c r="I5" s="104" t="s">
        <v>104</v>
      </c>
      <c r="J5" s="104">
        <v>5</v>
      </c>
      <c r="K5" s="105"/>
      <c r="L5" s="104">
        <v>2028</v>
      </c>
      <c r="M5" s="104" t="s">
        <v>105</v>
      </c>
      <c r="N5" s="108">
        <v>1</v>
      </c>
      <c r="O5" s="104" t="s">
        <v>106</v>
      </c>
    </row>
    <row r="6" spans="1:19" ht="33.75" customHeight="1" x14ac:dyDescent="0.25">
      <c r="A6" s="104" t="s">
        <v>172</v>
      </c>
      <c r="B6" s="104" t="s">
        <v>107</v>
      </c>
      <c r="C6" s="104">
        <v>25</v>
      </c>
      <c r="D6" s="104" t="s">
        <v>108</v>
      </c>
      <c r="E6" s="104" t="s">
        <v>97</v>
      </c>
      <c r="F6" s="104" t="s">
        <v>109</v>
      </c>
      <c r="G6" s="107"/>
      <c r="H6" s="104">
        <v>5</v>
      </c>
      <c r="I6" s="104" t="s">
        <v>104</v>
      </c>
      <c r="J6" s="104">
        <v>5</v>
      </c>
      <c r="K6" s="105">
        <v>380</v>
      </c>
      <c r="L6" s="104">
        <v>2029</v>
      </c>
      <c r="M6" s="104" t="s">
        <v>105</v>
      </c>
      <c r="N6" s="108">
        <v>1</v>
      </c>
      <c r="O6" s="104" t="s">
        <v>106</v>
      </c>
    </row>
    <row r="7" spans="1:19" ht="33.75" customHeight="1" x14ac:dyDescent="0.25">
      <c r="A7" s="104" t="s">
        <v>173</v>
      </c>
      <c r="B7" s="104" t="s">
        <v>110</v>
      </c>
      <c r="C7" s="104">
        <v>0</v>
      </c>
      <c r="D7" s="104" t="s">
        <v>111</v>
      </c>
      <c r="E7" s="104" t="s">
        <v>97</v>
      </c>
      <c r="F7" s="104" t="s">
        <v>112</v>
      </c>
      <c r="G7" s="107"/>
      <c r="H7" s="104">
        <v>20</v>
      </c>
      <c r="I7" s="104" t="s">
        <v>99</v>
      </c>
      <c r="J7" s="104">
        <v>20</v>
      </c>
      <c r="K7" s="105"/>
      <c r="L7" s="104">
        <v>2033</v>
      </c>
      <c r="M7" s="104" t="s">
        <v>113</v>
      </c>
      <c r="N7" s="108" t="s">
        <v>101</v>
      </c>
      <c r="O7" s="104" t="s">
        <v>106</v>
      </c>
    </row>
    <row r="8" spans="1:19" ht="33.75" customHeight="1" x14ac:dyDescent="0.25">
      <c r="A8" s="104" t="s">
        <v>173</v>
      </c>
      <c r="B8" s="104" t="s">
        <v>174</v>
      </c>
      <c r="C8" s="104"/>
      <c r="D8" s="104" t="s">
        <v>114</v>
      </c>
      <c r="E8" s="104" t="s">
        <v>97</v>
      </c>
      <c r="F8" s="104"/>
      <c r="G8" s="107"/>
      <c r="H8" s="104">
        <v>5</v>
      </c>
      <c r="I8" s="104" t="s">
        <v>99</v>
      </c>
      <c r="J8" s="104">
        <v>5</v>
      </c>
      <c r="K8" s="105">
        <v>530</v>
      </c>
      <c r="L8" s="104"/>
      <c r="M8" s="104" t="s">
        <v>115</v>
      </c>
      <c r="N8" s="108" t="s">
        <v>101</v>
      </c>
      <c r="O8" s="104" t="s">
        <v>102</v>
      </c>
    </row>
    <row r="9" spans="1:19" ht="15" customHeight="1" x14ac:dyDescent="0.25">
      <c r="A9" s="92" t="s">
        <v>116</v>
      </c>
      <c r="B9" s="159"/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</row>
    <row r="11" spans="1:19" ht="14.25" customHeight="1" x14ac:dyDescent="0.25">
      <c r="A11" s="26"/>
      <c r="B11" s="26"/>
      <c r="C11" s="26"/>
      <c r="D11" s="25"/>
      <c r="E11" s="160"/>
      <c r="F11" s="162"/>
      <c r="G11" s="90"/>
      <c r="H11" s="26"/>
      <c r="I11" s="26"/>
      <c r="J11" s="26"/>
      <c r="K11" s="26"/>
      <c r="L11" s="26"/>
      <c r="M11" s="160"/>
      <c r="N11" s="160"/>
      <c r="O11" s="160"/>
    </row>
    <row r="12" spans="1:19" ht="14.25" customHeight="1" x14ac:dyDescent="0.25">
      <c r="A12" s="26"/>
      <c r="B12" s="26"/>
      <c r="C12" s="26"/>
      <c r="D12" s="25"/>
      <c r="E12" s="160"/>
      <c r="F12" s="162"/>
      <c r="G12" s="90"/>
      <c r="H12" s="26"/>
      <c r="I12" s="26"/>
      <c r="J12" s="26"/>
      <c r="K12" s="26"/>
      <c r="L12" s="26"/>
      <c r="M12" s="160"/>
      <c r="N12" s="160"/>
      <c r="O12" s="160"/>
    </row>
    <row r="13" spans="1:19" ht="14.25" customHeight="1" x14ac:dyDescent="0.25">
      <c r="A13" s="26"/>
      <c r="B13" s="26"/>
      <c r="C13" s="26"/>
      <c r="D13" s="25"/>
      <c r="E13" s="160"/>
      <c r="F13" s="162"/>
      <c r="G13" s="90"/>
      <c r="H13" s="26"/>
      <c r="I13" s="26"/>
      <c r="J13" s="26"/>
      <c r="K13" s="26"/>
      <c r="L13" s="26"/>
      <c r="M13" s="160"/>
      <c r="N13" s="160"/>
      <c r="O13" s="160"/>
    </row>
    <row r="14" spans="1:19" ht="14.25" customHeight="1" x14ac:dyDescent="0.25">
      <c r="A14" s="26"/>
      <c r="B14" s="26"/>
      <c r="C14" s="26"/>
      <c r="D14" s="25"/>
      <c r="E14" s="160"/>
      <c r="F14" s="162"/>
      <c r="G14" s="90"/>
      <c r="H14" s="26"/>
      <c r="I14" s="26"/>
      <c r="J14" s="26"/>
      <c r="K14" s="26"/>
      <c r="L14" s="26"/>
      <c r="M14" s="160"/>
      <c r="N14" s="160"/>
      <c r="O14" s="160"/>
    </row>
    <row r="15" spans="1:19" ht="14.25" customHeight="1" x14ac:dyDescent="0.25">
      <c r="A15" s="26"/>
      <c r="B15" s="26"/>
      <c r="C15" s="26"/>
      <c r="D15" s="25"/>
      <c r="E15" s="160"/>
      <c r="F15" s="162"/>
      <c r="G15" s="90"/>
      <c r="H15" s="26"/>
      <c r="I15" s="26"/>
      <c r="J15" s="26"/>
      <c r="K15" s="26"/>
      <c r="L15" s="26"/>
      <c r="M15" s="160"/>
      <c r="N15" s="160"/>
      <c r="O15" s="160"/>
    </row>
    <row r="16" spans="1:19" ht="14.25" customHeight="1" x14ac:dyDescent="0.25">
      <c r="A16" s="26"/>
      <c r="B16" s="26"/>
      <c r="C16" s="26"/>
      <c r="D16" s="25"/>
      <c r="E16" s="160"/>
      <c r="F16" s="162"/>
      <c r="G16" s="90"/>
      <c r="H16" s="26"/>
      <c r="I16" s="26"/>
      <c r="J16" s="26"/>
      <c r="K16" s="26"/>
      <c r="L16" s="26"/>
      <c r="M16" s="160"/>
      <c r="N16" s="160"/>
      <c r="O16" s="160"/>
    </row>
    <row r="17" spans="1:15" ht="17.25" customHeight="1" x14ac:dyDescent="0.25">
      <c r="A17" s="21" t="s">
        <v>117</v>
      </c>
      <c r="B17" s="89"/>
      <c r="C17" s="89"/>
      <c r="D17" s="163"/>
      <c r="E17" s="163"/>
      <c r="F17" s="164"/>
      <c r="G17" s="91"/>
      <c r="H17" s="89"/>
      <c r="I17" s="89"/>
      <c r="J17" s="89"/>
      <c r="K17" s="89"/>
      <c r="L17" s="89"/>
      <c r="M17" s="89"/>
      <c r="N17" s="89"/>
      <c r="O17" s="89"/>
    </row>
    <row r="18" spans="1:15" ht="34.5" customHeight="1" x14ac:dyDescent="0.25">
      <c r="A18" s="104" t="s">
        <v>171</v>
      </c>
      <c r="B18" s="104" t="s">
        <v>118</v>
      </c>
      <c r="C18" s="104"/>
      <c r="D18" s="104" t="s">
        <v>119</v>
      </c>
      <c r="E18" s="104" t="s">
        <v>97</v>
      </c>
      <c r="F18" s="104" t="s">
        <v>120</v>
      </c>
      <c r="G18" s="107">
        <v>0.1</v>
      </c>
      <c r="H18" s="104"/>
      <c r="I18" s="104" t="s">
        <v>104</v>
      </c>
      <c r="J18" s="104">
        <v>5</v>
      </c>
      <c r="K18" s="105">
        <v>1000</v>
      </c>
      <c r="L18" s="104">
        <v>2033</v>
      </c>
      <c r="M18" s="104" t="s">
        <v>121</v>
      </c>
      <c r="N18" s="108">
        <v>0.7</v>
      </c>
      <c r="O18" s="104" t="s">
        <v>102</v>
      </c>
    </row>
    <row r="19" spans="1:15" ht="15" customHeight="1" x14ac:dyDescent="0.25">
      <c r="A19" s="92" t="s">
        <v>116</v>
      </c>
      <c r="B19" s="159"/>
      <c r="C19" s="159"/>
      <c r="D19" s="159"/>
      <c r="E19" s="159"/>
      <c r="F19" s="159"/>
      <c r="G19" s="159"/>
      <c r="H19" s="159"/>
      <c r="I19" s="159"/>
      <c r="J19" s="159"/>
      <c r="K19" s="159"/>
      <c r="L19" s="159"/>
      <c r="M19" s="159"/>
      <c r="N19" s="159"/>
      <c r="O19" s="159"/>
    </row>
    <row r="20" spans="1:15" ht="14.25" customHeight="1" x14ac:dyDescent="0.25">
      <c r="A20" s="160"/>
      <c r="B20" s="160"/>
      <c r="C20" s="160"/>
      <c r="D20" s="161"/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</row>
    <row r="21" spans="1:15" ht="14.25" customHeight="1" x14ac:dyDescent="0.25">
      <c r="A21" s="160"/>
      <c r="B21" s="160"/>
      <c r="C21" s="160"/>
      <c r="D21" s="161"/>
      <c r="E21" s="160"/>
      <c r="F21" s="160"/>
      <c r="G21" s="160"/>
      <c r="H21" s="160"/>
      <c r="I21" s="160"/>
      <c r="J21" s="160"/>
      <c r="K21" s="160"/>
      <c r="L21" s="160"/>
      <c r="M21" s="32"/>
      <c r="N21" s="32"/>
      <c r="O21" s="32"/>
    </row>
    <row r="22" spans="1:15" ht="14.25" customHeight="1" x14ac:dyDescent="0.25">
      <c r="A22" s="26"/>
      <c r="B22" s="26"/>
      <c r="C22" s="26"/>
      <c r="D22" s="25"/>
      <c r="E22" s="26"/>
      <c r="F22" s="26"/>
      <c r="G22" s="90"/>
      <c r="H22" s="26"/>
      <c r="I22" s="26"/>
      <c r="J22" s="26"/>
      <c r="K22" s="26"/>
      <c r="L22" s="26"/>
      <c r="M22" s="160"/>
      <c r="N22" s="160"/>
      <c r="O22" s="160"/>
    </row>
    <row r="23" spans="1:15" ht="11.25" customHeight="1" x14ac:dyDescent="0.25">
      <c r="A23" s="26"/>
      <c r="B23" s="26"/>
      <c r="C23" s="26"/>
      <c r="D23" s="25"/>
      <c r="E23" s="26"/>
      <c r="F23" s="26"/>
      <c r="G23" s="90"/>
      <c r="H23" s="26"/>
      <c r="I23" s="26"/>
      <c r="J23" s="26"/>
      <c r="K23" s="26"/>
      <c r="L23" s="26"/>
      <c r="M23" s="160"/>
      <c r="N23" s="160"/>
      <c r="O23" s="160"/>
    </row>
    <row r="24" spans="1:15" ht="15.75" customHeight="1" x14ac:dyDescent="0.25">
      <c r="A24" s="26"/>
      <c r="B24" s="26"/>
      <c r="C24" s="26"/>
      <c r="D24" s="25"/>
      <c r="E24" s="26"/>
      <c r="F24" s="26"/>
      <c r="G24" s="90"/>
      <c r="H24" s="26"/>
      <c r="I24" s="26"/>
      <c r="J24" s="26"/>
      <c r="K24" s="26"/>
      <c r="L24" s="26"/>
      <c r="M24" s="160"/>
      <c r="N24" s="160"/>
      <c r="O24" s="160"/>
    </row>
    <row r="25" spans="1:15" ht="15.75" customHeight="1" x14ac:dyDescent="0.25">
      <c r="A25" s="26"/>
      <c r="B25" s="26"/>
      <c r="C25" s="26"/>
      <c r="D25" s="25"/>
      <c r="E25" s="26"/>
      <c r="F25" s="26"/>
      <c r="G25" s="90"/>
      <c r="H25" s="26"/>
      <c r="I25" s="26"/>
      <c r="J25" s="26"/>
      <c r="K25" s="26"/>
      <c r="L25" s="26"/>
      <c r="M25" s="160"/>
      <c r="N25" s="160"/>
      <c r="O25" s="160"/>
    </row>
    <row r="26" spans="1:15" ht="15.75" customHeight="1" x14ac:dyDescent="0.25">
      <c r="A26" s="26"/>
      <c r="B26" s="26"/>
      <c r="C26" s="26"/>
      <c r="D26" s="25"/>
      <c r="E26" s="26"/>
      <c r="F26" s="26"/>
      <c r="G26" s="90"/>
      <c r="H26" s="26"/>
      <c r="I26" s="26"/>
      <c r="J26" s="26"/>
      <c r="K26" s="26"/>
      <c r="L26" s="26"/>
      <c r="M26" s="160"/>
      <c r="N26" s="160"/>
      <c r="O26" s="160"/>
    </row>
    <row r="27" spans="1:15" ht="15.75" customHeight="1" x14ac:dyDescent="0.25">
      <c r="A27" s="26"/>
      <c r="B27" s="26"/>
      <c r="C27" s="26"/>
      <c r="D27" s="25"/>
      <c r="E27" s="26"/>
      <c r="F27" s="26"/>
      <c r="G27" s="90"/>
      <c r="H27" s="26"/>
      <c r="I27" s="26"/>
      <c r="J27" s="26"/>
      <c r="K27" s="26"/>
      <c r="L27" s="26"/>
      <c r="M27" s="160"/>
      <c r="N27" s="160"/>
      <c r="O27" s="160"/>
    </row>
    <row r="28" spans="1:15" ht="15.75" customHeight="1" x14ac:dyDescent="0.25">
      <c r="A28" s="26"/>
      <c r="B28" s="26"/>
      <c r="C28" s="26"/>
      <c r="D28" s="25"/>
      <c r="E28" s="26"/>
      <c r="F28" s="26"/>
      <c r="G28" s="90"/>
      <c r="H28" s="26"/>
      <c r="I28" s="26"/>
      <c r="J28" s="26"/>
      <c r="K28" s="26"/>
      <c r="L28" s="26"/>
      <c r="M28" s="160"/>
      <c r="N28" s="160"/>
      <c r="O28" s="160"/>
    </row>
    <row r="29" spans="1:15" ht="15.75" customHeight="1" x14ac:dyDescent="0.25">
      <c r="A29" s="26"/>
      <c r="B29" s="26"/>
      <c r="C29" s="26"/>
      <c r="D29" s="25"/>
      <c r="E29" s="26"/>
      <c r="F29" s="26"/>
      <c r="G29" s="90"/>
      <c r="H29" s="26"/>
      <c r="I29" s="26"/>
      <c r="J29" s="26"/>
      <c r="K29" s="26"/>
      <c r="L29" s="26"/>
      <c r="M29" s="160"/>
      <c r="N29" s="160"/>
      <c r="O29" s="160"/>
    </row>
    <row r="30" spans="1:15" ht="15.75" customHeight="1" x14ac:dyDescent="0.25">
      <c r="A30" s="26"/>
      <c r="B30" s="26"/>
      <c r="C30" s="26"/>
      <c r="D30" s="25"/>
      <c r="E30" s="26"/>
      <c r="F30" s="26"/>
      <c r="G30" s="90"/>
      <c r="H30" s="26"/>
      <c r="I30" s="26"/>
      <c r="J30" s="26"/>
      <c r="K30" s="26"/>
      <c r="L30" s="26"/>
      <c r="M30" s="160"/>
      <c r="N30" s="160"/>
      <c r="O30" s="160"/>
    </row>
    <row r="31" spans="1:15" ht="27.75" customHeight="1" x14ac:dyDescent="0.25">
      <c r="A31" s="26"/>
      <c r="B31" s="26"/>
      <c r="C31" s="26"/>
      <c r="D31" s="25"/>
      <c r="E31" s="26"/>
      <c r="F31" s="26"/>
      <c r="G31" s="90"/>
      <c r="H31" s="26"/>
      <c r="I31" s="26"/>
      <c r="J31" s="26"/>
      <c r="K31" s="26"/>
      <c r="L31" s="26"/>
      <c r="M31" s="160"/>
      <c r="N31" s="160"/>
      <c r="O31" s="160"/>
    </row>
    <row r="32" spans="1:15" ht="27.75" customHeight="1" x14ac:dyDescent="0.25">
      <c r="A32" s="26"/>
      <c r="B32" s="26"/>
      <c r="C32" s="26"/>
      <c r="D32" s="25"/>
      <c r="E32" s="26"/>
      <c r="F32" s="26"/>
      <c r="G32" s="90"/>
      <c r="H32" s="26"/>
      <c r="I32" s="26"/>
      <c r="J32" s="26"/>
      <c r="K32" s="26"/>
      <c r="L32" s="26"/>
      <c r="M32" s="160"/>
      <c r="N32" s="160"/>
      <c r="O32" s="160"/>
    </row>
    <row r="33" spans="1:15" ht="27.75" customHeight="1" x14ac:dyDescent="0.25">
      <c r="A33" s="26"/>
      <c r="B33" s="26"/>
      <c r="C33" s="26"/>
      <c r="D33" s="25"/>
      <c r="E33" s="26"/>
      <c r="F33" s="26"/>
      <c r="G33" s="90"/>
      <c r="H33" s="26"/>
      <c r="I33" s="26"/>
      <c r="J33" s="26"/>
      <c r="K33" s="26"/>
      <c r="L33" s="26"/>
      <c r="M33" s="160"/>
      <c r="N33" s="160"/>
      <c r="O33" s="160"/>
    </row>
    <row r="34" spans="1:15" ht="27.75" customHeight="1" x14ac:dyDescent="0.25">
      <c r="A34" s="26"/>
      <c r="B34" s="26"/>
      <c r="C34" s="26"/>
      <c r="D34" s="25"/>
      <c r="E34" s="26"/>
      <c r="F34" s="26"/>
      <c r="G34" s="90"/>
      <c r="H34" s="26"/>
      <c r="I34" s="26"/>
      <c r="J34" s="26"/>
      <c r="K34" s="26"/>
      <c r="L34" s="26"/>
      <c r="M34" s="160"/>
      <c r="N34" s="160"/>
      <c r="O34" s="160"/>
    </row>
    <row r="35" spans="1:15" ht="27.75" customHeight="1" x14ac:dyDescent="0.25">
      <c r="A35" s="26"/>
      <c r="B35" s="26"/>
      <c r="C35" s="26"/>
      <c r="D35" s="25"/>
      <c r="E35" s="26"/>
      <c r="F35" s="26"/>
      <c r="G35" s="90"/>
      <c r="H35" s="26"/>
      <c r="I35" s="26"/>
      <c r="J35" s="26"/>
      <c r="K35" s="26"/>
      <c r="L35" s="26"/>
      <c r="M35" s="160"/>
      <c r="N35" s="160"/>
      <c r="O35" s="160"/>
    </row>
    <row r="36" spans="1:15" ht="27.75" customHeight="1" x14ac:dyDescent="0.25">
      <c r="A36" s="26"/>
      <c r="B36" s="26"/>
      <c r="C36" s="26"/>
      <c r="D36" s="25"/>
      <c r="E36" s="26"/>
      <c r="F36" s="26"/>
      <c r="G36" s="90"/>
      <c r="H36" s="26"/>
      <c r="I36" s="26"/>
      <c r="J36" s="26"/>
      <c r="K36" s="26"/>
      <c r="L36" s="26"/>
      <c r="M36" s="160"/>
      <c r="N36" s="160"/>
      <c r="O36" s="160"/>
    </row>
    <row r="37" spans="1:15" ht="27.75" customHeight="1" x14ac:dyDescent="0.25">
      <c r="A37" s="26"/>
      <c r="B37" s="26"/>
      <c r="C37" s="26"/>
      <c r="D37" s="25"/>
      <c r="E37" s="26"/>
      <c r="F37" s="26"/>
      <c r="G37" s="90"/>
      <c r="H37" s="26"/>
      <c r="I37" s="26"/>
      <c r="J37" s="26"/>
      <c r="K37" s="26"/>
      <c r="L37" s="26"/>
      <c r="M37" s="160"/>
      <c r="N37" s="160"/>
      <c r="O37" s="160"/>
    </row>
    <row r="38" spans="1:15" ht="27.75" customHeight="1" x14ac:dyDescent="0.25">
      <c r="A38" s="26"/>
      <c r="B38" s="26"/>
      <c r="C38" s="26"/>
      <c r="D38" s="25"/>
      <c r="E38" s="26"/>
      <c r="F38" s="26"/>
      <c r="G38" s="90"/>
      <c r="H38" s="26"/>
      <c r="I38" s="26"/>
      <c r="J38" s="26"/>
      <c r="K38" s="26"/>
      <c r="L38" s="26"/>
      <c r="M38" s="160"/>
      <c r="N38" s="160"/>
      <c r="O38" s="160"/>
    </row>
    <row r="39" spans="1:15" ht="27.75" customHeight="1" x14ac:dyDescent="0.25">
      <c r="A39" s="26"/>
      <c r="B39" s="26"/>
      <c r="C39" s="26"/>
      <c r="D39" s="25"/>
      <c r="E39" s="26"/>
      <c r="F39" s="26"/>
      <c r="G39" s="90"/>
      <c r="H39" s="26"/>
      <c r="I39" s="26"/>
      <c r="J39" s="26"/>
      <c r="K39" s="26"/>
      <c r="L39" s="26"/>
      <c r="M39" s="160"/>
      <c r="N39" s="160"/>
      <c r="O39" s="160"/>
    </row>
    <row r="40" spans="1:15" ht="27.75" customHeight="1" x14ac:dyDescent="0.25">
      <c r="A40" s="26"/>
      <c r="B40" s="26"/>
      <c r="C40" s="26"/>
      <c r="D40" s="25"/>
      <c r="E40" s="26"/>
      <c r="F40" s="26"/>
      <c r="G40" s="90"/>
      <c r="H40" s="26"/>
      <c r="I40" s="26"/>
      <c r="J40" s="26"/>
      <c r="K40" s="26"/>
      <c r="L40" s="26"/>
      <c r="M40" s="160"/>
      <c r="N40" s="160"/>
      <c r="O40" s="160"/>
    </row>
    <row r="41" spans="1:15" ht="27.75" customHeight="1" x14ac:dyDescent="0.25">
      <c r="A41" s="26"/>
      <c r="B41" s="26"/>
      <c r="C41" s="26"/>
      <c r="D41" s="25"/>
      <c r="E41" s="26"/>
      <c r="F41" s="26"/>
      <c r="G41" s="90"/>
      <c r="H41" s="26"/>
      <c r="I41" s="26"/>
      <c r="J41" s="26"/>
      <c r="K41" s="26"/>
      <c r="L41" s="26"/>
      <c r="M41" s="160"/>
      <c r="N41" s="160"/>
      <c r="O41" s="160"/>
    </row>
    <row r="42" spans="1:15" ht="27.75" customHeight="1" x14ac:dyDescent="0.25">
      <c r="A42" s="26"/>
      <c r="B42" s="26"/>
      <c r="C42" s="26"/>
      <c r="D42" s="25"/>
      <c r="E42" s="26"/>
      <c r="F42" s="26"/>
      <c r="G42" s="90"/>
      <c r="H42" s="26"/>
      <c r="I42" s="26"/>
      <c r="J42" s="26"/>
      <c r="K42" s="26"/>
      <c r="L42" s="26"/>
      <c r="M42" s="160"/>
      <c r="N42" s="160"/>
      <c r="O42" s="160"/>
    </row>
    <row r="43" spans="1:15" ht="27.75" customHeight="1" x14ac:dyDescent="0.25">
      <c r="A43" s="26"/>
      <c r="B43" s="26"/>
      <c r="C43" s="26"/>
      <c r="D43" s="25"/>
      <c r="E43" s="26"/>
      <c r="F43" s="26"/>
      <c r="G43" s="90"/>
      <c r="H43" s="26"/>
      <c r="I43" s="26"/>
      <c r="J43" s="26"/>
      <c r="K43" s="26"/>
      <c r="L43" s="26"/>
      <c r="M43" s="160"/>
      <c r="N43" s="160"/>
      <c r="O43" s="160"/>
    </row>
    <row r="44" spans="1:15" ht="27.75" customHeight="1" x14ac:dyDescent="0.25">
      <c r="A44" s="26"/>
      <c r="B44" s="26"/>
      <c r="C44" s="26"/>
      <c r="D44" s="25"/>
      <c r="E44" s="26"/>
      <c r="F44" s="26"/>
      <c r="G44" s="90"/>
      <c r="H44" s="26"/>
      <c r="I44" s="26"/>
      <c r="J44" s="26"/>
      <c r="K44" s="26"/>
      <c r="L44" s="26"/>
      <c r="M44" s="160"/>
      <c r="N44" s="160"/>
      <c r="O44" s="160"/>
    </row>
    <row r="45" spans="1:15" ht="27.75" customHeight="1" x14ac:dyDescent="0.25">
      <c r="A45" s="26"/>
      <c r="B45" s="26"/>
      <c r="C45" s="26"/>
      <c r="D45" s="25"/>
      <c r="E45" s="26"/>
      <c r="F45" s="26"/>
      <c r="G45" s="90"/>
      <c r="H45" s="26"/>
      <c r="I45" s="26"/>
      <c r="J45" s="26"/>
      <c r="K45" s="26"/>
      <c r="L45" s="26"/>
      <c r="M45" s="160"/>
      <c r="N45" s="160"/>
      <c r="O45" s="160"/>
    </row>
    <row r="46" spans="1:15" ht="27.75" customHeight="1" x14ac:dyDescent="0.25">
      <c r="A46" s="26"/>
      <c r="B46" s="26"/>
      <c r="C46" s="26"/>
      <c r="D46" s="25"/>
      <c r="E46" s="26"/>
      <c r="F46" s="26"/>
      <c r="G46" s="90"/>
      <c r="H46" s="26"/>
      <c r="I46" s="26"/>
      <c r="J46" s="26"/>
      <c r="K46" s="26"/>
      <c r="L46" s="26"/>
      <c r="M46" s="160"/>
      <c r="N46" s="160"/>
      <c r="O46" s="160"/>
    </row>
    <row r="47" spans="1:15" ht="27.75" customHeight="1" x14ac:dyDescent="0.25">
      <c r="A47" s="26"/>
      <c r="B47" s="26"/>
      <c r="C47" s="26"/>
      <c r="D47" s="25"/>
      <c r="E47" s="26"/>
      <c r="F47" s="26"/>
      <c r="G47" s="90"/>
      <c r="H47" s="26"/>
      <c r="I47" s="26"/>
      <c r="J47" s="26"/>
      <c r="K47" s="26"/>
      <c r="L47" s="26"/>
      <c r="M47" s="160"/>
      <c r="N47" s="160"/>
      <c r="O47" s="160"/>
    </row>
    <row r="48" spans="1:15" ht="27.75" customHeight="1" x14ac:dyDescent="0.25">
      <c r="A48" s="26"/>
      <c r="B48" s="26"/>
      <c r="C48" s="26"/>
      <c r="D48" s="25"/>
      <c r="E48" s="26"/>
      <c r="F48" s="26"/>
      <c r="G48" s="90"/>
      <c r="H48" s="26"/>
      <c r="I48" s="26"/>
      <c r="J48" s="26"/>
      <c r="K48" s="26"/>
      <c r="L48" s="26"/>
      <c r="M48" s="160"/>
      <c r="N48" s="160"/>
      <c r="O48" s="160"/>
    </row>
    <row r="49" spans="1:15" ht="27.75" customHeight="1" x14ac:dyDescent="0.25">
      <c r="A49" s="26"/>
      <c r="B49" s="26"/>
      <c r="C49" s="26"/>
      <c r="D49" s="25"/>
      <c r="E49" s="26"/>
      <c r="F49" s="26"/>
      <c r="G49" s="90"/>
      <c r="H49" s="26"/>
      <c r="I49" s="26"/>
      <c r="J49" s="26"/>
      <c r="K49" s="26"/>
      <c r="L49" s="26"/>
      <c r="M49" s="160"/>
      <c r="N49" s="160"/>
      <c r="O49" s="160"/>
    </row>
    <row r="50" spans="1:15" ht="27.75" customHeight="1" x14ac:dyDescent="0.25">
      <c r="A50" s="26"/>
      <c r="B50" s="26"/>
      <c r="C50" s="26"/>
      <c r="D50" s="25"/>
      <c r="E50" s="26"/>
      <c r="F50" s="26"/>
      <c r="G50" s="90"/>
      <c r="H50" s="26"/>
      <c r="I50" s="26"/>
      <c r="J50" s="26"/>
      <c r="K50" s="26"/>
      <c r="L50" s="26"/>
      <c r="M50" s="160"/>
      <c r="N50" s="160"/>
      <c r="O50" s="160"/>
    </row>
    <row r="51" spans="1:15" ht="27.75" customHeight="1" x14ac:dyDescent="0.25">
      <c r="A51" s="26"/>
      <c r="B51" s="26"/>
      <c r="C51" s="26"/>
      <c r="D51" s="25"/>
      <c r="E51" s="26"/>
      <c r="F51" s="26"/>
      <c r="G51" s="90"/>
      <c r="H51" s="26"/>
      <c r="I51" s="26"/>
      <c r="J51" s="26"/>
      <c r="K51" s="26"/>
      <c r="L51" s="26"/>
      <c r="M51" s="160"/>
      <c r="N51" s="160"/>
      <c r="O51" s="160"/>
    </row>
    <row r="52" spans="1:15" ht="27.75" customHeight="1" x14ac:dyDescent="0.25">
      <c r="A52" s="26"/>
      <c r="B52" s="26"/>
      <c r="C52" s="26"/>
      <c r="D52" s="25"/>
      <c r="E52" s="26"/>
      <c r="F52" s="26"/>
      <c r="G52" s="90"/>
      <c r="H52" s="26"/>
      <c r="I52" s="26"/>
      <c r="J52" s="26"/>
      <c r="K52" s="26"/>
      <c r="L52" s="26"/>
      <c r="M52" s="160"/>
      <c r="N52" s="160"/>
      <c r="O52" s="160"/>
    </row>
    <row r="53" spans="1:15" ht="27.75" customHeight="1" x14ac:dyDescent="0.25">
      <c r="A53" s="26"/>
      <c r="B53" s="26"/>
      <c r="C53" s="26"/>
      <c r="D53" s="25"/>
      <c r="E53" s="26"/>
      <c r="F53" s="26"/>
      <c r="G53" s="90"/>
      <c r="H53" s="26"/>
      <c r="I53" s="26"/>
      <c r="J53" s="26"/>
      <c r="K53" s="26"/>
      <c r="L53" s="26"/>
      <c r="M53" s="160"/>
      <c r="N53" s="160"/>
      <c r="O53" s="160"/>
    </row>
    <row r="54" spans="1:15" ht="27.75" customHeight="1" x14ac:dyDescent="0.25">
      <c r="A54" s="26"/>
      <c r="B54" s="26"/>
      <c r="C54" s="26"/>
      <c r="D54" s="25"/>
      <c r="E54" s="26"/>
      <c r="F54" s="26"/>
      <c r="G54" s="26"/>
      <c r="H54" s="26"/>
      <c r="I54" s="26"/>
      <c r="J54" s="26"/>
      <c r="K54" s="26"/>
      <c r="L54" s="26"/>
      <c r="M54" s="160"/>
      <c r="N54" s="160"/>
      <c r="O54" s="160"/>
    </row>
    <row r="55" spans="1:15" ht="27.75" customHeight="1" x14ac:dyDescent="0.25">
      <c r="A55" s="26"/>
      <c r="B55" s="26"/>
      <c r="C55" s="26"/>
      <c r="D55" s="25"/>
      <c r="E55" s="26"/>
      <c r="F55" s="26"/>
      <c r="G55" s="26"/>
      <c r="H55" s="26"/>
      <c r="I55" s="26"/>
      <c r="J55" s="26"/>
      <c r="K55" s="26"/>
      <c r="L55" s="26"/>
      <c r="M55" s="160"/>
      <c r="N55" s="160"/>
      <c r="O55" s="160"/>
    </row>
    <row r="56" spans="1:15" ht="27.75" customHeight="1" x14ac:dyDescent="0.25">
      <c r="A56" s="26"/>
      <c r="B56" s="26"/>
      <c r="C56" s="26"/>
      <c r="D56" s="25"/>
      <c r="E56" s="26"/>
      <c r="F56" s="26"/>
      <c r="G56" s="26"/>
      <c r="H56" s="26"/>
      <c r="I56" s="26"/>
      <c r="J56" s="26"/>
      <c r="K56" s="26"/>
      <c r="L56" s="26"/>
      <c r="M56" s="160"/>
      <c r="N56" s="160"/>
      <c r="O56" s="160"/>
    </row>
    <row r="57" spans="1:15" ht="27.75" customHeight="1" x14ac:dyDescent="0.25">
      <c r="A57" s="26"/>
      <c r="B57" s="26"/>
      <c r="C57" s="26"/>
      <c r="D57" s="25"/>
      <c r="E57" s="26"/>
      <c r="F57" s="26"/>
      <c r="G57" s="26"/>
      <c r="H57" s="26"/>
      <c r="I57" s="26"/>
      <c r="J57" s="26"/>
      <c r="K57" s="26"/>
      <c r="L57" s="26"/>
      <c r="M57" s="160"/>
      <c r="N57" s="160"/>
      <c r="O57" s="160"/>
    </row>
    <row r="58" spans="1:15" ht="27.75" customHeight="1" x14ac:dyDescent="0.25">
      <c r="A58" s="26"/>
      <c r="B58" s="26"/>
      <c r="C58" s="26"/>
      <c r="D58" s="25"/>
      <c r="E58" s="26"/>
      <c r="F58" s="26"/>
      <c r="G58" s="26"/>
      <c r="H58" s="26"/>
      <c r="I58" s="26"/>
      <c r="J58" s="26"/>
      <c r="K58" s="26"/>
      <c r="L58" s="26"/>
      <c r="M58" s="160"/>
      <c r="N58" s="160"/>
      <c r="O58" s="160"/>
    </row>
    <row r="59" spans="1:15" ht="27.75" customHeight="1" x14ac:dyDescent="0.25">
      <c r="A59" s="26"/>
      <c r="B59" s="26"/>
      <c r="C59" s="26"/>
      <c r="D59" s="25"/>
      <c r="E59" s="26"/>
      <c r="F59" s="26"/>
      <c r="G59" s="26"/>
      <c r="H59" s="26"/>
      <c r="I59" s="26"/>
      <c r="J59" s="26"/>
      <c r="K59" s="26"/>
      <c r="L59" s="26"/>
      <c r="M59" s="160"/>
      <c r="N59" s="160"/>
      <c r="O59" s="160"/>
    </row>
    <row r="60" spans="1:15" ht="27.75" customHeight="1" x14ac:dyDescent="0.25">
      <c r="A60" s="26"/>
      <c r="B60" s="26"/>
      <c r="C60" s="26"/>
      <c r="D60" s="25"/>
      <c r="E60" s="26"/>
      <c r="F60" s="26"/>
      <c r="G60" s="26"/>
      <c r="H60" s="26"/>
      <c r="I60" s="26"/>
      <c r="J60" s="26"/>
      <c r="K60" s="26"/>
      <c r="L60" s="26"/>
      <c r="M60" s="160"/>
      <c r="N60" s="160"/>
      <c r="O60" s="160"/>
    </row>
    <row r="61" spans="1:15" ht="27.75" customHeight="1" x14ac:dyDescent="0.25">
      <c r="A61" s="160"/>
      <c r="B61" s="160"/>
      <c r="C61" s="160"/>
      <c r="D61" s="161"/>
      <c r="E61" s="160"/>
      <c r="F61" s="160"/>
      <c r="G61" s="160"/>
      <c r="H61" s="160"/>
      <c r="I61" s="160"/>
      <c r="J61" s="160"/>
      <c r="K61" s="160"/>
      <c r="L61" s="160"/>
      <c r="M61" s="160"/>
      <c r="N61" s="160"/>
      <c r="O61" s="160"/>
    </row>
    <row r="62" spans="1:15" ht="27.75" customHeight="1" x14ac:dyDescent="0.25">
      <c r="A62" s="160"/>
      <c r="B62" s="160"/>
      <c r="C62" s="160"/>
      <c r="D62" s="161"/>
      <c r="E62" s="160"/>
      <c r="F62" s="160"/>
      <c r="G62" s="160"/>
      <c r="H62" s="160"/>
      <c r="I62" s="160"/>
      <c r="J62" s="160"/>
      <c r="K62" s="160"/>
      <c r="L62" s="160"/>
      <c r="M62" s="160"/>
      <c r="N62" s="160"/>
      <c r="O62" s="160"/>
    </row>
    <row r="63" spans="1:15" ht="27.75" customHeight="1" x14ac:dyDescent="0.25">
      <c r="A63" s="160"/>
      <c r="B63" s="160"/>
      <c r="C63" s="160"/>
      <c r="D63" s="161"/>
      <c r="E63" s="160"/>
      <c r="F63" s="160"/>
      <c r="G63" s="160"/>
      <c r="H63" s="160"/>
      <c r="I63" s="160"/>
      <c r="J63" s="160"/>
      <c r="K63" s="160"/>
      <c r="L63" s="160"/>
      <c r="M63" s="160"/>
      <c r="N63" s="160"/>
      <c r="O63" s="160"/>
    </row>
    <row r="64" spans="1:15" x14ac:dyDescent="0.25">
      <c r="A64" s="160"/>
      <c r="B64" s="160"/>
      <c r="C64" s="160"/>
      <c r="D64" s="161"/>
      <c r="E64" s="160"/>
      <c r="F64" s="160"/>
      <c r="G64" s="160"/>
      <c r="H64" s="160"/>
      <c r="I64" s="160"/>
      <c r="J64" s="160"/>
      <c r="K64" s="160"/>
      <c r="L64" s="160"/>
      <c r="M64" s="160"/>
      <c r="N64" s="160"/>
      <c r="O64" s="160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63"/>
  <sheetViews>
    <sheetView zoomScale="90" zoomScaleNormal="90" workbookViewId="0">
      <pane ySplit="2" topLeftCell="A3" activePane="bottomLeft" state="frozen"/>
      <selection pane="bottomLeft" activeCell="D30" sqref="D30"/>
    </sheetView>
  </sheetViews>
  <sheetFormatPr defaultRowHeight="15" x14ac:dyDescent="0.25"/>
  <cols>
    <col min="1" max="1" width="11.7109375" customWidth="1"/>
    <col min="2" max="2" width="15.140625" customWidth="1"/>
    <col min="3" max="3" width="13.42578125" customWidth="1"/>
    <col min="4" max="4" width="30.42578125" style="20" customWidth="1"/>
    <col min="5" max="5" width="14.85546875" customWidth="1"/>
    <col min="6" max="6" width="29.7109375" customWidth="1"/>
    <col min="7" max="7" width="10.7109375" customWidth="1"/>
    <col min="8" max="8" width="10.28515625" customWidth="1"/>
    <col min="9" max="9" width="17.5703125" customWidth="1"/>
    <col min="10" max="10" width="19.42578125" customWidth="1"/>
    <col min="11" max="11" width="19.28515625" customWidth="1"/>
    <col min="12" max="12" width="15.7109375" customWidth="1"/>
    <col min="13" max="13" width="13.28515625" customWidth="1"/>
    <col min="14" max="14" width="26.140625" style="88" customWidth="1"/>
    <col min="15" max="15" width="21.28515625" style="48" customWidth="1"/>
    <col min="16" max="16" width="15.7109375" customWidth="1"/>
  </cols>
  <sheetData>
    <row r="1" spans="1:16" ht="21.75" thickBot="1" x14ac:dyDescent="0.4">
      <c r="A1" s="154" t="s">
        <v>122</v>
      </c>
      <c r="B1" s="155"/>
      <c r="C1" s="155"/>
      <c r="D1" s="155"/>
      <c r="E1" s="156"/>
      <c r="F1" s="156"/>
      <c r="G1" s="156"/>
      <c r="H1" s="156"/>
      <c r="I1" s="155"/>
      <c r="J1" s="155"/>
      <c r="K1" s="155"/>
      <c r="L1" s="156"/>
      <c r="M1" s="156"/>
      <c r="N1" s="165"/>
      <c r="O1" s="166"/>
      <c r="P1" s="27"/>
    </row>
    <row r="2" spans="1:16" ht="58.5" customHeight="1" x14ac:dyDescent="0.25">
      <c r="A2" s="93" t="s">
        <v>170</v>
      </c>
      <c r="B2" s="93" t="s">
        <v>80</v>
      </c>
      <c r="C2" s="93" t="s">
        <v>81</v>
      </c>
      <c r="D2" s="93" t="s">
        <v>82</v>
      </c>
      <c r="E2" s="93" t="s">
        <v>83</v>
      </c>
      <c r="F2" s="93" t="s">
        <v>84</v>
      </c>
      <c r="G2" s="93" t="s">
        <v>85</v>
      </c>
      <c r="H2" s="93" t="s">
        <v>86</v>
      </c>
      <c r="I2" s="93" t="s">
        <v>87</v>
      </c>
      <c r="J2" s="93" t="s">
        <v>88</v>
      </c>
      <c r="K2" s="93" t="s">
        <v>89</v>
      </c>
      <c r="L2" s="93" t="s">
        <v>90</v>
      </c>
      <c r="M2" s="93" t="s">
        <v>91</v>
      </c>
      <c r="N2" s="93" t="s">
        <v>92</v>
      </c>
      <c r="O2" s="93" t="s">
        <v>93</v>
      </c>
    </row>
    <row r="3" spans="1:16" ht="15" customHeight="1" x14ac:dyDescent="0.25">
      <c r="A3" s="21" t="s">
        <v>123</v>
      </c>
      <c r="B3" s="22"/>
      <c r="C3" s="22"/>
      <c r="D3" s="23"/>
      <c r="E3" s="22"/>
      <c r="F3" s="22"/>
      <c r="G3" s="22"/>
      <c r="H3" s="22"/>
      <c r="I3" s="22"/>
      <c r="J3" s="24"/>
      <c r="K3" s="22"/>
      <c r="L3" s="22"/>
      <c r="M3" s="22"/>
      <c r="N3" s="169"/>
      <c r="O3" s="170"/>
    </row>
    <row r="4" spans="1:16" ht="34.5" customHeight="1" x14ac:dyDescent="0.25">
      <c r="A4" s="104" t="s">
        <v>171</v>
      </c>
      <c r="B4" s="104" t="s">
        <v>124</v>
      </c>
      <c r="C4" s="104">
        <v>0.5</v>
      </c>
      <c r="D4" s="104" t="s">
        <v>125</v>
      </c>
      <c r="E4" s="104" t="s">
        <v>97</v>
      </c>
      <c r="F4" s="104" t="s">
        <v>126</v>
      </c>
      <c r="G4" s="104"/>
      <c r="H4" s="104">
        <v>0.2</v>
      </c>
      <c r="I4" s="104" t="s">
        <v>104</v>
      </c>
      <c r="J4" s="105">
        <v>0.2</v>
      </c>
      <c r="K4" s="106"/>
      <c r="L4" s="104">
        <v>2026</v>
      </c>
      <c r="M4" s="104" t="s">
        <v>105</v>
      </c>
      <c r="N4" s="171">
        <v>1</v>
      </c>
      <c r="O4" s="105" t="s">
        <v>106</v>
      </c>
    </row>
    <row r="5" spans="1:16" ht="34.5" customHeight="1" x14ac:dyDescent="0.25">
      <c r="A5" s="104" t="s">
        <v>173</v>
      </c>
      <c r="B5" s="104" t="s">
        <v>127</v>
      </c>
      <c r="C5" s="104">
        <v>0.5</v>
      </c>
      <c r="D5" s="104" t="s">
        <v>128</v>
      </c>
      <c r="E5" s="104" t="s">
        <v>97</v>
      </c>
      <c r="F5" s="104" t="s">
        <v>129</v>
      </c>
      <c r="G5" s="104"/>
      <c r="H5" s="104">
        <v>0.5</v>
      </c>
      <c r="I5" s="105" t="s">
        <v>99</v>
      </c>
      <c r="J5" s="105">
        <v>0.5</v>
      </c>
      <c r="K5" s="106"/>
      <c r="L5" s="104">
        <v>2029</v>
      </c>
      <c r="M5" s="104" t="s">
        <v>130</v>
      </c>
      <c r="N5" s="108"/>
      <c r="O5" s="104" t="s">
        <v>102</v>
      </c>
    </row>
    <row r="6" spans="1:16" ht="34.5" customHeight="1" x14ac:dyDescent="0.25">
      <c r="A6" s="104" t="s">
        <v>172</v>
      </c>
      <c r="B6" s="104" t="s">
        <v>174</v>
      </c>
      <c r="C6" s="104"/>
      <c r="D6" s="104"/>
      <c r="E6" s="104"/>
      <c r="F6" s="107"/>
      <c r="G6" s="104"/>
      <c r="H6" s="104">
        <v>1</v>
      </c>
      <c r="I6" s="105" t="s">
        <v>99</v>
      </c>
      <c r="J6" s="104">
        <v>1</v>
      </c>
      <c r="K6" s="105">
        <v>360</v>
      </c>
      <c r="L6" s="106"/>
      <c r="M6" s="104" t="s">
        <v>130</v>
      </c>
      <c r="N6" s="108"/>
      <c r="O6" s="104" t="s">
        <v>102</v>
      </c>
    </row>
    <row r="7" spans="1:16" ht="18" customHeight="1" x14ac:dyDescent="0.25">
      <c r="A7" s="92" t="s">
        <v>116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167"/>
      <c r="O7" s="168"/>
    </row>
    <row r="8" spans="1:16" ht="12.75" customHeight="1" x14ac:dyDescent="0.25">
      <c r="C8" s="20"/>
      <c r="D8"/>
      <c r="I8" s="26"/>
      <c r="N8" s="90"/>
      <c r="O8" s="26"/>
    </row>
    <row r="9" spans="1:16" ht="12.75" customHeight="1" x14ac:dyDescent="0.25">
      <c r="C9" s="20"/>
      <c r="D9"/>
      <c r="I9" s="26"/>
    </row>
    <row r="10" spans="1:16" ht="15" customHeight="1" x14ac:dyDescent="0.25"/>
    <row r="11" spans="1:16" ht="14.25" customHeight="1" x14ac:dyDescent="0.25">
      <c r="A11" s="48"/>
      <c r="B11" s="48"/>
      <c r="C11" s="48"/>
      <c r="D11" s="78"/>
      <c r="E11" s="87"/>
      <c r="F11" s="90"/>
      <c r="G11" s="48"/>
      <c r="H11" s="48"/>
      <c r="I11" s="26"/>
      <c r="J11" s="48"/>
      <c r="K11" s="48"/>
    </row>
    <row r="12" spans="1:16" ht="14.25" customHeight="1" x14ac:dyDescent="0.25">
      <c r="A12" s="48"/>
      <c r="B12" s="48"/>
      <c r="C12" s="48"/>
      <c r="D12" s="78"/>
      <c r="E12" s="87"/>
      <c r="F12" s="90"/>
      <c r="G12" s="48"/>
      <c r="H12" s="48"/>
      <c r="I12" s="26"/>
      <c r="J12" s="48"/>
      <c r="K12" s="48"/>
    </row>
    <row r="13" spans="1:16" ht="14.25" customHeight="1" x14ac:dyDescent="0.25">
      <c r="A13" s="48"/>
      <c r="B13" s="48"/>
      <c r="C13" s="48"/>
      <c r="D13" s="78"/>
      <c r="E13" s="87"/>
      <c r="F13" s="90"/>
      <c r="G13" s="48"/>
      <c r="H13" s="48"/>
      <c r="I13" s="26"/>
      <c r="J13" s="48"/>
      <c r="K13" s="48"/>
    </row>
    <row r="14" spans="1:16" ht="14.25" customHeight="1" x14ac:dyDescent="0.25">
      <c r="A14" s="48"/>
      <c r="B14" s="48"/>
      <c r="C14" s="48"/>
      <c r="D14" s="78"/>
      <c r="E14" s="87"/>
      <c r="F14" s="90"/>
      <c r="G14" s="48"/>
      <c r="H14" s="48"/>
      <c r="I14" s="26"/>
      <c r="J14" s="48"/>
      <c r="K14" s="48"/>
    </row>
    <row r="15" spans="1:16" ht="14.25" customHeight="1" x14ac:dyDescent="0.25">
      <c r="A15" s="48"/>
      <c r="B15" s="48"/>
      <c r="C15" s="48"/>
      <c r="D15" s="78"/>
      <c r="E15" s="87"/>
      <c r="F15" s="90"/>
      <c r="G15" s="48"/>
      <c r="H15" s="48"/>
      <c r="I15" s="26"/>
      <c r="J15" s="48"/>
      <c r="K15" s="48"/>
    </row>
    <row r="16" spans="1:16" ht="14.25" customHeight="1" x14ac:dyDescent="0.25">
      <c r="A16" s="48"/>
      <c r="B16" s="48"/>
      <c r="C16" s="48"/>
      <c r="D16" s="78"/>
      <c r="E16" s="87"/>
      <c r="F16" s="90"/>
      <c r="G16" s="48"/>
      <c r="H16" s="48"/>
      <c r="I16" s="26"/>
      <c r="J16" s="48"/>
      <c r="K16" s="48"/>
    </row>
    <row r="17" spans="1:15" ht="17.25" customHeight="1" x14ac:dyDescent="0.25">
      <c r="A17" s="21" t="s">
        <v>131</v>
      </c>
      <c r="B17" s="22"/>
      <c r="C17" s="22"/>
      <c r="D17" s="23"/>
      <c r="E17" s="36"/>
      <c r="F17" s="91"/>
      <c r="G17" s="22"/>
      <c r="H17" s="22"/>
      <c r="I17" s="157"/>
      <c r="J17" s="22"/>
      <c r="K17" s="22"/>
      <c r="L17" s="22"/>
      <c r="M17" s="22"/>
      <c r="N17" s="169"/>
      <c r="O17" s="170"/>
    </row>
    <row r="18" spans="1:15" ht="46.5" customHeight="1" x14ac:dyDescent="0.25">
      <c r="A18" s="104" t="s">
        <v>173</v>
      </c>
      <c r="B18" s="104" t="s">
        <v>132</v>
      </c>
      <c r="C18" s="104"/>
      <c r="D18" s="104" t="s">
        <v>133</v>
      </c>
      <c r="E18" s="104" t="s">
        <v>97</v>
      </c>
      <c r="F18" s="104" t="s">
        <v>134</v>
      </c>
      <c r="G18" s="108">
        <v>0.1</v>
      </c>
      <c r="H18" s="105">
        <v>1</v>
      </c>
      <c r="I18" s="105" t="s">
        <v>99</v>
      </c>
      <c r="J18" s="105">
        <v>1</v>
      </c>
      <c r="K18" s="105">
        <v>1200</v>
      </c>
      <c r="L18" s="106">
        <v>2033</v>
      </c>
      <c r="M18" s="104" t="s">
        <v>130</v>
      </c>
      <c r="N18" s="108"/>
      <c r="O18" s="104" t="s">
        <v>102</v>
      </c>
    </row>
    <row r="19" spans="1:15" ht="15" customHeight="1" x14ac:dyDescent="0.25">
      <c r="A19" s="92" t="s">
        <v>116</v>
      </c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</row>
    <row r="20" spans="1:15" ht="14.25" customHeight="1" x14ac:dyDescent="0.25">
      <c r="A20" s="90"/>
      <c r="B20" s="26"/>
      <c r="C20" s="26"/>
      <c r="D20" s="26"/>
      <c r="E20" s="90"/>
    </row>
    <row r="21" spans="1:15" ht="14.25" customHeight="1" x14ac:dyDescent="0.25">
      <c r="M21" s="32"/>
    </row>
    <row r="22" spans="1:15" ht="14.25" customHeight="1" x14ac:dyDescent="0.25">
      <c r="A22" s="26"/>
      <c r="B22" s="26"/>
      <c r="C22" s="26"/>
      <c r="D22" s="25"/>
      <c r="E22" s="26"/>
      <c r="F22" s="26"/>
      <c r="G22" s="90"/>
      <c r="H22" s="26"/>
      <c r="I22" s="26"/>
      <c r="J22" s="26"/>
      <c r="K22" s="26"/>
      <c r="L22" s="26"/>
    </row>
    <row r="23" spans="1:15" ht="11.25" customHeight="1" x14ac:dyDescent="0.25">
      <c r="A23" s="26"/>
      <c r="B23" s="26"/>
      <c r="C23" s="26"/>
      <c r="D23" s="25"/>
      <c r="E23" s="26"/>
      <c r="F23" s="26"/>
      <c r="G23" s="90"/>
      <c r="H23" s="26"/>
      <c r="I23" s="26"/>
      <c r="J23" s="26"/>
      <c r="K23" s="26"/>
      <c r="L23" s="26"/>
    </row>
    <row r="24" spans="1:15" ht="15.75" customHeight="1" x14ac:dyDescent="0.25">
      <c r="A24" s="26"/>
      <c r="B24" s="26"/>
      <c r="C24" s="26"/>
      <c r="D24" s="25"/>
      <c r="E24" s="26"/>
      <c r="F24" s="26"/>
      <c r="G24" s="90"/>
      <c r="H24" s="26"/>
      <c r="I24" s="26"/>
      <c r="J24" s="26"/>
      <c r="K24" s="26"/>
      <c r="L24" s="26"/>
    </row>
    <row r="25" spans="1:15" ht="15.75" customHeight="1" x14ac:dyDescent="0.25">
      <c r="A25" s="26"/>
      <c r="B25" s="26"/>
      <c r="C25" s="26"/>
      <c r="D25" s="25"/>
      <c r="E25" s="26"/>
      <c r="F25" s="26"/>
      <c r="G25" s="90"/>
      <c r="H25" s="26"/>
      <c r="I25" s="26"/>
      <c r="J25" s="26"/>
      <c r="K25" s="26"/>
      <c r="L25" s="26"/>
    </row>
    <row r="26" spans="1:15" ht="15.75" customHeight="1" x14ac:dyDescent="0.25">
      <c r="A26" s="26"/>
      <c r="B26" s="26"/>
      <c r="C26" s="26"/>
      <c r="D26" s="25"/>
      <c r="E26" s="26"/>
      <c r="F26" s="26"/>
      <c r="G26" s="90"/>
      <c r="H26" s="26"/>
      <c r="I26" s="26"/>
      <c r="J26" s="26"/>
      <c r="K26" s="26"/>
      <c r="L26" s="26"/>
    </row>
    <row r="27" spans="1:15" ht="15.75" customHeight="1" x14ac:dyDescent="0.25">
      <c r="A27" s="26"/>
      <c r="B27" s="26"/>
      <c r="C27" s="26"/>
      <c r="D27" s="25"/>
      <c r="E27" s="26"/>
      <c r="F27" s="26"/>
      <c r="G27" s="90"/>
      <c r="H27" s="26"/>
      <c r="I27" s="26"/>
      <c r="J27" s="26"/>
      <c r="K27" s="26"/>
      <c r="L27" s="26"/>
    </row>
    <row r="28" spans="1:15" ht="15.75" customHeight="1" x14ac:dyDescent="0.25">
      <c r="A28" s="26"/>
      <c r="B28" s="26"/>
      <c r="C28" s="26"/>
      <c r="D28" s="25"/>
      <c r="E28" s="26"/>
      <c r="F28" s="26"/>
      <c r="G28" s="90"/>
      <c r="H28" s="26"/>
      <c r="I28" s="26"/>
      <c r="J28" s="26"/>
      <c r="K28" s="26"/>
      <c r="L28" s="26"/>
    </row>
    <row r="29" spans="1:15" ht="15.75" customHeight="1" x14ac:dyDescent="0.25">
      <c r="A29" s="26"/>
      <c r="B29" s="26"/>
      <c r="C29" s="26"/>
      <c r="D29" s="25"/>
      <c r="E29" s="26"/>
      <c r="F29" s="26"/>
      <c r="G29" s="90"/>
      <c r="H29" s="26"/>
      <c r="I29" s="26"/>
      <c r="J29" s="26"/>
      <c r="K29" s="26"/>
      <c r="L29" s="26"/>
    </row>
    <row r="30" spans="1:15" ht="15.75" customHeight="1" x14ac:dyDescent="0.25">
      <c r="A30" s="26"/>
      <c r="B30" s="26"/>
      <c r="C30" s="26"/>
      <c r="D30" s="25"/>
      <c r="E30" s="26"/>
      <c r="F30" s="26"/>
      <c r="G30" s="90"/>
      <c r="H30" s="26"/>
      <c r="I30" s="26"/>
      <c r="J30" s="26"/>
      <c r="K30" s="26"/>
      <c r="L30" s="26"/>
    </row>
    <row r="31" spans="1:15" ht="27.75" customHeight="1" x14ac:dyDescent="0.25">
      <c r="A31" s="26"/>
      <c r="B31" s="26"/>
      <c r="C31" s="26"/>
      <c r="D31" s="25"/>
      <c r="E31" s="26"/>
      <c r="F31" s="26"/>
      <c r="G31" s="90"/>
      <c r="H31" s="26"/>
      <c r="I31" s="26"/>
      <c r="J31" s="26"/>
      <c r="K31" s="26"/>
      <c r="L31" s="26"/>
    </row>
    <row r="32" spans="1:15" ht="27.75" customHeight="1" x14ac:dyDescent="0.25">
      <c r="A32" s="26"/>
      <c r="B32" s="26"/>
      <c r="C32" s="26"/>
      <c r="D32" s="25"/>
      <c r="E32" s="26"/>
      <c r="F32" s="26"/>
      <c r="G32" s="90"/>
      <c r="H32" s="26"/>
      <c r="I32" s="26"/>
      <c r="J32" s="26"/>
      <c r="K32" s="26"/>
      <c r="L32" s="26"/>
    </row>
    <row r="33" spans="1:12" ht="27.75" customHeight="1" x14ac:dyDescent="0.25">
      <c r="A33" s="26"/>
      <c r="B33" s="26"/>
      <c r="C33" s="26"/>
      <c r="D33" s="25"/>
      <c r="E33" s="26"/>
      <c r="F33" s="26"/>
      <c r="G33" s="90"/>
      <c r="H33" s="26"/>
      <c r="I33" s="26"/>
      <c r="J33" s="26"/>
      <c r="K33" s="26"/>
      <c r="L33" s="26"/>
    </row>
    <row r="34" spans="1:12" ht="27.75" customHeight="1" x14ac:dyDescent="0.25">
      <c r="A34" s="26"/>
      <c r="B34" s="26"/>
      <c r="C34" s="26"/>
      <c r="D34" s="25"/>
      <c r="E34" s="26"/>
      <c r="F34" s="26"/>
      <c r="G34" s="90"/>
      <c r="H34" s="26"/>
      <c r="I34" s="26"/>
      <c r="J34" s="26"/>
      <c r="K34" s="26"/>
      <c r="L34" s="26"/>
    </row>
    <row r="35" spans="1:12" ht="27.75" customHeight="1" x14ac:dyDescent="0.25">
      <c r="A35" s="26"/>
      <c r="B35" s="26"/>
      <c r="C35" s="26"/>
      <c r="D35" s="25"/>
      <c r="E35" s="26"/>
      <c r="F35" s="26"/>
      <c r="G35" s="90"/>
      <c r="H35" s="26"/>
      <c r="I35" s="26"/>
      <c r="J35" s="26"/>
      <c r="K35" s="26"/>
      <c r="L35" s="26"/>
    </row>
    <row r="36" spans="1:12" ht="27.75" customHeight="1" x14ac:dyDescent="0.25">
      <c r="A36" s="26"/>
      <c r="B36" s="26"/>
      <c r="C36" s="26"/>
      <c r="D36" s="25"/>
      <c r="E36" s="26"/>
      <c r="F36" s="26"/>
      <c r="G36" s="90"/>
      <c r="H36" s="26"/>
      <c r="I36" s="26"/>
      <c r="J36" s="26"/>
      <c r="K36" s="26"/>
      <c r="L36" s="26"/>
    </row>
    <row r="37" spans="1:12" ht="27.75" customHeight="1" x14ac:dyDescent="0.25">
      <c r="A37" s="26"/>
      <c r="B37" s="26"/>
      <c r="C37" s="26"/>
      <c r="D37" s="25"/>
      <c r="E37" s="26"/>
      <c r="F37" s="26"/>
      <c r="G37" s="90"/>
      <c r="H37" s="26"/>
      <c r="I37" s="26"/>
      <c r="J37" s="26"/>
      <c r="K37" s="26"/>
      <c r="L37" s="26"/>
    </row>
    <row r="38" spans="1:12" ht="27.75" customHeight="1" x14ac:dyDescent="0.25">
      <c r="A38" s="26"/>
      <c r="B38" s="26"/>
      <c r="C38" s="26"/>
      <c r="D38" s="25"/>
      <c r="E38" s="26"/>
      <c r="F38" s="26"/>
      <c r="G38" s="90"/>
      <c r="H38" s="26"/>
      <c r="I38" s="26"/>
      <c r="J38" s="26"/>
      <c r="K38" s="26"/>
      <c r="L38" s="26"/>
    </row>
    <row r="39" spans="1:12" ht="27.75" customHeight="1" x14ac:dyDescent="0.25">
      <c r="A39" s="26"/>
      <c r="B39" s="26"/>
      <c r="C39" s="26"/>
      <c r="D39" s="25"/>
      <c r="E39" s="26"/>
      <c r="F39" s="26"/>
      <c r="G39" s="90"/>
      <c r="H39" s="26"/>
      <c r="I39" s="26"/>
      <c r="J39" s="26"/>
      <c r="K39" s="26"/>
      <c r="L39" s="26"/>
    </row>
    <row r="40" spans="1:12" ht="27.75" customHeight="1" x14ac:dyDescent="0.25">
      <c r="A40" s="26"/>
      <c r="B40" s="26"/>
      <c r="C40" s="26"/>
      <c r="D40" s="25"/>
      <c r="E40" s="26"/>
      <c r="F40" s="26"/>
      <c r="G40" s="90"/>
      <c r="H40" s="26"/>
      <c r="I40" s="26"/>
      <c r="J40" s="26"/>
      <c r="K40" s="26"/>
      <c r="L40" s="26"/>
    </row>
    <row r="41" spans="1:12" ht="27.75" customHeight="1" x14ac:dyDescent="0.25">
      <c r="A41" s="26"/>
      <c r="B41" s="26"/>
      <c r="C41" s="26"/>
      <c r="D41" s="25"/>
      <c r="E41" s="26"/>
      <c r="F41" s="26"/>
      <c r="G41" s="90"/>
      <c r="H41" s="26"/>
      <c r="I41" s="26"/>
      <c r="J41" s="26"/>
      <c r="K41" s="26"/>
      <c r="L41" s="26"/>
    </row>
    <row r="42" spans="1:12" ht="27.75" customHeight="1" x14ac:dyDescent="0.25">
      <c r="A42" s="26"/>
      <c r="B42" s="26"/>
      <c r="C42" s="26"/>
      <c r="D42" s="25"/>
      <c r="E42" s="26"/>
      <c r="F42" s="26"/>
      <c r="G42" s="90"/>
      <c r="H42" s="26"/>
      <c r="I42" s="26"/>
      <c r="J42" s="26"/>
      <c r="K42" s="26"/>
      <c r="L42" s="26"/>
    </row>
    <row r="43" spans="1:12" ht="27.75" customHeight="1" x14ac:dyDescent="0.25">
      <c r="A43" s="26"/>
      <c r="B43" s="26"/>
      <c r="C43" s="26"/>
      <c r="D43" s="25"/>
      <c r="E43" s="26"/>
      <c r="F43" s="26"/>
      <c r="G43" s="90"/>
      <c r="H43" s="26"/>
      <c r="I43" s="26"/>
      <c r="J43" s="26"/>
      <c r="K43" s="26"/>
      <c r="L43" s="26"/>
    </row>
    <row r="44" spans="1:12" ht="27.75" customHeight="1" x14ac:dyDescent="0.25">
      <c r="A44" s="26"/>
      <c r="B44" s="26"/>
      <c r="C44" s="26"/>
      <c r="D44" s="25"/>
      <c r="E44" s="26"/>
      <c r="F44" s="26"/>
      <c r="G44" s="90"/>
      <c r="H44" s="26"/>
      <c r="I44" s="26"/>
      <c r="J44" s="26"/>
      <c r="K44" s="26"/>
      <c r="L44" s="26"/>
    </row>
    <row r="45" spans="1:12" ht="27.75" customHeight="1" x14ac:dyDescent="0.25">
      <c r="A45" s="26"/>
      <c r="B45" s="26"/>
      <c r="C45" s="26"/>
      <c r="D45" s="25"/>
      <c r="E45" s="26"/>
      <c r="F45" s="26"/>
      <c r="G45" s="90"/>
      <c r="H45" s="26"/>
      <c r="I45" s="26"/>
      <c r="J45" s="26"/>
      <c r="K45" s="26"/>
      <c r="L45" s="26"/>
    </row>
    <row r="46" spans="1:12" ht="27.75" customHeight="1" x14ac:dyDescent="0.25">
      <c r="A46" s="26"/>
      <c r="B46" s="26"/>
      <c r="C46" s="26"/>
      <c r="D46" s="25"/>
      <c r="E46" s="26"/>
      <c r="F46" s="26"/>
      <c r="G46" s="90"/>
      <c r="H46" s="26"/>
      <c r="I46" s="26"/>
      <c r="J46" s="26"/>
      <c r="K46" s="26"/>
      <c r="L46" s="26"/>
    </row>
    <row r="47" spans="1:12" ht="27.75" customHeight="1" x14ac:dyDescent="0.25">
      <c r="A47" s="26"/>
      <c r="B47" s="26"/>
      <c r="C47" s="26"/>
      <c r="D47" s="25"/>
      <c r="E47" s="26"/>
      <c r="F47" s="26"/>
      <c r="G47" s="90"/>
      <c r="H47" s="26"/>
      <c r="I47" s="26"/>
      <c r="J47" s="26"/>
      <c r="K47" s="26"/>
      <c r="L47" s="26"/>
    </row>
    <row r="48" spans="1:12" ht="27.75" customHeight="1" x14ac:dyDescent="0.25">
      <c r="A48" s="26"/>
      <c r="B48" s="26"/>
      <c r="C48" s="26"/>
      <c r="D48" s="25"/>
      <c r="E48" s="26"/>
      <c r="F48" s="26"/>
      <c r="G48" s="90"/>
      <c r="H48" s="26"/>
      <c r="I48" s="26"/>
      <c r="J48" s="26"/>
      <c r="K48" s="26"/>
      <c r="L48" s="26"/>
    </row>
    <row r="49" spans="1:12" ht="27.75" customHeight="1" x14ac:dyDescent="0.25">
      <c r="A49" s="26"/>
      <c r="B49" s="26"/>
      <c r="C49" s="26"/>
      <c r="D49" s="25"/>
      <c r="E49" s="26"/>
      <c r="F49" s="26"/>
      <c r="G49" s="90"/>
      <c r="H49" s="26"/>
      <c r="I49" s="26"/>
      <c r="J49" s="26"/>
      <c r="K49" s="26"/>
      <c r="L49" s="26"/>
    </row>
    <row r="50" spans="1:12" ht="27.75" customHeight="1" x14ac:dyDescent="0.25">
      <c r="A50" s="26"/>
      <c r="B50" s="26"/>
      <c r="C50" s="26"/>
      <c r="D50" s="25"/>
      <c r="E50" s="26"/>
      <c r="F50" s="26"/>
      <c r="G50" s="90"/>
      <c r="H50" s="26"/>
      <c r="I50" s="26"/>
      <c r="J50" s="26"/>
      <c r="K50" s="26"/>
      <c r="L50" s="26"/>
    </row>
    <row r="51" spans="1:12" ht="27.75" customHeight="1" x14ac:dyDescent="0.25">
      <c r="A51" s="26"/>
      <c r="B51" s="26"/>
      <c r="C51" s="26"/>
      <c r="D51" s="25"/>
      <c r="E51" s="26"/>
      <c r="F51" s="26"/>
      <c r="G51" s="90"/>
      <c r="H51" s="26"/>
      <c r="I51" s="26"/>
      <c r="J51" s="26"/>
      <c r="K51" s="26"/>
      <c r="L51" s="26"/>
    </row>
    <row r="52" spans="1:12" ht="27.75" customHeight="1" x14ac:dyDescent="0.25">
      <c r="A52" s="26"/>
      <c r="B52" s="26"/>
      <c r="C52" s="26"/>
      <c r="D52" s="25"/>
      <c r="E52" s="26"/>
      <c r="F52" s="26"/>
      <c r="G52" s="90"/>
      <c r="H52" s="26"/>
      <c r="I52" s="26"/>
      <c r="J52" s="26"/>
      <c r="K52" s="26"/>
      <c r="L52" s="26"/>
    </row>
    <row r="53" spans="1:12" ht="27.75" customHeight="1" x14ac:dyDescent="0.25">
      <c r="A53" s="48"/>
      <c r="B53" s="48"/>
      <c r="C53" s="48"/>
      <c r="D53" s="78"/>
      <c r="E53" s="48"/>
      <c r="F53" s="48"/>
      <c r="G53" s="88"/>
      <c r="H53" s="48"/>
      <c r="I53" s="48"/>
      <c r="J53" s="48"/>
      <c r="K53" s="48"/>
      <c r="L53" s="48"/>
    </row>
    <row r="54" spans="1:12" ht="27.75" customHeight="1" x14ac:dyDescent="0.25">
      <c r="A54" s="48"/>
      <c r="B54" s="48"/>
      <c r="C54" s="48"/>
      <c r="D54" s="78"/>
      <c r="E54" s="48"/>
      <c r="F54" s="48"/>
      <c r="G54" s="48"/>
      <c r="H54" s="48"/>
      <c r="I54" s="48"/>
      <c r="J54" s="48"/>
      <c r="K54" s="48"/>
      <c r="L54" s="48"/>
    </row>
    <row r="55" spans="1:12" ht="27.75" customHeight="1" x14ac:dyDescent="0.25">
      <c r="A55" s="48"/>
      <c r="B55" s="48"/>
      <c r="C55" s="48"/>
      <c r="D55" s="78"/>
      <c r="E55" s="48"/>
      <c r="F55" s="48"/>
      <c r="G55" s="48"/>
      <c r="H55" s="48"/>
      <c r="I55" s="48"/>
      <c r="J55" s="48"/>
      <c r="K55" s="48"/>
      <c r="L55" s="48"/>
    </row>
    <row r="56" spans="1:12" ht="27.75" customHeight="1" x14ac:dyDescent="0.25">
      <c r="A56" s="48"/>
      <c r="B56" s="48"/>
      <c r="C56" s="48"/>
      <c r="D56" s="78"/>
      <c r="E56" s="48"/>
      <c r="F56" s="48"/>
      <c r="G56" s="48"/>
      <c r="H56" s="48"/>
      <c r="I56" s="48"/>
      <c r="J56" s="48"/>
      <c r="K56" s="48"/>
      <c r="L56" s="48"/>
    </row>
    <row r="57" spans="1:12" ht="27.75" customHeight="1" x14ac:dyDescent="0.25">
      <c r="A57" s="48"/>
      <c r="B57" s="48"/>
      <c r="C57" s="48"/>
      <c r="D57" s="78"/>
      <c r="E57" s="48"/>
      <c r="F57" s="48"/>
      <c r="G57" s="48"/>
      <c r="H57" s="48"/>
      <c r="I57" s="48"/>
      <c r="J57" s="48"/>
      <c r="K57" s="48"/>
      <c r="L57" s="48"/>
    </row>
    <row r="58" spans="1:12" ht="27.75" customHeight="1" x14ac:dyDescent="0.25">
      <c r="A58" s="48"/>
      <c r="B58" s="48"/>
      <c r="C58" s="48"/>
      <c r="D58" s="78"/>
      <c r="E58" s="48"/>
      <c r="F58" s="48"/>
      <c r="G58" s="48"/>
      <c r="H58" s="48"/>
      <c r="I58" s="48"/>
      <c r="J58" s="48"/>
      <c r="K58" s="48"/>
      <c r="L58" s="48"/>
    </row>
    <row r="59" spans="1:12" ht="27.75" customHeight="1" x14ac:dyDescent="0.25">
      <c r="A59" s="48"/>
      <c r="B59" s="48"/>
      <c r="C59" s="48"/>
      <c r="D59" s="78"/>
      <c r="E59" s="48"/>
      <c r="F59" s="48"/>
      <c r="G59" s="48"/>
      <c r="H59" s="48"/>
      <c r="I59" s="48"/>
      <c r="J59" s="48"/>
      <c r="K59" s="48"/>
      <c r="L59" s="48"/>
    </row>
    <row r="60" spans="1:12" ht="27.75" customHeight="1" x14ac:dyDescent="0.25">
      <c r="A60" s="48"/>
      <c r="B60" s="48"/>
      <c r="C60" s="48"/>
      <c r="D60" s="78"/>
      <c r="E60" s="48"/>
      <c r="F60" s="48"/>
      <c r="G60" s="48"/>
      <c r="H60" s="48"/>
      <c r="I60" s="48"/>
      <c r="J60" s="48"/>
      <c r="K60" s="48"/>
      <c r="L60" s="48"/>
    </row>
    <row r="61" spans="1:12" ht="27.75" customHeight="1" x14ac:dyDescent="0.25"/>
    <row r="62" spans="1:12" ht="27.75" customHeight="1" x14ac:dyDescent="0.25"/>
    <row r="63" spans="1:12" ht="27.75" customHeight="1" x14ac:dyDescent="0.25"/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0"/>
  <sheetViews>
    <sheetView tabSelected="1" zoomScaleNormal="100" workbookViewId="0">
      <selection activeCell="I8" sqref="I8"/>
    </sheetView>
  </sheetViews>
  <sheetFormatPr defaultRowHeight="15" x14ac:dyDescent="0.25"/>
  <cols>
    <col min="1" max="1" width="30.140625" customWidth="1"/>
    <col min="2" max="2" width="20.85546875" customWidth="1"/>
    <col min="3" max="3" width="10.7109375" customWidth="1"/>
    <col min="4" max="4" width="20.42578125" customWidth="1"/>
    <col min="5" max="5" width="7.85546875" bestFit="1" customWidth="1"/>
    <col min="6" max="6" width="26" customWidth="1"/>
    <col min="7" max="7" width="7.85546875" bestFit="1" customWidth="1"/>
    <col min="8" max="10" width="9.28515625" customWidth="1"/>
  </cols>
  <sheetData>
    <row r="1" spans="1:9" ht="21.75" thickBot="1" x14ac:dyDescent="0.3">
      <c r="A1" s="94" t="s">
        <v>135</v>
      </c>
      <c r="B1" s="94"/>
      <c r="C1" s="94"/>
      <c r="D1" s="94"/>
      <c r="E1" s="94"/>
      <c r="F1" s="94"/>
      <c r="G1" s="94"/>
      <c r="H1" s="42"/>
      <c r="I1" s="42"/>
    </row>
    <row r="2" spans="1:9" ht="15.75" x14ac:dyDescent="0.25">
      <c r="A2" s="115" t="s">
        <v>136</v>
      </c>
      <c r="B2" s="116" t="s">
        <v>176</v>
      </c>
      <c r="C2" s="109"/>
      <c r="D2" s="116" t="s">
        <v>177</v>
      </c>
      <c r="E2" s="109"/>
      <c r="F2" s="116" t="s">
        <v>178</v>
      </c>
      <c r="G2" s="110"/>
      <c r="H2" s="35"/>
      <c r="I2" s="35"/>
    </row>
    <row r="3" spans="1:9" ht="48.75" customHeight="1" x14ac:dyDescent="0.25">
      <c r="A3" s="113" t="s">
        <v>137</v>
      </c>
      <c r="B3" s="144" t="s">
        <v>30</v>
      </c>
      <c r="C3" s="111" t="s">
        <v>138</v>
      </c>
      <c r="D3" s="144" t="s">
        <v>30</v>
      </c>
      <c r="E3" s="111" t="s">
        <v>138</v>
      </c>
      <c r="F3" s="144" t="s">
        <v>30</v>
      </c>
      <c r="G3" s="111" t="s">
        <v>138</v>
      </c>
    </row>
    <row r="4" spans="1:9" ht="48.75" customHeight="1" x14ac:dyDescent="0.25">
      <c r="A4" s="113" t="s">
        <v>139</v>
      </c>
      <c r="B4" s="144" t="s">
        <v>30</v>
      </c>
      <c r="C4" s="111" t="s">
        <v>138</v>
      </c>
      <c r="D4" s="144" t="s">
        <v>30</v>
      </c>
      <c r="E4" s="111" t="s">
        <v>138</v>
      </c>
      <c r="F4" s="144" t="s">
        <v>30</v>
      </c>
      <c r="G4" s="111" t="s">
        <v>138</v>
      </c>
    </row>
    <row r="5" spans="1:9" ht="48.75" customHeight="1" x14ac:dyDescent="0.25">
      <c r="A5" s="113" t="s">
        <v>140</v>
      </c>
      <c r="B5" s="145" t="s">
        <v>30</v>
      </c>
      <c r="C5" s="111" t="s">
        <v>138</v>
      </c>
      <c r="D5" s="145" t="s">
        <v>30</v>
      </c>
      <c r="E5" s="111" t="s">
        <v>138</v>
      </c>
      <c r="F5" s="144" t="s">
        <v>30</v>
      </c>
      <c r="G5" s="111" t="s">
        <v>138</v>
      </c>
    </row>
    <row r="6" spans="1:9" ht="48.75" customHeight="1" x14ac:dyDescent="0.25">
      <c r="A6" s="114" t="s">
        <v>141</v>
      </c>
      <c r="B6" s="146" t="s">
        <v>30</v>
      </c>
      <c r="C6" s="112" t="s">
        <v>138</v>
      </c>
      <c r="D6" s="146" t="s">
        <v>30</v>
      </c>
      <c r="E6" s="112" t="s">
        <v>138</v>
      </c>
      <c r="F6" s="147" t="s">
        <v>30</v>
      </c>
      <c r="G6" s="112" t="s">
        <v>138</v>
      </c>
    </row>
    <row r="7" spans="1:9" ht="45" customHeight="1" x14ac:dyDescent="0.25"/>
    <row r="8" spans="1:9" ht="45" customHeight="1" x14ac:dyDescent="0.25"/>
    <row r="9" spans="1:9" ht="24.75" customHeight="1" x14ac:dyDescent="0.25">
      <c r="A9" s="4"/>
      <c r="B9" s="4"/>
      <c r="C9" s="6"/>
      <c r="D9" s="6"/>
      <c r="E9" s="4"/>
      <c r="F9" s="4"/>
      <c r="G9" s="4"/>
      <c r="H9" s="4"/>
      <c r="I9" s="4"/>
    </row>
    <row r="10" spans="1:9" ht="24.75" customHeight="1" x14ac:dyDescent="0.25">
      <c r="A10" s="5"/>
      <c r="B10" s="5"/>
      <c r="C10" s="5"/>
      <c r="D10" s="10"/>
      <c r="E10" s="10"/>
      <c r="F10" s="10"/>
    </row>
    <row r="11" spans="1:9" ht="24.75" customHeight="1" x14ac:dyDescent="0.25">
      <c r="A11" s="9"/>
      <c r="B11" s="7"/>
      <c r="C11" s="6"/>
      <c r="D11" s="6"/>
      <c r="E11" s="6"/>
      <c r="F11" s="6"/>
    </row>
    <row r="12" spans="1:9" ht="24.75" customHeight="1" x14ac:dyDescent="0.25">
      <c r="A12" s="7"/>
      <c r="B12" s="7"/>
      <c r="C12" s="6"/>
      <c r="D12" s="6"/>
      <c r="E12" s="6"/>
      <c r="F12" s="6"/>
    </row>
    <row r="13" spans="1:9" ht="24.75" customHeight="1" x14ac:dyDescent="0.25">
      <c r="A13" s="7"/>
      <c r="B13" s="7"/>
      <c r="C13" s="6"/>
      <c r="D13" s="6"/>
      <c r="E13" s="6"/>
      <c r="F13" s="6"/>
    </row>
    <row r="14" spans="1:9" ht="24.75" customHeight="1" x14ac:dyDescent="0.25">
      <c r="A14" s="7"/>
      <c r="B14" s="7"/>
      <c r="C14" s="6"/>
      <c r="D14" s="6"/>
      <c r="E14" s="6"/>
      <c r="F14" s="6"/>
    </row>
    <row r="15" spans="1:9" ht="36.75" customHeight="1" x14ac:dyDescent="0.25">
      <c r="A15" s="7"/>
      <c r="B15" s="7"/>
      <c r="C15" s="7"/>
      <c r="D15" s="7"/>
      <c r="E15" s="7"/>
      <c r="F15" s="7"/>
    </row>
    <row r="16" spans="1:9" ht="36.75" customHeight="1" x14ac:dyDescent="0.25">
      <c r="A16" s="8"/>
      <c r="B16" s="7"/>
      <c r="C16" s="6"/>
      <c r="D16" s="6"/>
      <c r="E16" s="6"/>
      <c r="F16" s="6"/>
    </row>
    <row r="17" spans="1:6" ht="36.75" customHeight="1" x14ac:dyDescent="0.25">
      <c r="A17" s="7"/>
      <c r="B17" s="7"/>
      <c r="C17" s="6"/>
      <c r="D17" s="6"/>
      <c r="E17" s="6"/>
      <c r="F17" s="6"/>
    </row>
    <row r="18" spans="1:6" ht="36.75" customHeight="1" x14ac:dyDescent="0.25">
      <c r="A18" s="7"/>
      <c r="B18" s="7"/>
      <c r="C18" s="6"/>
      <c r="D18" s="6"/>
      <c r="E18" s="6"/>
      <c r="F18" s="6"/>
    </row>
    <row r="19" spans="1:6" ht="36.75" customHeight="1" x14ac:dyDescent="0.25">
      <c r="A19" s="7"/>
      <c r="B19" s="7"/>
      <c r="C19" s="6"/>
      <c r="D19" s="6"/>
      <c r="E19" s="6"/>
      <c r="F19" s="6"/>
    </row>
    <row r="20" spans="1:6" ht="36.75" customHeight="1" x14ac:dyDescent="0.25">
      <c r="A20" s="7"/>
      <c r="B20" s="7"/>
      <c r="C20" s="6"/>
      <c r="D20" s="6"/>
      <c r="E20" s="6"/>
      <c r="F20" s="6"/>
    </row>
    <row r="21" spans="1:6" ht="36.75" customHeight="1" x14ac:dyDescent="0.25">
      <c r="A21" s="8"/>
      <c r="B21" s="7"/>
      <c r="C21" s="6"/>
      <c r="D21" s="6"/>
      <c r="E21" s="6"/>
      <c r="F21" s="6"/>
    </row>
    <row r="22" spans="1:6" ht="36.75" customHeight="1" x14ac:dyDescent="0.25">
      <c r="A22" s="7"/>
      <c r="B22" s="7"/>
      <c r="C22" s="6"/>
      <c r="D22" s="6"/>
      <c r="E22" s="6"/>
      <c r="F22" s="6"/>
    </row>
    <row r="23" spans="1:6" ht="36.75" customHeight="1" x14ac:dyDescent="0.25">
      <c r="A23" s="7"/>
      <c r="B23" s="7"/>
      <c r="C23" s="6"/>
      <c r="D23" s="6"/>
      <c r="E23" s="6"/>
      <c r="F23" s="6"/>
    </row>
    <row r="24" spans="1:6" ht="36.75" customHeight="1" x14ac:dyDescent="0.25">
      <c r="A24" s="7"/>
      <c r="B24" s="7"/>
      <c r="C24" s="6"/>
      <c r="D24" s="6"/>
      <c r="E24" s="6"/>
      <c r="F24" s="6"/>
    </row>
    <row r="25" spans="1:6" ht="36.75" customHeight="1" x14ac:dyDescent="0.25">
      <c r="A25" s="7"/>
      <c r="B25" s="7"/>
      <c r="C25" s="6"/>
      <c r="D25" s="6"/>
      <c r="E25" s="6"/>
      <c r="F25" s="6"/>
    </row>
    <row r="26" spans="1:6" ht="36.75" customHeight="1" x14ac:dyDescent="0.25">
      <c r="A26" s="8"/>
      <c r="B26" s="7"/>
      <c r="C26" s="6"/>
      <c r="D26" s="6"/>
      <c r="E26" s="6"/>
      <c r="F26" s="6"/>
    </row>
    <row r="27" spans="1:6" ht="36.75" customHeight="1" x14ac:dyDescent="0.25">
      <c r="A27" s="7"/>
      <c r="B27" s="7"/>
      <c r="C27" s="6"/>
      <c r="D27" s="6"/>
      <c r="E27" s="6"/>
      <c r="F27" s="6"/>
    </row>
    <row r="28" spans="1:6" ht="36.75" customHeight="1" x14ac:dyDescent="0.25">
      <c r="A28" s="7"/>
      <c r="B28" s="7"/>
      <c r="C28" s="6"/>
      <c r="D28" s="6"/>
      <c r="E28" s="6"/>
      <c r="F28" s="6"/>
    </row>
    <row r="29" spans="1:6" ht="36.75" customHeight="1" x14ac:dyDescent="0.25">
      <c r="A29" s="7"/>
      <c r="B29" s="7"/>
      <c r="C29" s="6"/>
      <c r="D29" s="6"/>
      <c r="E29" s="6"/>
      <c r="F29" s="6"/>
    </row>
    <row r="30" spans="1:6" ht="36.75" customHeight="1" x14ac:dyDescent="0.25">
      <c r="A30" s="7"/>
      <c r="B30" s="7"/>
      <c r="C30" s="6"/>
      <c r="D30" s="6"/>
      <c r="E30" s="6"/>
      <c r="F30" s="6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9b902d2-167a-42cb-9bb4-c2d8b7a13bbc">TZMJ4DCWSVWF-1280322647-3408</_dlc_DocId>
    <_dlc_DocIdUrl xmlns="b9b902d2-167a-42cb-9bb4-c2d8b7a13bbc">
      <Url>https://sp.ens.dk/sites/elek/el1/_layouts/15/DocIdRedir.aspx?ID=TZMJ4DCWSVWF-1280322647-3408</Url>
      <Description>TZMJ4DCWSVWF-1280322647-3408</Description>
    </_dlc_DocIdUrl>
    <_dlc_DocIdPersistId xmlns="b9b902d2-167a-42cb-9bb4-c2d8b7a13bb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6CD426281D9C342942AA7409E679CE0" ma:contentTypeVersion="20" ma:contentTypeDescription="Opret et nyt dokument." ma:contentTypeScope="" ma:versionID="4d8fcd828b955572aa67de43580d3f69">
  <xsd:schema xmlns:xsd="http://www.w3.org/2001/XMLSchema" xmlns:xs="http://www.w3.org/2001/XMLSchema" xmlns:p="http://schemas.microsoft.com/office/2006/metadata/properties" xmlns:ns2="b9b902d2-167a-42cb-9bb4-c2d8b7a13bbc" xmlns:ns3="5afc42ed-6807-4029-a8f5-77dd174f8f8e" targetNamespace="http://schemas.microsoft.com/office/2006/metadata/properties" ma:root="true" ma:fieldsID="b59690c3c3d5172388d4a8da61c5286d" ns2:_="" ns3:_="">
    <xsd:import namespace="b9b902d2-167a-42cb-9bb4-c2d8b7a13bbc"/>
    <xsd:import namespace="5afc42ed-6807-4029-a8f5-77dd174f8f8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b902d2-167a-42cb-9bb4-c2d8b7a13bb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ærdi for dokument-id" ma:description="Værdien af det dokument-id, der er tildelt dette element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 link til dette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c42ed-6807-4029-a8f5-77dd174f8f8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462950-CF5A-49B2-93F8-A76A1160F6CA}">
  <ds:schemaRefs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5afc42ed-6807-4029-a8f5-77dd174f8f8e"/>
    <ds:schemaRef ds:uri="b9b902d2-167a-42cb-9bb4-c2d8b7a13bbc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3C7E419-4E3F-47AB-AE75-6F800A2DCA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b902d2-167a-42cb-9bb4-c2d8b7a13bbc"/>
    <ds:schemaRef ds:uri="5afc42ed-6807-4029-a8f5-77dd174f8f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0554D9-20B6-471F-BF10-6003F1FDDAF4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61B26A3-E25E-47BB-94A0-EEE8714BA9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Formål og vejlednin</vt:lpstr>
      <vt:lpstr>7.4 Tabel 3</vt:lpstr>
      <vt:lpstr>7.4 Tabel 4</vt:lpstr>
      <vt:lpstr>8.2 Tabel 5</vt:lpstr>
      <vt:lpstr>8.2 Tabel 6</vt:lpstr>
      <vt:lpstr>9 Tabel 7</vt:lpstr>
      <vt:lpstr>11 Projektoverblik HV</vt:lpstr>
      <vt:lpstr>11 Projektoverblik MV-LV</vt:lpstr>
      <vt:lpstr>12 Tabel 8</vt:lpstr>
      <vt:lpstr>13 Tabel 9a-b</vt:lpstr>
    </vt:vector>
  </TitlesOfParts>
  <Manager/>
  <Company>Statens It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Claus Christian Andersen-Ranberg</dc:creator>
  <cp:keywords/>
  <dc:description/>
  <cp:lastModifiedBy>Claus Andersen-Ranberg</cp:lastModifiedBy>
  <cp:revision/>
  <dcterms:created xsi:type="dcterms:W3CDTF">2023-09-21T09:27:21Z</dcterms:created>
  <dcterms:modified xsi:type="dcterms:W3CDTF">2026-03-10T11:17:38Z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0x01010036CD426281D9C342942AA7409E679CE0</vt:lpwstr>
  </property>
  <property fmtid="{D5CDD505-2E9C-101B-9397-08002B2CF9AE}" pid="3" name="_dlc_DocIdItemGuid">
    <vt:lpwstr>c4a6fa40-da91-4088-b30b-144b5e9a683b</vt:lpwstr>
  </property>
</Properties>
</file>