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tabRatio="450" activeTab="5"/>
  </bookViews>
  <sheets>
    <sheet name="Elværkskul" sheetId="1" r:id="rId1"/>
    <sheet name="Anden stenkul " sheetId="2" r:id="rId2"/>
    <sheet name="Kul i alt" sheetId="3" r:id="rId3"/>
    <sheet name="Koks" sheetId="4" r:id="rId4"/>
    <sheet name="I alt i TJ" sheetId="5" r:id="rId5"/>
    <sheet name="Fig. Kulforbrug" sheetId="6" r:id="rId6"/>
    <sheet name="Brændværdi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comments7.xml><?xml version="1.0" encoding="utf-8"?>
<comments xmlns="http://schemas.openxmlformats.org/spreadsheetml/2006/main">
  <authors>
    <author>Vibeke Kj?rbye</author>
  </authors>
  <commentList>
    <comment ref="C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24,22</t>
        </r>
      </text>
    </comment>
    <comment ref="C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24,30
</t>
        </r>
      </text>
    </comment>
    <comment ref="D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26,10</t>
        </r>
      </text>
    </comment>
    <comment ref="D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26,88</t>
        </r>
      </text>
    </comment>
  </commentList>
</comments>
</file>

<file path=xl/sharedStrings.xml><?xml version="1.0" encoding="utf-8"?>
<sst xmlns="http://schemas.openxmlformats.org/spreadsheetml/2006/main" count="2942" uniqueCount="239">
  <si>
    <t>Import</t>
  </si>
  <si>
    <t>Anden tilgang, netto</t>
  </si>
  <si>
    <t>Forbrug</t>
  </si>
  <si>
    <t>Eksport</t>
  </si>
  <si>
    <t>Koks</t>
  </si>
  <si>
    <t>Elværkskul</t>
  </si>
  <si>
    <t>Lagertræk</t>
  </si>
  <si>
    <t>Lager, ultimo</t>
  </si>
  <si>
    <t>Månedsstatistik: Elværkskul</t>
  </si>
  <si>
    <t>Månedsstatistik: Anden stenkul</t>
  </si>
  <si>
    <t>Månedsstatistik: Stenkul i alt</t>
  </si>
  <si>
    <t>Månedsstatistik: Stenkul og koks</t>
  </si>
  <si>
    <t>Brændværdier: GJ/ton</t>
  </si>
  <si>
    <t>Anden stenkul</t>
  </si>
  <si>
    <t>Månedsstatistik: Koks</t>
  </si>
  <si>
    <t>Månedsstatistik: Kul og koks i alt</t>
  </si>
  <si>
    <t>Enhed: TJ</t>
  </si>
  <si>
    <t>Imports</t>
  </si>
  <si>
    <t>Other Supply, Net</t>
  </si>
  <si>
    <t>Exports</t>
  </si>
  <si>
    <t>Stock Change</t>
  </si>
  <si>
    <t>Consumption</t>
  </si>
  <si>
    <t>Stock, Closing</t>
  </si>
  <si>
    <t>Monthly Statistics: Electricity Plant Coal</t>
  </si>
  <si>
    <t>1. kvartal 2005</t>
  </si>
  <si>
    <t>1. quarter 2005</t>
  </si>
  <si>
    <t>2. kvartal 2005</t>
  </si>
  <si>
    <t>2. quarter 2005</t>
  </si>
  <si>
    <t>3. kvartal 2005</t>
  </si>
  <si>
    <t>3. quarter 2005</t>
  </si>
  <si>
    <t>4. kvartal 2005</t>
  </si>
  <si>
    <t>4. quarter 2005</t>
  </si>
  <si>
    <t>1. kvartal 2006</t>
  </si>
  <si>
    <t>1. quarter 2006</t>
  </si>
  <si>
    <t>2. kvartal 2006</t>
  </si>
  <si>
    <t>2. quarter 2006</t>
  </si>
  <si>
    <t>3. kvartal 2006</t>
  </si>
  <si>
    <t>3. quarter 2006</t>
  </si>
  <si>
    <t>4. kvartal 2006</t>
  </si>
  <si>
    <t>4. quarter 2006</t>
  </si>
  <si>
    <t>1. kvartal 2007</t>
  </si>
  <si>
    <t>1. quarter 2007</t>
  </si>
  <si>
    <t>2. kvartal 2007</t>
  </si>
  <si>
    <t>2. quarter 2007</t>
  </si>
  <si>
    <t>3. kvartal 2007</t>
  </si>
  <si>
    <t>3. quarter 2007</t>
  </si>
  <si>
    <t>4. kvartal 2007</t>
  </si>
  <si>
    <t>4. quarter 2007</t>
  </si>
  <si>
    <t>1. kvartal 2008</t>
  </si>
  <si>
    <t>1. quarter 2008</t>
  </si>
  <si>
    <t>2. kvartal 2008</t>
  </si>
  <si>
    <t>2. quarter 2008</t>
  </si>
  <si>
    <t>3. kvartal 2008</t>
  </si>
  <si>
    <t>3. quarter 2008</t>
  </si>
  <si>
    <t>4. kvartal 2008</t>
  </si>
  <si>
    <t>4. quarter 2008</t>
  </si>
  <si>
    <t>1. kvartal 2009</t>
  </si>
  <si>
    <t>1. quarter 2009</t>
  </si>
  <si>
    <t>2. kvartal 2009</t>
  </si>
  <si>
    <t>2. quarter 2009</t>
  </si>
  <si>
    <t>3. kvartal 2009</t>
  </si>
  <si>
    <t>3. quarter 2009</t>
  </si>
  <si>
    <t>Monthly Statistics: Other Hard Coal</t>
  </si>
  <si>
    <t>Monthly Statistics: Coal, Total</t>
  </si>
  <si>
    <t>Monthly Statistics: Coke</t>
  </si>
  <si>
    <t>Unit: TJ</t>
  </si>
  <si>
    <t>Electricity Plant Coal</t>
  </si>
  <si>
    <t>Other Hard Coal</t>
  </si>
  <si>
    <t>Coke</t>
  </si>
  <si>
    <t>Montly Statistics: Coal and Coke</t>
  </si>
  <si>
    <t>Enhed: Ton</t>
  </si>
  <si>
    <t>Unit: Metric Tonnes</t>
  </si>
  <si>
    <t>Net Calorific Values: GJ/Tonnes</t>
  </si>
  <si>
    <t>4. kvartal 2009</t>
  </si>
  <si>
    <t>4. quarter 2009</t>
  </si>
  <si>
    <t>Monthly Statistics: Coal and Coke, Total</t>
  </si>
  <si>
    <t>1. kvartal 2010</t>
  </si>
  <si>
    <t>1. quarter 2010</t>
  </si>
  <si>
    <t>2. kvartal 2010</t>
  </si>
  <si>
    <t>2. quarter 2010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</si>
  <si>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</si>
  <si>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</si>
  <si>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</si>
  <si>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</si>
  <si>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</si>
  <si>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</si>
  <si>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</si>
  <si>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</si>
  <si>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</si>
  <si>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</si>
  <si>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</si>
  <si>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</si>
  <si>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</si>
  <si>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</si>
  <si>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</si>
  <si>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</si>
  <si>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</si>
  <si>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</si>
  <si>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</si>
  <si>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</si>
  <si>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</si>
  <si>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</si>
  <si>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</si>
  <si>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3. kvartal 2010</t>
  </si>
  <si>
    <t>3. quarter 2010</t>
  </si>
  <si>
    <t>Oktober</t>
  </si>
  <si>
    <t>4. kvartal 2010</t>
  </si>
  <si>
    <t>4. quarter 2010</t>
  </si>
  <si>
    <t>Marts</t>
  </si>
  <si>
    <t>1. quarter 2011</t>
  </si>
  <si>
    <t>1. kvartal 2011</t>
  </si>
  <si>
    <t>Maj</t>
  </si>
  <si>
    <t>Juni</t>
  </si>
  <si>
    <t>2. kvartal 2011</t>
  </si>
  <si>
    <t>2. quarter 2011</t>
  </si>
  <si>
    <t>Juli</t>
  </si>
  <si>
    <t>3. kvartal 2011</t>
  </si>
  <si>
    <t>3. quarter 2011</t>
  </si>
  <si>
    <t>4. kvartal 2011</t>
  </si>
  <si>
    <t xml:space="preserve">  December</t>
  </si>
  <si>
    <t>4. quarter 2011</t>
  </si>
  <si>
    <t xml:space="preserve">  Februar</t>
  </si>
  <si>
    <t>1. kvartal 2012</t>
  </si>
  <si>
    <t>1. quarter 2012</t>
  </si>
  <si>
    <t xml:space="preserve">  Marts</t>
  </si>
  <si>
    <t>4. quarter 2012</t>
  </si>
  <si>
    <t xml:space="preserve">  April</t>
  </si>
  <si>
    <t xml:space="preserve">  Maj</t>
  </si>
  <si>
    <t>2. kvartal 2012</t>
  </si>
  <si>
    <t xml:space="preserve">  Juni</t>
  </si>
  <si>
    <t>2. quarter 2012</t>
  </si>
  <si>
    <t xml:space="preserve">  Juli</t>
  </si>
  <si>
    <t xml:space="preserve">  August</t>
  </si>
  <si>
    <t xml:space="preserve">  September</t>
  </si>
  <si>
    <t>3. kvartal 2012</t>
  </si>
  <si>
    <t>3. quarter 2012</t>
  </si>
  <si>
    <t xml:space="preserve">  Oktober</t>
  </si>
  <si>
    <t xml:space="preserve">  November</t>
  </si>
  <si>
    <t>4. kvartal 2012</t>
  </si>
  <si>
    <t>Januar</t>
  </si>
  <si>
    <t>1. kvartal 2013</t>
  </si>
  <si>
    <t>2. kvartal 2013</t>
  </si>
  <si>
    <t>3. kvartal 2013</t>
  </si>
  <si>
    <t>4. kvartal 2013</t>
  </si>
  <si>
    <t>1. quarter 2013</t>
  </si>
  <si>
    <t>2. quarter 2013</t>
  </si>
  <si>
    <t>3. quarter 2013</t>
  </si>
  <si>
    <t>4. quarter 2013</t>
  </si>
  <si>
    <t>Februar</t>
  </si>
  <si>
    <t>1. kvartal 2014</t>
  </si>
  <si>
    <t>2. kvartal 2014</t>
  </si>
  <si>
    <t>3. kvartal 2014</t>
  </si>
  <si>
    <t>4. kvartal 2014</t>
  </si>
  <si>
    <t>1. quarter 2014</t>
  </si>
  <si>
    <t>2. quarter 2014</t>
  </si>
  <si>
    <t>3. quarter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</si>
  <si>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</si>
  <si>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</si>
  <si>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</si>
  <si>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</si>
  <si>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</si>
  <si>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</si>
  <si>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</si>
  <si>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</si>
  <si>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</si>
  <si>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kvartal 2016</t>
  </si>
  <si>
    <t>2. kvartal 2016</t>
  </si>
  <si>
    <t>3. kvartal 2016</t>
  </si>
  <si>
    <t>4. kvartal 2016</t>
  </si>
  <si>
    <t>1. quarter 2016</t>
  </si>
  <si>
    <t>2. quarter 2016</t>
  </si>
  <si>
    <t>3. quarter 2016</t>
  </si>
  <si>
    <t>4. quarter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</si>
  <si>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</si>
  <si>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</si>
  <si>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</si>
  <si>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</si>
  <si>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</si>
  <si>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</si>
  <si>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</si>
  <si>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</si>
  <si>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Kul- og koksforbrug TJ</t>
  </si>
  <si>
    <t>Consumption of coal and coke TJ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</si>
  <si>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</si>
  <si>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</si>
  <si>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</si>
  <si>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</si>
  <si>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</si>
  <si>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</si>
  <si>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</si>
  <si>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</si>
  <si>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</si>
  <si>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</si>
  <si>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</si>
  <si>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Kulforbrug centrale værker</t>
  </si>
  <si>
    <t>Gnsn. forudgående 5 år</t>
  </si>
  <si>
    <t>Året før</t>
  </si>
  <si>
    <t>Consumption of coal and coke</t>
  </si>
  <si>
    <t>Central Power Stations</t>
  </si>
  <si>
    <t>Kul- og koksforbrug</t>
  </si>
  <si>
    <t>Last 12 months</t>
  </si>
  <si>
    <t>Seneste 12 måneder</t>
  </si>
  <si>
    <t>Prev. year</t>
  </si>
  <si>
    <t>Avg. prev. 5 years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</si>
  <si>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</si>
  <si>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</si>
  <si>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</si>
  <si>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</si>
  <si>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</si>
  <si>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</si>
  <si>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</si>
  <si>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</si>
  <si>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</si>
  <si>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</si>
  <si>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</si>
  <si>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4. kvartal 2019</t>
  </si>
  <si>
    <t>1. quarter 2019</t>
  </si>
  <si>
    <t>2. quarter 2019</t>
  </si>
  <si>
    <t>3. quarter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</si>
  <si>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</si>
  <si>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</si>
  <si>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</si>
  <si>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</si>
  <si>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</si>
  <si>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</si>
  <si>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</si>
  <si>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</si>
  <si>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</si>
  <si>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>1. kvartal 2021</t>
  </si>
  <si>
    <t>2. kvartal 2021</t>
  </si>
  <si>
    <t>3. kvartal 2021</t>
  </si>
  <si>
    <t>4. kvartal 2021</t>
  </si>
  <si>
    <t>1. quarter 2021</t>
  </si>
  <si>
    <t>2. quarter 2021</t>
  </si>
  <si>
    <t>3. quarter 2021</t>
  </si>
  <si>
    <t>4. quarter 2021</t>
  </si>
  <si>
    <t>Note: Pr. juli 2021 er 2021 og 2020 data opdateret til 2020 brændværdi</t>
  </si>
  <si>
    <t>Januar-september</t>
  </si>
  <si>
    <t>January-September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</si>
</sst>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\ ###\ ##0"/>
    <numFmt numFmtId="187" formatCode="#\ ##0"/>
    <numFmt numFmtId="188" formatCode="#\ ###\ ##0;\-#\ ###\ ##0;\-"/>
    <numFmt numFmtId="189" formatCode="0.0"/>
    <numFmt numFmtId="190" formatCode="0.0%"/>
    <numFmt numFmtId="191" formatCode="#.0\ ###\ ##0"/>
    <numFmt numFmtId="192" formatCode="#.00\ ###\ ##0"/>
    <numFmt numFmtId="193" formatCode="#.\ ###\ ##0"/>
    <numFmt numFmtId="194" formatCode=".\ ###\ ##00;"/>
    <numFmt numFmtId="195" formatCode=".\ ####\ ##00;"/>
    <numFmt numFmtId="196" formatCode=".\ #####\ ##00;"/>
    <numFmt numFmtId="197" formatCode=".\ ##\ ##00;"/>
    <numFmt numFmtId="198" formatCode=".\ #\ ##00;"/>
    <numFmt numFmtId="199" formatCode=".\ \ ##00;"/>
    <numFmt numFmtId="200" formatCode=".\ \ ##0;"/>
    <numFmt numFmtId="201" formatCode=".\ \ ##;"/>
    <numFmt numFmtId="202" formatCode="#.000\ ###\ ##0"/>
    <numFmt numFmtId="203" formatCode="#.0000\ ###\ ##0"/>
    <numFmt numFmtId="204" formatCode="#.00000\ ###\ ##0"/>
    <numFmt numFmtId="205" formatCode="#.000000\ ###\ ##0"/>
    <numFmt numFmtId="206" formatCode="#.0000000\ ###\ ##0"/>
    <numFmt numFmtId="207" formatCode="#.00000000\ ###\ ##0"/>
    <numFmt numFmtId="208" formatCode="#.000000000\ ###\ ##0"/>
    <numFmt numFmtId="209" formatCode="#.0000000000\ ###\ ##0"/>
    <numFmt numFmtId="210" formatCode="#.00000000000\ ###\ ##0"/>
    <numFmt numFmtId="211" formatCode="#.000000000000\ ###\ ##0"/>
    <numFmt numFmtId="212" formatCode="#.0000000000000\ ###\ ##0"/>
    <numFmt numFmtId="213" formatCode="#.00000000000000\ ###\ ##0"/>
    <numFmt numFmtId="214" formatCode="#.000000000000000\ ###\ ##0"/>
    <numFmt numFmtId="215" formatCode="&quot;Ja&quot;;&quot;Ja&quot;;&quot;Nej&quot;"/>
    <numFmt numFmtId="216" formatCode="&quot;Sandt&quot;;&quot;Sandt&quot;;&quot;Falsk&quot;"/>
    <numFmt numFmtId="217" formatCode="&quot;Til&quot;;&quot;Til&quot;;&quot;Fra&quot;"/>
    <numFmt numFmtId="218" formatCode="[$€-2]\ #.##000_);[Red]\([$€-2]\ #.##000\)"/>
    <numFmt numFmtId="219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186" fontId="0" fillId="0" borderId="0" xfId="0" applyNumberFormat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>
      <alignment/>
    </xf>
    <xf numFmtId="18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186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left"/>
    </xf>
    <xf numFmtId="18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 wrapText="1"/>
    </xf>
    <xf numFmtId="2" fontId="0" fillId="34" borderId="0" xfId="0" applyNumberForma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 horizontal="right" wrapText="1"/>
    </xf>
    <xf numFmtId="2" fontId="0" fillId="36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186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0" xfId="0" applyNumberFormat="1" applyFill="1" applyAlignment="1">
      <alignment/>
    </xf>
    <xf numFmtId="9" fontId="0" fillId="0" borderId="10" xfId="56" applyFont="1" applyBorder="1" applyAlignment="1">
      <alignment horizontal="center"/>
    </xf>
    <xf numFmtId="9" fontId="0" fillId="0" borderId="0" xfId="56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8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4" borderId="12" xfId="0" applyFill="1" applyBorder="1" applyAlignment="1">
      <alignment horizontal="center" vertical="top" wrapText="1"/>
    </xf>
    <xf numFmtId="17" fontId="0" fillId="34" borderId="13" xfId="0" applyNumberFormat="1" applyFill="1" applyBorder="1" applyAlignment="1">
      <alignment/>
    </xf>
    <xf numFmtId="187" fontId="0" fillId="35" borderId="0" xfId="0" applyNumberFormat="1" applyFill="1" applyBorder="1" applyAlignment="1">
      <alignment/>
    </xf>
    <xf numFmtId="187" fontId="0" fillId="35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12" xfId="0" applyNumberFormat="1" applyFill="1" applyBorder="1" applyAlignment="1">
      <alignment/>
    </xf>
    <xf numFmtId="187" fontId="0" fillId="35" borderId="10" xfId="0" applyNumberFormat="1" applyFill="1" applyBorder="1" applyAlignment="1">
      <alignment/>
    </xf>
    <xf numFmtId="187" fontId="0" fillId="35" borderId="15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87" fontId="0" fillId="35" borderId="16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0" fontId="0" fillId="0" borderId="0" xfId="0" applyNumberFormat="1" applyAlignment="1">
      <alignment/>
    </xf>
    <xf numFmtId="17" fontId="0" fillId="34" borderId="18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Kulforbrug centrale værker de seneste 12 måneder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Consumption of Coal Central Power Stations  last 12 months</a:t>
            </a:r>
          </a:p>
        </c:rich>
      </c:tx>
      <c:layout>
        <c:manualLayout>
          <c:xMode val="factor"/>
          <c:yMode val="factor"/>
          <c:x val="-0.003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4"/>
          <c:w val="0.983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Kulforbrug'!$C$5</c:f>
              <c:strCache>
                <c:ptCount val="1"/>
                <c:pt idx="0">
                  <c:v>Kulforbrug centrale værker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Kulforbrug'!$A$16:$A$27</c:f>
              <c:strCache/>
            </c:strRef>
          </c:cat>
          <c:val>
            <c:numRef>
              <c:f>'Fig. Kulforbrug'!$C$16:$C$27</c:f>
              <c:numCache/>
            </c:numRef>
          </c:val>
        </c:ser>
        <c:axId val="47007043"/>
        <c:axId val="20410204"/>
      </c:barChart>
      <c:lineChart>
        <c:grouping val="standard"/>
        <c:varyColors val="0"/>
        <c:ser>
          <c:idx val="1"/>
          <c:order val="1"/>
          <c:tx>
            <c:strRef>
              <c:f>'Fig. Kulforbrug'!$G$3</c:f>
              <c:strCache>
                <c:ptCount val="1"/>
                <c:pt idx="0">
                  <c:v>Gnsn. forudgående 5 år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Kulforbrug'!$A$16:$A$27</c:f>
              <c:strCache/>
            </c:strRef>
          </c:cat>
          <c:val>
            <c:numRef>
              <c:f>'Fig. Kulforbrug'!$I$16:$I$27</c:f>
              <c:numCache/>
            </c:numRef>
          </c:val>
          <c:smooth val="0"/>
        </c:ser>
        <c:ser>
          <c:idx val="2"/>
          <c:order val="2"/>
          <c:tx>
            <c:strRef>
              <c:f>'Fig. Kulforbrug'!$D$3:$F$3</c:f>
              <c:strCache>
                <c:ptCount val="1"/>
                <c:pt idx="0">
                  <c:v>Året før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Kulforbrug'!$A$16:$A$27</c:f>
              <c:strCache/>
            </c:strRef>
          </c:cat>
          <c:val>
            <c:numRef>
              <c:f>'Fig. Kulforbrug'!$F$16:$F$27</c:f>
              <c:numCache/>
            </c:numRef>
          </c:val>
          <c:smooth val="0"/>
        </c:ser>
        <c:axId val="47007043"/>
        <c:axId val="20410204"/>
      </c:lineChart>
      <c:dateAx>
        <c:axId val="4700704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41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3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7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5"/>
          <c:y val="0.93675"/>
          <c:w val="0.69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20</xdr:col>
      <xdr:colOff>276225</xdr:colOff>
      <xdr:row>28</xdr:row>
      <xdr:rowOff>123825</xdr:rowOff>
    </xdr:to>
    <xdr:graphicFrame>
      <xdr:nvGraphicFramePr>
        <xdr:cNvPr id="1" name="Diagram 1"/>
        <xdr:cNvGraphicFramePr/>
      </xdr:nvGraphicFramePr>
      <xdr:xfrm>
        <a:off x="8153400" y="1466850"/>
        <a:ext cx="63531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6\KUL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7\KUL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8\KUL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9\KUL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20\KUL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UL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  <sheetName val="KUL20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  <sheetName val="KUL20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9"/>
  <sheetViews>
    <sheetView zoomScalePageLayoutView="0" workbookViewId="0" topLeftCell="A1">
      <pane xSplit="1" ySplit="5" topLeftCell="B365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B26" sqref="B26:H4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8</v>
      </c>
      <c r="B1" s="1"/>
      <c r="F1" s="15" t="s">
        <v>23</v>
      </c>
      <c r="G1" s="1"/>
      <c r="H1" s="1"/>
      <c r="I1" s="1"/>
      <c r="J1" s="1"/>
    </row>
    <row r="2" spans="1:10" s="2" customFormat="1" ht="15.75">
      <c r="A2" s="1" t="s">
        <v>70</v>
      </c>
      <c r="B2" s="1"/>
      <c r="F2" s="1" t="s">
        <v>71</v>
      </c>
      <c r="G2" s="1"/>
      <c r="H2" s="1"/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5616381</v>
      </c>
      <c r="C7" s="19">
        <v>90870</v>
      </c>
      <c r="D7" s="19">
        <v>95209</v>
      </c>
      <c r="E7" s="19">
        <v>325560</v>
      </c>
      <c r="F7" s="19">
        <v>5937602</v>
      </c>
      <c r="G7" s="19"/>
      <c r="H7" s="44">
        <v>3822100</v>
      </c>
      <c r="J7" s="18">
        <v>2005</v>
      </c>
    </row>
    <row r="8" spans="1:10" ht="12.75">
      <c r="A8" s="18">
        <v>2006</v>
      </c>
      <c r="B8" s="19">
        <v>8231595</v>
      </c>
      <c r="C8" s="19">
        <v>344520</v>
      </c>
      <c r="D8" s="19">
        <v>108202</v>
      </c>
      <c r="E8" s="19">
        <v>576889</v>
      </c>
      <c r="F8" s="19">
        <v>9044802</v>
      </c>
      <c r="G8" s="19"/>
      <c r="H8" s="44">
        <v>3245211</v>
      </c>
      <c r="J8" s="18">
        <v>2006</v>
      </c>
    </row>
    <row r="9" spans="1:10" ht="12.75">
      <c r="A9" s="18">
        <v>2007</v>
      </c>
      <c r="B9" s="19">
        <v>7714232</v>
      </c>
      <c r="C9" s="19">
        <v>71039</v>
      </c>
      <c r="D9" s="19">
        <v>185787</v>
      </c>
      <c r="E9" s="19">
        <v>-77529</v>
      </c>
      <c r="F9" s="19">
        <v>7521955</v>
      </c>
      <c r="G9" s="19"/>
      <c r="H9" s="44">
        <v>3322740</v>
      </c>
      <c r="J9" s="18">
        <v>2007</v>
      </c>
    </row>
    <row r="10" spans="1:10" ht="12.75">
      <c r="A10" s="18">
        <v>2008</v>
      </c>
      <c r="B10" s="19">
        <v>7170972</v>
      </c>
      <c r="C10" s="19">
        <v>231427</v>
      </c>
      <c r="D10" s="19">
        <v>156500</v>
      </c>
      <c r="E10" s="19">
        <v>-269072</v>
      </c>
      <c r="F10" s="19">
        <v>6676828</v>
      </c>
      <c r="G10" s="19"/>
      <c r="H10" s="44">
        <v>3591812</v>
      </c>
      <c r="J10" s="18">
        <v>2008</v>
      </c>
    </row>
    <row r="11" spans="1:10" ht="12.75">
      <c r="A11" s="18">
        <v>2009</v>
      </c>
      <c r="B11" s="19">
        <v>6511936</v>
      </c>
      <c r="C11" s="19">
        <v>85401</v>
      </c>
      <c r="D11" s="19">
        <v>64183</v>
      </c>
      <c r="E11" s="19">
        <v>-190817</v>
      </c>
      <c r="F11" s="19">
        <v>6642297</v>
      </c>
      <c r="G11" s="19"/>
      <c r="H11" s="44">
        <v>3782629</v>
      </c>
      <c r="J11" s="18">
        <v>2009</v>
      </c>
    </row>
    <row r="12" spans="1:10" ht="12.75">
      <c r="A12" s="18">
        <v>2010</v>
      </c>
      <c r="B12" s="19">
        <v>3483130</v>
      </c>
      <c r="C12" s="19">
        <v>158168</v>
      </c>
      <c r="D12" s="19">
        <v>0</v>
      </c>
      <c r="E12" s="19">
        <v>2678665.73</v>
      </c>
      <c r="F12" s="19">
        <v>6319964</v>
      </c>
      <c r="G12" s="19"/>
      <c r="H12" s="44">
        <v>1103963.27</v>
      </c>
      <c r="J12" s="18">
        <v>2010</v>
      </c>
    </row>
    <row r="13" spans="1:10" ht="12.75">
      <c r="A13" s="18">
        <v>2011</v>
      </c>
      <c r="B13" s="19">
        <v>3541478</v>
      </c>
      <c r="C13" s="19">
        <v>1885160</v>
      </c>
      <c r="D13" s="19">
        <v>0</v>
      </c>
      <c r="E13" s="19">
        <v>-121321</v>
      </c>
      <c r="F13" s="19">
        <v>5305311</v>
      </c>
      <c r="G13" s="19"/>
      <c r="H13" s="44">
        <v>1225284.27</v>
      </c>
      <c r="J13" s="18">
        <v>2011</v>
      </c>
    </row>
    <row r="14" spans="1:10" ht="12.75">
      <c r="A14" s="18">
        <v>2012</v>
      </c>
      <c r="B14" s="19">
        <v>2209733</v>
      </c>
      <c r="C14" s="19">
        <v>1762688</v>
      </c>
      <c r="D14" s="19">
        <v>0</v>
      </c>
      <c r="E14" s="19">
        <v>95654</v>
      </c>
      <c r="F14" s="19">
        <v>4068075</v>
      </c>
      <c r="G14" s="19"/>
      <c r="H14" s="44">
        <v>1129630.27</v>
      </c>
      <c r="J14" s="18">
        <v>2012</v>
      </c>
    </row>
    <row r="15" spans="1:10" ht="12.75">
      <c r="A15" s="18">
        <v>2013</v>
      </c>
      <c r="B15" s="19">
        <v>2867540</v>
      </c>
      <c r="C15" s="19">
        <v>2279318</v>
      </c>
      <c r="D15" s="19">
        <v>0</v>
      </c>
      <c r="E15" s="19">
        <v>158898</v>
      </c>
      <c r="F15" s="19">
        <v>5308730</v>
      </c>
      <c r="G15" s="19"/>
      <c r="H15" s="44">
        <v>970732.27</v>
      </c>
      <c r="J15" s="18">
        <v>2013</v>
      </c>
    </row>
    <row r="16" spans="1:10" ht="12.75">
      <c r="A16" s="18">
        <v>2014</v>
      </c>
      <c r="B16" s="19">
        <f>SUM(B90:B93)</f>
        <v>2127621</v>
      </c>
      <c r="C16" s="19">
        <f>SUM(C90:C93)</f>
        <v>1977615.5</v>
      </c>
      <c r="D16" s="19">
        <f>SUM(D90:D93)</f>
        <v>0</v>
      </c>
      <c r="E16" s="19">
        <f>SUM(E90:E93)</f>
        <v>141247</v>
      </c>
      <c r="F16" s="19">
        <f>SUM(F90:F93)</f>
        <v>4246483.5</v>
      </c>
      <c r="G16" s="19"/>
      <c r="H16" s="44">
        <f>H93</f>
        <v>829485.27</v>
      </c>
      <c r="J16" s="18">
        <v>2014</v>
      </c>
    </row>
    <row r="17" spans="1:10" ht="12.75">
      <c r="A17" s="18">
        <v>2015</v>
      </c>
      <c r="B17" s="19">
        <f>SUM(B95:B98)</f>
        <v>1432196</v>
      </c>
      <c r="C17" s="19">
        <f>SUM(C95:C98)</f>
        <v>1428898</v>
      </c>
      <c r="D17" s="19">
        <f>SUM(D95:D98)</f>
        <v>0</v>
      </c>
      <c r="E17" s="19">
        <f>SUM(E95:E98)</f>
        <v>-65359</v>
      </c>
      <c r="F17" s="19">
        <f>SUM(F95:F98)</f>
        <v>2795735</v>
      </c>
      <c r="G17" s="19"/>
      <c r="H17" s="44">
        <f>H98</f>
        <v>894844.27</v>
      </c>
      <c r="J17" s="18">
        <v>2015</v>
      </c>
    </row>
    <row r="18" spans="1:10" ht="12.75">
      <c r="A18" s="18">
        <v>2016</v>
      </c>
      <c r="B18" s="19">
        <f>SUM(B100:B103)</f>
        <v>1435263</v>
      </c>
      <c r="C18" s="19">
        <f>SUM(C100:C103)</f>
        <v>1823580.3</v>
      </c>
      <c r="D18" s="19">
        <f>SUM(D100:D103)</f>
        <v>0</v>
      </c>
      <c r="E18" s="19">
        <f>SUM(E100:E103)</f>
        <v>139737.09999999986</v>
      </c>
      <c r="F18" s="19">
        <f>SUM(F100:F103)</f>
        <v>3398580.4000000004</v>
      </c>
      <c r="G18" s="19"/>
      <c r="H18" s="44">
        <f>H103</f>
        <v>755107.1700000002</v>
      </c>
      <c r="J18" s="18">
        <v>2016</v>
      </c>
    </row>
    <row r="19" spans="1:10" ht="12.75">
      <c r="A19" s="18">
        <v>2017</v>
      </c>
      <c r="B19" s="19">
        <f>SUM(B105:B108)</f>
        <v>1369536</v>
      </c>
      <c r="C19" s="19">
        <f>SUM(C105:C108)</f>
        <v>1260205.2889999999</v>
      </c>
      <c r="D19" s="19">
        <f>SUM(D105:D108)</f>
        <v>0</v>
      </c>
      <c r="E19" s="19">
        <f>SUM(E105:E108)</f>
        <v>-160327.38899999985</v>
      </c>
      <c r="F19" s="19">
        <f>SUM(F105:F108)</f>
        <v>2469413.9</v>
      </c>
      <c r="G19" s="19"/>
      <c r="H19" s="44">
        <f>H108</f>
        <v>915434.559</v>
      </c>
      <c r="J19" s="18">
        <v>2017</v>
      </c>
    </row>
    <row r="20" spans="1:10" ht="12.75">
      <c r="A20" s="18">
        <v>2018</v>
      </c>
      <c r="B20" s="19">
        <f>SUM(B110:B113)</f>
        <v>962760</v>
      </c>
      <c r="C20" s="19">
        <f>SUM(C110:C113)</f>
        <v>1533368.098</v>
      </c>
      <c r="D20" s="19">
        <f>SUM(D110:D113)</f>
        <v>0</v>
      </c>
      <c r="E20" s="19">
        <f>SUM(E110:E113)</f>
        <v>33020.38199999987</v>
      </c>
      <c r="F20" s="19">
        <f>SUM(F110:F113)</f>
        <v>2529148.48</v>
      </c>
      <c r="G20" s="19"/>
      <c r="H20" s="44">
        <f>H113</f>
        <v>882414.1770000001</v>
      </c>
      <c r="J20" s="18">
        <v>2018</v>
      </c>
    </row>
    <row r="21" spans="1:10" ht="12.75">
      <c r="A21" s="18">
        <v>2019</v>
      </c>
      <c r="B21" s="19">
        <f>SUM(B115:B118)</f>
        <v>635519</v>
      </c>
      <c r="C21" s="19">
        <f>SUM(C115:C118)</f>
        <v>685382.06</v>
      </c>
      <c r="D21" s="19">
        <f>SUM(D115:D118)</f>
        <v>0</v>
      </c>
      <c r="E21" s="19">
        <f>SUM(E115:E118)</f>
        <v>80848.79000000004</v>
      </c>
      <c r="F21" s="19">
        <f>SUM(F115:F118)</f>
        <v>1401749.8499999999</v>
      </c>
      <c r="G21" s="19"/>
      <c r="H21" s="44">
        <f>H118</f>
        <v>801565.3870000001</v>
      </c>
      <c r="J21" s="18">
        <v>2019</v>
      </c>
    </row>
    <row r="22" spans="1:10" ht="12.75">
      <c r="A22" s="18">
        <v>2020</v>
      </c>
      <c r="B22" s="19">
        <f>SUM(B120:B123)</f>
        <v>770569</v>
      </c>
      <c r="C22" s="19">
        <f>SUM(C120:C123)</f>
        <v>679683.59536</v>
      </c>
      <c r="D22" s="19">
        <f>SUM(D120:D123)</f>
        <v>0</v>
      </c>
      <c r="E22" s="19">
        <f>SUM(E120:E123)</f>
        <v>-267457.49536000006</v>
      </c>
      <c r="F22" s="19">
        <f>SUM(F120:F123)</f>
        <v>1182795.1</v>
      </c>
      <c r="G22" s="19"/>
      <c r="H22" s="44">
        <f>H123</f>
        <v>1069022.8823600002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20"/>
      <c r="B24" s="19"/>
      <c r="C24" s="19"/>
      <c r="D24" s="19"/>
      <c r="E24" s="19"/>
      <c r="F24" s="19"/>
      <c r="G24" s="19"/>
      <c r="H24" s="44"/>
      <c r="J24" s="20"/>
    </row>
    <row r="25" spans="1:10" ht="12.75">
      <c r="A25" s="18" t="s">
        <v>237</v>
      </c>
      <c r="B25" s="19"/>
      <c r="C25" s="19"/>
      <c r="D25" s="19"/>
      <c r="E25" s="19"/>
      <c r="F25" s="19"/>
      <c r="G25" s="19"/>
      <c r="H25" s="44"/>
      <c r="J25" s="18" t="s">
        <v>238</v>
      </c>
    </row>
    <row r="26" spans="1:10" ht="12.75">
      <c r="A26" s="18">
        <v>2005</v>
      </c>
      <c r="B26" s="19">
        <f>SUM(B183:B191)</f>
        <v>3272335</v>
      </c>
      <c r="C26" s="19">
        <f>SUM(C183:C191)</f>
        <v>76226</v>
      </c>
      <c r="D26" s="19">
        <f>SUM(D183:D191)</f>
        <v>86390</v>
      </c>
      <c r="E26" s="19">
        <f>SUM(E183:E191)</f>
        <v>998775</v>
      </c>
      <c r="F26" s="19">
        <f>SUM(F183:F191)</f>
        <v>4260946</v>
      </c>
      <c r="G26" s="19"/>
      <c r="H26" s="19">
        <f>SUM(H191)</f>
        <v>3148885</v>
      </c>
      <c r="J26" s="18">
        <v>2005</v>
      </c>
    </row>
    <row r="27" spans="1:10" ht="12.75">
      <c r="A27" s="18">
        <v>2006</v>
      </c>
      <c r="B27" s="19">
        <f>SUM(B196:B204)</f>
        <v>5464890</v>
      </c>
      <c r="C27" s="19">
        <f>SUM(C196:C204)</f>
        <v>178251</v>
      </c>
      <c r="D27" s="19">
        <f>SUM(D196:D204)</f>
        <v>48767</v>
      </c>
      <c r="E27" s="19">
        <f>SUM(E196:E204)</f>
        <v>1101872</v>
      </c>
      <c r="F27" s="19">
        <f>SUM(F196:F204)</f>
        <v>6696246</v>
      </c>
      <c r="G27" s="19"/>
      <c r="H27" s="19">
        <f>SUM(H204)</f>
        <v>2720228</v>
      </c>
      <c r="J27" s="18">
        <v>2006</v>
      </c>
    </row>
    <row r="28" spans="1:10" ht="12.75">
      <c r="A28" s="18">
        <v>2007</v>
      </c>
      <c r="B28" s="19">
        <f>SUM(B209:B217)</f>
        <v>5746537</v>
      </c>
      <c r="C28" s="19">
        <f>SUM(C209:C217)</f>
        <v>7216</v>
      </c>
      <c r="D28" s="19">
        <f>SUM(D209:D217)</f>
        <v>119282</v>
      </c>
      <c r="E28" s="19">
        <f>SUM(E209:E217)</f>
        <v>-535371</v>
      </c>
      <c r="F28" s="19">
        <f>SUM(F209:F217)</f>
        <v>5099100</v>
      </c>
      <c r="G28" s="19"/>
      <c r="H28" s="19">
        <f>SUM(H217)</f>
        <v>3780582</v>
      </c>
      <c r="J28" s="18">
        <v>2007</v>
      </c>
    </row>
    <row r="29" spans="1:10" ht="12.75">
      <c r="A29" s="18">
        <v>2008</v>
      </c>
      <c r="B29" s="19">
        <f>SUM(B222:B230)</f>
        <v>5081119</v>
      </c>
      <c r="C29" s="19">
        <f>SUM(C222:C230)</f>
        <v>201275</v>
      </c>
      <c r="D29" s="19">
        <f>SUM(D222:D230)</f>
        <v>123229</v>
      </c>
      <c r="E29" s="19">
        <f>SUM(E222:E230)</f>
        <v>-725795</v>
      </c>
      <c r="F29" s="19">
        <f>SUM(F222:F230)</f>
        <v>4433370</v>
      </c>
      <c r="G29" s="19"/>
      <c r="H29" s="19">
        <f>SUM(H230)</f>
        <v>4048535</v>
      </c>
      <c r="J29" s="18">
        <v>2008</v>
      </c>
    </row>
    <row r="30" spans="1:10" ht="12.75">
      <c r="A30" s="18">
        <v>2009</v>
      </c>
      <c r="B30" s="19">
        <f>SUM(B235:B243)</f>
        <v>4913157</v>
      </c>
      <c r="C30" s="19">
        <f>SUM(C235:C243)</f>
        <v>86743</v>
      </c>
      <c r="D30" s="19">
        <f>SUM(D235:D243)</f>
        <v>64183</v>
      </c>
      <c r="E30" s="19">
        <f>SUM(E235:E243)</f>
        <v>-392291</v>
      </c>
      <c r="F30" s="19">
        <f>SUM(F235:F243)</f>
        <v>4843386</v>
      </c>
      <c r="G30" s="19"/>
      <c r="H30" s="19">
        <f>SUM(H243)</f>
        <v>3984103</v>
      </c>
      <c r="J30" s="18">
        <v>2009</v>
      </c>
    </row>
    <row r="31" spans="1:10" ht="12.75">
      <c r="A31" s="18">
        <v>2010</v>
      </c>
      <c r="B31" s="19">
        <f>SUM(B248:B256)</f>
        <v>2793476</v>
      </c>
      <c r="C31" s="19">
        <f>SUM(C248:C256)</f>
        <v>110967</v>
      </c>
      <c r="D31" s="19">
        <f>SUM(D248:D256)</f>
        <v>0</v>
      </c>
      <c r="E31" s="19">
        <f>SUM(E248:E256)</f>
        <v>1616845.73</v>
      </c>
      <c r="F31" s="19">
        <f>SUM(F248:F256)</f>
        <v>4521289</v>
      </c>
      <c r="G31" s="19"/>
      <c r="H31" s="19">
        <f>SUM(H256)</f>
        <v>2165783.27</v>
      </c>
      <c r="J31" s="18">
        <v>2010</v>
      </c>
    </row>
    <row r="32" spans="1:10" ht="12.75">
      <c r="A32" s="18">
        <v>2011</v>
      </c>
      <c r="B32" s="19">
        <f>SUM(B261:B269)</f>
        <v>2981599</v>
      </c>
      <c r="C32" s="19">
        <f>SUM(C261:C269)</f>
        <v>1377931</v>
      </c>
      <c r="D32" s="19">
        <f>SUM(D261:D269)</f>
        <v>0</v>
      </c>
      <c r="E32" s="19">
        <f>SUM(E261:E269)</f>
        <v>-340449</v>
      </c>
      <c r="F32" s="19">
        <f>SUM(F261:F269)</f>
        <v>4019075</v>
      </c>
      <c r="G32" s="19"/>
      <c r="H32" s="19">
        <f>SUM(H269)</f>
        <v>1444412.27</v>
      </c>
      <c r="J32" s="18">
        <v>2011</v>
      </c>
    </row>
    <row r="33" spans="1:10" ht="12.75">
      <c r="A33" s="18">
        <v>2012</v>
      </c>
      <c r="B33" s="19">
        <f>SUM(B274:B282)</f>
        <v>1625921</v>
      </c>
      <c r="C33" s="19">
        <f>SUM(C274:C282)</f>
        <v>1106320</v>
      </c>
      <c r="D33" s="19">
        <f>SUM(D274:D282)</f>
        <v>0</v>
      </c>
      <c r="E33" s="19">
        <f>SUM(E274:E282)</f>
        <v>11922</v>
      </c>
      <c r="F33" s="19">
        <f>SUM(F274:F282)</f>
        <v>2744163</v>
      </c>
      <c r="G33" s="19"/>
      <c r="H33" s="19">
        <f>SUM(H282)</f>
        <v>1213362.27</v>
      </c>
      <c r="J33" s="18">
        <v>2012</v>
      </c>
    </row>
    <row r="34" spans="1:10" ht="12.75">
      <c r="A34" s="18">
        <v>2013</v>
      </c>
      <c r="B34" s="19">
        <f>SUM(B287:B295)</f>
        <v>2226326</v>
      </c>
      <c r="C34" s="19">
        <f>SUM(C287:C295)</f>
        <v>1600889</v>
      </c>
      <c r="D34" s="19">
        <f>SUM(D287:D295)</f>
        <v>0</v>
      </c>
      <c r="E34" s="19">
        <f>SUM(E287:E295)</f>
        <v>130613</v>
      </c>
      <c r="F34" s="19">
        <f>SUM(F287:F295)</f>
        <v>3960802</v>
      </c>
      <c r="G34" s="19"/>
      <c r="H34" s="19">
        <f>SUM(H295)</f>
        <v>999017.27</v>
      </c>
      <c r="J34" s="18">
        <v>2013</v>
      </c>
    </row>
    <row r="35" spans="1:10" ht="12.75">
      <c r="A35" s="18">
        <v>2014</v>
      </c>
      <c r="B35" s="19">
        <f>SUM(B300:B308)</f>
        <v>1521696</v>
      </c>
      <c r="C35" s="19">
        <f>SUM(C300:C308)</f>
        <v>1422050.5</v>
      </c>
      <c r="D35" s="19">
        <f>SUM(D300:D308)</f>
        <v>0</v>
      </c>
      <c r="E35" s="19">
        <f>SUM(E300:E308)</f>
        <v>184751</v>
      </c>
      <c r="F35" s="19">
        <f>SUM(F300:F308)</f>
        <v>3128497.5</v>
      </c>
      <c r="G35" s="19"/>
      <c r="H35" s="19">
        <f>SUM(H308)</f>
        <v>785981.27</v>
      </c>
      <c r="J35" s="18">
        <v>2014</v>
      </c>
    </row>
    <row r="36" spans="1:10" ht="12.75">
      <c r="A36" s="18">
        <v>2015</v>
      </c>
      <c r="B36" s="19">
        <f>SUM(B313:B321)</f>
        <v>1282530</v>
      </c>
      <c r="C36" s="19">
        <f>SUM(C313:C321)</f>
        <v>976960</v>
      </c>
      <c r="D36" s="19">
        <f>SUM(D313:D321)</f>
        <v>0</v>
      </c>
      <c r="E36" s="19">
        <f>SUM(E313:E321)</f>
        <v>-262373</v>
      </c>
      <c r="F36" s="19">
        <f>SUM(F313:F321)</f>
        <v>1997117</v>
      </c>
      <c r="G36" s="19"/>
      <c r="H36" s="19">
        <f>SUM(H321)</f>
        <v>1091858.27</v>
      </c>
      <c r="J36" s="18">
        <v>2015</v>
      </c>
    </row>
    <row r="37" spans="1:10" ht="12.75">
      <c r="A37" s="18">
        <v>2016</v>
      </c>
      <c r="B37" s="19">
        <f>SUM(B326:B334)</f>
        <v>1002969</v>
      </c>
      <c r="C37" s="19">
        <f>SUM(C326:C334)</f>
        <v>1108622.1</v>
      </c>
      <c r="D37" s="19">
        <f>SUM(D326:D334)</f>
        <v>0</v>
      </c>
      <c r="E37" s="19">
        <f>SUM(E326:E334)</f>
        <v>377577.1</v>
      </c>
      <c r="F37" s="19">
        <f>SUM(F326:F334)</f>
        <v>2489168.2</v>
      </c>
      <c r="G37" s="19"/>
      <c r="H37" s="19">
        <f>SUM(H334)</f>
        <v>517267.17000000004</v>
      </c>
      <c r="J37" s="18">
        <v>2016</v>
      </c>
    </row>
    <row r="38" spans="1:10" ht="12.75">
      <c r="A38" s="18">
        <v>2017</v>
      </c>
      <c r="B38" s="19">
        <f>SUM(B339:B347)</f>
        <v>944759</v>
      </c>
      <c r="C38" s="19">
        <f>SUM(C339:C347)</f>
        <v>921110.983</v>
      </c>
      <c r="D38" s="19">
        <f>SUM(D339:D347)</f>
        <v>0</v>
      </c>
      <c r="E38" s="19">
        <f>SUM(E339:E347)</f>
        <v>-30494.182999999728</v>
      </c>
      <c r="F38" s="19">
        <f>SUM(F339:F347)</f>
        <v>1835375.8</v>
      </c>
      <c r="G38" s="19"/>
      <c r="H38" s="19">
        <f>SUM(H347)</f>
        <v>785601.3529999999</v>
      </c>
      <c r="J38" s="18">
        <v>2017</v>
      </c>
    </row>
    <row r="39" spans="1:10" ht="12.75">
      <c r="A39" s="18">
        <v>2018</v>
      </c>
      <c r="B39" s="19">
        <f>SUM(B352:B360)</f>
        <v>636225</v>
      </c>
      <c r="C39" s="19">
        <f>SUM(C352:C360)</f>
        <v>1098825.898</v>
      </c>
      <c r="D39" s="19">
        <f>SUM(D352:D360)</f>
        <v>0</v>
      </c>
      <c r="E39" s="19">
        <f>SUM(E352:E360)</f>
        <v>122759.94199999992</v>
      </c>
      <c r="F39" s="19">
        <f>SUM(F352:F360)</f>
        <v>1857810.84</v>
      </c>
      <c r="G39" s="19"/>
      <c r="H39" s="19">
        <f>SUM(H360)</f>
        <v>792674.6170000001</v>
      </c>
      <c r="J39" s="18">
        <v>2018</v>
      </c>
    </row>
    <row r="40" spans="1:10" ht="12.75">
      <c r="A40" s="18">
        <v>2019</v>
      </c>
      <c r="B40" s="19">
        <f>SUM(B365:B373)</f>
        <v>472358</v>
      </c>
      <c r="C40" s="19">
        <f>SUM(C365:C373)</f>
        <v>576878.7599999999</v>
      </c>
      <c r="D40" s="19">
        <f>SUM(D365:D373)</f>
        <v>0</v>
      </c>
      <c r="E40" s="19">
        <f>SUM(E365:E373)</f>
        <v>-10181.219999999972</v>
      </c>
      <c r="F40" s="19">
        <f>SUM(F365:F373)</f>
        <v>1039055.5399999998</v>
      </c>
      <c r="G40" s="19"/>
      <c r="H40" s="19">
        <f>SUM(H373)</f>
        <v>892595.3970000001</v>
      </c>
      <c r="J40" s="18">
        <v>2019</v>
      </c>
    </row>
    <row r="41" spans="1:10" ht="12.75">
      <c r="A41" s="18">
        <v>2020</v>
      </c>
      <c r="B41" s="19">
        <f>SUM(B378:B386)</f>
        <v>562881</v>
      </c>
      <c r="C41" s="19">
        <f>SUM(C378:C386)</f>
        <v>466506.59536</v>
      </c>
      <c r="D41" s="19">
        <f>SUM(D378:D386)</f>
        <v>0</v>
      </c>
      <c r="E41" s="19">
        <f>SUM(E378:E386)</f>
        <v>-134877.49536000018</v>
      </c>
      <c r="F41" s="19">
        <f>SUM(F378:F386)</f>
        <v>894510.1</v>
      </c>
      <c r="G41" s="19"/>
      <c r="H41" s="19">
        <f>SUM(H386)</f>
        <v>936442.8823600003</v>
      </c>
      <c r="J41" s="18">
        <v>2020</v>
      </c>
    </row>
    <row r="42" spans="1:10" ht="12.75">
      <c r="A42" s="18">
        <v>2021</v>
      </c>
      <c r="B42" s="19">
        <f>SUM(B391:B399)</f>
        <v>289301</v>
      </c>
      <c r="C42" s="19">
        <f>SUM(C391:C399)</f>
        <v>411500.643</v>
      </c>
      <c r="D42" s="19">
        <f>SUM(D391:D399)</f>
        <v>0</v>
      </c>
      <c r="E42" s="19">
        <f>SUM(E391:E399)</f>
        <v>483559.3570000002</v>
      </c>
      <c r="F42" s="19">
        <f>SUM(F391:F399)</f>
        <v>1184361</v>
      </c>
      <c r="G42" s="19"/>
      <c r="H42" s="19">
        <f>SUM(H399)</f>
        <v>585463.52536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45"/>
      <c r="H43" s="24"/>
      <c r="I43" s="24"/>
      <c r="J43" s="2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20" t="s">
        <v>24</v>
      </c>
      <c r="B45" s="19">
        <v>707315</v>
      </c>
      <c r="C45" s="19">
        <v>42797</v>
      </c>
      <c r="D45" s="19">
        <v>26246</v>
      </c>
      <c r="E45" s="19">
        <v>1042995</v>
      </c>
      <c r="F45" s="19">
        <v>1766861</v>
      </c>
      <c r="G45" s="19"/>
      <c r="H45" s="19">
        <v>3104665</v>
      </c>
      <c r="J45" s="20" t="s">
        <v>25</v>
      </c>
    </row>
    <row r="46" spans="1:10" ht="12.75">
      <c r="A46" s="20" t="s">
        <v>26</v>
      </c>
      <c r="B46" s="19">
        <v>1114126</v>
      </c>
      <c r="C46" s="19">
        <v>17688</v>
      </c>
      <c r="D46" s="19">
        <v>38606</v>
      </c>
      <c r="E46" s="19">
        <v>144700</v>
      </c>
      <c r="F46" s="19">
        <v>1237908</v>
      </c>
      <c r="G46" s="19"/>
      <c r="H46" s="19">
        <v>2959965</v>
      </c>
      <c r="J46" s="20" t="s">
        <v>27</v>
      </c>
    </row>
    <row r="47" spans="1:10" ht="12.75">
      <c r="A47" s="20" t="s">
        <v>28</v>
      </c>
      <c r="B47" s="19">
        <v>1450894</v>
      </c>
      <c r="C47" s="19">
        <v>15741</v>
      </c>
      <c r="D47" s="19">
        <v>21538</v>
      </c>
      <c r="E47" s="19">
        <v>-188920</v>
      </c>
      <c r="F47" s="19">
        <v>1256177</v>
      </c>
      <c r="G47" s="19"/>
      <c r="H47" s="19">
        <v>3148885</v>
      </c>
      <c r="J47" s="20" t="s">
        <v>29</v>
      </c>
    </row>
    <row r="48" spans="1:10" ht="12.75">
      <c r="A48" s="20" t="s">
        <v>30</v>
      </c>
      <c r="B48" s="19">
        <v>2344046</v>
      </c>
      <c r="C48" s="19">
        <v>14644</v>
      </c>
      <c r="D48" s="19">
        <v>8819</v>
      </c>
      <c r="E48" s="19">
        <v>-673215</v>
      </c>
      <c r="F48" s="19">
        <v>1676656</v>
      </c>
      <c r="G48" s="19"/>
      <c r="H48" s="19">
        <v>3822100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1524764</v>
      </c>
      <c r="C50" s="19">
        <v>39089</v>
      </c>
      <c r="D50" s="19">
        <v>15134</v>
      </c>
      <c r="E50" s="19">
        <v>1116295</v>
      </c>
      <c r="F50" s="19">
        <v>2665014</v>
      </c>
      <c r="G50" s="19"/>
      <c r="H50" s="19">
        <v>2705805</v>
      </c>
      <c r="J50" s="20" t="s">
        <v>33</v>
      </c>
    </row>
    <row r="51" spans="1:10" ht="12.75">
      <c r="A51" s="20" t="s">
        <v>34</v>
      </c>
      <c r="B51" s="19">
        <v>2116228</v>
      </c>
      <c r="C51" s="19">
        <v>13976</v>
      </c>
      <c r="D51" s="19">
        <v>20808</v>
      </c>
      <c r="E51" s="19">
        <v>-202176</v>
      </c>
      <c r="F51" s="19">
        <v>1907220</v>
      </c>
      <c r="G51" s="19"/>
      <c r="H51" s="19">
        <v>2907981</v>
      </c>
      <c r="J51" s="20" t="s">
        <v>35</v>
      </c>
    </row>
    <row r="52" spans="1:10" ht="12.75">
      <c r="A52" s="20" t="s">
        <v>36</v>
      </c>
      <c r="B52" s="19">
        <v>1823898</v>
      </c>
      <c r="C52" s="19">
        <v>125186</v>
      </c>
      <c r="D52" s="19">
        <v>12825</v>
      </c>
      <c r="E52" s="19">
        <v>187753</v>
      </c>
      <c r="F52" s="19">
        <v>2124012</v>
      </c>
      <c r="G52" s="19"/>
      <c r="H52" s="19">
        <v>2720228</v>
      </c>
      <c r="J52" s="20" t="s">
        <v>37</v>
      </c>
    </row>
    <row r="53" spans="1:10" ht="12.75">
      <c r="A53" s="20" t="s">
        <v>38</v>
      </c>
      <c r="B53" s="19">
        <v>2766705</v>
      </c>
      <c r="C53" s="19">
        <v>166269</v>
      </c>
      <c r="D53" s="19">
        <v>59435</v>
      </c>
      <c r="E53" s="19">
        <v>-524983</v>
      </c>
      <c r="F53" s="19">
        <v>2348556</v>
      </c>
      <c r="G53" s="19"/>
      <c r="H53" s="19">
        <v>3245211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2709387</v>
      </c>
      <c r="C55" s="19">
        <v>330</v>
      </c>
      <c r="D55" s="19">
        <v>35752</v>
      </c>
      <c r="E55" s="19">
        <v>-584512</v>
      </c>
      <c r="F55" s="19">
        <v>2089453</v>
      </c>
      <c r="G55" s="19"/>
      <c r="H55" s="19">
        <v>3829723</v>
      </c>
      <c r="J55" s="20" t="s">
        <v>41</v>
      </c>
    </row>
    <row r="56" spans="1:10" ht="12.75">
      <c r="A56" s="20" t="s">
        <v>42</v>
      </c>
      <c r="B56" s="19">
        <v>1695246</v>
      </c>
      <c r="C56" s="19">
        <v>2762</v>
      </c>
      <c r="D56" s="19">
        <v>44592</v>
      </c>
      <c r="E56" s="19">
        <v>-236327</v>
      </c>
      <c r="F56" s="19">
        <v>1417089</v>
      </c>
      <c r="G56" s="19"/>
      <c r="H56" s="19">
        <v>4066050</v>
      </c>
      <c r="J56" s="20" t="s">
        <v>43</v>
      </c>
    </row>
    <row r="57" spans="1:10" ht="12.75">
      <c r="A57" s="20" t="s">
        <v>44</v>
      </c>
      <c r="B57" s="19">
        <v>1341904</v>
      </c>
      <c r="C57" s="19">
        <v>4124</v>
      </c>
      <c r="D57" s="19">
        <v>38938</v>
      </c>
      <c r="E57" s="19">
        <v>285468</v>
      </c>
      <c r="F57" s="19">
        <v>1592558</v>
      </c>
      <c r="G57" s="19"/>
      <c r="H57" s="19">
        <v>3780582</v>
      </c>
      <c r="J57" s="20" t="s">
        <v>45</v>
      </c>
    </row>
    <row r="58" spans="1:10" ht="12.75">
      <c r="A58" s="20" t="s">
        <v>46</v>
      </c>
      <c r="B58" s="19">
        <v>1967695</v>
      </c>
      <c r="C58" s="19">
        <v>63823</v>
      </c>
      <c r="D58" s="19">
        <v>66505</v>
      </c>
      <c r="E58" s="19">
        <v>457842</v>
      </c>
      <c r="F58" s="19">
        <v>2422855</v>
      </c>
      <c r="G58" s="19"/>
      <c r="H58" s="19">
        <v>3322740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2362855</v>
      </c>
      <c r="C60" s="19">
        <v>38552</v>
      </c>
      <c r="D60" s="19">
        <v>65325</v>
      </c>
      <c r="E60" s="19">
        <v>-668303</v>
      </c>
      <c r="F60" s="19">
        <v>1667779</v>
      </c>
      <c r="G60" s="19"/>
      <c r="H60" s="19">
        <v>3991043</v>
      </c>
      <c r="J60" s="20" t="s">
        <v>49</v>
      </c>
    </row>
    <row r="61" spans="1:10" ht="12.75">
      <c r="A61" s="20" t="s">
        <v>50</v>
      </c>
      <c r="B61" s="19">
        <v>1312442</v>
      </c>
      <c r="C61" s="19">
        <v>157793</v>
      </c>
      <c r="D61" s="19">
        <v>36450</v>
      </c>
      <c r="E61" s="19">
        <v>72715</v>
      </c>
      <c r="F61" s="19">
        <v>1506500</v>
      </c>
      <c r="G61" s="19"/>
      <c r="H61" s="19">
        <v>3918328</v>
      </c>
      <c r="J61" s="20" t="s">
        <v>51</v>
      </c>
    </row>
    <row r="62" spans="1:10" ht="12.75">
      <c r="A62" s="20" t="s">
        <v>52</v>
      </c>
      <c r="B62" s="19">
        <v>1405822</v>
      </c>
      <c r="C62" s="19">
        <v>4930</v>
      </c>
      <c r="D62" s="19">
        <v>21454</v>
      </c>
      <c r="E62" s="19">
        <v>-130207</v>
      </c>
      <c r="F62" s="19">
        <v>1259091</v>
      </c>
      <c r="G62" s="19"/>
      <c r="H62" s="19">
        <v>4048535</v>
      </c>
      <c r="J62" s="20" t="s">
        <v>53</v>
      </c>
    </row>
    <row r="63" spans="1:10" ht="12.75">
      <c r="A63" s="20" t="s">
        <v>54</v>
      </c>
      <c r="B63" s="19">
        <v>2089853</v>
      </c>
      <c r="C63" s="19">
        <v>30152</v>
      </c>
      <c r="D63" s="19">
        <v>33271</v>
      </c>
      <c r="E63" s="19">
        <v>456723</v>
      </c>
      <c r="F63" s="19">
        <v>2243458</v>
      </c>
      <c r="G63" s="19"/>
      <c r="H63" s="19">
        <v>3591812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2014565</v>
      </c>
      <c r="C65" s="19">
        <v>86483</v>
      </c>
      <c r="D65" s="19">
        <v>32252</v>
      </c>
      <c r="E65" s="19">
        <v>-162453</v>
      </c>
      <c r="F65" s="19">
        <v>2206515</v>
      </c>
      <c r="G65" s="19"/>
      <c r="H65" s="19">
        <v>3754265</v>
      </c>
      <c r="J65" s="20" t="s">
        <v>57</v>
      </c>
    </row>
    <row r="66" spans="1:10" ht="12.75">
      <c r="A66" s="20" t="s">
        <v>58</v>
      </c>
      <c r="B66" s="19">
        <v>846627</v>
      </c>
      <c r="C66" s="19">
        <v>-2051</v>
      </c>
      <c r="D66" s="19">
        <v>31931</v>
      </c>
      <c r="E66" s="19">
        <v>499769</v>
      </c>
      <c r="F66" s="19">
        <v>1318969</v>
      </c>
      <c r="G66" s="19"/>
      <c r="H66" s="19">
        <v>3254496</v>
      </c>
      <c r="J66" s="20" t="s">
        <v>59</v>
      </c>
    </row>
    <row r="67" spans="1:10" ht="12.75">
      <c r="A67" s="20" t="s">
        <v>60</v>
      </c>
      <c r="B67" s="19">
        <v>2051965</v>
      </c>
      <c r="C67" s="19">
        <v>2311</v>
      </c>
      <c r="D67" s="19">
        <v>0</v>
      </c>
      <c r="E67" s="19">
        <v>-729607</v>
      </c>
      <c r="F67" s="19">
        <v>1317902</v>
      </c>
      <c r="G67" s="19"/>
      <c r="H67" s="19">
        <v>3984103</v>
      </c>
      <c r="J67" s="20" t="s">
        <v>61</v>
      </c>
    </row>
    <row r="68" spans="1:10" ht="12.75">
      <c r="A68" s="20" t="s">
        <v>73</v>
      </c>
      <c r="B68" s="19">
        <v>1598779</v>
      </c>
      <c r="C68" s="19">
        <v>-1342</v>
      </c>
      <c r="D68" s="19">
        <v>0</v>
      </c>
      <c r="E68" s="19">
        <v>201474</v>
      </c>
      <c r="F68" s="19">
        <v>1798911</v>
      </c>
      <c r="G68" s="19"/>
      <c r="H68" s="19">
        <v>3782629</v>
      </c>
      <c r="J68" s="20" t="s">
        <v>74</v>
      </c>
    </row>
    <row r="69" spans="1:10" ht="12.75">
      <c r="A69" s="20"/>
      <c r="B69" s="19"/>
      <c r="C69" s="19"/>
      <c r="D69" s="19"/>
      <c r="E69" s="19"/>
      <c r="F69" s="19"/>
      <c r="G69" s="19"/>
      <c r="H69" s="19"/>
      <c r="J69" s="20"/>
    </row>
    <row r="70" spans="1:10" ht="12.75">
      <c r="A70" s="33" t="s">
        <v>76</v>
      </c>
      <c r="B70" s="19">
        <v>973493</v>
      </c>
      <c r="C70" s="19">
        <v>11082</v>
      </c>
      <c r="D70" s="19">
        <v>0</v>
      </c>
      <c r="E70" s="19">
        <v>1165650.73</v>
      </c>
      <c r="F70" s="19">
        <v>2150226</v>
      </c>
      <c r="G70" s="19"/>
      <c r="H70" s="19">
        <v>2616978.27</v>
      </c>
      <c r="J70" s="33" t="s">
        <v>77</v>
      </c>
    </row>
    <row r="71" spans="1:10" ht="12.75">
      <c r="A71" s="33" t="s">
        <v>78</v>
      </c>
      <c r="B71" s="19">
        <v>889161</v>
      </c>
      <c r="C71" s="19">
        <v>2563</v>
      </c>
      <c r="D71" s="19">
        <v>0</v>
      </c>
      <c r="E71" s="19">
        <v>332668</v>
      </c>
      <c r="F71" s="19">
        <v>1224392</v>
      </c>
      <c r="G71" s="19"/>
      <c r="H71" s="19">
        <v>2284310.27</v>
      </c>
      <c r="J71" s="33" t="s">
        <v>79</v>
      </c>
    </row>
    <row r="72" spans="1:10" ht="12.75">
      <c r="A72" s="33" t="s">
        <v>103</v>
      </c>
      <c r="B72" s="19">
        <v>930822</v>
      </c>
      <c r="C72" s="19">
        <v>97322</v>
      </c>
      <c r="D72" s="19">
        <v>0</v>
      </c>
      <c r="E72" s="19">
        <v>118527</v>
      </c>
      <c r="F72" s="19">
        <v>1146671</v>
      </c>
      <c r="G72" s="19"/>
      <c r="H72" s="19">
        <v>2165783.27</v>
      </c>
      <c r="J72" s="33" t="s">
        <v>104</v>
      </c>
    </row>
    <row r="73" spans="1:10" ht="12.75">
      <c r="A73" s="33" t="s">
        <v>106</v>
      </c>
      <c r="B73" s="19">
        <v>689654</v>
      </c>
      <c r="C73" s="19">
        <v>47201</v>
      </c>
      <c r="D73" s="19">
        <v>0</v>
      </c>
      <c r="E73" s="19">
        <v>1061820</v>
      </c>
      <c r="F73" s="19">
        <v>1798675</v>
      </c>
      <c r="G73" s="19"/>
      <c r="H73" s="19">
        <v>1103963.27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1530984</v>
      </c>
      <c r="C75" s="19">
        <v>710582</v>
      </c>
      <c r="D75" s="19">
        <v>0</v>
      </c>
      <c r="E75" s="19">
        <v>-273206</v>
      </c>
      <c r="F75" s="19">
        <v>1968354</v>
      </c>
      <c r="G75" s="19"/>
      <c r="H75" s="19">
        <v>1377169.27</v>
      </c>
      <c r="J75" s="33" t="s">
        <v>109</v>
      </c>
    </row>
    <row r="76" spans="1:10" ht="12.75">
      <c r="A76" s="33" t="s">
        <v>113</v>
      </c>
      <c r="B76" s="19">
        <v>797497</v>
      </c>
      <c r="C76" s="19">
        <v>501431</v>
      </c>
      <c r="D76" s="19">
        <v>0</v>
      </c>
      <c r="E76" s="19">
        <v>-87269</v>
      </c>
      <c r="F76" s="19">
        <v>1211659</v>
      </c>
      <c r="G76" s="19"/>
      <c r="H76" s="19">
        <v>1464438.27</v>
      </c>
      <c r="J76" s="33" t="s">
        <v>114</v>
      </c>
    </row>
    <row r="77" spans="1:10" ht="12.75">
      <c r="A77" s="33" t="s">
        <v>116</v>
      </c>
      <c r="B77" s="19">
        <v>653118</v>
      </c>
      <c r="C77" s="19">
        <v>165918</v>
      </c>
      <c r="D77" s="19">
        <v>0</v>
      </c>
      <c r="E77" s="19">
        <v>20026</v>
      </c>
      <c r="F77" s="19">
        <v>839062</v>
      </c>
      <c r="G77" s="19"/>
      <c r="H77" s="19">
        <v>1444412.27</v>
      </c>
      <c r="J77" s="33" t="s">
        <v>117</v>
      </c>
    </row>
    <row r="78" spans="1:10" ht="12.75">
      <c r="A78" s="33" t="s">
        <v>118</v>
      </c>
      <c r="B78" s="19">
        <v>559879</v>
      </c>
      <c r="C78" s="19">
        <v>507229</v>
      </c>
      <c r="D78" s="19">
        <v>0</v>
      </c>
      <c r="E78" s="19">
        <v>219128</v>
      </c>
      <c r="F78" s="19">
        <v>1286236</v>
      </c>
      <c r="G78" s="19"/>
      <c r="H78" s="19">
        <v>1225284.27</v>
      </c>
      <c r="J78" s="33" t="s">
        <v>120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305170</v>
      </c>
      <c r="C80" s="19">
        <v>566854</v>
      </c>
      <c r="D80" s="19">
        <v>0</v>
      </c>
      <c r="E80" s="19">
        <v>520694</v>
      </c>
      <c r="F80" s="19">
        <v>1392718</v>
      </c>
      <c r="G80" s="19"/>
      <c r="H80" s="19">
        <v>704590.27</v>
      </c>
      <c r="J80" s="33" t="s">
        <v>123</v>
      </c>
    </row>
    <row r="81" spans="1:10" ht="12.75">
      <c r="A81" s="33" t="s">
        <v>128</v>
      </c>
      <c r="B81" s="19">
        <v>1008499</v>
      </c>
      <c r="C81" s="19">
        <v>315711</v>
      </c>
      <c r="D81" s="19">
        <v>0</v>
      </c>
      <c r="E81" s="19">
        <v>-556550</v>
      </c>
      <c r="F81" s="19">
        <v>767660</v>
      </c>
      <c r="G81" s="19"/>
      <c r="H81" s="19">
        <v>1261140.27</v>
      </c>
      <c r="J81" s="33" t="s">
        <v>130</v>
      </c>
    </row>
    <row r="82" spans="1:10" ht="12.75">
      <c r="A82" s="33" t="s">
        <v>134</v>
      </c>
      <c r="B82" s="19">
        <v>312252</v>
      </c>
      <c r="C82" s="19">
        <v>223755</v>
      </c>
      <c r="D82" s="19">
        <v>0</v>
      </c>
      <c r="E82" s="19">
        <v>47778</v>
      </c>
      <c r="F82" s="19">
        <v>583785</v>
      </c>
      <c r="G82" s="19"/>
      <c r="H82" s="19">
        <v>1213362.27</v>
      </c>
      <c r="J82" s="33" t="s">
        <v>135</v>
      </c>
    </row>
    <row r="83" spans="1:10" ht="12.75">
      <c r="A83" s="33" t="s">
        <v>138</v>
      </c>
      <c r="B83" s="19">
        <v>583812</v>
      </c>
      <c r="C83" s="19">
        <v>656368</v>
      </c>
      <c r="D83" s="19">
        <v>0</v>
      </c>
      <c r="E83" s="19">
        <v>83732</v>
      </c>
      <c r="F83" s="19">
        <v>1323912</v>
      </c>
      <c r="G83" s="19"/>
      <c r="H83" s="19">
        <v>1129630.27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390849</v>
      </c>
      <c r="C85" s="19">
        <v>774601</v>
      </c>
      <c r="D85" s="19">
        <v>0</v>
      </c>
      <c r="E85" s="19">
        <v>656809</v>
      </c>
      <c r="F85" s="19">
        <v>1825233</v>
      </c>
      <c r="G85" s="19"/>
      <c r="H85" s="19">
        <v>472821.27</v>
      </c>
      <c r="J85" s="33" t="s">
        <v>144</v>
      </c>
    </row>
    <row r="86" spans="1:10" ht="12.75">
      <c r="A86" s="33" t="s">
        <v>141</v>
      </c>
      <c r="B86" s="19">
        <v>816776</v>
      </c>
      <c r="C86" s="19">
        <v>488547</v>
      </c>
      <c r="D86" s="19">
        <v>0</v>
      </c>
      <c r="E86" s="19">
        <v>-188658</v>
      </c>
      <c r="F86" s="19">
        <v>1116665</v>
      </c>
      <c r="G86" s="19"/>
      <c r="H86" s="19">
        <v>661479.27</v>
      </c>
      <c r="J86" s="33" t="s">
        <v>145</v>
      </c>
    </row>
    <row r="87" spans="1:10" ht="12.75">
      <c r="A87" s="33" t="s">
        <v>142</v>
      </c>
      <c r="B87" s="19">
        <v>1018701</v>
      </c>
      <c r="C87" s="19">
        <v>337741</v>
      </c>
      <c r="D87" s="19">
        <v>0</v>
      </c>
      <c r="E87" s="19">
        <v>-337538</v>
      </c>
      <c r="F87" s="19">
        <v>1018904</v>
      </c>
      <c r="G87" s="19"/>
      <c r="H87" s="19">
        <v>999017.27</v>
      </c>
      <c r="J87" s="33" t="s">
        <v>146</v>
      </c>
    </row>
    <row r="88" spans="1:10" ht="12.75">
      <c r="A88" s="33" t="s">
        <v>143</v>
      </c>
      <c r="B88" s="19">
        <v>641214</v>
      </c>
      <c r="C88" s="19">
        <v>678429</v>
      </c>
      <c r="D88" s="19">
        <v>0</v>
      </c>
      <c r="E88" s="19">
        <v>28285</v>
      </c>
      <c r="F88" s="19">
        <v>1347928</v>
      </c>
      <c r="G88" s="19"/>
      <c r="H88" s="19">
        <v>970732.27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415626</v>
      </c>
      <c r="C90" s="19">
        <f>SUM(C300:C302)</f>
        <v>559941</v>
      </c>
      <c r="D90" s="19">
        <f>SUM(D300:D302)</f>
        <v>0</v>
      </c>
      <c r="E90" s="19">
        <f>SUM(E300:E302)</f>
        <v>291379</v>
      </c>
      <c r="F90" s="19">
        <f>SUM(F300:F302)</f>
        <v>1266946</v>
      </c>
      <c r="G90" s="19"/>
      <c r="H90" s="19">
        <f>H302</f>
        <v>679353.27</v>
      </c>
      <c r="J90" s="33" t="s">
        <v>153</v>
      </c>
    </row>
    <row r="91" spans="1:10" ht="12.75">
      <c r="A91" s="33" t="s">
        <v>150</v>
      </c>
      <c r="B91" s="19">
        <f>SUM(B303:B305)</f>
        <v>661178</v>
      </c>
      <c r="C91" s="19">
        <f>SUM(C303:C305)</f>
        <v>422473</v>
      </c>
      <c r="D91" s="19">
        <f>SUM(D303:D305)</f>
        <v>0</v>
      </c>
      <c r="E91" s="19">
        <f>SUM(E303:E305)</f>
        <v>-307564</v>
      </c>
      <c r="F91" s="19">
        <f>SUM(F303:F305)</f>
        <v>776087</v>
      </c>
      <c r="G91" s="19"/>
      <c r="H91" s="19">
        <f>H305</f>
        <v>986917.27</v>
      </c>
      <c r="J91" s="33" t="s">
        <v>154</v>
      </c>
    </row>
    <row r="92" spans="1:10" ht="12.75">
      <c r="A92" s="33" t="s">
        <v>151</v>
      </c>
      <c r="B92" s="19">
        <f>SUM(B306:B308)</f>
        <v>444892</v>
      </c>
      <c r="C92" s="19">
        <f>SUM(C306:C308)</f>
        <v>439636.5</v>
      </c>
      <c r="D92" s="19">
        <f>SUM(D306:D308)</f>
        <v>0</v>
      </c>
      <c r="E92" s="19">
        <f>SUM(E306:E308)</f>
        <v>200936</v>
      </c>
      <c r="F92" s="19">
        <f>SUM(F306:F308)</f>
        <v>1085464.5</v>
      </c>
      <c r="G92" s="19"/>
      <c r="H92" s="19">
        <f>H308</f>
        <v>785981.27</v>
      </c>
      <c r="J92" s="33" t="s">
        <v>155</v>
      </c>
    </row>
    <row r="93" spans="1:10" ht="12.75">
      <c r="A93" s="33" t="s">
        <v>152</v>
      </c>
      <c r="B93" s="19">
        <f>SUM(B309:B311)</f>
        <v>605925</v>
      </c>
      <c r="C93" s="19">
        <f>SUM(C309:C311)</f>
        <v>555565</v>
      </c>
      <c r="D93" s="19">
        <f>SUM(D309:D311)</f>
        <v>0</v>
      </c>
      <c r="E93" s="19">
        <f>SUM(E309:E311)</f>
        <v>-43504</v>
      </c>
      <c r="F93" s="19">
        <f>SUM(F309:F311)</f>
        <v>1117986</v>
      </c>
      <c r="G93" s="19"/>
      <c r="H93" s="19">
        <f>H311</f>
        <v>829485.27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350039</v>
      </c>
      <c r="C95" s="19">
        <f>SUM(C313:C315)</f>
        <v>534342</v>
      </c>
      <c r="D95" s="19">
        <f>SUM(D313:D315)</f>
        <v>0</v>
      </c>
      <c r="E95" s="19">
        <f>SUM(E313:E315)</f>
        <v>302819</v>
      </c>
      <c r="F95" s="19">
        <f>SUM(F313:F315)</f>
        <v>1187200</v>
      </c>
      <c r="G95" s="19"/>
      <c r="H95" s="19">
        <f>SUM(H315)</f>
        <v>526666.27</v>
      </c>
      <c r="J95" s="33" t="s">
        <v>161</v>
      </c>
    </row>
    <row r="96" spans="1:10" ht="12.75">
      <c r="A96" s="33" t="s">
        <v>158</v>
      </c>
      <c r="B96" s="19">
        <f>SUM(B316:B318)</f>
        <v>212969</v>
      </c>
      <c r="C96" s="19">
        <f>SUM(C316:C318)</f>
        <v>294739</v>
      </c>
      <c r="D96" s="19">
        <f>SUM(D316:D318)</f>
        <v>0</v>
      </c>
      <c r="E96" s="19">
        <f>SUM(E316:E318)</f>
        <v>-34544</v>
      </c>
      <c r="F96" s="19">
        <f>SUM(F316:F318)</f>
        <v>473164</v>
      </c>
      <c r="G96" s="19"/>
      <c r="H96" s="19">
        <f>SUM(H318)</f>
        <v>561210.27</v>
      </c>
      <c r="J96" s="33" t="s">
        <v>162</v>
      </c>
    </row>
    <row r="97" spans="1:10" ht="12.75">
      <c r="A97" s="33" t="s">
        <v>159</v>
      </c>
      <c r="B97" s="19">
        <f>SUM(B319:B321)</f>
        <v>719522</v>
      </c>
      <c r="C97" s="19">
        <f>SUM(C319:C321)</f>
        <v>147879</v>
      </c>
      <c r="D97" s="19">
        <f>SUM(D319:D321)</f>
        <v>0</v>
      </c>
      <c r="E97" s="19">
        <f>SUM(E319:E321)</f>
        <v>-530648</v>
      </c>
      <c r="F97" s="19">
        <f>SUM(F319:F321)</f>
        <v>336753</v>
      </c>
      <c r="G97" s="19"/>
      <c r="H97" s="19">
        <f>SUM(H321)</f>
        <v>1091858.27</v>
      </c>
      <c r="J97" s="33" t="s">
        <v>163</v>
      </c>
    </row>
    <row r="98" spans="1:10" ht="12.75">
      <c r="A98" s="33" t="s">
        <v>160</v>
      </c>
      <c r="B98" s="19">
        <f>SUM(B322:B324)</f>
        <v>149666</v>
      </c>
      <c r="C98" s="19">
        <f>SUM(C322:C324)</f>
        <v>451938</v>
      </c>
      <c r="D98" s="19">
        <f>SUM(D322:D324)</f>
        <v>0</v>
      </c>
      <c r="E98" s="19">
        <f>SUM(E322:E324)</f>
        <v>197014</v>
      </c>
      <c r="F98" s="19">
        <f>SUM(F322:F324)</f>
        <v>798618</v>
      </c>
      <c r="G98" s="19"/>
      <c r="H98" s="19">
        <f>SUM(H324)</f>
        <v>894844.27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380803</v>
      </c>
      <c r="C100" s="19">
        <f>SUM(C326:C328)</f>
        <v>520854</v>
      </c>
      <c r="D100" s="19">
        <f>SUM(D326:D328)</f>
        <v>0</v>
      </c>
      <c r="E100" s="19">
        <f>SUM(E326:E328)</f>
        <v>365705.1</v>
      </c>
      <c r="F100" s="19">
        <f>SUM(F326:F328)</f>
        <v>1267362.1</v>
      </c>
      <c r="G100" s="19"/>
      <c r="H100" s="19">
        <f>H328</f>
        <v>529139.17</v>
      </c>
      <c r="J100" s="33" t="s">
        <v>169</v>
      </c>
    </row>
    <row r="101" spans="1:10" ht="12.75">
      <c r="A101" s="33" t="s">
        <v>166</v>
      </c>
      <c r="B101" s="19">
        <f>SUM(B329:B331)</f>
        <v>424686</v>
      </c>
      <c r="C101" s="19">
        <f>SUM(C329:C331)</f>
        <v>320881.1</v>
      </c>
      <c r="D101" s="19">
        <f>SUM(D329:D331)</f>
        <v>0</v>
      </c>
      <c r="E101" s="19">
        <f>SUM(E329:E331)</f>
        <v>-172187</v>
      </c>
      <c r="F101" s="19">
        <f>SUM(F329:F331)</f>
        <v>573380.1</v>
      </c>
      <c r="G101" s="19"/>
      <c r="H101" s="19">
        <f>H331</f>
        <v>701326.17</v>
      </c>
      <c r="J101" s="33" t="s">
        <v>170</v>
      </c>
    </row>
    <row r="102" spans="1:10" ht="12.75">
      <c r="A102" s="33" t="s">
        <v>167</v>
      </c>
      <c r="B102" s="19">
        <f>SUM(B332:B334)</f>
        <v>197480</v>
      </c>
      <c r="C102" s="19">
        <f>SUM(C332:C334)</f>
        <v>266887</v>
      </c>
      <c r="D102" s="19">
        <f>SUM(D332:D334)</f>
        <v>0</v>
      </c>
      <c r="E102" s="19">
        <f>SUM(E332:E334)</f>
        <v>184059</v>
      </c>
      <c r="F102" s="19">
        <f>SUM(F332:F334)</f>
        <v>648426</v>
      </c>
      <c r="G102" s="19"/>
      <c r="H102" s="19">
        <f>H334</f>
        <v>517267.17000000004</v>
      </c>
      <c r="J102" s="33" t="s">
        <v>171</v>
      </c>
    </row>
    <row r="103" spans="1:10" ht="12.75">
      <c r="A103" s="33" t="s">
        <v>168</v>
      </c>
      <c r="B103" s="19">
        <f>SUM(B335:B337)</f>
        <v>432294</v>
      </c>
      <c r="C103" s="19">
        <f>SUM(C335:C337)</f>
        <v>714958.2</v>
      </c>
      <c r="D103" s="19">
        <f>SUM(D335:D337)</f>
        <v>0</v>
      </c>
      <c r="E103" s="19">
        <f>SUM(E335:E337)</f>
        <v>-237840.00000000012</v>
      </c>
      <c r="F103" s="19">
        <f>SUM(F335:F337)</f>
        <v>909412.2</v>
      </c>
      <c r="G103" s="19"/>
      <c r="H103" s="19">
        <f>H337</f>
        <v>755107.1700000002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362853</v>
      </c>
      <c r="C105" s="19">
        <f>SUM(C339:C341)</f>
        <v>509520</v>
      </c>
      <c r="D105" s="19">
        <f>SUM(D339:D341)</f>
        <v>0</v>
      </c>
      <c r="E105" s="19">
        <f>SUM(E339:E341)</f>
        <v>149922.00000000023</v>
      </c>
      <c r="F105" s="19">
        <f>SUM(F339:F341)</f>
        <v>1022295</v>
      </c>
      <c r="G105" s="19"/>
      <c r="H105" s="19">
        <f>H341</f>
        <v>605185.1699999999</v>
      </c>
      <c r="J105" s="33" t="s">
        <v>177</v>
      </c>
    </row>
    <row r="106" spans="1:10" ht="12.75">
      <c r="A106" s="33" t="s">
        <v>174</v>
      </c>
      <c r="B106" s="19">
        <f>SUM(B342:B344)</f>
        <v>229164</v>
      </c>
      <c r="C106" s="19">
        <f>SUM(C342:C344)</f>
        <v>225571</v>
      </c>
      <c r="D106" s="19">
        <f>SUM(D342:D344)</f>
        <v>0</v>
      </c>
      <c r="E106" s="19">
        <f>SUM(E342:E344)</f>
        <v>-28027</v>
      </c>
      <c r="F106" s="19">
        <f>SUM(F342:F344)</f>
        <v>426708</v>
      </c>
      <c r="G106" s="19"/>
      <c r="H106" s="19">
        <f>H344</f>
        <v>633212.1699999999</v>
      </c>
      <c r="J106" s="33" t="s">
        <v>178</v>
      </c>
    </row>
    <row r="107" spans="1:10" ht="12.75">
      <c r="A107" s="33" t="s">
        <v>175</v>
      </c>
      <c r="B107" s="19">
        <f>SUM(B345:B347)</f>
        <v>352742</v>
      </c>
      <c r="C107" s="19">
        <f>SUM(C345:C347)</f>
        <v>186019.983</v>
      </c>
      <c r="D107" s="19">
        <f>SUM(D345:D347)</f>
        <v>0</v>
      </c>
      <c r="E107" s="19">
        <f>SUM(E345:E347)</f>
        <v>-152389.18299999996</v>
      </c>
      <c r="F107" s="19">
        <f>SUM(F345:F347)</f>
        <v>386372.8</v>
      </c>
      <c r="G107" s="19"/>
      <c r="H107" s="19">
        <f>H347</f>
        <v>785601.3529999999</v>
      </c>
      <c r="J107" s="33" t="s">
        <v>179</v>
      </c>
    </row>
    <row r="108" spans="1:10" ht="12.75">
      <c r="A108" s="33" t="s">
        <v>176</v>
      </c>
      <c r="B108" s="19">
        <f>SUM(B348:B350)</f>
        <v>424777</v>
      </c>
      <c r="C108" s="19">
        <f>SUM(C348:C350)</f>
        <v>339094.306</v>
      </c>
      <c r="D108" s="19">
        <f>SUM(D348:D350)</f>
        <v>0</v>
      </c>
      <c r="E108" s="19">
        <f>SUM(E348:E350)</f>
        <v>-129833.20600000012</v>
      </c>
      <c r="F108" s="19">
        <f>SUM(F348:F350)</f>
        <v>634038.1</v>
      </c>
      <c r="G108" s="19"/>
      <c r="H108" s="19">
        <f>H350</f>
        <v>915434.559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106973</v>
      </c>
      <c r="C110" s="19">
        <f>SUM(C352:C354)</f>
        <v>463580.73</v>
      </c>
      <c r="D110" s="19">
        <f>SUM(D352:D354)</f>
        <v>0</v>
      </c>
      <c r="E110" s="19">
        <f>SUM(E352:E354)</f>
        <v>494607.7699999999</v>
      </c>
      <c r="F110" s="19">
        <f>SUM(F352:F354)</f>
        <v>1065161.5</v>
      </c>
      <c r="G110" s="19"/>
      <c r="H110" s="19">
        <f>H354</f>
        <v>420826.7890000001</v>
      </c>
      <c r="J110" s="33" t="s">
        <v>208</v>
      </c>
    </row>
    <row r="111" spans="1:10" ht="12.75">
      <c r="A111" s="33" t="s">
        <v>205</v>
      </c>
      <c r="B111" s="19">
        <f>SUM(B355:B357)</f>
        <v>263398</v>
      </c>
      <c r="C111" s="19">
        <f>SUM(C355:C357)</f>
        <v>344276.16799999995</v>
      </c>
      <c r="D111" s="19">
        <f>SUM(D355:D357)</f>
        <v>0</v>
      </c>
      <c r="E111" s="19">
        <f>SUM(E355:E357)</f>
        <v>-188001.82799999998</v>
      </c>
      <c r="F111" s="19">
        <f>SUM(F355:F357)</f>
        <v>419672.33999999997</v>
      </c>
      <c r="G111" s="19"/>
      <c r="H111" s="19">
        <f>H357</f>
        <v>608828.6170000001</v>
      </c>
      <c r="J111" s="33" t="s">
        <v>209</v>
      </c>
    </row>
    <row r="112" spans="1:10" ht="12.75">
      <c r="A112" s="33" t="s">
        <v>206</v>
      </c>
      <c r="B112" s="19">
        <f>SUM(B358:B360)</f>
        <v>265854</v>
      </c>
      <c r="C112" s="19">
        <f>SUM(C358:C360)</f>
        <v>290969</v>
      </c>
      <c r="D112" s="19">
        <f>SUM(D358:D360)</f>
        <v>0</v>
      </c>
      <c r="E112" s="19">
        <f>SUM(E358:E360)</f>
        <v>-183846</v>
      </c>
      <c r="F112" s="19">
        <f>SUM(F358:F360)</f>
        <v>372977</v>
      </c>
      <c r="G112" s="19"/>
      <c r="H112" s="19">
        <f>H360</f>
        <v>792674.6170000001</v>
      </c>
      <c r="J112" s="33" t="s">
        <v>210</v>
      </c>
    </row>
    <row r="113" spans="1:10" ht="12.75">
      <c r="A113" s="33" t="s">
        <v>207</v>
      </c>
      <c r="B113" s="19">
        <f>SUM(B361:B363)</f>
        <v>326535</v>
      </c>
      <c r="C113" s="19">
        <f>SUM(C361:C363)</f>
        <v>434542.2</v>
      </c>
      <c r="D113" s="19">
        <f>SUM(D361:D363)</f>
        <v>0</v>
      </c>
      <c r="E113" s="19">
        <f>SUM(E361:E363)</f>
        <v>-89739.56000000006</v>
      </c>
      <c r="F113" s="19">
        <f>SUM(F361:F363)</f>
        <v>671337.64</v>
      </c>
      <c r="G113" s="19"/>
      <c r="H113" s="19">
        <f>H363</f>
        <v>882414.1770000001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285516</v>
      </c>
      <c r="C115" s="19">
        <f>SUM(C365:C367)</f>
        <v>380837.33999999997</v>
      </c>
      <c r="D115" s="19">
        <f>SUM(D365:D367)</f>
        <v>0</v>
      </c>
      <c r="E115" s="19">
        <f>SUM(E365:E367)</f>
        <v>106881.47999999998</v>
      </c>
      <c r="F115" s="19">
        <f>SUM(F365:F367)</f>
        <v>773234.82</v>
      </c>
      <c r="G115" s="19"/>
      <c r="H115" s="19">
        <f>H367</f>
        <v>775532.6970000002</v>
      </c>
      <c r="J115" s="33" t="s">
        <v>216</v>
      </c>
    </row>
    <row r="116" spans="1:10" ht="12.75">
      <c r="A116" s="33" t="s">
        <v>213</v>
      </c>
      <c r="B116" s="19">
        <f>SUM(B368:B370)</f>
        <v>143751</v>
      </c>
      <c r="C116" s="19">
        <f>SUM(C368:C370)</f>
        <v>145949.02</v>
      </c>
      <c r="D116" s="19">
        <f>SUM(D368:D370)</f>
        <v>0</v>
      </c>
      <c r="E116" s="19">
        <f>SUM(E368:E370)</f>
        <v>-67050.69999999995</v>
      </c>
      <c r="F116" s="19">
        <f>SUM(F368:F370)</f>
        <v>222649.32</v>
      </c>
      <c r="G116" s="19"/>
      <c r="H116" s="19">
        <f>H370</f>
        <v>842583.3970000001</v>
      </c>
      <c r="J116" s="33" t="s">
        <v>217</v>
      </c>
    </row>
    <row r="117" spans="1:10" ht="12.75">
      <c r="A117" s="33" t="s">
        <v>214</v>
      </c>
      <c r="B117" s="19">
        <f>SUM(B371:B373)</f>
        <v>43091</v>
      </c>
      <c r="C117" s="19">
        <f>SUM(C371:C373)</f>
        <v>50092.399999999994</v>
      </c>
      <c r="D117" s="19">
        <f>SUM(D371:D373)</f>
        <v>0</v>
      </c>
      <c r="E117" s="19">
        <f>SUM(E371:E373)</f>
        <v>-50012</v>
      </c>
      <c r="F117" s="19">
        <f>SUM(F371:F373)</f>
        <v>43171.4</v>
      </c>
      <c r="G117" s="19"/>
      <c r="H117" s="19">
        <f>H373</f>
        <v>892595.3970000001</v>
      </c>
      <c r="J117" s="33" t="s">
        <v>218</v>
      </c>
    </row>
    <row r="118" spans="1:10" ht="12.75">
      <c r="A118" s="33" t="s">
        <v>215</v>
      </c>
      <c r="B118" s="19">
        <f>SUM(B374:B376)</f>
        <v>163161</v>
      </c>
      <c r="C118" s="19">
        <f>SUM(C374:C376)</f>
        <v>108503.3</v>
      </c>
      <c r="D118" s="19">
        <f>SUM(D374:D376)</f>
        <v>0</v>
      </c>
      <c r="E118" s="19">
        <f>SUM(E374:E376)</f>
        <v>91030.01000000001</v>
      </c>
      <c r="F118" s="19">
        <f>SUM(F374:F376)</f>
        <v>362694.31</v>
      </c>
      <c r="G118" s="19"/>
      <c r="H118" s="19">
        <f>H376</f>
        <v>801565.3870000001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41900</v>
      </c>
      <c r="C120" s="19">
        <f>SUM(C378:C380)</f>
        <v>191897.013</v>
      </c>
      <c r="D120" s="19">
        <f>SUM(D378:D380)</f>
        <v>0</v>
      </c>
      <c r="E120" s="19">
        <f>SUM(E378:E380)</f>
        <v>284931.98699999996</v>
      </c>
      <c r="F120" s="19">
        <f>SUM(F378:F380)</f>
        <v>518729</v>
      </c>
      <c r="G120" s="19"/>
      <c r="H120" s="19">
        <f>H380</f>
        <v>516633.40000000014</v>
      </c>
      <c r="J120" s="33" t="s">
        <v>224</v>
      </c>
    </row>
    <row r="121" spans="1:10" ht="12.75">
      <c r="A121" s="33" t="s">
        <v>221</v>
      </c>
      <c r="B121" s="19">
        <f>SUM(B381:B383)</f>
        <v>254033</v>
      </c>
      <c r="C121" s="19">
        <f>SUM(C381:C383)</f>
        <v>146229.99236</v>
      </c>
      <c r="D121" s="19">
        <f>SUM(D381:D383)</f>
        <v>0</v>
      </c>
      <c r="E121" s="19">
        <f>SUM(E381:E383)</f>
        <v>-196730.99236000003</v>
      </c>
      <c r="F121" s="19">
        <f>SUM(F381:F383)</f>
        <v>203532</v>
      </c>
      <c r="G121" s="19"/>
      <c r="H121" s="19">
        <f>H383</f>
        <v>713364.3923600002</v>
      </c>
      <c r="J121" s="33" t="s">
        <v>225</v>
      </c>
    </row>
    <row r="122" spans="1:10" ht="12.75">
      <c r="A122" s="33" t="s">
        <v>222</v>
      </c>
      <c r="B122" s="19">
        <f>SUM(B384:B386)</f>
        <v>266948</v>
      </c>
      <c r="C122" s="19">
        <f>SUM(C384:C386)</f>
        <v>128379.59000000001</v>
      </c>
      <c r="D122" s="19">
        <f>SUM(D384:D386)</f>
        <v>0</v>
      </c>
      <c r="E122" s="19">
        <f>SUM(E384:E386)</f>
        <v>-223078.4900000001</v>
      </c>
      <c r="F122" s="19">
        <f>SUM(F384:F386)</f>
        <v>172249.1</v>
      </c>
      <c r="G122" s="19"/>
      <c r="H122" s="19">
        <f>H386</f>
        <v>936442.8823600003</v>
      </c>
      <c r="J122" s="33" t="s">
        <v>226</v>
      </c>
    </row>
    <row r="123" spans="1:10" ht="12.75">
      <c r="A123" s="33" t="s">
        <v>223</v>
      </c>
      <c r="B123" s="19">
        <f>SUM(B387:B389)</f>
        <v>207688</v>
      </c>
      <c r="C123" s="19">
        <f>SUM(C387:C389)</f>
        <v>213177</v>
      </c>
      <c r="D123" s="19">
        <f>SUM(D387:D389)</f>
        <v>0</v>
      </c>
      <c r="E123" s="19">
        <f>SUM(E387:E389)</f>
        <v>-132579.99999999988</v>
      </c>
      <c r="F123" s="19">
        <f>SUM(F387:F389)</f>
        <v>288285</v>
      </c>
      <c r="G123" s="19"/>
      <c r="H123" s="19">
        <f>H389</f>
        <v>1069022.8823600002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26400</v>
      </c>
      <c r="C125" s="19">
        <f>SUM(C391:C393)</f>
        <v>213399</v>
      </c>
      <c r="D125" s="19">
        <f>SUM(D391:D393)</f>
        <v>0</v>
      </c>
      <c r="E125" s="19">
        <f>SUM(E391:E393)</f>
        <v>369315.00000000023</v>
      </c>
      <c r="F125" s="19">
        <f>SUM(F391:F393)</f>
        <v>609114</v>
      </c>
      <c r="G125" s="19"/>
      <c r="H125" s="19">
        <f>SUM(H393)</f>
        <v>699707.8823599999</v>
      </c>
      <c r="J125" s="33" t="s">
        <v>232</v>
      </c>
    </row>
    <row r="126" spans="1:10" ht="12.75">
      <c r="A126" s="33" t="s">
        <v>229</v>
      </c>
      <c r="B126" s="19">
        <f>SUM(B394:B396)</f>
        <v>110335</v>
      </c>
      <c r="C126" s="19">
        <f>SUM(C394:C396)</f>
        <v>26080.643</v>
      </c>
      <c r="D126" s="19">
        <f>SUM(D394:D396)</f>
        <v>0</v>
      </c>
      <c r="E126" s="19">
        <f>SUM(E394:E396)</f>
        <v>87617.35699999996</v>
      </c>
      <c r="F126" s="19">
        <f>SUM(F394:F396)</f>
        <v>224033</v>
      </c>
      <c r="G126" s="19"/>
      <c r="H126" s="19">
        <f>SUM(H396)</f>
        <v>612090.52536</v>
      </c>
      <c r="J126" s="33" t="s">
        <v>233</v>
      </c>
    </row>
    <row r="127" spans="1:10" ht="12.75">
      <c r="A127" s="33" t="s">
        <v>230</v>
      </c>
      <c r="B127" s="19">
        <f>SUM(B397:B399)</f>
        <v>152566</v>
      </c>
      <c r="C127" s="19">
        <f>SUM(C397:C399)</f>
        <v>172021</v>
      </c>
      <c r="D127" s="19">
        <f>SUM(D397:D399)</f>
        <v>0</v>
      </c>
      <c r="E127" s="19">
        <f>SUM(E397:E399)</f>
        <v>26627</v>
      </c>
      <c r="F127" s="19">
        <f>SUM(F397:F399)</f>
        <v>351214</v>
      </c>
      <c r="G127" s="19"/>
      <c r="H127" s="19">
        <f>SUM(H399)</f>
        <v>585463.52536</v>
      </c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3.5" thickBot="1">
      <c r="A129" s="50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513455</v>
      </c>
      <c r="C131" s="4">
        <v>3111</v>
      </c>
      <c r="D131" s="4">
        <v>26209</v>
      </c>
      <c r="E131" s="11">
        <v>226237</v>
      </c>
      <c r="F131" s="4">
        <v>716594</v>
      </c>
      <c r="G131" s="4"/>
      <c r="H131" s="4">
        <v>5065061</v>
      </c>
      <c r="J131" s="20" t="s">
        <v>92</v>
      </c>
    </row>
    <row r="132" spans="1:10" ht="12.75">
      <c r="A132" s="36" t="s">
        <v>81</v>
      </c>
      <c r="B132" s="4">
        <v>426879</v>
      </c>
      <c r="C132" s="4">
        <v>24032</v>
      </c>
      <c r="D132" s="4">
        <v>16268</v>
      </c>
      <c r="E132" s="4">
        <v>218956</v>
      </c>
      <c r="F132" s="4">
        <v>653599</v>
      </c>
      <c r="G132" s="4"/>
      <c r="H132" s="4">
        <v>4846105</v>
      </c>
      <c r="J132" s="20" t="s">
        <v>93</v>
      </c>
    </row>
    <row r="133" spans="1:10" ht="12.75">
      <c r="A133" s="36" t="s">
        <v>82</v>
      </c>
      <c r="B133" s="4">
        <v>264875</v>
      </c>
      <c r="C133" s="4">
        <v>9074</v>
      </c>
      <c r="D133" s="4">
        <v>26151</v>
      </c>
      <c r="E133" s="4">
        <v>493803</v>
      </c>
      <c r="F133" s="4">
        <v>741601</v>
      </c>
      <c r="G133" s="4"/>
      <c r="H133" s="4">
        <v>4352302</v>
      </c>
      <c r="J133" s="20" t="s">
        <v>94</v>
      </c>
    </row>
    <row r="134" spans="1:10" ht="12.75">
      <c r="A134" s="36" t="s">
        <v>83</v>
      </c>
      <c r="B134" s="4">
        <v>646392</v>
      </c>
      <c r="C134" s="51">
        <v>0</v>
      </c>
      <c r="D134" s="12">
        <v>14013</v>
      </c>
      <c r="E134" s="12">
        <v>6168</v>
      </c>
      <c r="F134" s="12">
        <v>638547</v>
      </c>
      <c r="G134" s="12"/>
      <c r="H134" s="4">
        <v>4346134</v>
      </c>
      <c r="J134" s="20" t="s">
        <v>95</v>
      </c>
    </row>
    <row r="135" spans="1:10" ht="12.75">
      <c r="A135" s="36" t="s">
        <v>84</v>
      </c>
      <c r="B135" s="4">
        <v>263997</v>
      </c>
      <c r="C135" s="12">
        <v>656</v>
      </c>
      <c r="D135" s="12">
        <v>2957</v>
      </c>
      <c r="E135" s="12">
        <v>201706</v>
      </c>
      <c r="F135" s="12">
        <v>463402</v>
      </c>
      <c r="G135" s="12"/>
      <c r="H135" s="4">
        <v>4144428</v>
      </c>
      <c r="J135" s="20" t="s">
        <v>96</v>
      </c>
    </row>
    <row r="136" spans="1:10" ht="12.75">
      <c r="A136" s="36" t="s">
        <v>85</v>
      </c>
      <c r="B136" s="4">
        <v>351741</v>
      </c>
      <c r="C136" s="12">
        <v>1137</v>
      </c>
      <c r="D136" s="12">
        <v>5252</v>
      </c>
      <c r="E136" s="12">
        <v>83655</v>
      </c>
      <c r="F136" s="12">
        <v>431281</v>
      </c>
      <c r="G136" s="12"/>
      <c r="H136" s="4">
        <v>4060773</v>
      </c>
      <c r="J136" s="20" t="s">
        <v>97</v>
      </c>
    </row>
    <row r="137" spans="1:10" ht="12.75">
      <c r="A137" s="36" t="s">
        <v>86</v>
      </c>
      <c r="B137" s="4">
        <v>573371</v>
      </c>
      <c r="C137" s="12">
        <v>-521</v>
      </c>
      <c r="D137" s="12">
        <v>6754</v>
      </c>
      <c r="E137" s="12">
        <v>-208741</v>
      </c>
      <c r="F137" s="12">
        <v>357355</v>
      </c>
      <c r="G137" s="12"/>
      <c r="H137" s="4">
        <v>4269514</v>
      </c>
      <c r="J137" s="20" t="s">
        <v>98</v>
      </c>
    </row>
    <row r="138" spans="1:10" ht="12.75">
      <c r="A138" s="36" t="s">
        <v>87</v>
      </c>
      <c r="B138" s="12">
        <v>862819</v>
      </c>
      <c r="C138" s="12">
        <v>590</v>
      </c>
      <c r="D138" s="12">
        <v>4252</v>
      </c>
      <c r="E138" s="12">
        <v>-507155</v>
      </c>
      <c r="F138" s="12">
        <v>352002</v>
      </c>
      <c r="G138" s="12"/>
      <c r="H138" s="12">
        <v>4776669</v>
      </c>
      <c r="J138" s="20" t="s">
        <v>99</v>
      </c>
    </row>
    <row r="139" spans="1:10" ht="12.75">
      <c r="A139" s="36" t="s">
        <v>88</v>
      </c>
      <c r="B139" s="12">
        <v>918866</v>
      </c>
      <c r="C139" s="51">
        <v>0</v>
      </c>
      <c r="D139" s="12">
        <v>16953</v>
      </c>
      <c r="E139" s="12">
        <v>-485803</v>
      </c>
      <c r="F139" s="12">
        <v>416110</v>
      </c>
      <c r="G139" s="12"/>
      <c r="H139" s="12">
        <v>5262472</v>
      </c>
      <c r="J139" s="20" t="s">
        <v>100</v>
      </c>
    </row>
    <row r="140" spans="1:10" ht="12.75">
      <c r="A140" s="36" t="s">
        <v>89</v>
      </c>
      <c r="B140" s="12">
        <v>834853</v>
      </c>
      <c r="C140" s="51">
        <v>0</v>
      </c>
      <c r="D140" s="12">
        <v>6337</v>
      </c>
      <c r="E140" s="12">
        <v>-393478</v>
      </c>
      <c r="F140" s="12">
        <v>435038</v>
      </c>
      <c r="G140" s="12"/>
      <c r="H140" s="12">
        <v>5655950</v>
      </c>
      <c r="J140" s="20" t="s">
        <v>101</v>
      </c>
    </row>
    <row r="141" spans="1:10" ht="12.75">
      <c r="A141" s="36" t="s">
        <v>90</v>
      </c>
      <c r="B141" s="12">
        <v>339939</v>
      </c>
      <c r="C141" s="12">
        <v>12157</v>
      </c>
      <c r="D141" s="12">
        <v>14554</v>
      </c>
      <c r="E141" s="12">
        <v>302003</v>
      </c>
      <c r="F141" s="12">
        <v>639545</v>
      </c>
      <c r="G141" s="12"/>
      <c r="H141" s="12">
        <v>5353947</v>
      </c>
      <c r="J141" s="20" t="s">
        <v>102</v>
      </c>
    </row>
    <row r="142" spans="1:10" ht="13.5" thickBot="1">
      <c r="A142" s="41" t="s">
        <v>91</v>
      </c>
      <c r="B142" s="42">
        <v>418347</v>
      </c>
      <c r="C142" s="42">
        <v>5247</v>
      </c>
      <c r="D142" s="42">
        <v>24287</v>
      </c>
      <c r="E142" s="42">
        <v>319225</v>
      </c>
      <c r="F142" s="42">
        <v>718532</v>
      </c>
      <c r="G142" s="42"/>
      <c r="H142" s="42">
        <v>5034722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12">
        <v>370758</v>
      </c>
      <c r="C144" s="12">
        <v>17650</v>
      </c>
      <c r="D144" s="12">
        <v>27157</v>
      </c>
      <c r="E144" s="12">
        <v>383819</v>
      </c>
      <c r="F144" s="12">
        <v>745070</v>
      </c>
      <c r="G144" s="12"/>
      <c r="H144" s="12">
        <v>4650903</v>
      </c>
      <c r="J144" s="20" t="s">
        <v>92</v>
      </c>
    </row>
    <row r="145" spans="1:10" ht="12.75">
      <c r="A145" s="36" t="s">
        <v>81</v>
      </c>
      <c r="B145" s="12">
        <v>214087</v>
      </c>
      <c r="C145" s="12">
        <v>7954</v>
      </c>
      <c r="D145" s="12">
        <v>9994</v>
      </c>
      <c r="E145" s="12">
        <v>369986</v>
      </c>
      <c r="F145" s="12">
        <v>582033</v>
      </c>
      <c r="G145" s="12"/>
      <c r="H145" s="12">
        <v>4280917</v>
      </c>
      <c r="J145" s="20" t="s">
        <v>93</v>
      </c>
    </row>
    <row r="146" spans="1:10" ht="12.75">
      <c r="A146" s="36" t="s">
        <v>82</v>
      </c>
      <c r="B146" s="12">
        <v>730659</v>
      </c>
      <c r="C146" s="12">
        <v>7921</v>
      </c>
      <c r="D146" s="12">
        <v>6073</v>
      </c>
      <c r="E146" s="12">
        <v>-216373</v>
      </c>
      <c r="F146" s="12">
        <v>516134</v>
      </c>
      <c r="G146" s="12"/>
      <c r="H146" s="12">
        <v>4497290</v>
      </c>
      <c r="J146" s="20" t="s">
        <v>94</v>
      </c>
    </row>
    <row r="147" spans="1:10" ht="12.75">
      <c r="A147" s="36" t="s">
        <v>83</v>
      </c>
      <c r="B147" s="12">
        <v>358768</v>
      </c>
      <c r="C147" s="12">
        <v>19635</v>
      </c>
      <c r="D147" s="12">
        <v>17454</v>
      </c>
      <c r="E147" s="12">
        <v>129145</v>
      </c>
      <c r="F147" s="12">
        <v>490094</v>
      </c>
      <c r="G147" s="12"/>
      <c r="H147" s="12">
        <v>4368145</v>
      </c>
      <c r="J147" s="20" t="s">
        <v>95</v>
      </c>
    </row>
    <row r="148" spans="1:10" ht="12.75">
      <c r="A148" s="36" t="s">
        <v>84</v>
      </c>
      <c r="B148" s="12">
        <v>437870</v>
      </c>
      <c r="C148" s="12">
        <v>-3310</v>
      </c>
      <c r="D148" s="12">
        <v>26954</v>
      </c>
      <c r="E148" s="12">
        <v>-107598</v>
      </c>
      <c r="F148" s="12">
        <v>300008</v>
      </c>
      <c r="G148" s="12"/>
      <c r="H148" s="12">
        <v>4475743</v>
      </c>
      <c r="J148" s="20" t="s">
        <v>96</v>
      </c>
    </row>
    <row r="149" spans="1:10" ht="12.75">
      <c r="A149" s="36" t="s">
        <v>85</v>
      </c>
      <c r="B149" s="12">
        <v>287794</v>
      </c>
      <c r="C149" s="51">
        <v>0</v>
      </c>
      <c r="D149" s="12">
        <v>4418</v>
      </c>
      <c r="E149" s="12">
        <v>60106</v>
      </c>
      <c r="F149" s="12">
        <v>343482</v>
      </c>
      <c r="G149" s="12"/>
      <c r="H149" s="12">
        <v>4415637</v>
      </c>
      <c r="J149" s="20" t="s">
        <v>97</v>
      </c>
    </row>
    <row r="150" spans="1:10" ht="12.75">
      <c r="A150" s="36" t="s">
        <v>86</v>
      </c>
      <c r="B150" s="12">
        <v>601320</v>
      </c>
      <c r="C150" s="51">
        <v>0</v>
      </c>
      <c r="D150" s="12">
        <v>6635</v>
      </c>
      <c r="E150" s="12">
        <v>-219515</v>
      </c>
      <c r="F150" s="12">
        <v>375170</v>
      </c>
      <c r="G150" s="12"/>
      <c r="H150" s="12">
        <v>4635152</v>
      </c>
      <c r="J150" s="20" t="s">
        <v>98</v>
      </c>
    </row>
    <row r="151" spans="1:10" ht="12.75">
      <c r="A151" s="36" t="s">
        <v>87</v>
      </c>
      <c r="B151" s="12">
        <v>676972</v>
      </c>
      <c r="C151" s="12">
        <v>9054</v>
      </c>
      <c r="D151" s="12">
        <v>3403</v>
      </c>
      <c r="E151" s="12">
        <v>-213068</v>
      </c>
      <c r="F151" s="12">
        <v>469555</v>
      </c>
      <c r="G151" s="12"/>
      <c r="H151" s="12">
        <v>4848220</v>
      </c>
      <c r="J151" s="20" t="s">
        <v>99</v>
      </c>
    </row>
    <row r="152" spans="1:10" ht="12.75">
      <c r="A152" s="36" t="s">
        <v>88</v>
      </c>
      <c r="B152" s="12">
        <v>439919</v>
      </c>
      <c r="C152" s="12">
        <v>3316</v>
      </c>
      <c r="D152" s="12">
        <v>6005</v>
      </c>
      <c r="E152" s="12">
        <v>125180</v>
      </c>
      <c r="F152" s="12">
        <v>562410</v>
      </c>
      <c r="G152" s="12"/>
      <c r="H152" s="12">
        <v>4723040</v>
      </c>
      <c r="J152" s="20" t="s">
        <v>100</v>
      </c>
    </row>
    <row r="153" spans="1:10" ht="12.75">
      <c r="A153" s="36" t="s">
        <v>89</v>
      </c>
      <c r="B153" s="12">
        <v>799711</v>
      </c>
      <c r="C153" s="12">
        <v>5073</v>
      </c>
      <c r="D153" s="12">
        <v>5693</v>
      </c>
      <c r="E153" s="12">
        <v>-144183</v>
      </c>
      <c r="F153" s="12">
        <v>654908</v>
      </c>
      <c r="G153" s="12"/>
      <c r="H153" s="12">
        <v>4867223</v>
      </c>
      <c r="J153" s="20" t="s">
        <v>101</v>
      </c>
    </row>
    <row r="154" spans="1:10" ht="12.75">
      <c r="A154" s="36" t="s">
        <v>90</v>
      </c>
      <c r="B154" s="12">
        <v>309506</v>
      </c>
      <c r="C154" s="12">
        <v>0</v>
      </c>
      <c r="D154" s="12">
        <v>35124</v>
      </c>
      <c r="E154" s="12">
        <v>452325</v>
      </c>
      <c r="F154" s="12">
        <v>726707</v>
      </c>
      <c r="G154" s="12"/>
      <c r="H154" s="12">
        <v>4414898</v>
      </c>
      <c r="J154" s="20" t="s">
        <v>102</v>
      </c>
    </row>
    <row r="155" spans="1:10" ht="13.5" thickBot="1">
      <c r="A155" s="41" t="s">
        <v>91</v>
      </c>
      <c r="B155" s="42">
        <v>632242</v>
      </c>
      <c r="C155" s="42">
        <v>41924</v>
      </c>
      <c r="D155" s="42">
        <v>10697</v>
      </c>
      <c r="E155" s="42">
        <v>162800</v>
      </c>
      <c r="F155" s="42">
        <v>826269</v>
      </c>
      <c r="G155" s="42"/>
      <c r="H155" s="42">
        <v>4252098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12">
        <v>757517</v>
      </c>
      <c r="C157" s="12">
        <v>-30176</v>
      </c>
      <c r="D157" s="12">
        <v>35250</v>
      </c>
      <c r="E157" s="12">
        <v>155441</v>
      </c>
      <c r="F157" s="12">
        <v>847532</v>
      </c>
      <c r="G157" s="12"/>
      <c r="H157" s="12">
        <v>4096657</v>
      </c>
      <c r="J157" s="20" t="s">
        <v>92</v>
      </c>
    </row>
    <row r="158" spans="1:10" ht="12.75">
      <c r="A158" s="36" t="s">
        <v>81</v>
      </c>
      <c r="B158" s="12">
        <v>696746</v>
      </c>
      <c r="C158" s="12">
        <v>15566</v>
      </c>
      <c r="D158" s="12">
        <v>24536</v>
      </c>
      <c r="E158" s="12">
        <v>169131</v>
      </c>
      <c r="F158" s="12">
        <v>856907</v>
      </c>
      <c r="G158" s="12"/>
      <c r="H158" s="12">
        <v>3927526</v>
      </c>
      <c r="J158" s="20" t="s">
        <v>93</v>
      </c>
    </row>
    <row r="159" spans="1:10" ht="12.75">
      <c r="A159" s="36" t="s">
        <v>82</v>
      </c>
      <c r="B159" s="12">
        <v>656081</v>
      </c>
      <c r="C159" s="12">
        <v>10577</v>
      </c>
      <c r="D159" s="12">
        <v>23823</v>
      </c>
      <c r="E159" s="12">
        <v>276828</v>
      </c>
      <c r="F159" s="12">
        <v>919663</v>
      </c>
      <c r="G159" s="12"/>
      <c r="H159" s="12">
        <v>3650698</v>
      </c>
      <c r="J159" s="20" t="s">
        <v>94</v>
      </c>
    </row>
    <row r="160" spans="1:10" ht="12.75">
      <c r="A160" s="36" t="s">
        <v>83</v>
      </c>
      <c r="B160" s="12">
        <v>588097</v>
      </c>
      <c r="C160" s="12">
        <v>5087</v>
      </c>
      <c r="D160" s="12">
        <v>5579</v>
      </c>
      <c r="E160" s="12">
        <v>193295</v>
      </c>
      <c r="F160" s="12">
        <v>780900</v>
      </c>
      <c r="G160" s="12"/>
      <c r="H160" s="12">
        <v>3457403</v>
      </c>
      <c r="J160" s="20" t="s">
        <v>95</v>
      </c>
    </row>
    <row r="161" spans="1:10" ht="12.75">
      <c r="A161" s="36" t="s">
        <v>84</v>
      </c>
      <c r="B161" s="12">
        <v>341794</v>
      </c>
      <c r="C161" s="12">
        <v>4918</v>
      </c>
      <c r="D161" s="12">
        <v>0</v>
      </c>
      <c r="E161" s="12">
        <v>356455</v>
      </c>
      <c r="F161" s="12">
        <v>703167</v>
      </c>
      <c r="G161" s="12"/>
      <c r="H161" s="12">
        <v>3100948</v>
      </c>
      <c r="J161" s="20" t="s">
        <v>96</v>
      </c>
    </row>
    <row r="162" spans="1:10" ht="12.75">
      <c r="A162" s="36" t="s">
        <v>85</v>
      </c>
      <c r="B162" s="12">
        <v>1151517</v>
      </c>
      <c r="C162" s="12">
        <v>3535</v>
      </c>
      <c r="D162" s="12">
        <v>6852</v>
      </c>
      <c r="E162" s="12">
        <v>-526490</v>
      </c>
      <c r="F162" s="12">
        <v>621710</v>
      </c>
      <c r="G162" s="12"/>
      <c r="H162" s="12">
        <v>3627438</v>
      </c>
      <c r="J162" s="20" t="s">
        <v>97</v>
      </c>
    </row>
    <row r="163" spans="1:10" ht="12.75">
      <c r="A163" s="36" t="s">
        <v>86</v>
      </c>
      <c r="B163" s="12">
        <v>519506</v>
      </c>
      <c r="C163" s="12">
        <v>2751</v>
      </c>
      <c r="D163" s="12">
        <v>3208</v>
      </c>
      <c r="E163" s="12">
        <v>254762</v>
      </c>
      <c r="F163" s="12">
        <v>773811</v>
      </c>
      <c r="G163" s="12"/>
      <c r="H163" s="12">
        <v>3372676</v>
      </c>
      <c r="J163" s="20" t="s">
        <v>98</v>
      </c>
    </row>
    <row r="164" spans="1:10" ht="12.75">
      <c r="A164" s="36" t="s">
        <v>87</v>
      </c>
      <c r="B164" s="12">
        <v>809864</v>
      </c>
      <c r="C164" s="12">
        <v>2590</v>
      </c>
      <c r="D164" s="12">
        <v>3503</v>
      </c>
      <c r="E164" s="12">
        <v>-100701</v>
      </c>
      <c r="F164" s="12">
        <v>708250</v>
      </c>
      <c r="G164" s="12"/>
      <c r="H164" s="12">
        <v>3473377</v>
      </c>
      <c r="J164" s="20" t="s">
        <v>99</v>
      </c>
    </row>
    <row r="165" spans="1:10" ht="12.75">
      <c r="A165" s="36" t="s">
        <v>88</v>
      </c>
      <c r="B165" s="12">
        <v>874644</v>
      </c>
      <c r="C165" s="12">
        <v>-24282</v>
      </c>
      <c r="D165" s="12">
        <v>6037</v>
      </c>
      <c r="E165" s="12">
        <v>22131</v>
      </c>
      <c r="F165" s="12">
        <v>866456</v>
      </c>
      <c r="G165" s="12"/>
      <c r="H165" s="12">
        <v>3451246</v>
      </c>
      <c r="J165" s="20" t="s">
        <v>100</v>
      </c>
    </row>
    <row r="166" spans="1:10" ht="12.75">
      <c r="A166" s="36" t="s">
        <v>89</v>
      </c>
      <c r="B166" s="12">
        <v>1195153</v>
      </c>
      <c r="C166" s="12">
        <v>10220</v>
      </c>
      <c r="D166" s="12">
        <v>6562</v>
      </c>
      <c r="E166" s="12">
        <v>-454502</v>
      </c>
      <c r="F166" s="12">
        <v>744309</v>
      </c>
      <c r="G166" s="12"/>
      <c r="H166" s="12">
        <v>3905748</v>
      </c>
      <c r="J166" s="20" t="s">
        <v>101</v>
      </c>
    </row>
    <row r="167" spans="1:10" ht="12.75">
      <c r="A167" s="36" t="s">
        <v>90</v>
      </c>
      <c r="B167" s="12">
        <v>840528</v>
      </c>
      <c r="C167" s="12">
        <v>11712</v>
      </c>
      <c r="D167" s="12">
        <v>7359</v>
      </c>
      <c r="E167" s="12">
        <v>-96718</v>
      </c>
      <c r="F167" s="12">
        <v>748163</v>
      </c>
      <c r="G167" s="12"/>
      <c r="H167" s="12">
        <v>4002466</v>
      </c>
      <c r="J167" s="20" t="s">
        <v>102</v>
      </c>
    </row>
    <row r="168" spans="1:10" ht="13.5" thickBot="1">
      <c r="A168" s="41" t="s">
        <v>91</v>
      </c>
      <c r="B168" s="42">
        <v>722567</v>
      </c>
      <c r="C168" s="42">
        <v>14552</v>
      </c>
      <c r="D168" s="42">
        <v>17838</v>
      </c>
      <c r="E168" s="42">
        <v>-87236</v>
      </c>
      <c r="F168" s="42">
        <v>632045</v>
      </c>
      <c r="G168" s="42"/>
      <c r="H168" s="42">
        <v>4089702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12">
        <v>609752</v>
      </c>
      <c r="C170" s="12">
        <v>17486</v>
      </c>
      <c r="D170" s="12">
        <v>6466</v>
      </c>
      <c r="E170" s="12">
        <v>221526</v>
      </c>
      <c r="F170" s="12">
        <v>842298</v>
      </c>
      <c r="G170" s="12"/>
      <c r="H170" s="12">
        <v>3868176</v>
      </c>
      <c r="J170" s="20" t="s">
        <v>92</v>
      </c>
    </row>
    <row r="171" spans="1:10" ht="12.75">
      <c r="A171" s="36" t="s">
        <v>81</v>
      </c>
      <c r="B171" s="12">
        <v>757434</v>
      </c>
      <c r="C171" s="12">
        <v>12534</v>
      </c>
      <c r="D171" s="12">
        <v>1355</v>
      </c>
      <c r="E171" s="12">
        <v>-35521</v>
      </c>
      <c r="F171" s="12">
        <v>733092</v>
      </c>
      <c r="G171" s="12"/>
      <c r="H171" s="12">
        <v>3903697</v>
      </c>
      <c r="J171" s="20" t="s">
        <v>93</v>
      </c>
    </row>
    <row r="172" spans="1:10" ht="12.75">
      <c r="A172" s="36" t="s">
        <v>82</v>
      </c>
      <c r="B172" s="12">
        <v>790101</v>
      </c>
      <c r="C172" s="12">
        <v>12090</v>
      </c>
      <c r="D172" s="12">
        <v>5468</v>
      </c>
      <c r="E172" s="12">
        <v>-25283</v>
      </c>
      <c r="F172" s="12">
        <v>771440</v>
      </c>
      <c r="G172" s="12"/>
      <c r="H172" s="12">
        <v>3928980</v>
      </c>
      <c r="J172" s="20" t="s">
        <v>94</v>
      </c>
    </row>
    <row r="173" spans="1:10" ht="12.75">
      <c r="A173" s="36" t="s">
        <v>83</v>
      </c>
      <c r="B173" s="12">
        <v>396162</v>
      </c>
      <c r="C173" s="12">
        <v>7407</v>
      </c>
      <c r="D173" s="12">
        <v>9268</v>
      </c>
      <c r="E173" s="12">
        <v>117282</v>
      </c>
      <c r="F173" s="12">
        <v>511583</v>
      </c>
      <c r="G173" s="12"/>
      <c r="H173" s="12">
        <v>3811698</v>
      </c>
      <c r="J173" s="20" t="s">
        <v>95</v>
      </c>
    </row>
    <row r="174" spans="1:10" ht="12.75">
      <c r="A174" s="36" t="s">
        <v>84</v>
      </c>
      <c r="B174" s="12">
        <v>483737</v>
      </c>
      <c r="C174" s="12">
        <v>5196</v>
      </c>
      <c r="D174" s="12">
        <v>8508</v>
      </c>
      <c r="E174" s="12">
        <v>-89295</v>
      </c>
      <c r="F174" s="12">
        <v>391130</v>
      </c>
      <c r="G174" s="12"/>
      <c r="H174" s="12">
        <v>3900993</v>
      </c>
      <c r="J174" s="20" t="s">
        <v>96</v>
      </c>
    </row>
    <row r="175" spans="1:10" ht="12.75">
      <c r="A175" s="36" t="s">
        <v>85</v>
      </c>
      <c r="B175" s="12">
        <v>983553</v>
      </c>
      <c r="C175" s="12">
        <v>4184</v>
      </c>
      <c r="D175" s="12">
        <v>5426</v>
      </c>
      <c r="E175" s="12">
        <v>-517825</v>
      </c>
      <c r="F175" s="12">
        <v>464486</v>
      </c>
      <c r="G175" s="12"/>
      <c r="H175" s="12">
        <v>4418818</v>
      </c>
      <c r="J175" s="20" t="s">
        <v>97</v>
      </c>
    </row>
    <row r="176" spans="1:10" ht="12.75">
      <c r="A176" s="36" t="s">
        <v>86</v>
      </c>
      <c r="B176" s="12">
        <v>456706</v>
      </c>
      <c r="C176" s="12">
        <v>2723</v>
      </c>
      <c r="D176" s="12">
        <v>7837</v>
      </c>
      <c r="E176" s="12">
        <v>-12419</v>
      </c>
      <c r="F176" s="12">
        <v>439173</v>
      </c>
      <c r="G176" s="12"/>
      <c r="H176" s="12">
        <v>4431237</v>
      </c>
      <c r="J176" s="20" t="s">
        <v>98</v>
      </c>
    </row>
    <row r="177" spans="1:10" ht="12.75">
      <c r="A177" s="36" t="s">
        <v>87</v>
      </c>
      <c r="B177" s="12">
        <v>563708</v>
      </c>
      <c r="C177" s="12">
        <v>2421</v>
      </c>
      <c r="D177" s="12">
        <v>3790</v>
      </c>
      <c r="E177" s="12">
        <v>-90113</v>
      </c>
      <c r="F177" s="12">
        <v>472226</v>
      </c>
      <c r="G177" s="12"/>
      <c r="H177" s="12">
        <v>4521350</v>
      </c>
      <c r="J177" s="20" t="s">
        <v>99</v>
      </c>
    </row>
    <row r="178" spans="1:10" ht="12.75">
      <c r="A178" s="36" t="s">
        <v>88</v>
      </c>
      <c r="B178" s="12">
        <v>436985</v>
      </c>
      <c r="C178" s="12">
        <v>4079</v>
      </c>
      <c r="D178" s="12">
        <v>17602</v>
      </c>
      <c r="E178" s="12">
        <v>12615</v>
      </c>
      <c r="F178" s="12">
        <v>436077</v>
      </c>
      <c r="G178" s="12"/>
      <c r="H178" s="12">
        <v>4508735</v>
      </c>
      <c r="J178" s="20" t="s">
        <v>100</v>
      </c>
    </row>
    <row r="179" spans="1:10" ht="12.75">
      <c r="A179" s="36" t="s">
        <v>89</v>
      </c>
      <c r="B179" s="12">
        <v>544639</v>
      </c>
      <c r="C179" s="12">
        <v>121142</v>
      </c>
      <c r="D179" s="12">
        <v>35372</v>
      </c>
      <c r="E179" s="12">
        <v>-99537</v>
      </c>
      <c r="F179" s="12">
        <v>530872</v>
      </c>
      <c r="G179" s="12"/>
      <c r="H179" s="12">
        <v>4608272</v>
      </c>
      <c r="J179" s="20" t="s">
        <v>101</v>
      </c>
    </row>
    <row r="180" spans="1:10" ht="12.75">
      <c r="A180" s="36" t="s">
        <v>90</v>
      </c>
      <c r="B180" s="12">
        <v>480234</v>
      </c>
      <c r="C180" s="12">
        <v>12097</v>
      </c>
      <c r="D180" s="12">
        <v>24454</v>
      </c>
      <c r="E180" s="12">
        <v>288768</v>
      </c>
      <c r="F180" s="12">
        <v>756645</v>
      </c>
      <c r="G180" s="12"/>
      <c r="H180" s="12">
        <v>4319504</v>
      </c>
      <c r="J180" s="20" t="s">
        <v>102</v>
      </c>
    </row>
    <row r="181" spans="1:10" ht="13.5" thickBot="1">
      <c r="A181" s="41" t="s">
        <v>91</v>
      </c>
      <c r="B181" s="42">
        <v>542125</v>
      </c>
      <c r="C181" s="42">
        <v>14317</v>
      </c>
      <c r="D181" s="42">
        <v>18105</v>
      </c>
      <c r="E181" s="42">
        <v>171844</v>
      </c>
      <c r="F181" s="42">
        <v>710181</v>
      </c>
      <c r="G181" s="42"/>
      <c r="H181" s="42">
        <v>4147660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12">
        <v>73692</v>
      </c>
      <c r="C183" s="12">
        <v>14587</v>
      </c>
      <c r="D183" s="12">
        <v>9694</v>
      </c>
      <c r="E183" s="12">
        <v>443903</v>
      </c>
      <c r="F183" s="12">
        <v>522488</v>
      </c>
      <c r="G183" s="12"/>
      <c r="H183" s="12">
        <v>3703757</v>
      </c>
      <c r="J183" s="20" t="s">
        <v>92</v>
      </c>
    </row>
    <row r="184" spans="1:10" ht="12.75">
      <c r="A184" s="36" t="s">
        <v>81</v>
      </c>
      <c r="B184" s="12">
        <v>388171</v>
      </c>
      <c r="C184" s="12">
        <v>14364</v>
      </c>
      <c r="D184" s="12">
        <v>9464</v>
      </c>
      <c r="E184" s="12">
        <v>152308</v>
      </c>
      <c r="F184" s="12">
        <v>545379</v>
      </c>
      <c r="G184" s="12"/>
      <c r="H184" s="12">
        <v>3551449</v>
      </c>
      <c r="J184" s="20" t="s">
        <v>93</v>
      </c>
    </row>
    <row r="185" spans="1:10" ht="12.75">
      <c r="A185" s="36" t="s">
        <v>82</v>
      </c>
      <c r="B185" s="12">
        <v>245452</v>
      </c>
      <c r="C185" s="12">
        <v>13846</v>
      </c>
      <c r="D185" s="12">
        <v>7088</v>
      </c>
      <c r="E185" s="12">
        <v>446784</v>
      </c>
      <c r="F185" s="12">
        <v>698994</v>
      </c>
      <c r="G185" s="12"/>
      <c r="H185" s="12">
        <v>3104665</v>
      </c>
      <c r="J185" s="20" t="s">
        <v>94</v>
      </c>
    </row>
    <row r="186" spans="1:10" ht="12.75">
      <c r="A186" s="36" t="s">
        <v>83</v>
      </c>
      <c r="B186" s="12">
        <v>398599</v>
      </c>
      <c r="C186" s="12">
        <v>7736</v>
      </c>
      <c r="D186" s="12">
        <v>13740</v>
      </c>
      <c r="E186" s="12">
        <v>17793</v>
      </c>
      <c r="F186" s="12">
        <v>410388</v>
      </c>
      <c r="G186" s="12"/>
      <c r="H186" s="12">
        <v>3086872</v>
      </c>
      <c r="J186" s="20" t="s">
        <v>95</v>
      </c>
    </row>
    <row r="187" spans="1:10" ht="12.75">
      <c r="A187" s="36" t="s">
        <v>84</v>
      </c>
      <c r="B187" s="12">
        <v>499656</v>
      </c>
      <c r="C187" s="12">
        <v>5929</v>
      </c>
      <c r="D187" s="12">
        <v>7404</v>
      </c>
      <c r="E187" s="12">
        <v>-146682</v>
      </c>
      <c r="F187" s="12">
        <v>351499</v>
      </c>
      <c r="G187" s="12"/>
      <c r="H187" s="12">
        <v>3233554</v>
      </c>
      <c r="J187" s="20" t="s">
        <v>96</v>
      </c>
    </row>
    <row r="188" spans="1:10" ht="12.75">
      <c r="A188" s="36" t="s">
        <v>85</v>
      </c>
      <c r="B188" s="12">
        <v>215871</v>
      </c>
      <c r="C188" s="12">
        <v>4023</v>
      </c>
      <c r="D188" s="12">
        <v>17462</v>
      </c>
      <c r="E188" s="12">
        <v>273589</v>
      </c>
      <c r="F188" s="12">
        <v>476021</v>
      </c>
      <c r="G188" s="12"/>
      <c r="H188" s="12">
        <v>2959965</v>
      </c>
      <c r="J188" s="20" t="s">
        <v>97</v>
      </c>
    </row>
    <row r="189" spans="1:10" ht="12.75">
      <c r="A189" s="36" t="s">
        <v>86</v>
      </c>
      <c r="B189" s="12">
        <v>238794</v>
      </c>
      <c r="C189" s="12">
        <v>2681</v>
      </c>
      <c r="D189" s="12">
        <v>11021</v>
      </c>
      <c r="E189" s="12">
        <v>194516</v>
      </c>
      <c r="F189" s="12">
        <v>424970</v>
      </c>
      <c r="G189" s="12"/>
      <c r="H189" s="12">
        <v>2765449</v>
      </c>
      <c r="J189" s="20" t="s">
        <v>98</v>
      </c>
    </row>
    <row r="190" spans="1:10" ht="12.75">
      <c r="A190" s="36" t="s">
        <v>87</v>
      </c>
      <c r="B190" s="12">
        <v>643342</v>
      </c>
      <c r="C190" s="12">
        <v>1486</v>
      </c>
      <c r="D190" s="12">
        <v>4711</v>
      </c>
      <c r="E190" s="12">
        <v>-234754</v>
      </c>
      <c r="F190" s="12">
        <v>405363</v>
      </c>
      <c r="G190" s="12"/>
      <c r="H190" s="12">
        <v>3000203</v>
      </c>
      <c r="J190" s="20" t="s">
        <v>99</v>
      </c>
    </row>
    <row r="191" spans="1:10" ht="12.75">
      <c r="A191" s="36" t="s">
        <v>88</v>
      </c>
      <c r="B191" s="12">
        <v>568758</v>
      </c>
      <c r="C191" s="12">
        <v>11574</v>
      </c>
      <c r="D191" s="12">
        <v>5806</v>
      </c>
      <c r="E191" s="12">
        <v>-148682</v>
      </c>
      <c r="F191" s="12">
        <v>425844</v>
      </c>
      <c r="G191" s="12"/>
      <c r="H191" s="12">
        <v>3148885</v>
      </c>
      <c r="J191" s="20" t="s">
        <v>100</v>
      </c>
    </row>
    <row r="192" spans="1:10" ht="12.75">
      <c r="A192" s="36" t="s">
        <v>89</v>
      </c>
      <c r="B192" s="12">
        <v>569054</v>
      </c>
      <c r="C192" s="12">
        <v>-17342</v>
      </c>
      <c r="D192" s="12">
        <v>3502</v>
      </c>
      <c r="E192" s="12">
        <v>-62606</v>
      </c>
      <c r="F192" s="12">
        <v>485604</v>
      </c>
      <c r="G192" s="12"/>
      <c r="H192" s="12">
        <v>3211491</v>
      </c>
      <c r="J192" s="20" t="s">
        <v>101</v>
      </c>
    </row>
    <row r="193" spans="1:10" ht="12.75">
      <c r="A193" s="36" t="s">
        <v>90</v>
      </c>
      <c r="B193" s="12">
        <v>785114</v>
      </c>
      <c r="C193" s="12">
        <v>21948</v>
      </c>
      <c r="D193" s="12">
        <v>2082</v>
      </c>
      <c r="E193" s="12">
        <v>-282806</v>
      </c>
      <c r="F193" s="12">
        <v>522174</v>
      </c>
      <c r="G193" s="12"/>
      <c r="H193" s="12">
        <v>3494297</v>
      </c>
      <c r="J193" s="20" t="s">
        <v>102</v>
      </c>
    </row>
    <row r="194" spans="1:10" ht="13.5" thickBot="1">
      <c r="A194" s="41" t="s">
        <v>91</v>
      </c>
      <c r="B194" s="42">
        <v>989878</v>
      </c>
      <c r="C194" s="42">
        <v>10038</v>
      </c>
      <c r="D194" s="42">
        <v>3235</v>
      </c>
      <c r="E194" s="42">
        <v>-327803</v>
      </c>
      <c r="F194" s="42">
        <v>668878</v>
      </c>
      <c r="G194" s="42"/>
      <c r="H194" s="42">
        <v>3822100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12">
        <v>370216</v>
      </c>
      <c r="C196" s="12">
        <v>12944</v>
      </c>
      <c r="D196" s="12">
        <v>6825</v>
      </c>
      <c r="E196" s="12">
        <v>469301</v>
      </c>
      <c r="F196" s="12">
        <v>845636</v>
      </c>
      <c r="G196" s="12"/>
      <c r="H196" s="12">
        <v>3352799</v>
      </c>
      <c r="J196" s="20" t="s">
        <v>92</v>
      </c>
    </row>
    <row r="197" spans="1:10" ht="12.75">
      <c r="A197" s="36" t="s">
        <v>81</v>
      </c>
      <c r="B197" s="12">
        <v>199301</v>
      </c>
      <c r="C197" s="12">
        <v>12883</v>
      </c>
      <c r="D197" s="12">
        <v>23</v>
      </c>
      <c r="E197" s="12">
        <v>615642</v>
      </c>
      <c r="F197" s="12">
        <v>827803</v>
      </c>
      <c r="G197" s="12"/>
      <c r="H197" s="12">
        <v>2737157</v>
      </c>
      <c r="J197" s="20" t="s">
        <v>93</v>
      </c>
    </row>
    <row r="198" spans="1:10" ht="12.75">
      <c r="A198" s="36" t="s">
        <v>82</v>
      </c>
      <c r="B198" s="12">
        <v>955247</v>
      </c>
      <c r="C198" s="12">
        <v>13262</v>
      </c>
      <c r="D198" s="12">
        <v>8286</v>
      </c>
      <c r="E198" s="12">
        <v>31352</v>
      </c>
      <c r="F198" s="12">
        <v>991575</v>
      </c>
      <c r="G198" s="12"/>
      <c r="H198" s="12">
        <v>2705805</v>
      </c>
      <c r="J198" s="20" t="s">
        <v>94</v>
      </c>
    </row>
    <row r="199" spans="1:10" ht="12.75">
      <c r="A199" s="36" t="s">
        <v>83</v>
      </c>
      <c r="B199" s="12">
        <v>301394</v>
      </c>
      <c r="C199" s="12">
        <v>7373</v>
      </c>
      <c r="D199" s="12">
        <v>5900</v>
      </c>
      <c r="E199" s="12">
        <v>351223</v>
      </c>
      <c r="F199" s="12">
        <v>654090</v>
      </c>
      <c r="G199" s="12"/>
      <c r="H199" s="12">
        <v>2354582</v>
      </c>
      <c r="J199" s="20" t="s">
        <v>95</v>
      </c>
    </row>
    <row r="200" spans="1:10" ht="12.75">
      <c r="A200" s="36" t="s">
        <v>84</v>
      </c>
      <c r="B200" s="12">
        <v>714041</v>
      </c>
      <c r="C200" s="12">
        <v>3936</v>
      </c>
      <c r="D200" s="12">
        <v>7218</v>
      </c>
      <c r="E200" s="12">
        <v>-194373</v>
      </c>
      <c r="F200" s="12">
        <v>516386</v>
      </c>
      <c r="G200" s="12"/>
      <c r="H200" s="12">
        <v>2548955</v>
      </c>
      <c r="J200" s="20" t="s">
        <v>96</v>
      </c>
    </row>
    <row r="201" spans="1:10" ht="12.75">
      <c r="A201" s="36" t="s">
        <v>85</v>
      </c>
      <c r="B201" s="12">
        <v>1100793</v>
      </c>
      <c r="C201" s="12">
        <v>2667</v>
      </c>
      <c r="D201" s="12">
        <v>7690</v>
      </c>
      <c r="E201" s="12">
        <v>-359026</v>
      </c>
      <c r="F201" s="12">
        <v>736744</v>
      </c>
      <c r="G201" s="12"/>
      <c r="H201" s="12">
        <v>2907981</v>
      </c>
      <c r="J201" s="20" t="s">
        <v>97</v>
      </c>
    </row>
    <row r="202" spans="1:10" ht="12.75">
      <c r="A202" s="36" t="s">
        <v>86</v>
      </c>
      <c r="B202" s="12">
        <v>185476</v>
      </c>
      <c r="C202" s="12">
        <v>149625</v>
      </c>
      <c r="D202" s="12">
        <v>3236</v>
      </c>
      <c r="E202" s="12">
        <v>331900</v>
      </c>
      <c r="F202" s="12">
        <v>663765</v>
      </c>
      <c r="G202" s="12"/>
      <c r="H202" s="12">
        <v>2576081</v>
      </c>
      <c r="J202" s="20" t="s">
        <v>98</v>
      </c>
    </row>
    <row r="203" spans="1:10" ht="12.75">
      <c r="A203" s="36" t="s">
        <v>87</v>
      </c>
      <c r="B203" s="12">
        <v>606782</v>
      </c>
      <c r="C203" s="12">
        <v>-27377</v>
      </c>
      <c r="D203" s="12">
        <v>2498</v>
      </c>
      <c r="E203" s="12">
        <v>141807</v>
      </c>
      <c r="F203" s="12">
        <v>718714</v>
      </c>
      <c r="G203" s="12"/>
      <c r="H203" s="12">
        <v>2434274</v>
      </c>
      <c r="J203" s="20" t="s">
        <v>99</v>
      </c>
    </row>
    <row r="204" spans="1:10" ht="12.75">
      <c r="A204" s="36" t="s">
        <v>88</v>
      </c>
      <c r="B204" s="12">
        <v>1031640</v>
      </c>
      <c r="C204" s="12">
        <v>2938</v>
      </c>
      <c r="D204" s="12">
        <v>7091</v>
      </c>
      <c r="E204" s="12">
        <v>-285954</v>
      </c>
      <c r="F204" s="12">
        <v>741533</v>
      </c>
      <c r="G204" s="12"/>
      <c r="H204" s="12">
        <v>2720228</v>
      </c>
      <c r="J204" s="20" t="s">
        <v>100</v>
      </c>
    </row>
    <row r="205" spans="1:10" ht="12.75">
      <c r="A205" s="36" t="s">
        <v>89</v>
      </c>
      <c r="B205" s="12">
        <v>703895</v>
      </c>
      <c r="C205" s="12">
        <v>2533</v>
      </c>
      <c r="D205" s="12">
        <v>3807</v>
      </c>
      <c r="E205" s="12">
        <v>38518</v>
      </c>
      <c r="F205" s="12">
        <v>741139</v>
      </c>
      <c r="G205" s="12"/>
      <c r="H205" s="12">
        <v>2681710</v>
      </c>
      <c r="J205" s="20" t="s">
        <v>101</v>
      </c>
    </row>
    <row r="206" spans="1:10" ht="12.75">
      <c r="A206" s="36" t="s">
        <v>90</v>
      </c>
      <c r="B206" s="12">
        <v>1173491</v>
      </c>
      <c r="C206" s="12">
        <v>120535</v>
      </c>
      <c r="D206" s="12">
        <v>33339</v>
      </c>
      <c r="E206" s="12">
        <v>-471045</v>
      </c>
      <c r="F206" s="12">
        <v>789642</v>
      </c>
      <c r="G206" s="12"/>
      <c r="H206" s="12">
        <v>3152755</v>
      </c>
      <c r="J206" s="20" t="s">
        <v>102</v>
      </c>
    </row>
    <row r="207" spans="1:10" ht="13.5" thickBot="1">
      <c r="A207" s="41" t="s">
        <v>91</v>
      </c>
      <c r="B207" s="42">
        <v>889319</v>
      </c>
      <c r="C207" s="42">
        <v>43201</v>
      </c>
      <c r="D207" s="42">
        <v>22289</v>
      </c>
      <c r="E207" s="42">
        <v>-92456</v>
      </c>
      <c r="F207" s="42">
        <v>817775</v>
      </c>
      <c r="G207" s="42"/>
      <c r="H207" s="42">
        <v>3245211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14">
        <v>1064216</v>
      </c>
      <c r="C209" s="14">
        <v>-18808</v>
      </c>
      <c r="D209" s="14">
        <v>3889</v>
      </c>
      <c r="E209" s="14">
        <v>-399381</v>
      </c>
      <c r="F209" s="14">
        <v>642138</v>
      </c>
      <c r="G209" s="14"/>
      <c r="H209" s="14">
        <v>3644592</v>
      </c>
      <c r="J209" s="20" t="s">
        <v>92</v>
      </c>
    </row>
    <row r="210" spans="1:10" ht="12.75">
      <c r="A210" s="36" t="s">
        <v>81</v>
      </c>
      <c r="B210" s="14">
        <v>508499</v>
      </c>
      <c r="C210" s="14">
        <v>10231</v>
      </c>
      <c r="D210" s="14">
        <v>14084</v>
      </c>
      <c r="E210" s="14">
        <v>290894</v>
      </c>
      <c r="F210" s="14">
        <v>795540</v>
      </c>
      <c r="G210" s="14"/>
      <c r="H210" s="14">
        <v>3353698</v>
      </c>
      <c r="J210" s="20" t="s">
        <v>93</v>
      </c>
    </row>
    <row r="211" spans="1:10" ht="12.75">
      <c r="A211" s="36" t="s">
        <v>82</v>
      </c>
      <c r="B211" s="14">
        <v>1136672</v>
      </c>
      <c r="C211" s="14">
        <v>8907</v>
      </c>
      <c r="D211" s="14">
        <v>17779</v>
      </c>
      <c r="E211" s="14">
        <v>-476025</v>
      </c>
      <c r="F211" s="14">
        <v>651775</v>
      </c>
      <c r="G211" s="14"/>
      <c r="H211" s="14">
        <v>3829723</v>
      </c>
      <c r="J211" s="20" t="s">
        <v>94</v>
      </c>
    </row>
    <row r="212" spans="1:10" ht="12.75">
      <c r="A212" s="36" t="s">
        <v>83</v>
      </c>
      <c r="B212" s="14">
        <v>469313</v>
      </c>
      <c r="C212" s="14">
        <v>5747</v>
      </c>
      <c r="D212" s="14">
        <v>9827</v>
      </c>
      <c r="E212" s="14">
        <v>-19912</v>
      </c>
      <c r="F212" s="14">
        <v>445321</v>
      </c>
      <c r="G212" s="14"/>
      <c r="H212" s="14">
        <v>3849635</v>
      </c>
      <c r="J212" s="20" t="s">
        <v>95</v>
      </c>
    </row>
    <row r="213" spans="1:10" ht="12.75">
      <c r="A213" s="36" t="s">
        <v>84</v>
      </c>
      <c r="B213" s="14">
        <v>581892</v>
      </c>
      <c r="C213" s="14">
        <v>-6303</v>
      </c>
      <c r="D213" s="14">
        <v>3216</v>
      </c>
      <c r="E213" s="14">
        <v>-125748</v>
      </c>
      <c r="F213" s="14">
        <v>446625</v>
      </c>
      <c r="G213" s="38"/>
      <c r="H213" s="14">
        <v>3975383</v>
      </c>
      <c r="J213" s="20" t="s">
        <v>96</v>
      </c>
    </row>
    <row r="214" spans="1:10" ht="12.75">
      <c r="A214" s="36" t="s">
        <v>85</v>
      </c>
      <c r="B214" s="14">
        <v>644041</v>
      </c>
      <c r="C214" s="14">
        <v>3318</v>
      </c>
      <c r="D214" s="14">
        <v>31549</v>
      </c>
      <c r="E214" s="14">
        <v>-90667</v>
      </c>
      <c r="F214" s="14">
        <v>525143</v>
      </c>
      <c r="G214" s="38"/>
      <c r="H214" s="14">
        <v>4066050</v>
      </c>
      <c r="J214" s="20" t="s">
        <v>97</v>
      </c>
    </row>
    <row r="215" spans="1:10" ht="12.75">
      <c r="A215" s="36" t="s">
        <v>86</v>
      </c>
      <c r="B215" s="14">
        <v>302140</v>
      </c>
      <c r="C215" s="14">
        <v>2319</v>
      </c>
      <c r="D215" s="14">
        <v>10162</v>
      </c>
      <c r="E215" s="14">
        <v>180031</v>
      </c>
      <c r="F215" s="14">
        <v>474328</v>
      </c>
      <c r="G215" s="38"/>
      <c r="H215" s="14">
        <v>3886019</v>
      </c>
      <c r="J215" s="20" t="s">
        <v>98</v>
      </c>
    </row>
    <row r="216" spans="1:10" ht="12.75">
      <c r="A216" s="36" t="s">
        <v>87</v>
      </c>
      <c r="B216" s="14">
        <v>725372</v>
      </c>
      <c r="C216" s="14">
        <v>-1796</v>
      </c>
      <c r="D216" s="14">
        <v>0</v>
      </c>
      <c r="E216" s="14">
        <v>-235315</v>
      </c>
      <c r="F216" s="14">
        <v>524994</v>
      </c>
      <c r="G216" s="38"/>
      <c r="H216" s="14">
        <v>4121334</v>
      </c>
      <c r="J216" s="20" t="s">
        <v>99</v>
      </c>
    </row>
    <row r="217" spans="1:10" ht="12.75">
      <c r="A217" s="36" t="s">
        <v>88</v>
      </c>
      <c r="B217" s="14">
        <v>314392</v>
      </c>
      <c r="C217" s="14">
        <v>3601</v>
      </c>
      <c r="D217" s="14">
        <v>28776</v>
      </c>
      <c r="E217" s="14">
        <v>340752</v>
      </c>
      <c r="F217" s="14">
        <v>593236</v>
      </c>
      <c r="G217" s="38"/>
      <c r="H217" s="14">
        <v>3780582</v>
      </c>
      <c r="J217" s="20" t="s">
        <v>100</v>
      </c>
    </row>
    <row r="218" spans="1:10" ht="12.75">
      <c r="A218" s="36" t="s">
        <v>89</v>
      </c>
      <c r="B218" s="14">
        <v>813874</v>
      </c>
      <c r="C218" s="14">
        <v>7136</v>
      </c>
      <c r="D218" s="14">
        <v>22315</v>
      </c>
      <c r="E218" s="14">
        <v>-64689</v>
      </c>
      <c r="F218" s="14">
        <v>734006</v>
      </c>
      <c r="G218" s="38"/>
      <c r="H218" s="14">
        <v>3845271</v>
      </c>
      <c r="J218" s="20" t="s">
        <v>101</v>
      </c>
    </row>
    <row r="219" spans="1:12" ht="12.75">
      <c r="A219" s="36" t="s">
        <v>90</v>
      </c>
      <c r="B219" s="14">
        <v>311283</v>
      </c>
      <c r="C219" s="14">
        <v>24466</v>
      </c>
      <c r="D219" s="14">
        <v>26944</v>
      </c>
      <c r="E219" s="14">
        <v>589164</v>
      </c>
      <c r="F219" s="14">
        <v>897969</v>
      </c>
      <c r="G219" s="38"/>
      <c r="H219" s="14">
        <v>3256107</v>
      </c>
      <c r="J219" s="20" t="s">
        <v>102</v>
      </c>
      <c r="L219" s="13"/>
    </row>
    <row r="220" spans="1:10" ht="13.5" thickBot="1">
      <c r="A220" s="41" t="s">
        <v>91</v>
      </c>
      <c r="B220" s="42">
        <v>842538</v>
      </c>
      <c r="C220" s="42">
        <v>32221</v>
      </c>
      <c r="D220" s="42">
        <v>17246</v>
      </c>
      <c r="E220" s="42">
        <v>-66633</v>
      </c>
      <c r="F220" s="42">
        <v>790880</v>
      </c>
      <c r="G220" s="42"/>
      <c r="H220" s="42">
        <v>3322740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14">
        <v>1004099</v>
      </c>
      <c r="C222" s="14">
        <v>21836</v>
      </c>
      <c r="D222" s="14">
        <v>34693</v>
      </c>
      <c r="E222" s="39">
        <v>-382450</v>
      </c>
      <c r="F222" s="40">
        <v>608792</v>
      </c>
      <c r="G222" s="37"/>
      <c r="H222" s="14">
        <v>3705190</v>
      </c>
      <c r="J222" s="20" t="s">
        <v>92</v>
      </c>
    </row>
    <row r="223" spans="1:10" ht="12.75">
      <c r="A223" s="36" t="s">
        <v>81</v>
      </c>
      <c r="B223" s="14">
        <v>211472</v>
      </c>
      <c r="C223" s="14">
        <v>7898</v>
      </c>
      <c r="D223" s="14">
        <v>16910</v>
      </c>
      <c r="E223" s="40">
        <v>368181</v>
      </c>
      <c r="F223" s="40">
        <v>570641</v>
      </c>
      <c r="G223" s="37"/>
      <c r="H223" s="14">
        <v>3337009</v>
      </c>
      <c r="J223" s="20" t="s">
        <v>93</v>
      </c>
    </row>
    <row r="224" spans="1:10" ht="12.75">
      <c r="A224" s="36" t="s">
        <v>82</v>
      </c>
      <c r="B224" s="14">
        <v>1147284</v>
      </c>
      <c r="C224" s="14">
        <v>8818</v>
      </c>
      <c r="D224" s="14">
        <v>13722</v>
      </c>
      <c r="E224" s="40">
        <v>-654034</v>
      </c>
      <c r="F224" s="40">
        <v>488346</v>
      </c>
      <c r="G224" s="37"/>
      <c r="H224" s="14">
        <v>3991043</v>
      </c>
      <c r="J224" s="20" t="s">
        <v>94</v>
      </c>
    </row>
    <row r="225" spans="1:10" ht="12.75">
      <c r="A225" s="36" t="s">
        <v>83</v>
      </c>
      <c r="B225" s="14">
        <v>360014</v>
      </c>
      <c r="C225" s="14">
        <v>19953</v>
      </c>
      <c r="D225" s="14">
        <v>13617</v>
      </c>
      <c r="E225" s="39">
        <v>114522</v>
      </c>
      <c r="F225" s="40">
        <v>480872</v>
      </c>
      <c r="G225" s="37"/>
      <c r="H225" s="14">
        <v>3876521</v>
      </c>
      <c r="J225" s="20" t="s">
        <v>95</v>
      </c>
    </row>
    <row r="226" spans="1:10" ht="12.75">
      <c r="A226" s="36" t="s">
        <v>84</v>
      </c>
      <c r="B226" s="14">
        <v>593839</v>
      </c>
      <c r="C226" s="14">
        <v>-7541</v>
      </c>
      <c r="D226" s="14">
        <v>22833</v>
      </c>
      <c r="E226" s="39">
        <v>-44092</v>
      </c>
      <c r="F226" s="40">
        <v>519373</v>
      </c>
      <c r="G226" s="37"/>
      <c r="H226" s="14">
        <v>3920613</v>
      </c>
      <c r="J226" s="20" t="s">
        <v>96</v>
      </c>
    </row>
    <row r="227" spans="1:10" ht="12.75">
      <c r="A227" s="36" t="s">
        <v>85</v>
      </c>
      <c r="B227" s="14">
        <v>358589</v>
      </c>
      <c r="C227" s="14">
        <v>145381</v>
      </c>
      <c r="D227" s="14">
        <v>0</v>
      </c>
      <c r="E227" s="39">
        <v>2285</v>
      </c>
      <c r="F227" s="40">
        <v>506255</v>
      </c>
      <c r="G227" s="37"/>
      <c r="H227" s="14">
        <v>3918328</v>
      </c>
      <c r="J227" s="20" t="s">
        <v>97</v>
      </c>
    </row>
    <row r="228" spans="1:10" ht="12.75">
      <c r="A228" s="36" t="s">
        <v>86</v>
      </c>
      <c r="B228" s="14">
        <v>466680</v>
      </c>
      <c r="C228" s="14">
        <v>2151</v>
      </c>
      <c r="D228" s="14">
        <v>10726</v>
      </c>
      <c r="E228" s="40">
        <v>-104539</v>
      </c>
      <c r="F228" s="40">
        <v>353566</v>
      </c>
      <c r="G228" s="38"/>
      <c r="H228" s="14">
        <v>4022867</v>
      </c>
      <c r="J228" s="20" t="s">
        <v>98</v>
      </c>
    </row>
    <row r="229" spans="1:10" ht="12.75">
      <c r="A229" s="36" t="s">
        <v>87</v>
      </c>
      <c r="B229" s="14">
        <v>350716</v>
      </c>
      <c r="C229" s="14">
        <v>-101</v>
      </c>
      <c r="D229" s="14">
        <v>0</v>
      </c>
      <c r="E229" s="40">
        <v>-34818</v>
      </c>
      <c r="F229" s="40">
        <v>315797</v>
      </c>
      <c r="G229" s="38"/>
      <c r="H229" s="14">
        <v>4057685</v>
      </c>
      <c r="J229" s="20" t="s">
        <v>99</v>
      </c>
    </row>
    <row r="230" spans="1:10" ht="12.75">
      <c r="A230" s="36" t="s">
        <v>88</v>
      </c>
      <c r="B230" s="14">
        <v>588426</v>
      </c>
      <c r="C230" s="14">
        <v>2880</v>
      </c>
      <c r="D230" s="14">
        <v>10728</v>
      </c>
      <c r="E230" s="40">
        <v>9150</v>
      </c>
      <c r="F230" s="40">
        <v>589728</v>
      </c>
      <c r="G230" s="37"/>
      <c r="H230" s="14">
        <v>4048535</v>
      </c>
      <c r="J230" s="20" t="s">
        <v>100</v>
      </c>
    </row>
    <row r="231" spans="1:10" ht="12.75">
      <c r="A231" s="36" t="s">
        <v>89</v>
      </c>
      <c r="B231" s="14">
        <v>981867</v>
      </c>
      <c r="C231" s="14">
        <v>6389</v>
      </c>
      <c r="D231" s="14">
        <v>0</v>
      </c>
      <c r="E231" s="40">
        <v>-307480</v>
      </c>
      <c r="F231" s="40">
        <v>680776</v>
      </c>
      <c r="G231" s="37"/>
      <c r="H231" s="14">
        <v>4356015</v>
      </c>
      <c r="J231" s="20" t="s">
        <v>101</v>
      </c>
    </row>
    <row r="232" spans="1:10" ht="12.75">
      <c r="A232" s="36" t="s">
        <v>90</v>
      </c>
      <c r="B232" s="14">
        <v>579919</v>
      </c>
      <c r="C232" s="14">
        <v>13864</v>
      </c>
      <c r="D232" s="14">
        <v>21475</v>
      </c>
      <c r="E232" s="40">
        <v>214216</v>
      </c>
      <c r="F232" s="40">
        <v>786524</v>
      </c>
      <c r="G232" s="37"/>
      <c r="H232" s="14">
        <v>4141799</v>
      </c>
      <c r="J232" s="20" t="s">
        <v>102</v>
      </c>
    </row>
    <row r="233" spans="1:10" ht="13.5" thickBot="1">
      <c r="A233" s="41" t="s">
        <v>91</v>
      </c>
      <c r="B233" s="42">
        <v>528067</v>
      </c>
      <c r="C233" s="42">
        <v>9899</v>
      </c>
      <c r="D233" s="42">
        <v>11796</v>
      </c>
      <c r="E233" s="42">
        <v>549987</v>
      </c>
      <c r="F233" s="42">
        <v>776158</v>
      </c>
      <c r="G233" s="42"/>
      <c r="H233" s="42">
        <v>3591812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3" s="2" customFormat="1" ht="12.75">
      <c r="A235" s="36" t="s">
        <v>80</v>
      </c>
      <c r="B235" s="14">
        <v>879217</v>
      </c>
      <c r="C235" s="14">
        <v>78288</v>
      </c>
      <c r="D235" s="14">
        <v>11493</v>
      </c>
      <c r="E235" s="40">
        <v>-450229</v>
      </c>
      <c r="F235" s="40">
        <v>795216</v>
      </c>
      <c r="G235" s="38"/>
      <c r="H235" s="14">
        <v>4042041</v>
      </c>
      <c r="J235" s="20" t="s">
        <v>92</v>
      </c>
      <c r="L235" s="11"/>
      <c r="M235" s="11"/>
    </row>
    <row r="236" spans="1:13" s="2" customFormat="1" ht="12.75">
      <c r="A236" s="36" t="s">
        <v>81</v>
      </c>
      <c r="B236" s="14">
        <v>550738</v>
      </c>
      <c r="C236" s="14">
        <v>2368</v>
      </c>
      <c r="D236" s="14">
        <v>20759</v>
      </c>
      <c r="E236" s="40">
        <v>183652</v>
      </c>
      <c r="F236" s="40">
        <v>715769</v>
      </c>
      <c r="G236" s="38"/>
      <c r="H236" s="14">
        <v>3858389</v>
      </c>
      <c r="J236" s="20" t="s">
        <v>93</v>
      </c>
      <c r="L236" s="11"/>
      <c r="M236" s="11"/>
    </row>
    <row r="237" spans="1:13" s="2" customFormat="1" ht="12.75">
      <c r="A237" s="36" t="s">
        <v>82</v>
      </c>
      <c r="B237" s="14">
        <v>584610</v>
      </c>
      <c r="C237" s="14">
        <v>5827</v>
      </c>
      <c r="D237" s="14">
        <v>0</v>
      </c>
      <c r="E237" s="40">
        <v>104124</v>
      </c>
      <c r="F237" s="40">
        <v>695530</v>
      </c>
      <c r="G237" s="38"/>
      <c r="H237" s="14">
        <v>3754265</v>
      </c>
      <c r="J237" s="20" t="s">
        <v>94</v>
      </c>
      <c r="L237" s="11"/>
      <c r="M237" s="11"/>
    </row>
    <row r="238" spans="1:13" s="2" customFormat="1" ht="12.75">
      <c r="A238" s="36" t="s">
        <v>83</v>
      </c>
      <c r="B238" s="14">
        <v>423142</v>
      </c>
      <c r="C238" s="14">
        <v>1611</v>
      </c>
      <c r="D238" s="14">
        <v>31931</v>
      </c>
      <c r="E238" s="40">
        <v>99794</v>
      </c>
      <c r="F238" s="40">
        <v>492614</v>
      </c>
      <c r="G238" s="38"/>
      <c r="H238" s="14">
        <v>3654471</v>
      </c>
      <c r="J238" s="20" t="s">
        <v>95</v>
      </c>
      <c r="L238" s="11"/>
      <c r="M238" s="11"/>
    </row>
    <row r="239" spans="1:13" s="2" customFormat="1" ht="12.75">
      <c r="A239" s="36" t="s">
        <v>84</v>
      </c>
      <c r="B239" s="14">
        <v>215808</v>
      </c>
      <c r="C239" s="14">
        <v>260</v>
      </c>
      <c r="D239" s="19">
        <v>0</v>
      </c>
      <c r="E239" s="40">
        <v>167814</v>
      </c>
      <c r="F239" s="40">
        <v>390439</v>
      </c>
      <c r="G239" s="38"/>
      <c r="H239" s="14">
        <v>3486657</v>
      </c>
      <c r="J239" s="20" t="s">
        <v>96</v>
      </c>
      <c r="L239" s="11"/>
      <c r="M239" s="11"/>
    </row>
    <row r="240" spans="1:13" s="2" customFormat="1" ht="12.75">
      <c r="A240" s="36" t="s">
        <v>85</v>
      </c>
      <c r="B240" s="14">
        <v>207677</v>
      </c>
      <c r="C240" s="14">
        <v>-3922</v>
      </c>
      <c r="D240" s="19">
        <v>0</v>
      </c>
      <c r="E240" s="40">
        <v>232161</v>
      </c>
      <c r="F240" s="40">
        <v>435916</v>
      </c>
      <c r="G240" s="38"/>
      <c r="H240" s="14">
        <v>3254496</v>
      </c>
      <c r="J240" s="20" t="s">
        <v>97</v>
      </c>
      <c r="L240" s="11"/>
      <c r="M240" s="11"/>
    </row>
    <row r="241" spans="1:13" ht="12.75">
      <c r="A241" s="36" t="s">
        <v>86</v>
      </c>
      <c r="B241" s="14">
        <v>706157</v>
      </c>
      <c r="C241" s="37">
        <v>650</v>
      </c>
      <c r="D241" s="19">
        <v>0</v>
      </c>
      <c r="E241" s="40">
        <v>-268344</v>
      </c>
      <c r="F241" s="40">
        <v>429667</v>
      </c>
      <c r="G241" s="37"/>
      <c r="H241" s="14">
        <v>3522840</v>
      </c>
      <c r="J241" s="20" t="s">
        <v>98</v>
      </c>
      <c r="L241" s="11"/>
      <c r="M241" s="11"/>
    </row>
    <row r="242" spans="1:13" ht="12.75">
      <c r="A242" s="36" t="s">
        <v>87</v>
      </c>
      <c r="B242" s="14">
        <v>661609</v>
      </c>
      <c r="C242" s="14">
        <v>4109</v>
      </c>
      <c r="D242" s="19">
        <v>0</v>
      </c>
      <c r="E242" s="40">
        <v>-300442</v>
      </c>
      <c r="F242" s="40">
        <v>367305</v>
      </c>
      <c r="G242" s="37"/>
      <c r="H242" s="14">
        <v>3823282</v>
      </c>
      <c r="J242" s="20" t="s">
        <v>99</v>
      </c>
      <c r="L242" s="11"/>
      <c r="M242" s="11"/>
    </row>
    <row r="243" spans="1:13" ht="12.75">
      <c r="A243" s="36" t="s">
        <v>88</v>
      </c>
      <c r="B243" s="14">
        <v>684199</v>
      </c>
      <c r="C243" s="14">
        <v>-2448</v>
      </c>
      <c r="D243" s="19">
        <v>0</v>
      </c>
      <c r="E243" s="14">
        <v>-160821</v>
      </c>
      <c r="F243" s="14">
        <v>520930</v>
      </c>
      <c r="G243" s="37"/>
      <c r="H243" s="14">
        <v>3984103</v>
      </c>
      <c r="J243" s="20" t="s">
        <v>100</v>
      </c>
      <c r="L243" s="11"/>
      <c r="M243" s="11"/>
    </row>
    <row r="244" spans="1:13" ht="12.75">
      <c r="A244" s="36" t="s">
        <v>89</v>
      </c>
      <c r="B244" s="14">
        <v>557532</v>
      </c>
      <c r="C244" s="14">
        <v>-5994</v>
      </c>
      <c r="D244" s="19">
        <v>0</v>
      </c>
      <c r="E244" s="14">
        <v>4084</v>
      </c>
      <c r="F244" s="14">
        <v>555622</v>
      </c>
      <c r="G244" s="37"/>
      <c r="H244" s="14">
        <v>3980019</v>
      </c>
      <c r="J244" s="20" t="s">
        <v>101</v>
      </c>
      <c r="L244" s="11"/>
      <c r="M244" s="11"/>
    </row>
    <row r="245" spans="1:13" ht="12.75">
      <c r="A245" s="36" t="s">
        <v>90</v>
      </c>
      <c r="B245" s="14">
        <v>708817</v>
      </c>
      <c r="C245" s="14">
        <v>1873</v>
      </c>
      <c r="D245" s="19">
        <v>0</v>
      </c>
      <c r="E245" s="14">
        <v>-141753</v>
      </c>
      <c r="F245" s="14">
        <v>568937</v>
      </c>
      <c r="G245" s="37"/>
      <c r="H245" s="14">
        <v>4121772</v>
      </c>
      <c r="J245" s="20" t="s">
        <v>102</v>
      </c>
      <c r="L245" s="11"/>
      <c r="M245" s="11"/>
    </row>
    <row r="246" spans="1:13" ht="13.5" thickBot="1">
      <c r="A246" s="41" t="s">
        <v>91</v>
      </c>
      <c r="B246" s="42">
        <v>332430</v>
      </c>
      <c r="C246" s="42">
        <v>2779</v>
      </c>
      <c r="D246" s="43">
        <v>0</v>
      </c>
      <c r="E246" s="42">
        <v>339143</v>
      </c>
      <c r="F246" s="42">
        <v>674352</v>
      </c>
      <c r="G246" s="42"/>
      <c r="H246" s="42">
        <v>3782629</v>
      </c>
      <c r="I246" s="21"/>
      <c r="J246" s="24" t="s">
        <v>91</v>
      </c>
      <c r="L246" s="11"/>
      <c r="M246" s="11"/>
    </row>
    <row r="247" spans="1:10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</row>
    <row r="248" spans="1:13" s="2" customFormat="1" ht="12.75">
      <c r="A248" s="36" t="s">
        <v>80</v>
      </c>
      <c r="B248" s="14">
        <v>532739</v>
      </c>
      <c r="C248" s="14">
        <v>4923</v>
      </c>
      <c r="D248" s="19">
        <v>0</v>
      </c>
      <c r="E248" s="40">
        <v>185013.72999999998</v>
      </c>
      <c r="F248" s="40">
        <v>722676</v>
      </c>
      <c r="G248" s="38"/>
      <c r="H248" s="14">
        <v>3597615.27</v>
      </c>
      <c r="J248" s="20" t="s">
        <v>92</v>
      </c>
      <c r="L248" s="11"/>
      <c r="M248" s="11"/>
    </row>
    <row r="249" spans="1:13" s="2" customFormat="1" ht="12.75">
      <c r="A249" s="36" t="s">
        <v>81</v>
      </c>
      <c r="B249" s="14">
        <v>368191</v>
      </c>
      <c r="C249" s="14">
        <v>4020</v>
      </c>
      <c r="D249" s="19">
        <v>0</v>
      </c>
      <c r="E249" s="40">
        <v>369721</v>
      </c>
      <c r="F249" s="40">
        <v>741932</v>
      </c>
      <c r="G249" s="38"/>
      <c r="H249" s="14">
        <v>3227894.27</v>
      </c>
      <c r="J249" s="20" t="s">
        <v>93</v>
      </c>
      <c r="L249" s="11"/>
      <c r="M249" s="11"/>
    </row>
    <row r="250" spans="1:13" s="2" customFormat="1" ht="12.75">
      <c r="A250" s="36" t="s">
        <v>82</v>
      </c>
      <c r="B250" s="14">
        <v>72563</v>
      </c>
      <c r="C250" s="14">
        <v>2139</v>
      </c>
      <c r="D250" s="19">
        <v>0</v>
      </c>
      <c r="E250" s="40">
        <v>610916</v>
      </c>
      <c r="F250" s="40">
        <v>685618</v>
      </c>
      <c r="G250" s="38"/>
      <c r="H250" s="14">
        <v>2616978.27</v>
      </c>
      <c r="J250" s="33" t="s">
        <v>94</v>
      </c>
      <c r="L250" s="11"/>
      <c r="M250" s="11"/>
    </row>
    <row r="251" spans="1:13" s="2" customFormat="1" ht="12.75">
      <c r="A251" s="36" t="s">
        <v>83</v>
      </c>
      <c r="B251" s="14">
        <v>244450</v>
      </c>
      <c r="C251" s="14">
        <v>1153</v>
      </c>
      <c r="D251" s="19">
        <v>0</v>
      </c>
      <c r="E251" s="40">
        <v>269463</v>
      </c>
      <c r="F251" s="40">
        <v>515066</v>
      </c>
      <c r="G251" s="38"/>
      <c r="H251" s="14">
        <v>2347515.27</v>
      </c>
      <c r="J251" s="20" t="s">
        <v>95</v>
      </c>
      <c r="L251" s="11"/>
      <c r="M251" s="11"/>
    </row>
    <row r="252" spans="1:13" s="2" customFormat="1" ht="12.75">
      <c r="A252" s="36" t="s">
        <v>84</v>
      </c>
      <c r="B252" s="14">
        <v>471341</v>
      </c>
      <c r="C252" s="14">
        <v>1410</v>
      </c>
      <c r="D252" s="19">
        <v>0</v>
      </c>
      <c r="E252" s="40">
        <v>-76813</v>
      </c>
      <c r="F252" s="40">
        <v>395938</v>
      </c>
      <c r="G252" s="38"/>
      <c r="H252" s="14">
        <v>2424328.27</v>
      </c>
      <c r="J252" s="20" t="s">
        <v>96</v>
      </c>
      <c r="L252" s="11"/>
      <c r="M252" s="11"/>
    </row>
    <row r="253" spans="1:13" s="2" customFormat="1" ht="12.75">
      <c r="A253" s="36" t="s">
        <v>85</v>
      </c>
      <c r="B253" s="14">
        <v>173370</v>
      </c>
      <c r="C253" s="51">
        <v>0</v>
      </c>
      <c r="D253" s="19">
        <v>0</v>
      </c>
      <c r="E253" s="40">
        <v>140018</v>
      </c>
      <c r="F253" s="40">
        <v>313388</v>
      </c>
      <c r="G253" s="38"/>
      <c r="H253" s="14">
        <v>2284310.27</v>
      </c>
      <c r="J253" s="33" t="s">
        <v>97</v>
      </c>
      <c r="L253" s="11"/>
      <c r="M253" s="11"/>
    </row>
    <row r="254" spans="1:13" s="2" customFormat="1" ht="12.75">
      <c r="A254" s="36" t="s">
        <v>86</v>
      </c>
      <c r="B254" s="14">
        <v>141420</v>
      </c>
      <c r="C254" s="51">
        <v>0</v>
      </c>
      <c r="D254" s="19">
        <v>0</v>
      </c>
      <c r="E254" s="40">
        <v>182543</v>
      </c>
      <c r="F254" s="40">
        <v>323963</v>
      </c>
      <c r="G254" s="38"/>
      <c r="H254" s="14">
        <v>2101767.27</v>
      </c>
      <c r="J254" s="20" t="s">
        <v>98</v>
      </c>
      <c r="L254" s="11"/>
      <c r="M254" s="11"/>
    </row>
    <row r="255" spans="1:13" s="2" customFormat="1" ht="12.75">
      <c r="A255" s="36" t="s">
        <v>99</v>
      </c>
      <c r="B255" s="14">
        <v>439189</v>
      </c>
      <c r="C255" s="14">
        <v>57</v>
      </c>
      <c r="D255" s="19">
        <v>0</v>
      </c>
      <c r="E255" s="40">
        <v>-49310</v>
      </c>
      <c r="F255" s="40">
        <v>389936</v>
      </c>
      <c r="G255" s="38"/>
      <c r="H255" s="14">
        <v>2151077.27</v>
      </c>
      <c r="J255" s="33" t="s">
        <v>99</v>
      </c>
      <c r="L255" s="11"/>
      <c r="M255" s="11"/>
    </row>
    <row r="256" spans="1:13" s="2" customFormat="1" ht="12.75">
      <c r="A256" s="36" t="s">
        <v>100</v>
      </c>
      <c r="B256" s="14">
        <v>350213</v>
      </c>
      <c r="C256" s="14">
        <v>97265</v>
      </c>
      <c r="D256" s="19">
        <v>0</v>
      </c>
      <c r="E256" s="40">
        <v>-14706</v>
      </c>
      <c r="F256" s="40">
        <v>432772</v>
      </c>
      <c r="G256" s="38"/>
      <c r="H256" s="14">
        <v>2165783.27</v>
      </c>
      <c r="J256" s="33" t="s">
        <v>100</v>
      </c>
      <c r="L256" s="11"/>
      <c r="M256" s="11"/>
    </row>
    <row r="257" spans="1:13" s="2" customFormat="1" ht="12.75">
      <c r="A257" s="36" t="s">
        <v>105</v>
      </c>
      <c r="B257" s="14">
        <v>315559</v>
      </c>
      <c r="C257" s="14">
        <v>-488582</v>
      </c>
      <c r="D257" s="19">
        <v>0</v>
      </c>
      <c r="E257" s="40">
        <v>727214</v>
      </c>
      <c r="F257" s="40">
        <v>554191</v>
      </c>
      <c r="G257" s="38"/>
      <c r="H257" s="14">
        <v>1438569.27</v>
      </c>
      <c r="J257" s="33" t="s">
        <v>101</v>
      </c>
      <c r="L257" s="11"/>
      <c r="M257" s="11"/>
    </row>
    <row r="258" spans="1:13" s="2" customFormat="1" ht="12.75">
      <c r="A258" s="36" t="s">
        <v>102</v>
      </c>
      <c r="B258" s="14">
        <v>293596</v>
      </c>
      <c r="C258" s="14">
        <v>236633</v>
      </c>
      <c r="D258" s="19">
        <v>0</v>
      </c>
      <c r="E258" s="40">
        <v>26930</v>
      </c>
      <c r="F258" s="40">
        <v>557159</v>
      </c>
      <c r="G258" s="38"/>
      <c r="H258" s="14">
        <v>1411639.27</v>
      </c>
      <c r="J258" s="33" t="s">
        <v>102</v>
      </c>
      <c r="L258" s="11"/>
      <c r="M258" s="11"/>
    </row>
    <row r="259" spans="1:13" s="2" customFormat="1" ht="13.5" thickBot="1">
      <c r="A259" s="41" t="s">
        <v>91</v>
      </c>
      <c r="B259" s="42">
        <v>80499</v>
      </c>
      <c r="C259" s="42">
        <v>299150</v>
      </c>
      <c r="D259" s="43">
        <v>0</v>
      </c>
      <c r="E259" s="42">
        <v>307676</v>
      </c>
      <c r="F259" s="42">
        <v>687325</v>
      </c>
      <c r="G259" s="42"/>
      <c r="H259" s="42">
        <v>1103963.27</v>
      </c>
      <c r="I259" s="21"/>
      <c r="J259" s="24" t="s">
        <v>91</v>
      </c>
      <c r="L259" s="11"/>
      <c r="M259" s="11"/>
    </row>
    <row r="260" spans="1:13" ht="12.75">
      <c r="A260" s="35">
        <v>2011</v>
      </c>
      <c r="B260" s="12"/>
      <c r="C260" s="12"/>
      <c r="D260" s="19"/>
      <c r="E260" s="12"/>
      <c r="F260" s="12"/>
      <c r="G260" s="12"/>
      <c r="H260" s="12"/>
      <c r="J260" s="35">
        <v>2011</v>
      </c>
      <c r="L260" s="11"/>
      <c r="M260" s="11"/>
    </row>
    <row r="261" spans="1:13" s="2" customFormat="1" ht="12.75">
      <c r="A261" s="36" t="s">
        <v>80</v>
      </c>
      <c r="B261" s="14">
        <v>446747</v>
      </c>
      <c r="C261" s="14">
        <v>260669</v>
      </c>
      <c r="D261" s="19">
        <v>0</v>
      </c>
      <c r="E261" s="40">
        <v>26679</v>
      </c>
      <c r="F261" s="40">
        <v>734089</v>
      </c>
      <c r="G261" s="38"/>
      <c r="H261" s="14">
        <v>1077284.27</v>
      </c>
      <c r="J261" s="20" t="s">
        <v>92</v>
      </c>
      <c r="L261" s="11"/>
      <c r="M261" s="11"/>
    </row>
    <row r="262" spans="1:10" ht="12.75">
      <c r="A262" s="20" t="s">
        <v>81</v>
      </c>
      <c r="B262" s="14">
        <v>322764</v>
      </c>
      <c r="C262" s="14">
        <v>215675</v>
      </c>
      <c r="D262" s="19">
        <v>0</v>
      </c>
      <c r="E262" s="40">
        <v>80195</v>
      </c>
      <c r="F262" s="40">
        <v>618634</v>
      </c>
      <c r="G262" s="14"/>
      <c r="H262" s="14">
        <v>997089.27</v>
      </c>
      <c r="J262" s="20" t="s">
        <v>93</v>
      </c>
    </row>
    <row r="263" spans="1:10" ht="12.75">
      <c r="A263" s="20" t="s">
        <v>108</v>
      </c>
      <c r="B263" s="14">
        <v>761473</v>
      </c>
      <c r="C263" s="14">
        <v>234238</v>
      </c>
      <c r="D263" s="19">
        <v>0</v>
      </c>
      <c r="E263" s="40">
        <v>-380080</v>
      </c>
      <c r="F263" s="40">
        <v>615631</v>
      </c>
      <c r="G263" s="14"/>
      <c r="H263" s="14">
        <v>1377169.27</v>
      </c>
      <c r="J263" s="33" t="s">
        <v>94</v>
      </c>
    </row>
    <row r="264" spans="1:10" ht="12.75">
      <c r="A264" s="20" t="s">
        <v>95</v>
      </c>
      <c r="B264" s="14">
        <v>232507</v>
      </c>
      <c r="C264" s="14">
        <v>194259</v>
      </c>
      <c r="D264" s="19">
        <v>0</v>
      </c>
      <c r="E264" s="40">
        <v>41936</v>
      </c>
      <c r="F264" s="40">
        <v>468702</v>
      </c>
      <c r="G264" s="14"/>
      <c r="H264" s="14">
        <v>1335233.27</v>
      </c>
      <c r="J264" s="20" t="s">
        <v>95</v>
      </c>
    </row>
    <row r="265" spans="1:10" ht="12.75">
      <c r="A265" s="20" t="s">
        <v>111</v>
      </c>
      <c r="B265" s="14">
        <v>231626</v>
      </c>
      <c r="C265" s="14">
        <v>184015</v>
      </c>
      <c r="D265" s="19">
        <v>0</v>
      </c>
      <c r="E265" s="40">
        <v>-23978</v>
      </c>
      <c r="F265" s="40">
        <v>391663</v>
      </c>
      <c r="G265" s="14"/>
      <c r="H265" s="14">
        <v>1359211.27</v>
      </c>
      <c r="J265" s="20" t="s">
        <v>96</v>
      </c>
    </row>
    <row r="266" spans="1:10" ht="12.75">
      <c r="A266" s="20" t="s">
        <v>112</v>
      </c>
      <c r="B266" s="14">
        <v>333364</v>
      </c>
      <c r="C266" s="14">
        <v>123157</v>
      </c>
      <c r="D266" s="19">
        <v>0</v>
      </c>
      <c r="E266" s="40">
        <v>-105227</v>
      </c>
      <c r="F266" s="40">
        <v>351294</v>
      </c>
      <c r="G266" s="14"/>
      <c r="H266" s="14">
        <v>1464438.27</v>
      </c>
      <c r="J266" s="33" t="s">
        <v>97</v>
      </c>
    </row>
    <row r="267" spans="1:10" ht="12.75">
      <c r="A267" s="20" t="s">
        <v>115</v>
      </c>
      <c r="B267" s="14">
        <v>363132</v>
      </c>
      <c r="C267" s="14">
        <v>105958</v>
      </c>
      <c r="D267" s="19">
        <v>0</v>
      </c>
      <c r="E267" s="40">
        <v>-173294</v>
      </c>
      <c r="F267" s="40">
        <v>295796</v>
      </c>
      <c r="G267" s="14"/>
      <c r="H267" s="14">
        <v>1637732.27</v>
      </c>
      <c r="J267" s="20" t="s">
        <v>98</v>
      </c>
    </row>
    <row r="268" spans="1:10" ht="12.75">
      <c r="A268" s="20" t="s">
        <v>99</v>
      </c>
      <c r="B268" s="14">
        <v>216224</v>
      </c>
      <c r="C268" s="14">
        <v>50762</v>
      </c>
      <c r="D268" s="19">
        <v>0</v>
      </c>
      <c r="E268" s="40">
        <v>63800</v>
      </c>
      <c r="F268" s="40">
        <v>330786</v>
      </c>
      <c r="G268" s="14"/>
      <c r="H268" s="14">
        <v>1573932.27</v>
      </c>
      <c r="J268" s="33" t="s">
        <v>99</v>
      </c>
    </row>
    <row r="269" spans="1:10" ht="12.75">
      <c r="A269" s="20" t="s">
        <v>100</v>
      </c>
      <c r="B269" s="14">
        <v>73762</v>
      </c>
      <c r="C269" s="14">
        <v>9198</v>
      </c>
      <c r="D269" s="19">
        <v>0</v>
      </c>
      <c r="E269" s="40">
        <v>129520</v>
      </c>
      <c r="F269" s="40">
        <v>212480</v>
      </c>
      <c r="G269" s="14"/>
      <c r="H269" s="14">
        <v>1444412.27</v>
      </c>
      <c r="J269" s="33" t="s">
        <v>100</v>
      </c>
    </row>
    <row r="270" spans="1:10" ht="12.75">
      <c r="A270" s="20" t="s">
        <v>105</v>
      </c>
      <c r="B270" s="14">
        <v>46100</v>
      </c>
      <c r="C270" s="14">
        <v>70932</v>
      </c>
      <c r="D270" s="19">
        <v>0</v>
      </c>
      <c r="E270" s="40">
        <v>249599</v>
      </c>
      <c r="F270" s="40">
        <v>366631</v>
      </c>
      <c r="G270" s="14"/>
      <c r="H270" s="14">
        <v>1194813.27</v>
      </c>
      <c r="J270" s="33" t="s">
        <v>105</v>
      </c>
    </row>
    <row r="271" spans="1:10" ht="12.75">
      <c r="A271" s="20" t="s">
        <v>102</v>
      </c>
      <c r="B271" s="14">
        <v>289393</v>
      </c>
      <c r="C271" s="14">
        <v>219721</v>
      </c>
      <c r="D271" s="19">
        <v>0</v>
      </c>
      <c r="E271" s="40">
        <v>-46066</v>
      </c>
      <c r="F271" s="40">
        <v>463048</v>
      </c>
      <c r="G271" s="14"/>
      <c r="H271" s="14">
        <v>1240879.27</v>
      </c>
      <c r="J271" s="33" t="s">
        <v>102</v>
      </c>
    </row>
    <row r="272" spans="1:13" s="2" customFormat="1" ht="13.5" thickBot="1">
      <c r="A272" s="41" t="s">
        <v>119</v>
      </c>
      <c r="B272" s="42">
        <v>224386</v>
      </c>
      <c r="C272" s="42">
        <v>216576</v>
      </c>
      <c r="D272" s="43">
        <v>0</v>
      </c>
      <c r="E272" s="42">
        <v>15595</v>
      </c>
      <c r="F272" s="42">
        <v>456557</v>
      </c>
      <c r="G272" s="42"/>
      <c r="H272" s="42">
        <v>1225284.27</v>
      </c>
      <c r="I272" s="21"/>
      <c r="J272" s="24" t="s">
        <v>91</v>
      </c>
      <c r="L272" s="11"/>
      <c r="M272" s="11"/>
    </row>
    <row r="273" spans="1:13" ht="12.75">
      <c r="A273" s="35">
        <v>2012</v>
      </c>
      <c r="B273" s="12"/>
      <c r="C273" s="12"/>
      <c r="D273" s="19"/>
      <c r="E273" s="12"/>
      <c r="F273" s="12"/>
      <c r="G273" s="12"/>
      <c r="H273" s="12"/>
      <c r="J273" s="35">
        <v>2013</v>
      </c>
      <c r="L273" s="11"/>
      <c r="M273" s="11"/>
    </row>
    <row r="274" spans="1:13" s="2" customFormat="1" ht="12.75">
      <c r="A274" s="36" t="s">
        <v>80</v>
      </c>
      <c r="B274" s="14">
        <v>286802</v>
      </c>
      <c r="C274" s="14">
        <v>238781</v>
      </c>
      <c r="D274" s="19">
        <v>0</v>
      </c>
      <c r="E274" s="40">
        <v>20264</v>
      </c>
      <c r="F274" s="40">
        <v>545847</v>
      </c>
      <c r="G274" s="38"/>
      <c r="H274" s="14">
        <v>1205020.27</v>
      </c>
      <c r="J274" s="20" t="s">
        <v>92</v>
      </c>
      <c r="L274" s="11"/>
      <c r="M274" s="11"/>
    </row>
    <row r="275" spans="1:13" s="2" customFormat="1" ht="12.75">
      <c r="A275" s="36" t="s">
        <v>121</v>
      </c>
      <c r="B275" s="14">
        <v>0</v>
      </c>
      <c r="C275" s="14">
        <v>207754</v>
      </c>
      <c r="D275" s="19">
        <v>0</v>
      </c>
      <c r="E275" s="40">
        <v>307759</v>
      </c>
      <c r="F275" s="40">
        <v>515513</v>
      </c>
      <c r="G275" s="38"/>
      <c r="H275" s="14">
        <v>897261.27</v>
      </c>
      <c r="J275" s="20" t="s">
        <v>93</v>
      </c>
      <c r="L275" s="11"/>
      <c r="M275" s="11"/>
    </row>
    <row r="276" spans="1:13" s="2" customFormat="1" ht="12.75">
      <c r="A276" s="36" t="s">
        <v>124</v>
      </c>
      <c r="B276" s="14">
        <v>18368</v>
      </c>
      <c r="C276" s="14">
        <v>120319</v>
      </c>
      <c r="D276" s="19">
        <v>0</v>
      </c>
      <c r="E276" s="40">
        <v>192671</v>
      </c>
      <c r="F276" s="40">
        <v>331358</v>
      </c>
      <c r="G276" s="38"/>
      <c r="H276" s="14">
        <v>704590.27</v>
      </c>
      <c r="J276" s="20" t="s">
        <v>94</v>
      </c>
      <c r="L276" s="11"/>
      <c r="M276" s="11"/>
    </row>
    <row r="277" spans="1:13" s="2" customFormat="1" ht="12.75">
      <c r="A277" s="36" t="s">
        <v>126</v>
      </c>
      <c r="B277" s="14">
        <v>234767</v>
      </c>
      <c r="C277" s="14">
        <v>143654</v>
      </c>
      <c r="D277" s="19">
        <v>0</v>
      </c>
      <c r="E277" s="40">
        <v>-53705</v>
      </c>
      <c r="F277" s="40">
        <v>324716</v>
      </c>
      <c r="G277" s="38"/>
      <c r="H277" s="14">
        <v>758295.27</v>
      </c>
      <c r="J277" s="20" t="s">
        <v>95</v>
      </c>
      <c r="L277" s="11"/>
      <c r="M277" s="11"/>
    </row>
    <row r="278" spans="1:13" s="2" customFormat="1" ht="12.75">
      <c r="A278" s="36" t="s">
        <v>127</v>
      </c>
      <c r="B278" s="14">
        <v>399984</v>
      </c>
      <c r="C278" s="14">
        <v>102507</v>
      </c>
      <c r="D278" s="19">
        <v>0</v>
      </c>
      <c r="E278" s="40">
        <v>-254887</v>
      </c>
      <c r="F278" s="40">
        <v>247604</v>
      </c>
      <c r="G278" s="38"/>
      <c r="H278" s="14">
        <v>1013182.27</v>
      </c>
      <c r="J278" s="20" t="s">
        <v>96</v>
      </c>
      <c r="L278" s="11"/>
      <c r="M278" s="11"/>
    </row>
    <row r="279" spans="1:13" s="2" customFormat="1" ht="12.75">
      <c r="A279" s="36" t="s">
        <v>129</v>
      </c>
      <c r="B279" s="14">
        <v>373748</v>
      </c>
      <c r="C279" s="14">
        <v>69550</v>
      </c>
      <c r="D279" s="19">
        <v>0</v>
      </c>
      <c r="E279" s="40">
        <v>-247958</v>
      </c>
      <c r="F279" s="40">
        <v>195340</v>
      </c>
      <c r="G279" s="38"/>
      <c r="H279" s="14">
        <v>1261140.27</v>
      </c>
      <c r="J279" s="20" t="s">
        <v>97</v>
      </c>
      <c r="L279" s="11"/>
      <c r="M279" s="11"/>
    </row>
    <row r="280" spans="1:13" s="2" customFormat="1" ht="12.75">
      <c r="A280" s="36" t="s">
        <v>131</v>
      </c>
      <c r="B280" s="14">
        <v>141462</v>
      </c>
      <c r="C280" s="14">
        <v>50393</v>
      </c>
      <c r="D280" s="19">
        <v>0</v>
      </c>
      <c r="E280" s="40">
        <v>-56209</v>
      </c>
      <c r="F280" s="40">
        <v>135646</v>
      </c>
      <c r="G280" s="38"/>
      <c r="H280" s="14">
        <v>1317349.27</v>
      </c>
      <c r="J280" s="20" t="s">
        <v>98</v>
      </c>
      <c r="L280" s="11"/>
      <c r="M280" s="11"/>
    </row>
    <row r="281" spans="1:13" s="2" customFormat="1" ht="12.75">
      <c r="A281" s="36" t="s">
        <v>132</v>
      </c>
      <c r="B281" s="14">
        <v>60224</v>
      </c>
      <c r="C281" s="14">
        <v>52740</v>
      </c>
      <c r="D281" s="19">
        <v>0</v>
      </c>
      <c r="E281" s="40">
        <v>83048</v>
      </c>
      <c r="F281" s="40">
        <v>196012</v>
      </c>
      <c r="G281" s="38"/>
      <c r="H281" s="14">
        <v>1234301.27</v>
      </c>
      <c r="J281" s="20" t="s">
        <v>99</v>
      </c>
      <c r="L281" s="11"/>
      <c r="M281" s="11"/>
    </row>
    <row r="282" spans="1:13" s="2" customFormat="1" ht="12.75">
      <c r="A282" s="36" t="s">
        <v>133</v>
      </c>
      <c r="B282" s="14">
        <v>110566</v>
      </c>
      <c r="C282" s="14">
        <v>120622</v>
      </c>
      <c r="D282" s="19">
        <v>0</v>
      </c>
      <c r="E282" s="40">
        <v>20939</v>
      </c>
      <c r="F282" s="40">
        <v>252127</v>
      </c>
      <c r="G282" s="38"/>
      <c r="H282" s="14">
        <v>1213362.27</v>
      </c>
      <c r="J282" s="20" t="s">
        <v>100</v>
      </c>
      <c r="L282" s="11"/>
      <c r="M282" s="11"/>
    </row>
    <row r="283" spans="1:13" s="2" customFormat="1" ht="12.75">
      <c r="A283" s="36" t="s">
        <v>136</v>
      </c>
      <c r="B283" s="14">
        <v>451849</v>
      </c>
      <c r="C283" s="14">
        <v>197297</v>
      </c>
      <c r="D283" s="19">
        <v>0</v>
      </c>
      <c r="E283" s="40">
        <v>-286416</v>
      </c>
      <c r="F283" s="40">
        <v>362730</v>
      </c>
      <c r="G283" s="38"/>
      <c r="H283" s="14">
        <v>1499778.27</v>
      </c>
      <c r="J283" s="20" t="s">
        <v>101</v>
      </c>
      <c r="L283" s="11"/>
      <c r="M283" s="11"/>
    </row>
    <row r="284" spans="1:13" s="2" customFormat="1" ht="12.75">
      <c r="A284" s="36" t="s">
        <v>137</v>
      </c>
      <c r="B284" s="14">
        <v>60048</v>
      </c>
      <c r="C284" s="14">
        <v>174678</v>
      </c>
      <c r="D284" s="19">
        <v>0</v>
      </c>
      <c r="E284" s="40">
        <v>161363</v>
      </c>
      <c r="F284" s="40">
        <v>396089</v>
      </c>
      <c r="G284" s="38"/>
      <c r="H284" s="14">
        <v>1338415.27</v>
      </c>
      <c r="J284" s="33" t="s">
        <v>102</v>
      </c>
      <c r="L284" s="11"/>
      <c r="M284" s="11"/>
    </row>
    <row r="285" spans="1:13" s="2" customFormat="1" ht="13.5" thickBot="1">
      <c r="A285" s="41" t="s">
        <v>119</v>
      </c>
      <c r="B285" s="42">
        <v>71915</v>
      </c>
      <c r="C285" s="42">
        <v>284393</v>
      </c>
      <c r="D285" s="43">
        <v>0</v>
      </c>
      <c r="E285" s="42">
        <v>208785</v>
      </c>
      <c r="F285" s="42">
        <v>565093</v>
      </c>
      <c r="G285" s="42"/>
      <c r="H285" s="42">
        <v>1129630.27</v>
      </c>
      <c r="I285" s="21"/>
      <c r="J285" s="24" t="s">
        <v>91</v>
      </c>
      <c r="L285" s="11"/>
      <c r="M285" s="11"/>
    </row>
    <row r="286" spans="1:13" ht="12.75">
      <c r="A286" s="35">
        <v>2013</v>
      </c>
      <c r="B286" s="12"/>
      <c r="C286" s="12"/>
      <c r="D286" s="19"/>
      <c r="E286" s="12"/>
      <c r="F286" s="12"/>
      <c r="G286" s="12"/>
      <c r="H286" s="12"/>
      <c r="J286" s="35">
        <v>2013</v>
      </c>
      <c r="L286" s="11"/>
      <c r="M286" s="11"/>
    </row>
    <row r="287" spans="1:13" s="2" customFormat="1" ht="12.75">
      <c r="A287" s="36" t="s">
        <v>139</v>
      </c>
      <c r="B287" s="14">
        <v>205141</v>
      </c>
      <c r="C287" s="14">
        <v>241516</v>
      </c>
      <c r="D287" s="19">
        <v>0</v>
      </c>
      <c r="E287" s="40">
        <v>149954</v>
      </c>
      <c r="F287" s="40">
        <v>599585</v>
      </c>
      <c r="G287" s="38"/>
      <c r="H287" s="14">
        <v>979676.27</v>
      </c>
      <c r="J287" s="20" t="s">
        <v>92</v>
      </c>
      <c r="L287" s="11"/>
      <c r="M287" s="11"/>
    </row>
    <row r="288" spans="1:13" s="2" customFormat="1" ht="12.75">
      <c r="A288" s="36" t="s">
        <v>148</v>
      </c>
      <c r="B288" s="14">
        <v>0</v>
      </c>
      <c r="C288" s="14">
        <v>277432</v>
      </c>
      <c r="D288" s="19">
        <v>0</v>
      </c>
      <c r="E288" s="40">
        <v>350340</v>
      </c>
      <c r="F288" s="40">
        <v>627772</v>
      </c>
      <c r="G288" s="38"/>
      <c r="H288" s="14">
        <v>629336.27</v>
      </c>
      <c r="J288" s="20" t="s">
        <v>93</v>
      </c>
      <c r="L288" s="11"/>
      <c r="M288" s="11"/>
    </row>
    <row r="289" spans="1:13" s="2" customFormat="1" ht="12.75">
      <c r="A289" s="36" t="s">
        <v>108</v>
      </c>
      <c r="B289" s="14">
        <v>185708</v>
      </c>
      <c r="C289" s="14">
        <v>255653</v>
      </c>
      <c r="D289" s="19">
        <v>0</v>
      </c>
      <c r="E289" s="40">
        <v>156515</v>
      </c>
      <c r="F289" s="40">
        <v>597876</v>
      </c>
      <c r="G289" s="38"/>
      <c r="H289" s="14">
        <v>472821.27</v>
      </c>
      <c r="J289" s="33" t="s">
        <v>94</v>
      </c>
      <c r="L289" s="11"/>
      <c r="M289" s="11"/>
    </row>
    <row r="290" spans="1:13" s="2" customFormat="1" ht="12.75">
      <c r="A290" s="36" t="s">
        <v>95</v>
      </c>
      <c r="B290" s="14">
        <v>390483</v>
      </c>
      <c r="C290" s="14">
        <v>193771</v>
      </c>
      <c r="D290" s="19">
        <v>0</v>
      </c>
      <c r="E290" s="40">
        <v>-128206</v>
      </c>
      <c r="F290" s="40">
        <v>456048</v>
      </c>
      <c r="G290" s="38"/>
      <c r="H290" s="14">
        <v>601027.27</v>
      </c>
      <c r="J290" s="33" t="s">
        <v>95</v>
      </c>
      <c r="L290" s="11"/>
      <c r="M290" s="11"/>
    </row>
    <row r="291" spans="1:13" s="2" customFormat="1" ht="12.75">
      <c r="A291" s="36" t="s">
        <v>111</v>
      </c>
      <c r="B291" s="14">
        <v>270760</v>
      </c>
      <c r="C291" s="14">
        <v>161396</v>
      </c>
      <c r="D291" s="19">
        <v>0</v>
      </c>
      <c r="E291" s="40">
        <v>-83364</v>
      </c>
      <c r="F291" s="40">
        <v>348792</v>
      </c>
      <c r="G291" s="38"/>
      <c r="H291" s="14">
        <v>684391.27</v>
      </c>
      <c r="J291" s="33" t="s">
        <v>96</v>
      </c>
      <c r="L291" s="11"/>
      <c r="M291" s="11"/>
    </row>
    <row r="292" spans="1:13" s="2" customFormat="1" ht="12.75">
      <c r="A292" s="36" t="s">
        <v>112</v>
      </c>
      <c r="B292" s="14">
        <v>155533</v>
      </c>
      <c r="C292" s="14">
        <v>133380</v>
      </c>
      <c r="D292" s="19">
        <v>0</v>
      </c>
      <c r="E292" s="40">
        <v>22912</v>
      </c>
      <c r="F292" s="40">
        <v>311825</v>
      </c>
      <c r="G292" s="38"/>
      <c r="H292" s="14">
        <v>661479.27</v>
      </c>
      <c r="J292" s="33" t="s">
        <v>97</v>
      </c>
      <c r="L292" s="11"/>
      <c r="M292" s="11"/>
    </row>
    <row r="293" spans="1:13" s="2" customFormat="1" ht="12.75">
      <c r="A293" s="36" t="s">
        <v>115</v>
      </c>
      <c r="B293" s="14">
        <v>521217</v>
      </c>
      <c r="C293" s="14">
        <v>138653</v>
      </c>
      <c r="D293" s="19">
        <v>0</v>
      </c>
      <c r="E293" s="40">
        <v>-284827</v>
      </c>
      <c r="F293" s="40">
        <v>375043</v>
      </c>
      <c r="G293" s="38"/>
      <c r="H293" s="14">
        <v>946306.27</v>
      </c>
      <c r="J293" s="33" t="s">
        <v>98</v>
      </c>
      <c r="L293" s="11"/>
      <c r="M293" s="11"/>
    </row>
    <row r="294" spans="1:13" s="2" customFormat="1" ht="12.75">
      <c r="A294" s="36" t="s">
        <v>99</v>
      </c>
      <c r="B294" s="14">
        <v>106197</v>
      </c>
      <c r="C294" s="14">
        <v>84820</v>
      </c>
      <c r="D294" s="19">
        <v>0</v>
      </c>
      <c r="E294" s="40">
        <v>130808</v>
      </c>
      <c r="F294" s="40">
        <v>321825</v>
      </c>
      <c r="G294" s="38"/>
      <c r="H294" s="14">
        <v>815498.27</v>
      </c>
      <c r="J294" s="33" t="s">
        <v>99</v>
      </c>
      <c r="L294" s="11"/>
      <c r="M294" s="11"/>
    </row>
    <row r="295" spans="1:13" s="2" customFormat="1" ht="12.75">
      <c r="A295" s="36" t="s">
        <v>100</v>
      </c>
      <c r="B295" s="14">
        <v>391287</v>
      </c>
      <c r="C295" s="14">
        <v>114268</v>
      </c>
      <c r="D295" s="19">
        <v>0</v>
      </c>
      <c r="E295" s="40">
        <v>-183519</v>
      </c>
      <c r="F295" s="40">
        <v>322036</v>
      </c>
      <c r="G295" s="38"/>
      <c r="H295" s="14">
        <v>999017.27</v>
      </c>
      <c r="J295" s="33" t="s">
        <v>100</v>
      </c>
      <c r="L295" s="11"/>
      <c r="M295" s="11"/>
    </row>
    <row r="296" spans="1:13" s="2" customFormat="1" ht="12.75">
      <c r="A296" s="36" t="s">
        <v>105</v>
      </c>
      <c r="B296" s="14">
        <v>330942</v>
      </c>
      <c r="C296" s="14">
        <v>226743</v>
      </c>
      <c r="D296" s="19">
        <v>0</v>
      </c>
      <c r="E296" s="40">
        <v>-157213</v>
      </c>
      <c r="F296" s="40">
        <v>400472</v>
      </c>
      <c r="G296" s="38"/>
      <c r="H296" s="14">
        <v>1156230.27</v>
      </c>
      <c r="J296" s="33" t="s">
        <v>101</v>
      </c>
      <c r="L296" s="11"/>
      <c r="M296" s="11"/>
    </row>
    <row r="297" spans="1:13" s="2" customFormat="1" ht="12.75">
      <c r="A297" s="36" t="s">
        <v>102</v>
      </c>
      <c r="B297" s="14">
        <v>247099</v>
      </c>
      <c r="C297" s="14">
        <v>233209</v>
      </c>
      <c r="D297" s="19">
        <v>0</v>
      </c>
      <c r="E297" s="40">
        <v>3089</v>
      </c>
      <c r="F297" s="40">
        <v>483397</v>
      </c>
      <c r="G297" s="38"/>
      <c r="H297" s="14">
        <v>1153141.27</v>
      </c>
      <c r="J297" s="33" t="s">
        <v>102</v>
      </c>
      <c r="L297" s="11"/>
      <c r="M297" s="11"/>
    </row>
    <row r="298" spans="1:13" s="2" customFormat="1" ht="13.5" thickBot="1">
      <c r="A298" s="41" t="s">
        <v>91</v>
      </c>
      <c r="B298" s="42">
        <v>63173</v>
      </c>
      <c r="C298" s="42">
        <v>218477</v>
      </c>
      <c r="D298" s="43">
        <v>0</v>
      </c>
      <c r="E298" s="42">
        <v>182409</v>
      </c>
      <c r="F298" s="42">
        <v>464059</v>
      </c>
      <c r="G298" s="42"/>
      <c r="H298" s="42">
        <v>970732.27</v>
      </c>
      <c r="I298" s="21"/>
      <c r="J298" s="24" t="s">
        <v>91</v>
      </c>
      <c r="L298" s="11"/>
      <c r="M298" s="11"/>
    </row>
    <row r="299" spans="1:13" ht="12.75">
      <c r="A299" s="35">
        <v>2014</v>
      </c>
      <c r="B299" s="12"/>
      <c r="C299" s="12"/>
      <c r="D299" s="19"/>
      <c r="E299" s="12"/>
      <c r="F299" s="12"/>
      <c r="G299" s="12"/>
      <c r="H299" s="12"/>
      <c r="J299" s="35">
        <v>2014</v>
      </c>
      <c r="L299" s="11"/>
      <c r="M299" s="11"/>
    </row>
    <row r="300" spans="1:13" s="2" customFormat="1" ht="12.75">
      <c r="A300" s="36" t="s">
        <v>139</v>
      </c>
      <c r="B300" s="14">
        <v>207437</v>
      </c>
      <c r="C300" s="14">
        <v>222701</v>
      </c>
      <c r="D300" s="19">
        <v>0</v>
      </c>
      <c r="E300" s="40">
        <v>79927</v>
      </c>
      <c r="F300" s="40">
        <v>510065</v>
      </c>
      <c r="G300" s="38"/>
      <c r="H300" s="14">
        <v>890805.27</v>
      </c>
      <c r="J300" s="20" t="s">
        <v>92</v>
      </c>
      <c r="L300" s="11"/>
      <c r="M300" s="11"/>
    </row>
    <row r="301" spans="1:13" s="2" customFormat="1" ht="12.75">
      <c r="A301" s="36" t="s">
        <v>148</v>
      </c>
      <c r="B301" s="14">
        <v>184205</v>
      </c>
      <c r="C301" s="14">
        <v>175756</v>
      </c>
      <c r="D301" s="19">
        <v>0</v>
      </c>
      <c r="E301" s="40">
        <v>57021</v>
      </c>
      <c r="F301" s="40">
        <v>416982</v>
      </c>
      <c r="G301" s="38"/>
      <c r="H301" s="14">
        <v>833784.27</v>
      </c>
      <c r="J301" s="20" t="s">
        <v>93</v>
      </c>
      <c r="L301" s="11"/>
      <c r="M301" s="11"/>
    </row>
    <row r="302" spans="1:13" s="2" customFormat="1" ht="12.75">
      <c r="A302" s="36" t="s">
        <v>108</v>
      </c>
      <c r="B302" s="14">
        <v>23984</v>
      </c>
      <c r="C302" s="14">
        <v>161484</v>
      </c>
      <c r="D302" s="19">
        <v>0</v>
      </c>
      <c r="E302" s="40">
        <v>154431</v>
      </c>
      <c r="F302" s="40">
        <v>339899</v>
      </c>
      <c r="G302" s="38"/>
      <c r="H302" s="14">
        <v>679353.27</v>
      </c>
      <c r="J302" s="20" t="s">
        <v>94</v>
      </c>
      <c r="L302" s="11"/>
      <c r="M302" s="11"/>
    </row>
    <row r="303" spans="1:13" s="2" customFormat="1" ht="12.75">
      <c r="A303" s="36" t="s">
        <v>95</v>
      </c>
      <c r="B303" s="14">
        <v>357508</v>
      </c>
      <c r="C303" s="14">
        <v>144681</v>
      </c>
      <c r="D303" s="19">
        <v>0</v>
      </c>
      <c r="E303" s="40">
        <v>-227594</v>
      </c>
      <c r="F303" s="40">
        <v>274595</v>
      </c>
      <c r="G303" s="38"/>
      <c r="H303" s="14">
        <v>906947.27</v>
      </c>
      <c r="J303" s="20" t="s">
        <v>95</v>
      </c>
      <c r="L303" s="11"/>
      <c r="M303" s="11"/>
    </row>
    <row r="304" spans="1:13" s="2" customFormat="1" ht="12.75">
      <c r="A304" s="36" t="s">
        <v>111</v>
      </c>
      <c r="B304" s="14">
        <v>84474</v>
      </c>
      <c r="C304" s="14">
        <v>157408</v>
      </c>
      <c r="D304" s="19">
        <v>0</v>
      </c>
      <c r="E304" s="40">
        <v>21387</v>
      </c>
      <c r="F304" s="40">
        <v>263269</v>
      </c>
      <c r="G304" s="38"/>
      <c r="H304" s="14">
        <v>885560.27</v>
      </c>
      <c r="J304" s="20" t="s">
        <v>96</v>
      </c>
      <c r="L304" s="11"/>
      <c r="M304" s="11"/>
    </row>
    <row r="305" spans="1:13" s="2" customFormat="1" ht="12.75">
      <c r="A305" s="36" t="s">
        <v>112</v>
      </c>
      <c r="B305" s="14">
        <v>219196</v>
      </c>
      <c r="C305" s="14">
        <v>120384</v>
      </c>
      <c r="D305" s="19">
        <v>0</v>
      </c>
      <c r="E305" s="40">
        <v>-101357</v>
      </c>
      <c r="F305" s="40">
        <v>238223</v>
      </c>
      <c r="G305" s="38"/>
      <c r="H305" s="14">
        <v>986917.27</v>
      </c>
      <c r="J305" s="20" t="s">
        <v>97</v>
      </c>
      <c r="L305" s="11"/>
      <c r="M305" s="11"/>
    </row>
    <row r="306" spans="1:13" s="2" customFormat="1" ht="12.75">
      <c r="A306" s="36" t="s">
        <v>115</v>
      </c>
      <c r="B306" s="14">
        <v>85593</v>
      </c>
      <c r="C306" s="14">
        <v>127990.8</v>
      </c>
      <c r="D306" s="19">
        <v>0</v>
      </c>
      <c r="E306" s="40">
        <v>60113</v>
      </c>
      <c r="F306" s="40">
        <v>273696.8</v>
      </c>
      <c r="G306" s="38"/>
      <c r="H306" s="14">
        <v>926804.27</v>
      </c>
      <c r="J306" s="20" t="s">
        <v>98</v>
      </c>
      <c r="L306" s="11"/>
      <c r="M306" s="11"/>
    </row>
    <row r="307" spans="1:13" s="2" customFormat="1" ht="12.75">
      <c r="A307" s="36" t="s">
        <v>99</v>
      </c>
      <c r="B307" s="14">
        <v>143600</v>
      </c>
      <c r="C307" s="14">
        <v>176608.7</v>
      </c>
      <c r="D307" s="19">
        <v>0</v>
      </c>
      <c r="E307" s="40">
        <v>6820</v>
      </c>
      <c r="F307" s="40">
        <v>327028.7</v>
      </c>
      <c r="G307" s="38"/>
      <c r="H307" s="14">
        <v>919984.27</v>
      </c>
      <c r="J307" s="20" t="s">
        <v>99</v>
      </c>
      <c r="L307" s="11"/>
      <c r="M307" s="11"/>
    </row>
    <row r="308" spans="1:13" s="2" customFormat="1" ht="12.75">
      <c r="A308" s="36" t="s">
        <v>100</v>
      </c>
      <c r="B308" s="14">
        <v>215699</v>
      </c>
      <c r="C308" s="14">
        <v>135037</v>
      </c>
      <c r="D308" s="19">
        <v>0</v>
      </c>
      <c r="E308" s="40">
        <v>134003</v>
      </c>
      <c r="F308" s="40">
        <v>484739</v>
      </c>
      <c r="G308" s="38"/>
      <c r="H308" s="14">
        <v>785981.27</v>
      </c>
      <c r="J308" s="20" t="s">
        <v>100</v>
      </c>
      <c r="L308" s="11"/>
      <c r="M308" s="11"/>
    </row>
    <row r="309" spans="1:13" s="2" customFormat="1" ht="12.75">
      <c r="A309" s="36" t="s">
        <v>105</v>
      </c>
      <c r="B309" s="14">
        <v>379532</v>
      </c>
      <c r="C309" s="14">
        <v>159319</v>
      </c>
      <c r="D309" s="19">
        <v>0</v>
      </c>
      <c r="E309" s="40">
        <v>-201525</v>
      </c>
      <c r="F309" s="40">
        <v>337326</v>
      </c>
      <c r="G309" s="38"/>
      <c r="H309" s="14">
        <v>987506.27</v>
      </c>
      <c r="J309" s="20" t="s">
        <v>101</v>
      </c>
      <c r="L309" s="11"/>
      <c r="M309" s="11"/>
    </row>
    <row r="310" spans="1:13" s="2" customFormat="1" ht="12.75">
      <c r="A310" s="47" t="s">
        <v>102</v>
      </c>
      <c r="B310" s="14">
        <v>151978</v>
      </c>
      <c r="C310" s="14">
        <v>173064</v>
      </c>
      <c r="D310" s="19">
        <v>0</v>
      </c>
      <c r="E310" s="40">
        <v>20368</v>
      </c>
      <c r="F310" s="40">
        <v>345410</v>
      </c>
      <c r="G310" s="38"/>
      <c r="H310" s="14">
        <v>967138.27</v>
      </c>
      <c r="I310" s="38"/>
      <c r="J310" s="34" t="s">
        <v>102</v>
      </c>
      <c r="L310" s="11"/>
      <c r="M310" s="11"/>
    </row>
    <row r="311" spans="1:13" s="2" customFormat="1" ht="13.5" thickBot="1">
      <c r="A311" s="41" t="s">
        <v>91</v>
      </c>
      <c r="B311" s="42">
        <v>74415</v>
      </c>
      <c r="C311" s="42">
        <v>223182</v>
      </c>
      <c r="D311" s="43">
        <v>0</v>
      </c>
      <c r="E311" s="42">
        <v>137653</v>
      </c>
      <c r="F311" s="42">
        <v>435250</v>
      </c>
      <c r="G311" s="42"/>
      <c r="H311" s="42">
        <v>829485.27</v>
      </c>
      <c r="I311" s="21"/>
      <c r="J311" s="24" t="s">
        <v>91</v>
      </c>
      <c r="L311" s="11"/>
      <c r="M311" s="11"/>
    </row>
    <row r="312" spans="1:10" ht="12.75">
      <c r="A312" s="35">
        <v>2015</v>
      </c>
      <c r="B312" s="12"/>
      <c r="C312" s="12"/>
      <c r="D312" s="19"/>
      <c r="E312" s="12"/>
      <c r="F312" s="12"/>
      <c r="G312" s="12"/>
      <c r="H312" s="12"/>
      <c r="J312" s="35">
        <v>2015</v>
      </c>
    </row>
    <row r="313" spans="1:10" ht="12.75">
      <c r="A313" s="36" t="s">
        <v>139</v>
      </c>
      <c r="B313" s="14">
        <v>77959</v>
      </c>
      <c r="C313" s="14">
        <v>202412</v>
      </c>
      <c r="D313" s="51">
        <v>0</v>
      </c>
      <c r="E313" s="40">
        <f>H311-H313</f>
        <v>171553</v>
      </c>
      <c r="F313" s="14">
        <v>451924</v>
      </c>
      <c r="G313" s="38"/>
      <c r="H313" s="14">
        <v>657932.27</v>
      </c>
      <c r="I313" s="2"/>
      <c r="J313" s="20" t="s">
        <v>92</v>
      </c>
    </row>
    <row r="314" spans="1:12" ht="12.75">
      <c r="A314" s="36" t="s">
        <v>148</v>
      </c>
      <c r="B314" s="14">
        <v>199630</v>
      </c>
      <c r="C314" s="14">
        <v>184789</v>
      </c>
      <c r="D314" s="51">
        <v>0</v>
      </c>
      <c r="E314" s="40">
        <f aca="true" t="shared" si="0" ref="E314:E319">H313-H314</f>
        <v>20199</v>
      </c>
      <c r="F314" s="14">
        <v>404618</v>
      </c>
      <c r="G314" s="38"/>
      <c r="H314" s="14">
        <v>637733.27</v>
      </c>
      <c r="I314" s="2"/>
      <c r="J314" s="20" t="s">
        <v>93</v>
      </c>
      <c r="L314" s="4"/>
    </row>
    <row r="315" spans="1:12" ht="12.75">
      <c r="A315" s="36" t="s">
        <v>108</v>
      </c>
      <c r="B315" s="14">
        <v>72450</v>
      </c>
      <c r="C315" s="14">
        <v>147141</v>
      </c>
      <c r="D315" s="51">
        <v>0</v>
      </c>
      <c r="E315" s="40">
        <f t="shared" si="0"/>
        <v>111067</v>
      </c>
      <c r="F315" s="14">
        <v>330658</v>
      </c>
      <c r="G315" s="38"/>
      <c r="H315" s="14">
        <v>526666.27</v>
      </c>
      <c r="I315" s="2"/>
      <c r="J315" s="20" t="s">
        <v>94</v>
      </c>
      <c r="L315" s="4"/>
    </row>
    <row r="316" spans="1:12" ht="12.75">
      <c r="A316" s="36" t="s">
        <v>95</v>
      </c>
      <c r="B316" s="14">
        <v>137145</v>
      </c>
      <c r="C316" s="14">
        <v>140947</v>
      </c>
      <c r="D316" s="51">
        <v>0</v>
      </c>
      <c r="E316" s="40">
        <f t="shared" si="0"/>
        <v>-102456</v>
      </c>
      <c r="F316" s="14">
        <v>175636</v>
      </c>
      <c r="G316" s="38"/>
      <c r="H316" s="14">
        <v>629122.27</v>
      </c>
      <c r="I316" s="2"/>
      <c r="J316" s="20" t="s">
        <v>95</v>
      </c>
      <c r="L316" s="4"/>
    </row>
    <row r="317" spans="1:12" ht="12.75">
      <c r="A317" s="36" t="s">
        <v>111</v>
      </c>
      <c r="B317" s="14">
        <v>44555</v>
      </c>
      <c r="C317" s="14">
        <v>75694</v>
      </c>
      <c r="D317" s="51">
        <v>0</v>
      </c>
      <c r="E317" s="40">
        <f t="shared" si="0"/>
        <v>-28048</v>
      </c>
      <c r="F317" s="14">
        <v>92201</v>
      </c>
      <c r="G317" s="38"/>
      <c r="H317" s="14">
        <v>657170.27</v>
      </c>
      <c r="I317" s="2"/>
      <c r="J317" s="20" t="s">
        <v>96</v>
      </c>
      <c r="L317" s="4"/>
    </row>
    <row r="318" spans="1:12" ht="12.75">
      <c r="A318" s="36" t="s">
        <v>112</v>
      </c>
      <c r="B318" s="14">
        <v>31269</v>
      </c>
      <c r="C318" s="14">
        <v>78098</v>
      </c>
      <c r="D318" s="51">
        <v>0</v>
      </c>
      <c r="E318" s="40">
        <f t="shared" si="0"/>
        <v>95960</v>
      </c>
      <c r="F318" s="14">
        <v>205327</v>
      </c>
      <c r="G318" s="38"/>
      <c r="H318" s="14">
        <v>561210.27</v>
      </c>
      <c r="I318" s="2"/>
      <c r="J318" s="33" t="s">
        <v>97</v>
      </c>
      <c r="L318" s="4"/>
    </row>
    <row r="319" spans="1:12" ht="12.75" customHeight="1">
      <c r="A319" s="36" t="s">
        <v>115</v>
      </c>
      <c r="B319" s="14">
        <v>247834</v>
      </c>
      <c r="C319" s="14">
        <v>57275</v>
      </c>
      <c r="D319" s="51">
        <v>0</v>
      </c>
      <c r="E319" s="40">
        <f t="shared" si="0"/>
        <v>-204965</v>
      </c>
      <c r="F319" s="14">
        <v>100144</v>
      </c>
      <c r="G319" s="38"/>
      <c r="H319" s="14">
        <v>766175.27</v>
      </c>
      <c r="I319" s="2"/>
      <c r="J319" s="33" t="s">
        <v>98</v>
      </c>
      <c r="L319" s="4"/>
    </row>
    <row r="320" spans="1:12" ht="12.75" customHeight="1">
      <c r="A320" s="36" t="s">
        <v>99</v>
      </c>
      <c r="B320" s="14">
        <v>241394</v>
      </c>
      <c r="C320" s="14">
        <v>56270</v>
      </c>
      <c r="D320" s="51">
        <v>0</v>
      </c>
      <c r="E320" s="40">
        <f>H319-H320</f>
        <v>-189671</v>
      </c>
      <c r="F320" s="14">
        <v>107993</v>
      </c>
      <c r="G320" s="38"/>
      <c r="H320" s="14">
        <v>955846.27</v>
      </c>
      <c r="I320" s="2"/>
      <c r="J320" s="33" t="s">
        <v>99</v>
      </c>
      <c r="L320" s="4"/>
    </row>
    <row r="321" spans="1:10" ht="12.75" customHeight="1">
      <c r="A321" s="36" t="s">
        <v>100</v>
      </c>
      <c r="B321" s="14">
        <v>230294</v>
      </c>
      <c r="C321" s="14">
        <v>34334</v>
      </c>
      <c r="D321" s="51">
        <v>0</v>
      </c>
      <c r="E321" s="40">
        <f>H320-H321</f>
        <v>-136012</v>
      </c>
      <c r="F321" s="14">
        <v>128616</v>
      </c>
      <c r="H321" s="14">
        <v>1091858.27</v>
      </c>
      <c r="J321" s="33" t="s">
        <v>100</v>
      </c>
    </row>
    <row r="322" spans="1:10" ht="12.75" customHeight="1">
      <c r="A322" s="36" t="s">
        <v>105</v>
      </c>
      <c r="B322" s="14">
        <v>48952</v>
      </c>
      <c r="C322" s="14">
        <v>76421</v>
      </c>
      <c r="D322" s="51">
        <v>0</v>
      </c>
      <c r="E322" s="40">
        <f>H321-H322</f>
        <v>69797</v>
      </c>
      <c r="F322" s="14">
        <v>195170</v>
      </c>
      <c r="H322" s="14">
        <v>1022061.27</v>
      </c>
      <c r="J322" s="33" t="s">
        <v>101</v>
      </c>
    </row>
    <row r="323" spans="1:10" ht="12.75" customHeight="1">
      <c r="A323" s="36" t="s">
        <v>102</v>
      </c>
      <c r="B323" s="51">
        <v>0</v>
      </c>
      <c r="C323" s="14">
        <v>260106</v>
      </c>
      <c r="D323" s="51">
        <v>0</v>
      </c>
      <c r="E323" s="40">
        <f>H322-H323</f>
        <v>26932</v>
      </c>
      <c r="F323" s="14">
        <v>287038</v>
      </c>
      <c r="H323" s="14">
        <v>995129.27</v>
      </c>
      <c r="J323" s="33" t="s">
        <v>102</v>
      </c>
    </row>
    <row r="324" spans="1:10" ht="13.5" thickBot="1">
      <c r="A324" s="41" t="s">
        <v>91</v>
      </c>
      <c r="B324" s="52">
        <v>100714</v>
      </c>
      <c r="C324" s="53">
        <v>115411</v>
      </c>
      <c r="D324" s="52">
        <v>0</v>
      </c>
      <c r="E324" s="54">
        <f>H323-H324</f>
        <v>100285</v>
      </c>
      <c r="F324" s="53">
        <v>316410</v>
      </c>
      <c r="G324" s="21"/>
      <c r="H324" s="53">
        <v>894844.27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9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14">
        <v>186577</v>
      </c>
      <c r="C326" s="14">
        <v>208651</v>
      </c>
      <c r="D326" s="51">
        <v>0</v>
      </c>
      <c r="E326" s="40">
        <f>H324-H326</f>
        <v>78282</v>
      </c>
      <c r="F326" s="14">
        <v>473510</v>
      </c>
      <c r="G326" s="38"/>
      <c r="H326" s="14">
        <v>816562.27</v>
      </c>
      <c r="I326" s="2"/>
      <c r="J326" s="20" t="s">
        <v>92</v>
      </c>
    </row>
    <row r="327" spans="1:10" ht="12.75">
      <c r="A327" s="36" t="s">
        <v>148</v>
      </c>
      <c r="B327" s="14">
        <v>82134</v>
      </c>
      <c r="C327" s="14">
        <v>138416</v>
      </c>
      <c r="D327" s="51">
        <v>0</v>
      </c>
      <c r="E327" s="40">
        <f aca="true" t="shared" si="1" ref="E327:E332">H326-H327</f>
        <v>171163.09999999998</v>
      </c>
      <c r="F327" s="14">
        <v>391713.1</v>
      </c>
      <c r="G327" s="38"/>
      <c r="H327" s="14">
        <v>645399.17</v>
      </c>
      <c r="J327" s="33" t="s">
        <v>93</v>
      </c>
    </row>
    <row r="328" spans="1:10" ht="12.75">
      <c r="A328" s="36" t="s">
        <v>108</v>
      </c>
      <c r="B328" s="14">
        <v>112092</v>
      </c>
      <c r="C328" s="14">
        <v>173787</v>
      </c>
      <c r="D328" s="51">
        <v>0</v>
      </c>
      <c r="E328" s="40">
        <f t="shared" si="1"/>
        <v>116260</v>
      </c>
      <c r="F328" s="14">
        <v>402139</v>
      </c>
      <c r="H328" s="14">
        <v>529139.17</v>
      </c>
      <c r="J328" s="20" t="s">
        <v>94</v>
      </c>
    </row>
    <row r="329" spans="1:10" ht="12.75">
      <c r="A329" s="36" t="s">
        <v>95</v>
      </c>
      <c r="B329" s="14">
        <v>194724</v>
      </c>
      <c r="C329" s="14">
        <v>93507.1</v>
      </c>
      <c r="D329" s="51">
        <v>0</v>
      </c>
      <c r="E329" s="40">
        <f t="shared" si="1"/>
        <v>-30750</v>
      </c>
      <c r="F329" s="14">
        <v>257481.1</v>
      </c>
      <c r="H329" s="14">
        <v>559889.17</v>
      </c>
      <c r="J329" s="20" t="s">
        <v>95</v>
      </c>
    </row>
    <row r="330" spans="1:10" ht="12.75">
      <c r="A330" s="36" t="s">
        <v>111</v>
      </c>
      <c r="B330" s="14">
        <v>113814</v>
      </c>
      <c r="C330" s="14">
        <v>133600</v>
      </c>
      <c r="D330" s="51">
        <v>0</v>
      </c>
      <c r="E330" s="40">
        <f t="shared" si="1"/>
        <v>-71390</v>
      </c>
      <c r="F330" s="14">
        <v>176024</v>
      </c>
      <c r="H330" s="14">
        <v>631279.17</v>
      </c>
      <c r="J330" s="20" t="s">
        <v>96</v>
      </c>
    </row>
    <row r="331" spans="1:10" ht="12.75">
      <c r="A331" s="36" t="s">
        <v>112</v>
      </c>
      <c r="B331" s="14">
        <v>116148</v>
      </c>
      <c r="C331" s="14">
        <v>93774</v>
      </c>
      <c r="D331" s="51">
        <v>0</v>
      </c>
      <c r="E331" s="40">
        <f t="shared" si="1"/>
        <v>-70047</v>
      </c>
      <c r="F331" s="14">
        <v>139875</v>
      </c>
      <c r="H331" s="14">
        <v>701326.17</v>
      </c>
      <c r="J331" s="20" t="s">
        <v>97</v>
      </c>
    </row>
    <row r="332" spans="1:10" ht="12.75">
      <c r="A332" s="36" t="s">
        <v>115</v>
      </c>
      <c r="B332" s="51">
        <v>0</v>
      </c>
      <c r="C332" s="14">
        <v>77598</v>
      </c>
      <c r="D332" s="51">
        <v>0</v>
      </c>
      <c r="E332" s="40">
        <f t="shared" si="1"/>
        <v>133960</v>
      </c>
      <c r="F332" s="14">
        <v>211558</v>
      </c>
      <c r="H332" s="14">
        <v>567366.17</v>
      </c>
      <c r="J332" s="20" t="s">
        <v>98</v>
      </c>
    </row>
    <row r="333" spans="1:10" ht="12.75">
      <c r="A333" s="36" t="s">
        <v>99</v>
      </c>
      <c r="B333" s="56">
        <v>80700</v>
      </c>
      <c r="C333" s="14">
        <v>108670</v>
      </c>
      <c r="D333" s="51">
        <v>0</v>
      </c>
      <c r="E333" s="40">
        <f>H332-H333</f>
        <v>28600</v>
      </c>
      <c r="F333" s="14">
        <v>217970</v>
      </c>
      <c r="H333" s="14">
        <v>538766.17</v>
      </c>
      <c r="J333" s="36" t="s">
        <v>99</v>
      </c>
    </row>
    <row r="334" spans="1:10" ht="12.75">
      <c r="A334" s="36" t="s">
        <v>100</v>
      </c>
      <c r="B334" s="56">
        <v>116780</v>
      </c>
      <c r="C334" s="14">
        <v>80619</v>
      </c>
      <c r="D334" s="51">
        <v>0</v>
      </c>
      <c r="E334" s="40">
        <f>H333-H334</f>
        <v>21499</v>
      </c>
      <c r="F334" s="14">
        <v>218898</v>
      </c>
      <c r="H334" s="14">
        <v>517267.17000000004</v>
      </c>
      <c r="J334" s="36" t="s">
        <v>100</v>
      </c>
    </row>
    <row r="335" spans="1:10" ht="12.75">
      <c r="A335" s="36" t="s">
        <v>105</v>
      </c>
      <c r="B335" s="56">
        <v>105059</v>
      </c>
      <c r="C335" s="14">
        <v>162245</v>
      </c>
      <c r="D335" s="51">
        <v>0</v>
      </c>
      <c r="E335" s="40">
        <f>H334-H335</f>
        <v>3579</v>
      </c>
      <c r="F335" s="14">
        <v>270883</v>
      </c>
      <c r="H335" s="14">
        <v>513688.17000000004</v>
      </c>
      <c r="J335" s="55" t="s">
        <v>101</v>
      </c>
    </row>
    <row r="336" spans="1:10" ht="12.75">
      <c r="A336" s="36" t="s">
        <v>102</v>
      </c>
      <c r="B336" s="56">
        <v>147373</v>
      </c>
      <c r="C336" s="14">
        <v>215085</v>
      </c>
      <c r="D336" s="51">
        <v>0</v>
      </c>
      <c r="E336" s="40">
        <f>H335-H336</f>
        <v>-23655</v>
      </c>
      <c r="F336" s="14">
        <v>338803</v>
      </c>
      <c r="H336" s="14">
        <v>537343.17</v>
      </c>
      <c r="J336" s="36" t="s">
        <v>102</v>
      </c>
    </row>
    <row r="337" spans="1:10" ht="13.5" thickBot="1">
      <c r="A337" s="41" t="s">
        <v>91</v>
      </c>
      <c r="B337" s="52">
        <v>179862</v>
      </c>
      <c r="C337" s="53">
        <v>337628.2</v>
      </c>
      <c r="D337" s="52">
        <v>0</v>
      </c>
      <c r="E337" s="54">
        <f>H336-H337</f>
        <v>-217764.00000000012</v>
      </c>
      <c r="F337" s="53">
        <v>299726.2</v>
      </c>
      <c r="G337" s="21"/>
      <c r="H337" s="53">
        <v>755107.1700000002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9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14">
        <v>351895</v>
      </c>
      <c r="C339" s="14">
        <v>165616</v>
      </c>
      <c r="D339" s="51">
        <v>0</v>
      </c>
      <c r="E339" s="40">
        <f>H337-H339</f>
        <v>-161696.99999999977</v>
      </c>
      <c r="F339" s="14">
        <v>355814</v>
      </c>
      <c r="G339" s="38"/>
      <c r="H339" s="14">
        <v>916804.1699999999</v>
      </c>
      <c r="I339" s="2"/>
      <c r="J339" s="20" t="s">
        <v>92</v>
      </c>
    </row>
    <row r="340" spans="1:10" ht="12.75">
      <c r="A340" s="36" t="s">
        <v>148</v>
      </c>
      <c r="B340" s="14">
        <v>0</v>
      </c>
      <c r="C340" s="14">
        <v>176419</v>
      </c>
      <c r="D340" s="51">
        <v>0</v>
      </c>
      <c r="E340" s="40">
        <f aca="true" t="shared" si="2" ref="E340:E345">H339-H340</f>
        <v>165075</v>
      </c>
      <c r="F340" s="14">
        <v>341494</v>
      </c>
      <c r="G340" s="38"/>
      <c r="H340" s="14">
        <v>751729.1699999999</v>
      </c>
      <c r="I340" s="2"/>
      <c r="J340" s="33" t="s">
        <v>93</v>
      </c>
    </row>
    <row r="341" spans="1:10" ht="12.75">
      <c r="A341" s="36" t="s">
        <v>108</v>
      </c>
      <c r="B341" s="14">
        <v>10958</v>
      </c>
      <c r="C341" s="14">
        <v>167485</v>
      </c>
      <c r="D341" s="51">
        <v>0</v>
      </c>
      <c r="E341" s="40">
        <f t="shared" si="2"/>
        <v>146544</v>
      </c>
      <c r="F341" s="14">
        <v>324987</v>
      </c>
      <c r="G341" s="38"/>
      <c r="H341" s="14">
        <v>605185.1699999999</v>
      </c>
      <c r="I341" s="2"/>
      <c r="J341" s="20" t="s">
        <v>94</v>
      </c>
    </row>
    <row r="342" spans="1:10" ht="12.75">
      <c r="A342" s="36" t="s">
        <v>95</v>
      </c>
      <c r="B342" s="14">
        <v>77850</v>
      </c>
      <c r="C342" s="14">
        <v>85317</v>
      </c>
      <c r="D342" s="51">
        <v>0</v>
      </c>
      <c r="E342" s="40">
        <f t="shared" si="2"/>
        <v>43085</v>
      </c>
      <c r="F342" s="14">
        <v>206252</v>
      </c>
      <c r="G342" s="38"/>
      <c r="H342" s="14">
        <v>562100.1699999999</v>
      </c>
      <c r="I342" s="2"/>
      <c r="J342" s="20" t="s">
        <v>95</v>
      </c>
    </row>
    <row r="343" spans="1:10" ht="12.75">
      <c r="A343" s="36" t="s">
        <v>111</v>
      </c>
      <c r="B343" s="14">
        <v>120483</v>
      </c>
      <c r="C343" s="14">
        <v>115284</v>
      </c>
      <c r="D343" s="51">
        <v>0</v>
      </c>
      <c r="E343" s="40">
        <f t="shared" si="2"/>
        <v>-79630</v>
      </c>
      <c r="F343" s="14">
        <v>156137</v>
      </c>
      <c r="G343" s="38"/>
      <c r="H343" s="14">
        <v>641730.1699999999</v>
      </c>
      <c r="I343" s="2"/>
      <c r="J343" s="20" t="s">
        <v>96</v>
      </c>
    </row>
    <row r="344" spans="1:10" ht="12.75">
      <c r="A344" s="36" t="s">
        <v>112</v>
      </c>
      <c r="B344" s="14">
        <v>30831</v>
      </c>
      <c r="C344" s="14">
        <v>24970</v>
      </c>
      <c r="D344" s="51">
        <v>0</v>
      </c>
      <c r="E344" s="40">
        <f t="shared" si="2"/>
        <v>8518</v>
      </c>
      <c r="F344" s="14">
        <v>64319</v>
      </c>
      <c r="G344" s="38"/>
      <c r="H344" s="14">
        <v>633212.1699999999</v>
      </c>
      <c r="I344" s="2"/>
      <c r="J344" s="20" t="s">
        <v>97</v>
      </c>
    </row>
    <row r="345" spans="1:10" ht="12.75">
      <c r="A345" s="36" t="s">
        <v>115</v>
      </c>
      <c r="B345" s="14">
        <v>215824</v>
      </c>
      <c r="C345" s="14">
        <v>33045</v>
      </c>
      <c r="D345" s="51">
        <v>0</v>
      </c>
      <c r="E345" s="40">
        <f t="shared" si="2"/>
        <v>-159935</v>
      </c>
      <c r="F345" s="14">
        <v>88934</v>
      </c>
      <c r="G345" s="38"/>
      <c r="H345" s="14">
        <v>793147.1699999999</v>
      </c>
      <c r="I345" s="2"/>
      <c r="J345" s="20" t="s">
        <v>98</v>
      </c>
    </row>
    <row r="346" spans="1:10" ht="12.75">
      <c r="A346" s="36" t="s">
        <v>99</v>
      </c>
      <c r="B346" s="14">
        <v>103918</v>
      </c>
      <c r="C346" s="14">
        <v>48984</v>
      </c>
      <c r="D346" s="51">
        <v>0</v>
      </c>
      <c r="E346" s="40">
        <f>H345-H346</f>
        <v>-30355</v>
      </c>
      <c r="F346" s="14">
        <v>122547</v>
      </c>
      <c r="G346" s="38"/>
      <c r="H346" s="14">
        <v>823502.1699999999</v>
      </c>
      <c r="I346" s="2"/>
      <c r="J346" s="33" t="s">
        <v>99</v>
      </c>
    </row>
    <row r="347" spans="1:10" ht="12.75">
      <c r="A347" s="36" t="s">
        <v>100</v>
      </c>
      <c r="B347" s="14">
        <v>33000</v>
      </c>
      <c r="C347" s="14">
        <v>103990.983</v>
      </c>
      <c r="D347" s="51">
        <v>0</v>
      </c>
      <c r="E347" s="40">
        <f>H346-H347</f>
        <v>37900.81700000004</v>
      </c>
      <c r="F347" s="14">
        <v>174891.8</v>
      </c>
      <c r="G347" s="38"/>
      <c r="H347" s="14">
        <v>785601.3529999999</v>
      </c>
      <c r="I347" s="2"/>
      <c r="J347" s="33" t="s">
        <v>100</v>
      </c>
    </row>
    <row r="348" spans="1:10" ht="12.75">
      <c r="A348" s="36" t="s">
        <v>105</v>
      </c>
      <c r="B348" s="14">
        <v>62788</v>
      </c>
      <c r="C348" s="14">
        <v>72979.206</v>
      </c>
      <c r="D348" s="51">
        <v>0</v>
      </c>
      <c r="E348" s="40">
        <f>H347-H348</f>
        <v>40503.793999999994</v>
      </c>
      <c r="F348" s="14">
        <v>176271</v>
      </c>
      <c r="G348" s="38"/>
      <c r="H348" s="14">
        <v>745097.5589999999</v>
      </c>
      <c r="I348" s="2"/>
      <c r="J348" s="33" t="s">
        <v>101</v>
      </c>
    </row>
    <row r="349" spans="1:10" ht="12.75">
      <c r="A349" s="36" t="s">
        <v>102</v>
      </c>
      <c r="B349" s="14">
        <v>137219</v>
      </c>
      <c r="C349" s="14">
        <v>129484</v>
      </c>
      <c r="D349" s="51">
        <v>0</v>
      </c>
      <c r="E349" s="40">
        <f>H348-H349</f>
        <v>-49110</v>
      </c>
      <c r="F349" s="14">
        <v>217593</v>
      </c>
      <c r="G349" s="38"/>
      <c r="H349" s="14">
        <v>794207.5589999999</v>
      </c>
      <c r="I349" s="2"/>
      <c r="J349" s="33" t="s">
        <v>102</v>
      </c>
    </row>
    <row r="350" spans="1:10" ht="13.5" thickBot="1">
      <c r="A350" s="41" t="s">
        <v>91</v>
      </c>
      <c r="B350" s="53">
        <v>224770</v>
      </c>
      <c r="C350" s="53">
        <v>136631.1</v>
      </c>
      <c r="D350" s="52">
        <v>0</v>
      </c>
      <c r="E350" s="54">
        <f>H349-H350</f>
        <v>-121227.00000000012</v>
      </c>
      <c r="F350" s="53">
        <v>240174.1</v>
      </c>
      <c r="G350" s="48"/>
      <c r="H350" s="53">
        <v>915434.559</v>
      </c>
      <c r="I350" s="48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14">
        <v>0</v>
      </c>
      <c r="C352" s="14">
        <v>173096.45</v>
      </c>
      <c r="D352" s="51">
        <v>0</v>
      </c>
      <c r="E352" s="40">
        <f>H350-H352</f>
        <v>98685.04999999993</v>
      </c>
      <c r="F352" s="14">
        <v>271781.5</v>
      </c>
      <c r="G352" s="38"/>
      <c r="H352" s="14">
        <v>816749.5090000001</v>
      </c>
      <c r="J352" s="20" t="str">
        <f aca="true" t="shared" si="3" ref="J352:J363">J339</f>
        <v>January</v>
      </c>
    </row>
    <row r="353" spans="1:10" ht="12.75">
      <c r="A353" s="36" t="s">
        <v>148</v>
      </c>
      <c r="B353" s="14">
        <v>67956</v>
      </c>
      <c r="C353" s="14">
        <v>151926.28</v>
      </c>
      <c r="D353" s="51">
        <v>0</v>
      </c>
      <c r="E353" s="40">
        <f aca="true" t="shared" si="4" ref="E353:E358">H352-H353</f>
        <v>123982.71999999997</v>
      </c>
      <c r="F353" s="14">
        <v>343865</v>
      </c>
      <c r="G353" s="38"/>
      <c r="H353" s="14">
        <v>692766.7890000001</v>
      </c>
      <c r="J353" s="20" t="str">
        <f t="shared" si="3"/>
        <v>February</v>
      </c>
    </row>
    <row r="354" spans="1:10" ht="12.75">
      <c r="A354" s="36" t="s">
        <v>108</v>
      </c>
      <c r="B354" s="14">
        <v>39017</v>
      </c>
      <c r="C354" s="14">
        <v>138558</v>
      </c>
      <c r="D354" s="51">
        <v>0</v>
      </c>
      <c r="E354" s="40">
        <f t="shared" si="4"/>
        <v>271940</v>
      </c>
      <c r="F354" s="14">
        <v>449515</v>
      </c>
      <c r="G354" s="38"/>
      <c r="H354" s="14">
        <v>420826.7890000001</v>
      </c>
      <c r="J354" s="20" t="str">
        <f t="shared" si="3"/>
        <v>March</v>
      </c>
    </row>
    <row r="355" spans="1:10" ht="12.75">
      <c r="A355" s="36" t="s">
        <v>95</v>
      </c>
      <c r="B355" s="14">
        <v>197851</v>
      </c>
      <c r="C355" s="14">
        <v>203492.31399999998</v>
      </c>
      <c r="D355" s="51">
        <v>0</v>
      </c>
      <c r="E355" s="40">
        <f t="shared" si="4"/>
        <v>-159122.97400000005</v>
      </c>
      <c r="F355" s="14">
        <v>242220.34</v>
      </c>
      <c r="G355" s="38"/>
      <c r="H355" s="14">
        <v>579949.7630000002</v>
      </c>
      <c r="J355" s="20" t="str">
        <f t="shared" si="3"/>
        <v>April</v>
      </c>
    </row>
    <row r="356" spans="1:10" ht="12.75">
      <c r="A356" s="36" t="s">
        <v>111</v>
      </c>
      <c r="B356" s="14">
        <v>0</v>
      </c>
      <c r="C356" s="14">
        <v>126005.85399999999</v>
      </c>
      <c r="D356" s="51">
        <v>0</v>
      </c>
      <c r="E356" s="40">
        <f t="shared" si="4"/>
        <v>2926.146000000066</v>
      </c>
      <c r="F356" s="14">
        <v>128932</v>
      </c>
      <c r="G356" s="38"/>
      <c r="H356" s="14">
        <v>577023.6170000001</v>
      </c>
      <c r="J356" s="20" t="str">
        <f t="shared" si="3"/>
        <v>May</v>
      </c>
    </row>
    <row r="357" spans="1:10" ht="12.75">
      <c r="A357" s="36" t="s">
        <v>112</v>
      </c>
      <c r="B357" s="14">
        <v>65547</v>
      </c>
      <c r="C357" s="14">
        <v>14778</v>
      </c>
      <c r="D357" s="51">
        <v>0</v>
      </c>
      <c r="E357" s="40">
        <f t="shared" si="4"/>
        <v>-31805</v>
      </c>
      <c r="F357" s="14">
        <v>48520</v>
      </c>
      <c r="G357" s="38"/>
      <c r="H357" s="14">
        <v>608828.6170000001</v>
      </c>
      <c r="J357" s="20" t="str">
        <f t="shared" si="3"/>
        <v>June</v>
      </c>
    </row>
    <row r="358" spans="1:10" ht="12.75">
      <c r="A358" s="36" t="s">
        <v>115</v>
      </c>
      <c r="B358" s="14">
        <v>79782</v>
      </c>
      <c r="C358" s="14">
        <v>38930</v>
      </c>
      <c r="D358" s="51">
        <v>0</v>
      </c>
      <c r="E358" s="40">
        <f t="shared" si="4"/>
        <v>2285</v>
      </c>
      <c r="F358" s="14">
        <v>120997</v>
      </c>
      <c r="G358" s="38"/>
      <c r="H358" s="14">
        <v>606543.6170000001</v>
      </c>
      <c r="J358" s="20" t="str">
        <f t="shared" si="3"/>
        <v>July</v>
      </c>
    </row>
    <row r="359" spans="1:10" ht="12.75">
      <c r="A359" s="36" t="s">
        <v>99</v>
      </c>
      <c r="B359" s="14">
        <v>79725</v>
      </c>
      <c r="C359" s="14">
        <v>134795</v>
      </c>
      <c r="D359" s="51">
        <v>0</v>
      </c>
      <c r="E359" s="40">
        <f>H358-H359</f>
        <v>-89993</v>
      </c>
      <c r="F359" s="14">
        <v>124527</v>
      </c>
      <c r="G359" s="38"/>
      <c r="H359" s="14">
        <v>696536.6170000001</v>
      </c>
      <c r="J359" s="20" t="str">
        <f t="shared" si="3"/>
        <v>August</v>
      </c>
    </row>
    <row r="360" spans="1:10" ht="12.75">
      <c r="A360" s="36" t="s">
        <v>100</v>
      </c>
      <c r="B360" s="14">
        <v>106347</v>
      </c>
      <c r="C360" s="14">
        <v>117244</v>
      </c>
      <c r="D360" s="51">
        <v>0</v>
      </c>
      <c r="E360" s="40">
        <f>H359-H360</f>
        <v>-96138</v>
      </c>
      <c r="F360" s="14">
        <v>127453</v>
      </c>
      <c r="G360" s="38"/>
      <c r="H360" s="14">
        <v>792674.6170000001</v>
      </c>
      <c r="J360" s="20" t="str">
        <f t="shared" si="3"/>
        <v>September</v>
      </c>
    </row>
    <row r="361" spans="1:10" ht="12.75">
      <c r="A361" s="36" t="s">
        <v>105</v>
      </c>
      <c r="B361" s="14">
        <v>190905</v>
      </c>
      <c r="C361" s="14">
        <v>196908</v>
      </c>
      <c r="D361" s="51">
        <v>0</v>
      </c>
      <c r="E361" s="40">
        <f>H360-H361</f>
        <v>-206763</v>
      </c>
      <c r="F361" s="14">
        <v>181050</v>
      </c>
      <c r="G361" s="38"/>
      <c r="H361" s="14">
        <v>999437.6170000001</v>
      </c>
      <c r="J361" s="20" t="str">
        <f t="shared" si="3"/>
        <v>October</v>
      </c>
    </row>
    <row r="362" spans="1:10" ht="12.75">
      <c r="A362" s="36" t="s">
        <v>102</v>
      </c>
      <c r="B362" s="14">
        <v>90659</v>
      </c>
      <c r="C362" s="14">
        <v>110560.2</v>
      </c>
      <c r="D362" s="51">
        <v>0</v>
      </c>
      <c r="E362" s="40">
        <f>H361-H362</f>
        <v>-4964</v>
      </c>
      <c r="F362" s="14">
        <v>196255.2</v>
      </c>
      <c r="G362" s="38"/>
      <c r="H362" s="14">
        <v>1004401.6170000001</v>
      </c>
      <c r="J362" s="20" t="str">
        <f t="shared" si="3"/>
        <v>November</v>
      </c>
    </row>
    <row r="363" spans="1:10" ht="13.5" thickBot="1">
      <c r="A363" s="41" t="s">
        <v>91</v>
      </c>
      <c r="B363" s="53">
        <v>44971</v>
      </c>
      <c r="C363" s="53">
        <v>127074</v>
      </c>
      <c r="D363" s="52">
        <v>0</v>
      </c>
      <c r="E363" s="54">
        <f>H362-H363</f>
        <v>121987.43999999994</v>
      </c>
      <c r="F363" s="53">
        <v>294032.44</v>
      </c>
      <c r="G363" s="48"/>
      <c r="H363" s="53">
        <v>882414.1770000001</v>
      </c>
      <c r="I363" s="48"/>
      <c r="J363" s="50" t="str">
        <f t="shared" si="3"/>
        <v>December</v>
      </c>
    </row>
    <row r="364" spans="1:10" ht="12.75">
      <c r="A364" s="35">
        <v>2019</v>
      </c>
      <c r="J364" s="35">
        <v>2019</v>
      </c>
    </row>
    <row r="365" spans="1:10" ht="12.75">
      <c r="A365" s="36" t="str">
        <f aca="true" t="shared" si="5" ref="A365:A399">A352</f>
        <v>Januar</v>
      </c>
      <c r="B365" s="14">
        <v>212651</v>
      </c>
      <c r="C365" s="14">
        <v>143366.6</v>
      </c>
      <c r="D365" s="51">
        <v>0</v>
      </c>
      <c r="E365" s="40">
        <f>H363-H365</f>
        <v>-33312.12000000011</v>
      </c>
      <c r="F365" s="14">
        <v>322705.48</v>
      </c>
      <c r="G365" s="38"/>
      <c r="H365" s="14">
        <v>915726.2970000003</v>
      </c>
      <c r="J365" s="80" t="str">
        <f aca="true" t="shared" si="6" ref="J365:J394">J352</f>
        <v>January</v>
      </c>
    </row>
    <row r="366" spans="1:10" ht="12.75">
      <c r="A366" s="36" t="str">
        <f t="shared" si="5"/>
        <v>Februar</v>
      </c>
      <c r="B366" s="14">
        <v>72865</v>
      </c>
      <c r="C366" s="14">
        <v>110964.4</v>
      </c>
      <c r="D366" s="51">
        <v>0</v>
      </c>
      <c r="E366" s="40">
        <f aca="true" t="shared" si="7" ref="E366:E371">H365-H366</f>
        <v>68089.04000000004</v>
      </c>
      <c r="F366" s="14">
        <v>251918.44</v>
      </c>
      <c r="G366" s="38"/>
      <c r="H366" s="14">
        <v>847637.2570000002</v>
      </c>
      <c r="J366" s="80" t="str">
        <f t="shared" si="6"/>
        <v>February</v>
      </c>
    </row>
    <row r="367" spans="1:10" ht="12.75">
      <c r="A367" s="36" t="str">
        <f t="shared" si="5"/>
        <v>Marts</v>
      </c>
      <c r="B367" s="14">
        <v>0</v>
      </c>
      <c r="C367" s="14">
        <v>126506.34</v>
      </c>
      <c r="D367" s="51">
        <v>0</v>
      </c>
      <c r="E367" s="40">
        <f t="shared" si="7"/>
        <v>72104.56000000006</v>
      </c>
      <c r="F367" s="14">
        <v>198610.9</v>
      </c>
      <c r="G367" s="38"/>
      <c r="H367" s="14">
        <v>775532.6970000002</v>
      </c>
      <c r="J367" s="80" t="str">
        <f t="shared" si="6"/>
        <v>March</v>
      </c>
    </row>
    <row r="368" spans="1:10" ht="12.75">
      <c r="A368" s="36" t="str">
        <f t="shared" si="5"/>
        <v>April</v>
      </c>
      <c r="B368" s="14">
        <v>32662</v>
      </c>
      <c r="C368" s="14">
        <v>119744.01999999999</v>
      </c>
      <c r="D368" s="51">
        <v>0</v>
      </c>
      <c r="E368" s="40">
        <f t="shared" si="7"/>
        <v>-16163.699999999953</v>
      </c>
      <c r="F368" s="14">
        <v>136242.32</v>
      </c>
      <c r="G368" s="38"/>
      <c r="H368" s="14">
        <v>791696.3970000001</v>
      </c>
      <c r="J368" s="80" t="str">
        <f t="shared" si="6"/>
        <v>April</v>
      </c>
    </row>
    <row r="369" spans="1:10" ht="12.75">
      <c r="A369" s="36" t="str">
        <f t="shared" si="5"/>
        <v>Maj</v>
      </c>
      <c r="B369" s="14">
        <v>111089</v>
      </c>
      <c r="C369" s="14">
        <v>26204.7</v>
      </c>
      <c r="D369" s="51">
        <v>0</v>
      </c>
      <c r="E369" s="40">
        <f t="shared" si="7"/>
        <v>-68239</v>
      </c>
      <c r="F369" s="14">
        <v>69054.7</v>
      </c>
      <c r="G369" s="38"/>
      <c r="H369" s="14">
        <v>859935.3970000001</v>
      </c>
      <c r="J369" s="80" t="str">
        <f t="shared" si="6"/>
        <v>May</v>
      </c>
    </row>
    <row r="370" spans="1:10" ht="12.75">
      <c r="A370" s="36" t="str">
        <f t="shared" si="5"/>
        <v>Juni</v>
      </c>
      <c r="B370" s="14">
        <v>0</v>
      </c>
      <c r="C370" s="14">
        <v>0.3</v>
      </c>
      <c r="D370" s="51">
        <v>0</v>
      </c>
      <c r="E370" s="40">
        <f t="shared" si="7"/>
        <v>17352</v>
      </c>
      <c r="F370" s="14">
        <v>17352.3</v>
      </c>
      <c r="G370" s="38"/>
      <c r="H370" s="14">
        <v>842583.3970000001</v>
      </c>
      <c r="J370" s="80" t="str">
        <f t="shared" si="6"/>
        <v>June</v>
      </c>
    </row>
    <row r="371" spans="1:10" ht="12.75">
      <c r="A371" s="36" t="str">
        <f t="shared" si="5"/>
        <v>Juli</v>
      </c>
      <c r="B371" s="14">
        <v>10346</v>
      </c>
      <c r="C371" s="14">
        <v>1.7</v>
      </c>
      <c r="D371" s="51">
        <v>0</v>
      </c>
      <c r="E371" s="40">
        <f t="shared" si="7"/>
        <v>-5195</v>
      </c>
      <c r="F371" s="14">
        <v>5152.7</v>
      </c>
      <c r="G371" s="38"/>
      <c r="H371" s="14">
        <v>847778.3970000001</v>
      </c>
      <c r="J371" s="80" t="str">
        <f t="shared" si="6"/>
        <v>July</v>
      </c>
    </row>
    <row r="372" spans="1:10" ht="12.75">
      <c r="A372" s="36" t="str">
        <f t="shared" si="5"/>
        <v>August</v>
      </c>
      <c r="B372" s="14">
        <v>0</v>
      </c>
      <c r="C372" s="14">
        <v>50089</v>
      </c>
      <c r="D372" s="51">
        <v>0</v>
      </c>
      <c r="E372" s="40">
        <f>H371-H372</f>
        <v>-39873</v>
      </c>
      <c r="F372" s="14">
        <v>10216</v>
      </c>
      <c r="G372" s="38"/>
      <c r="H372" s="14">
        <v>887651.3970000001</v>
      </c>
      <c r="J372" s="80" t="str">
        <f t="shared" si="6"/>
        <v>August</v>
      </c>
    </row>
    <row r="373" spans="1:10" ht="12.75">
      <c r="A373" s="36" t="str">
        <f t="shared" si="5"/>
        <v>September</v>
      </c>
      <c r="B373" s="14">
        <v>32745</v>
      </c>
      <c r="C373" s="14">
        <v>1.7</v>
      </c>
      <c r="D373" s="51">
        <v>0</v>
      </c>
      <c r="E373" s="40">
        <f>H372-H373</f>
        <v>-4944</v>
      </c>
      <c r="F373" s="14">
        <v>27802.7</v>
      </c>
      <c r="G373" s="38"/>
      <c r="H373" s="14">
        <v>892595.3970000001</v>
      </c>
      <c r="J373" s="80" t="str">
        <f t="shared" si="6"/>
        <v>September</v>
      </c>
    </row>
    <row r="374" spans="1:10" ht="12.75">
      <c r="A374" s="36" t="str">
        <f t="shared" si="5"/>
        <v>Oktober</v>
      </c>
      <c r="B374" s="14">
        <v>29305</v>
      </c>
      <c r="C374" s="14">
        <v>224</v>
      </c>
      <c r="D374" s="51">
        <v>0</v>
      </c>
      <c r="E374" s="40">
        <f>H373-H374</f>
        <v>27984.01000000001</v>
      </c>
      <c r="F374" s="14">
        <v>57513.01</v>
      </c>
      <c r="G374" s="38"/>
      <c r="H374" s="14">
        <v>864611.3870000001</v>
      </c>
      <c r="J374" s="80" t="str">
        <f t="shared" si="6"/>
        <v>October</v>
      </c>
    </row>
    <row r="375" spans="1:10" ht="12.75">
      <c r="A375" s="36" t="str">
        <f t="shared" si="5"/>
        <v>November</v>
      </c>
      <c r="B375" s="14">
        <v>100497</v>
      </c>
      <c r="C375" s="14">
        <v>24139.3</v>
      </c>
      <c r="D375" s="51">
        <v>0</v>
      </c>
      <c r="E375" s="40">
        <f>H374-H375</f>
        <v>5940</v>
      </c>
      <c r="F375" s="14">
        <v>130576.3</v>
      </c>
      <c r="G375" s="38"/>
      <c r="H375" s="14">
        <v>858671.3870000001</v>
      </c>
      <c r="J375" s="80" t="str">
        <f t="shared" si="6"/>
        <v>November</v>
      </c>
    </row>
    <row r="376" spans="1:10" ht="13.5" thickBot="1">
      <c r="A376" s="41" t="str">
        <f t="shared" si="5"/>
        <v>December</v>
      </c>
      <c r="B376" s="53">
        <v>33359</v>
      </c>
      <c r="C376" s="53">
        <v>84140</v>
      </c>
      <c r="D376" s="52">
        <v>0</v>
      </c>
      <c r="E376" s="54">
        <f>H375-H376</f>
        <v>57106</v>
      </c>
      <c r="F376" s="53">
        <v>174605</v>
      </c>
      <c r="G376" s="48"/>
      <c r="H376" s="53">
        <v>801565.3870000001</v>
      </c>
      <c r="I376" s="48"/>
      <c r="J376" s="50" t="str">
        <f t="shared" si="6"/>
        <v>December</v>
      </c>
    </row>
    <row r="377" spans="1:10" ht="12.75">
      <c r="A377" s="35">
        <v>2020</v>
      </c>
      <c r="B377" s="14"/>
      <c r="C377" s="14"/>
      <c r="D377" s="51"/>
      <c r="E377" s="40"/>
      <c r="F377" s="14"/>
      <c r="G377" s="38"/>
      <c r="H377" s="14"/>
      <c r="J377" s="35">
        <v>2020</v>
      </c>
    </row>
    <row r="378" spans="1:10" ht="12.75">
      <c r="A378" s="36" t="str">
        <f t="shared" si="5"/>
        <v>Januar</v>
      </c>
      <c r="B378" s="14">
        <v>0</v>
      </c>
      <c r="C378" s="14">
        <v>79500</v>
      </c>
      <c r="D378" s="51">
        <v>0</v>
      </c>
      <c r="E378" s="40">
        <f>H376-H378</f>
        <v>94419</v>
      </c>
      <c r="F378" s="14">
        <v>173919</v>
      </c>
      <c r="G378" s="38"/>
      <c r="H378" s="14">
        <v>707146.3870000001</v>
      </c>
      <c r="J378" s="80" t="str">
        <f t="shared" si="6"/>
        <v>January</v>
      </c>
    </row>
    <row r="379" spans="1:10" ht="12.75">
      <c r="A379" s="36" t="str">
        <f t="shared" si="5"/>
        <v>Februar</v>
      </c>
      <c r="B379" s="14">
        <v>0</v>
      </c>
      <c r="C379" s="14">
        <v>51854</v>
      </c>
      <c r="D379" s="51">
        <v>0</v>
      </c>
      <c r="E379" s="40">
        <f aca="true" t="shared" si="8" ref="E379:E384">H378-H379</f>
        <v>135263</v>
      </c>
      <c r="F379" s="14">
        <v>187117</v>
      </c>
      <c r="G379" s="38"/>
      <c r="H379" s="14">
        <v>571883.3870000001</v>
      </c>
      <c r="J379" s="80" t="str">
        <f t="shared" si="6"/>
        <v>February</v>
      </c>
    </row>
    <row r="380" spans="1:10" ht="12.75">
      <c r="A380" s="36" t="str">
        <f t="shared" si="5"/>
        <v>Marts</v>
      </c>
      <c r="B380" s="14">
        <v>41900</v>
      </c>
      <c r="C380" s="14">
        <v>60543.013</v>
      </c>
      <c r="D380" s="51">
        <v>0</v>
      </c>
      <c r="E380" s="40">
        <f t="shared" si="8"/>
        <v>55249.986999999965</v>
      </c>
      <c r="F380" s="14">
        <v>157693</v>
      </c>
      <c r="G380" s="38"/>
      <c r="H380" s="14">
        <v>516633.40000000014</v>
      </c>
      <c r="J380" s="80" t="str">
        <f t="shared" si="6"/>
        <v>March</v>
      </c>
    </row>
    <row r="381" spans="1:10" ht="12.75">
      <c r="A381" s="36" t="str">
        <f t="shared" si="5"/>
        <v>April</v>
      </c>
      <c r="B381" s="14">
        <v>110791</v>
      </c>
      <c r="C381" s="14">
        <v>488</v>
      </c>
      <c r="D381" s="51">
        <v>0</v>
      </c>
      <c r="E381" s="40">
        <f t="shared" si="8"/>
        <v>-58598</v>
      </c>
      <c r="F381" s="14">
        <v>52681</v>
      </c>
      <c r="G381" s="38"/>
      <c r="H381" s="14">
        <v>575231.4000000001</v>
      </c>
      <c r="J381" s="80" t="str">
        <f t="shared" si="6"/>
        <v>April</v>
      </c>
    </row>
    <row r="382" spans="1:10" ht="12.75">
      <c r="A382" s="36" t="str">
        <f t="shared" si="5"/>
        <v>Maj</v>
      </c>
      <c r="B382" s="14">
        <v>31872</v>
      </c>
      <c r="C382" s="14">
        <v>142538.99236</v>
      </c>
      <c r="D382" s="51">
        <v>0</v>
      </c>
      <c r="E382" s="40">
        <f t="shared" si="8"/>
        <v>-84153.99236000003</v>
      </c>
      <c r="F382" s="14">
        <v>90257</v>
      </c>
      <c r="G382" s="38"/>
      <c r="H382" s="14">
        <v>659385.3923600002</v>
      </c>
      <c r="J382" s="80" t="str">
        <f t="shared" si="6"/>
        <v>May</v>
      </c>
    </row>
    <row r="383" spans="1:10" ht="12.75">
      <c r="A383" s="36" t="str">
        <f t="shared" si="5"/>
        <v>Juni</v>
      </c>
      <c r="B383" s="14">
        <v>111370</v>
      </c>
      <c r="C383" s="14">
        <v>3203</v>
      </c>
      <c r="D383" s="51">
        <v>0</v>
      </c>
      <c r="E383" s="40">
        <f t="shared" si="8"/>
        <v>-53979</v>
      </c>
      <c r="F383" s="14">
        <v>60594</v>
      </c>
      <c r="G383" s="38"/>
      <c r="H383" s="14">
        <v>713364.3923600002</v>
      </c>
      <c r="J383" s="80" t="str">
        <f t="shared" si="6"/>
        <v>June</v>
      </c>
    </row>
    <row r="384" spans="1:10" ht="12.75">
      <c r="A384" s="36" t="str">
        <f t="shared" si="5"/>
        <v>Juli</v>
      </c>
      <c r="B384" s="14">
        <v>151778</v>
      </c>
      <c r="C384" s="14">
        <v>2156</v>
      </c>
      <c r="D384" s="51">
        <v>0</v>
      </c>
      <c r="E384" s="40">
        <f t="shared" si="8"/>
        <v>-83933</v>
      </c>
      <c r="F384" s="14">
        <v>70001</v>
      </c>
      <c r="G384" s="38"/>
      <c r="H384" s="14">
        <v>797297.3923600002</v>
      </c>
      <c r="J384" s="80" t="str">
        <f t="shared" si="6"/>
        <v>July</v>
      </c>
    </row>
    <row r="385" spans="1:10" ht="12.75">
      <c r="A385" s="36" t="str">
        <f t="shared" si="5"/>
        <v>August</v>
      </c>
      <c r="B385" s="14">
        <v>34632</v>
      </c>
      <c r="C385" s="14">
        <v>71349.17000000001</v>
      </c>
      <c r="D385" s="51">
        <v>0</v>
      </c>
      <c r="E385" s="40">
        <f>H384-H385</f>
        <v>-43703.070000000065</v>
      </c>
      <c r="F385" s="14">
        <v>62278.1</v>
      </c>
      <c r="G385" s="38"/>
      <c r="H385" s="14">
        <v>841000.4623600002</v>
      </c>
      <c r="J385" s="80" t="str">
        <f t="shared" si="6"/>
        <v>August</v>
      </c>
    </row>
    <row r="386" spans="1:10" ht="12.75">
      <c r="A386" s="36" t="str">
        <f t="shared" si="5"/>
        <v>September</v>
      </c>
      <c r="B386" s="14">
        <v>80538</v>
      </c>
      <c r="C386" s="14">
        <v>54874.42</v>
      </c>
      <c r="D386" s="51">
        <v>0</v>
      </c>
      <c r="E386" s="40">
        <f>H385-H386</f>
        <v>-95442.42000000004</v>
      </c>
      <c r="F386" s="14">
        <v>39970</v>
      </c>
      <c r="G386" s="38"/>
      <c r="H386" s="14">
        <v>936442.8823600003</v>
      </c>
      <c r="J386" s="80" t="str">
        <f t="shared" si="6"/>
        <v>September</v>
      </c>
    </row>
    <row r="387" spans="1:10" ht="12.75">
      <c r="A387" s="36" t="str">
        <f t="shared" si="5"/>
        <v>Oktober</v>
      </c>
      <c r="B387" s="14">
        <v>100276</v>
      </c>
      <c r="C387" s="14">
        <v>50861</v>
      </c>
      <c r="D387" s="51">
        <v>0</v>
      </c>
      <c r="E387" s="40">
        <f>H386-H387</f>
        <v>-93890.99999999988</v>
      </c>
      <c r="F387" s="14">
        <v>57246</v>
      </c>
      <c r="G387" s="38"/>
      <c r="H387" s="14">
        <v>1030333.8823600002</v>
      </c>
      <c r="J387" s="80" t="str">
        <f t="shared" si="6"/>
        <v>October</v>
      </c>
    </row>
    <row r="388" spans="1:10" ht="12.75">
      <c r="A388" s="36" t="str">
        <f t="shared" si="5"/>
        <v>November</v>
      </c>
      <c r="B388" s="14">
        <v>62440</v>
      </c>
      <c r="C388" s="14">
        <v>67622</v>
      </c>
      <c r="D388" s="51">
        <v>0</v>
      </c>
      <c r="E388" s="40">
        <f>H387-H388</f>
        <v>-43937</v>
      </c>
      <c r="F388" s="14">
        <v>86125</v>
      </c>
      <c r="G388" s="38"/>
      <c r="H388" s="14">
        <v>1074270.8823600002</v>
      </c>
      <c r="J388" s="80" t="str">
        <f t="shared" si="6"/>
        <v>November</v>
      </c>
    </row>
    <row r="389" spans="1:10" ht="13.5" thickBot="1">
      <c r="A389" s="41" t="str">
        <f t="shared" si="5"/>
        <v>December</v>
      </c>
      <c r="B389" s="53">
        <v>44972</v>
      </c>
      <c r="C389" s="53">
        <v>94694</v>
      </c>
      <c r="D389" s="52">
        <v>0</v>
      </c>
      <c r="E389" s="54">
        <f>H388-H389</f>
        <v>5248</v>
      </c>
      <c r="F389" s="53">
        <v>144914</v>
      </c>
      <c r="G389" s="48"/>
      <c r="H389" s="53">
        <v>1069022.8823600002</v>
      </c>
      <c r="I389" s="48"/>
      <c r="J389" s="50" t="str">
        <f t="shared" si="6"/>
        <v>December</v>
      </c>
    </row>
    <row r="390" spans="1:10" ht="12.75">
      <c r="A390" s="35">
        <v>2021</v>
      </c>
      <c r="B390" s="14"/>
      <c r="C390" s="14"/>
      <c r="D390" s="51"/>
      <c r="E390" s="40"/>
      <c r="F390" s="14"/>
      <c r="G390" s="38"/>
      <c r="H390" s="14"/>
      <c r="J390" s="35">
        <v>2021</v>
      </c>
    </row>
    <row r="391" spans="1:10" ht="12.75">
      <c r="A391" s="36" t="str">
        <f t="shared" si="5"/>
        <v>Januar</v>
      </c>
      <c r="B391" s="14">
        <v>0</v>
      </c>
      <c r="C391" s="14">
        <v>54999</v>
      </c>
      <c r="D391" s="51">
        <v>0</v>
      </c>
      <c r="E391" s="40">
        <f>H389-H391</f>
        <v>186461.00000000023</v>
      </c>
      <c r="F391" s="14">
        <v>241460</v>
      </c>
      <c r="G391" s="38"/>
      <c r="H391" s="14">
        <v>882561.8823599999</v>
      </c>
      <c r="J391" s="80" t="str">
        <f t="shared" si="6"/>
        <v>January</v>
      </c>
    </row>
    <row r="392" spans="1:10" ht="12.75">
      <c r="A392" s="36" t="str">
        <f t="shared" si="5"/>
        <v>Februar</v>
      </c>
      <c r="B392" s="14">
        <v>26400</v>
      </c>
      <c r="C392" s="14">
        <v>94437</v>
      </c>
      <c r="D392" s="51">
        <v>0</v>
      </c>
      <c r="E392" s="40">
        <f aca="true" t="shared" si="9" ref="E392:E397">H391-H392</f>
        <v>77515</v>
      </c>
      <c r="F392" s="14">
        <v>198352</v>
      </c>
      <c r="G392" s="38"/>
      <c r="H392" s="14">
        <v>805046.8823599999</v>
      </c>
      <c r="J392" s="80" t="str">
        <f t="shared" si="6"/>
        <v>February</v>
      </c>
    </row>
    <row r="393" spans="1:10" ht="12.75">
      <c r="A393" s="36" t="str">
        <f t="shared" si="5"/>
        <v>Marts</v>
      </c>
      <c r="B393" s="14">
        <v>0</v>
      </c>
      <c r="C393" s="14">
        <v>63963</v>
      </c>
      <c r="D393" s="51">
        <v>0</v>
      </c>
      <c r="E393" s="40">
        <f t="shared" si="9"/>
        <v>105339</v>
      </c>
      <c r="F393" s="14">
        <v>169302</v>
      </c>
      <c r="G393" s="38"/>
      <c r="H393" s="14">
        <v>699707.8823599999</v>
      </c>
      <c r="J393" s="80" t="str">
        <f t="shared" si="6"/>
        <v>March</v>
      </c>
    </row>
    <row r="394" spans="1:10" ht="12.75">
      <c r="A394" s="36" t="str">
        <f t="shared" si="5"/>
        <v>April</v>
      </c>
      <c r="B394" s="14">
        <v>0</v>
      </c>
      <c r="C394" s="14">
        <v>32</v>
      </c>
      <c r="D394" s="51">
        <v>0</v>
      </c>
      <c r="E394" s="40">
        <f t="shared" si="9"/>
        <v>107826</v>
      </c>
      <c r="F394" s="14">
        <v>107858</v>
      </c>
      <c r="G394" s="38"/>
      <c r="H394" s="14">
        <v>591881.8823599999</v>
      </c>
      <c r="J394" s="80" t="str">
        <f t="shared" si="6"/>
        <v>April</v>
      </c>
    </row>
    <row r="395" spans="1:10" ht="12.75">
      <c r="A395" s="36" t="str">
        <f t="shared" si="5"/>
        <v>Maj</v>
      </c>
      <c r="B395" s="14">
        <v>43631</v>
      </c>
      <c r="C395" s="14">
        <v>154.8</v>
      </c>
      <c r="D395" s="51">
        <v>0</v>
      </c>
      <c r="E395" s="40">
        <f t="shared" si="9"/>
        <v>-13579</v>
      </c>
      <c r="F395" s="14">
        <v>30206.8</v>
      </c>
      <c r="G395" s="38"/>
      <c r="H395" s="14">
        <v>605460.8823599999</v>
      </c>
      <c r="J395" s="80" t="str">
        <f>J382</f>
        <v>May</v>
      </c>
    </row>
    <row r="396" spans="1:10" ht="12.75">
      <c r="A396" s="36" t="str">
        <f t="shared" si="5"/>
        <v>Juni</v>
      </c>
      <c r="B396" s="14">
        <v>66704</v>
      </c>
      <c r="C396" s="14">
        <v>25893.843</v>
      </c>
      <c r="D396" s="51">
        <v>0</v>
      </c>
      <c r="E396" s="40">
        <f t="shared" si="9"/>
        <v>-6629.64300000004</v>
      </c>
      <c r="F396" s="14">
        <v>85968.2</v>
      </c>
      <c r="G396" s="38"/>
      <c r="H396" s="14">
        <v>612090.52536</v>
      </c>
      <c r="J396" s="80" t="str">
        <f>J383</f>
        <v>June</v>
      </c>
    </row>
    <row r="397" spans="1:10" ht="12.75">
      <c r="A397" s="36" t="str">
        <f t="shared" si="5"/>
        <v>Juli</v>
      </c>
      <c r="B397" s="14">
        <v>0</v>
      </c>
      <c r="C397" s="14">
        <v>88923</v>
      </c>
      <c r="D397" s="51">
        <v>0</v>
      </c>
      <c r="E397" s="40">
        <f t="shared" si="9"/>
        <v>36626</v>
      </c>
      <c r="F397" s="14">
        <v>125549</v>
      </c>
      <c r="G397" s="38"/>
      <c r="H397" s="14">
        <v>575464.52536</v>
      </c>
      <c r="J397" s="80" t="str">
        <f>J384</f>
        <v>July</v>
      </c>
    </row>
    <row r="398" spans="1:10" ht="12.75">
      <c r="A398" s="36" t="str">
        <f t="shared" si="5"/>
        <v>August</v>
      </c>
      <c r="B398" s="14">
        <v>28596</v>
      </c>
      <c r="C398" s="14">
        <v>43381</v>
      </c>
      <c r="D398" s="51">
        <v>0</v>
      </c>
      <c r="E398" s="40">
        <f>H397-H398</f>
        <v>15363</v>
      </c>
      <c r="F398" s="14">
        <v>87340</v>
      </c>
      <c r="G398" s="38"/>
      <c r="H398" s="14">
        <v>560101.52536</v>
      </c>
      <c r="J398" s="80" t="str">
        <f>J385</f>
        <v>August</v>
      </c>
    </row>
    <row r="399" spans="1:10" ht="12.75">
      <c r="A399" s="36" t="str">
        <f t="shared" si="5"/>
        <v>September</v>
      </c>
      <c r="B399" s="14">
        <v>123970</v>
      </c>
      <c r="C399" s="14">
        <v>39717</v>
      </c>
      <c r="D399" s="51">
        <v>0</v>
      </c>
      <c r="E399" s="40">
        <f>H398-H399</f>
        <v>-25362</v>
      </c>
      <c r="F399" s="14">
        <v>138325</v>
      </c>
      <c r="G399" s="38"/>
      <c r="H399" s="14">
        <v>585463.52536</v>
      </c>
      <c r="J399" s="80" t="str">
        <f>J386</f>
        <v>September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B44:H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99"/>
  <sheetViews>
    <sheetView zoomScalePageLayoutView="0" workbookViewId="0" topLeftCell="A1">
      <pane xSplit="1" ySplit="5" topLeftCell="B36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H127" sqref="B127:H127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4.7109375" style="0" bestFit="1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9</v>
      </c>
      <c r="F1" s="15"/>
      <c r="G1" s="1"/>
      <c r="H1" s="1" t="s">
        <v>62</v>
      </c>
      <c r="I1" s="1"/>
      <c r="J1" s="1"/>
    </row>
    <row r="2" spans="1:10" s="2" customFormat="1" ht="15.75">
      <c r="A2" s="1" t="s">
        <v>70</v>
      </c>
      <c r="F2" s="1"/>
      <c r="G2" s="1"/>
      <c r="H2" s="1" t="s">
        <v>71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415461</v>
      </c>
      <c r="C7" s="19">
        <v>-96702</v>
      </c>
      <c r="D7" s="19">
        <v>733</v>
      </c>
      <c r="E7" s="19">
        <v>32303</v>
      </c>
      <c r="F7" s="19">
        <v>350329</v>
      </c>
      <c r="G7" s="19"/>
      <c r="H7" s="19">
        <v>210599</v>
      </c>
      <c r="J7" s="18">
        <v>2005</v>
      </c>
    </row>
    <row r="8" spans="1:10" ht="12.75">
      <c r="A8" s="18">
        <v>2006</v>
      </c>
      <c r="B8" s="19">
        <v>456573</v>
      </c>
      <c r="C8" s="19">
        <v>-83654</v>
      </c>
      <c r="D8" s="19">
        <v>2173</v>
      </c>
      <c r="E8" s="19">
        <v>16754</v>
      </c>
      <c r="F8" s="19">
        <v>387500</v>
      </c>
      <c r="G8" s="19"/>
      <c r="H8" s="19">
        <v>193845</v>
      </c>
      <c r="J8" s="18">
        <v>2006</v>
      </c>
    </row>
    <row r="9" spans="1:10" ht="12.75">
      <c r="A9" s="18">
        <v>2007</v>
      </c>
      <c r="B9" s="19">
        <v>406158</v>
      </c>
      <c r="C9" s="19">
        <v>-65517</v>
      </c>
      <c r="D9" s="19">
        <v>4670</v>
      </c>
      <c r="E9" s="19">
        <v>46436</v>
      </c>
      <c r="F9" s="19">
        <v>382407</v>
      </c>
      <c r="G9" s="19"/>
      <c r="H9" s="19">
        <v>147409</v>
      </c>
      <c r="J9" s="18">
        <v>2007</v>
      </c>
    </row>
    <row r="10" spans="1:10" ht="12.75">
      <c r="A10" s="18">
        <v>2008</v>
      </c>
      <c r="B10" s="19">
        <v>395813</v>
      </c>
      <c r="C10" s="19">
        <v>-66754</v>
      </c>
      <c r="D10" s="19">
        <v>291</v>
      </c>
      <c r="E10" s="19">
        <v>-8185</v>
      </c>
      <c r="F10" s="19">
        <v>320583</v>
      </c>
      <c r="G10" s="19"/>
      <c r="H10" s="19">
        <v>155594</v>
      </c>
      <c r="J10" s="18">
        <v>2008</v>
      </c>
    </row>
    <row r="11" spans="1:10" ht="12.75">
      <c r="A11" s="18">
        <v>2009</v>
      </c>
      <c r="B11" s="19">
        <v>198902</v>
      </c>
      <c r="C11" s="19">
        <v>-36207</v>
      </c>
      <c r="D11" s="19">
        <v>0</v>
      </c>
      <c r="E11" s="19">
        <v>21466</v>
      </c>
      <c r="F11" s="19">
        <v>184161</v>
      </c>
      <c r="G11" s="19"/>
      <c r="H11" s="19">
        <v>134128</v>
      </c>
      <c r="J11" s="18">
        <v>2009</v>
      </c>
    </row>
    <row r="12" spans="1:10" ht="12.75">
      <c r="A12" s="18">
        <v>2010</v>
      </c>
      <c r="B12" s="19">
        <v>1087238</v>
      </c>
      <c r="C12" s="19">
        <v>-115802</v>
      </c>
      <c r="D12" s="19">
        <v>71389</v>
      </c>
      <c r="E12" s="19">
        <v>-684029</v>
      </c>
      <c r="F12" s="19">
        <v>217982</v>
      </c>
      <c r="G12" s="19"/>
      <c r="H12" s="44">
        <v>818157</v>
      </c>
      <c r="J12" s="18">
        <v>2010</v>
      </c>
    </row>
    <row r="13" spans="1:10" ht="12.75">
      <c r="A13" s="18">
        <v>2011</v>
      </c>
      <c r="B13" s="19">
        <v>2594716</v>
      </c>
      <c r="C13" s="19">
        <v>-1876156</v>
      </c>
      <c r="D13" s="19">
        <v>0</v>
      </c>
      <c r="E13" s="19">
        <v>-488855</v>
      </c>
      <c r="F13" s="19">
        <v>227741</v>
      </c>
      <c r="G13" s="19"/>
      <c r="H13" s="44">
        <v>1307012</v>
      </c>
      <c r="J13" s="18">
        <v>2011</v>
      </c>
    </row>
    <row r="14" spans="1:10" ht="12.75">
      <c r="A14" s="18">
        <v>2012</v>
      </c>
      <c r="B14" s="19">
        <v>1768125</v>
      </c>
      <c r="C14" s="19">
        <v>-1752253</v>
      </c>
      <c r="D14" s="19">
        <v>10535</v>
      </c>
      <c r="E14" s="19">
        <v>175105</v>
      </c>
      <c r="F14" s="19">
        <v>180442</v>
      </c>
      <c r="G14" s="19"/>
      <c r="H14" s="44">
        <v>1131907</v>
      </c>
      <c r="J14" s="18">
        <v>2012</v>
      </c>
    </row>
    <row r="15" spans="1:10" ht="12.75">
      <c r="A15" s="18">
        <v>2013</v>
      </c>
      <c r="B15" s="19">
        <v>2084242</v>
      </c>
      <c r="C15" s="19">
        <v>-2173228</v>
      </c>
      <c r="D15" s="19">
        <v>52380</v>
      </c>
      <c r="E15" s="19">
        <v>341722</v>
      </c>
      <c r="F15" s="19">
        <v>200356</v>
      </c>
      <c r="G15" s="19"/>
      <c r="H15" s="44">
        <v>790185</v>
      </c>
      <c r="J15" s="18">
        <v>2013</v>
      </c>
    </row>
    <row r="16" spans="1:10" ht="12.75">
      <c r="A16" s="18">
        <v>2014</v>
      </c>
      <c r="B16" s="19">
        <f>SUM(B90:B93)</f>
        <v>2405413.6</v>
      </c>
      <c r="C16" s="19">
        <f>SUM(C90:C93)</f>
        <v>-1974784.6</v>
      </c>
      <c r="D16" s="19">
        <f>SUM(D90:D93)</f>
        <v>52403</v>
      </c>
      <c r="E16" s="19">
        <f>SUM(E90:E93)</f>
        <v>-196634.00000000012</v>
      </c>
      <c r="F16" s="19">
        <f>SUM(F90:F93)</f>
        <v>181648</v>
      </c>
      <c r="G16" s="19"/>
      <c r="H16" s="44">
        <f>H93</f>
        <v>986819.0000000001</v>
      </c>
      <c r="J16" s="18">
        <v>2014</v>
      </c>
    </row>
    <row r="17" spans="1:10" ht="12.75">
      <c r="A17" s="18">
        <v>2015</v>
      </c>
      <c r="B17" s="19">
        <f>SUM(B95:B98)</f>
        <v>1325238.81</v>
      </c>
      <c r="C17" s="19">
        <f>SUM(C95:C98)</f>
        <v>-1429024.1</v>
      </c>
      <c r="D17" s="19">
        <f>SUM(D95:D98)</f>
        <v>92066</v>
      </c>
      <c r="E17" s="19">
        <f>SUM(E95:E98)</f>
        <v>381807.19000000006</v>
      </c>
      <c r="F17" s="19">
        <f>SUM(F95:F98)</f>
        <v>185952.89999999997</v>
      </c>
      <c r="G17" s="19"/>
      <c r="H17" s="44">
        <f>H98</f>
        <v>605011.81</v>
      </c>
      <c r="J17" s="18">
        <v>2015</v>
      </c>
    </row>
    <row r="18" spans="1:10" ht="12.75">
      <c r="A18" s="18">
        <v>2016</v>
      </c>
      <c r="B18" s="19">
        <f>SUM(B100:B103)</f>
        <v>1451035.862</v>
      </c>
      <c r="C18" s="19">
        <f>SUM(C100:C103)</f>
        <v>-1615809.5</v>
      </c>
      <c r="D18" s="19">
        <f>SUM(D100:D103)</f>
        <v>20828</v>
      </c>
      <c r="E18" s="19">
        <f>SUM(E100:E103)</f>
        <v>382182.338</v>
      </c>
      <c r="F18" s="19">
        <f>SUM(F100:F103)</f>
        <v>196580.7</v>
      </c>
      <c r="G18" s="19"/>
      <c r="H18" s="44">
        <f>H103</f>
        <v>222829.47200000007</v>
      </c>
      <c r="J18" s="18">
        <v>2016</v>
      </c>
    </row>
    <row r="19" spans="1:10" ht="12.75">
      <c r="A19" s="18">
        <v>2017</v>
      </c>
      <c r="B19" s="19">
        <f>SUM(B105:B108)</f>
        <v>1704425.046</v>
      </c>
      <c r="C19" s="19">
        <f>SUM(C105:C108)</f>
        <v>-1229383.9</v>
      </c>
      <c r="D19" s="19">
        <f>SUM(D105:D108)</f>
        <v>0</v>
      </c>
      <c r="E19" s="19">
        <f>SUM(E105:E108)</f>
        <v>-263029.93999999994</v>
      </c>
      <c r="F19" s="19">
        <f>SUM(F105:F108)</f>
        <v>212011.206</v>
      </c>
      <c r="G19" s="19"/>
      <c r="H19" s="44">
        <f>H108</f>
        <v>485859.412</v>
      </c>
      <c r="J19" s="18">
        <v>2017</v>
      </c>
    </row>
    <row r="20" spans="1:10" ht="12.75">
      <c r="A20" s="18">
        <v>2018</v>
      </c>
      <c r="B20" s="19">
        <f>SUM(B110:B113)</f>
        <v>1793233.7430000002</v>
      </c>
      <c r="C20" s="19">
        <f>SUM(C110:C113)</f>
        <v>-1487008</v>
      </c>
      <c r="D20" s="19">
        <f>SUM(D110:D113)</f>
        <v>16899</v>
      </c>
      <c r="E20" s="19">
        <f>SUM(E110:E113)</f>
        <v>-87284.97899999982</v>
      </c>
      <c r="F20" s="19">
        <f>SUM(F110:F113)</f>
        <v>202041.76400000002</v>
      </c>
      <c r="G20" s="19"/>
      <c r="H20" s="44">
        <f>H113</f>
        <v>573144.3909999998</v>
      </c>
      <c r="J20" s="18">
        <v>2018</v>
      </c>
    </row>
    <row r="21" spans="1:10" ht="12.75">
      <c r="A21" s="18">
        <v>2019</v>
      </c>
      <c r="B21" s="19">
        <f>SUM(B115:B118)</f>
        <v>1751830.098</v>
      </c>
      <c r="C21" s="19">
        <f>SUM(C115:C118)</f>
        <v>-630453.518</v>
      </c>
      <c r="D21" s="19">
        <f>SUM(D115:D118)</f>
        <v>45808</v>
      </c>
      <c r="E21" s="19">
        <f>SUM(E115:E118)</f>
        <v>-897825.1720000005</v>
      </c>
      <c r="F21" s="19">
        <f>SUM(F115:F118)</f>
        <v>177743.408</v>
      </c>
      <c r="G21" s="19"/>
      <c r="H21" s="44">
        <f>H118</f>
        <v>1470969.5630000003</v>
      </c>
      <c r="J21" s="18">
        <v>2019</v>
      </c>
    </row>
    <row r="22" spans="1:10" ht="12.75">
      <c r="A22" s="18">
        <v>2020</v>
      </c>
      <c r="B22" s="19">
        <f>SUM(B120:B123)</f>
        <v>340426.23099999997</v>
      </c>
      <c r="C22" s="19">
        <f>SUM(C120:C123)</f>
        <v>-563781</v>
      </c>
      <c r="D22" s="19">
        <f>SUM(D120:D123)</f>
        <v>194004</v>
      </c>
      <c r="E22" s="19">
        <f>SUM(E120:E123)</f>
        <v>587561.9989999998</v>
      </c>
      <c r="F22" s="19">
        <f>SUM(F120:F123)</f>
        <v>170203.23</v>
      </c>
      <c r="G22" s="19"/>
      <c r="H22" s="44">
        <f>H123</f>
        <v>883407.5640000005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20"/>
      <c r="B24" s="19"/>
      <c r="C24" s="19"/>
      <c r="D24" s="19"/>
      <c r="E24" s="19"/>
      <c r="F24" s="19"/>
      <c r="G24" s="19"/>
      <c r="H24" s="19"/>
      <c r="J24" s="20"/>
    </row>
    <row r="25" spans="1:12" ht="12.75">
      <c r="A25" s="18" t="str">
        <f>Elværkskul!A25</f>
        <v>Januar-september</v>
      </c>
      <c r="B25" s="19"/>
      <c r="C25" s="19"/>
      <c r="D25" s="19"/>
      <c r="E25" s="19"/>
      <c r="F25" s="19"/>
      <c r="G25" s="44"/>
      <c r="H25" s="44"/>
      <c r="I25" s="2"/>
      <c r="J25" s="18" t="str">
        <f>Elværkskul!J25</f>
        <v>January-September</v>
      </c>
      <c r="L25" s="2"/>
    </row>
    <row r="26" spans="1:10" ht="12.75">
      <c r="A26" s="18">
        <v>2005</v>
      </c>
      <c r="B26" s="19">
        <f>SUM(B183:B191)</f>
        <v>344132</v>
      </c>
      <c r="C26" s="19">
        <f>SUM(C183:C191)</f>
        <v>-71578</v>
      </c>
      <c r="D26" s="19">
        <f>SUM(D183:D191)</f>
        <v>733</v>
      </c>
      <c r="E26" s="19">
        <f>SUM(E183:E191)</f>
        <v>-40897</v>
      </c>
      <c r="F26" s="19">
        <f>SUM(F183:F191)</f>
        <v>230924</v>
      </c>
      <c r="G26" s="19"/>
      <c r="H26" s="19">
        <f>SUM(H191)</f>
        <v>283799</v>
      </c>
      <c r="I26" s="2"/>
      <c r="J26" s="18">
        <v>2005</v>
      </c>
    </row>
    <row r="27" spans="1:10" ht="12.75">
      <c r="A27" s="18">
        <v>2006</v>
      </c>
      <c r="B27" s="19">
        <f>SUM(B196:B204)</f>
        <v>366994</v>
      </c>
      <c r="C27" s="19">
        <f>SUM(C196:C204)</f>
        <v>-66070</v>
      </c>
      <c r="D27" s="19">
        <f>SUM(D196:D204)</f>
        <v>759</v>
      </c>
      <c r="E27" s="19">
        <f>SUM(E196:E204)</f>
        <v>-40195</v>
      </c>
      <c r="F27" s="19">
        <f>SUM(F196:F204)</f>
        <v>259970</v>
      </c>
      <c r="G27" s="19"/>
      <c r="H27" s="19">
        <f>SUM(H204)</f>
        <v>250794</v>
      </c>
      <c r="I27" s="2"/>
      <c r="J27" s="18">
        <v>2006</v>
      </c>
    </row>
    <row r="28" spans="1:10" ht="12.75">
      <c r="A28" s="18">
        <v>2007</v>
      </c>
      <c r="B28" s="19">
        <f>SUM(B209:B217)</f>
        <v>311332</v>
      </c>
      <c r="C28" s="19">
        <f>SUM(C209:C217)</f>
        <v>-34215</v>
      </c>
      <c r="D28" s="19">
        <f>SUM(D209:D217)</f>
        <v>4670</v>
      </c>
      <c r="E28" s="19">
        <f>SUM(E209:E217)</f>
        <v>-20328</v>
      </c>
      <c r="F28" s="19">
        <f>SUM(F209:F217)</f>
        <v>252119</v>
      </c>
      <c r="G28" s="19"/>
      <c r="H28" s="19">
        <f>SUM(H217)</f>
        <v>214173</v>
      </c>
      <c r="I28" s="2"/>
      <c r="J28" s="18">
        <v>2007</v>
      </c>
    </row>
    <row r="29" spans="1:10" ht="12.75">
      <c r="A29" s="18">
        <v>2008</v>
      </c>
      <c r="B29" s="19">
        <f>SUM(B222:B230)</f>
        <v>311281</v>
      </c>
      <c r="C29" s="19">
        <f>SUM(C222:C230)</f>
        <v>-43650</v>
      </c>
      <c r="D29" s="19">
        <f>SUM(D222:D230)</f>
        <v>291</v>
      </c>
      <c r="E29" s="19">
        <f>SUM(E222:E230)</f>
        <v>-28663</v>
      </c>
      <c r="F29" s="19">
        <f>SUM(F222:F230)</f>
        <v>238677</v>
      </c>
      <c r="G29" s="19"/>
      <c r="H29" s="19">
        <f>SUM(H230)</f>
        <v>176072</v>
      </c>
      <c r="I29" s="2"/>
      <c r="J29" s="18">
        <v>2008</v>
      </c>
    </row>
    <row r="30" spans="1:10" ht="12.75">
      <c r="A30" s="18">
        <v>2009</v>
      </c>
      <c r="B30" s="19">
        <f>SUM(B235:B243)</f>
        <v>120092</v>
      </c>
      <c r="C30" s="19">
        <f>SUM(C235:C243)</f>
        <v>-32938</v>
      </c>
      <c r="D30" s="19">
        <f>SUM(D235:D243)</f>
        <v>0</v>
      </c>
      <c r="E30" s="19">
        <f>SUM(E235:E243)</f>
        <v>35790</v>
      </c>
      <c r="F30" s="19">
        <f>SUM(F235:F243)</f>
        <v>122944</v>
      </c>
      <c r="G30" s="19"/>
      <c r="H30" s="19">
        <f>SUM(H243)</f>
        <v>119804</v>
      </c>
      <c r="I30" s="2"/>
      <c r="J30" s="18">
        <v>2009</v>
      </c>
    </row>
    <row r="31" spans="1:10" ht="12.75">
      <c r="A31" s="18">
        <v>2010</v>
      </c>
      <c r="B31" s="19">
        <f>SUM(B248:B256)</f>
        <v>272630</v>
      </c>
      <c r="C31" s="19">
        <f>SUM(C248:C256)</f>
        <v>-93009</v>
      </c>
      <c r="D31" s="19">
        <f>SUM(D248:D256)</f>
        <v>41232</v>
      </c>
      <c r="E31" s="19">
        <f>SUM(E248:E256)</f>
        <v>-10196</v>
      </c>
      <c r="F31" s="19">
        <f>SUM(F248:F256)</f>
        <v>130157</v>
      </c>
      <c r="G31" s="19"/>
      <c r="H31" s="19">
        <f>SUM(H256)</f>
        <v>144324</v>
      </c>
      <c r="I31" s="2"/>
      <c r="J31" s="18">
        <v>2010</v>
      </c>
    </row>
    <row r="32" spans="1:10" ht="12.75">
      <c r="A32" s="18">
        <v>2011</v>
      </c>
      <c r="B32" s="19">
        <f>SUM(B261:B269)</f>
        <v>2127873</v>
      </c>
      <c r="C32" s="19">
        <f>SUM(C261:C269)</f>
        <v>-1374243</v>
      </c>
      <c r="D32" s="19">
        <f>SUM(D261:D269)</f>
        <v>0</v>
      </c>
      <c r="E32" s="19">
        <f>SUM(E261:E269)</f>
        <v>-589502</v>
      </c>
      <c r="F32" s="19">
        <f>SUM(F261:F269)</f>
        <v>162164</v>
      </c>
      <c r="G32" s="19"/>
      <c r="H32" s="19">
        <f>SUM(H269)</f>
        <v>1407659</v>
      </c>
      <c r="I32" s="2"/>
      <c r="J32" s="18">
        <v>2011</v>
      </c>
    </row>
    <row r="33" spans="1:10" ht="12.75">
      <c r="A33" s="18">
        <v>2012</v>
      </c>
      <c r="B33" s="19">
        <f>SUM(B274:B282)</f>
        <v>1557320</v>
      </c>
      <c r="C33" s="19">
        <f>SUM(C274:C282)</f>
        <v>-1106094</v>
      </c>
      <c r="D33" s="19">
        <f>SUM(D274:D282)</f>
        <v>10535</v>
      </c>
      <c r="E33" s="19">
        <f>SUM(E274:E282)</f>
        <v>-322528</v>
      </c>
      <c r="F33" s="19">
        <f>SUM(F274:F282)</f>
        <v>118163</v>
      </c>
      <c r="G33" s="19"/>
      <c r="H33" s="19">
        <f>SUM(H282)</f>
        <v>1629540</v>
      </c>
      <c r="I33" s="2"/>
      <c r="J33" s="18">
        <v>2012</v>
      </c>
    </row>
    <row r="34" spans="1:10" ht="12.75">
      <c r="A34" s="18">
        <v>2013</v>
      </c>
      <c r="B34" s="19">
        <f>SUM(B287:B295)</f>
        <v>1680676</v>
      </c>
      <c r="C34" s="19">
        <f>SUM(C287:C295)</f>
        <v>-1562667</v>
      </c>
      <c r="D34" s="19">
        <f>SUM(D287:D295)</f>
        <v>41234</v>
      </c>
      <c r="E34" s="19">
        <f>SUM(E287:E295)</f>
        <v>63709</v>
      </c>
      <c r="F34" s="19">
        <f>SUM(F287:F295)</f>
        <v>140484</v>
      </c>
      <c r="G34" s="19"/>
      <c r="H34" s="19">
        <f>SUM(H295)</f>
        <v>1068198</v>
      </c>
      <c r="I34" s="2"/>
      <c r="J34" s="18">
        <v>2013</v>
      </c>
    </row>
    <row r="35" spans="1:10" ht="12.75">
      <c r="A35" s="18">
        <v>2014</v>
      </c>
      <c r="B35" s="19">
        <f>SUM(B300:B308)</f>
        <v>2066382</v>
      </c>
      <c r="C35" s="19">
        <f>SUM(C300:C308)</f>
        <v>-1421850</v>
      </c>
      <c r="D35" s="19">
        <f>SUM(D300:D308)</f>
        <v>31872</v>
      </c>
      <c r="E35" s="19">
        <f>SUM(E300:E308)</f>
        <v>-484260</v>
      </c>
      <c r="F35" s="19">
        <f>SUM(F300:F308)</f>
        <v>128456</v>
      </c>
      <c r="G35" s="19"/>
      <c r="H35" s="19">
        <f>SUM(H308)</f>
        <v>1274445</v>
      </c>
      <c r="I35" s="2"/>
      <c r="J35" s="18">
        <v>2014</v>
      </c>
    </row>
    <row r="36" spans="1:10" ht="12.75">
      <c r="A36" s="18">
        <v>2015</v>
      </c>
      <c r="B36" s="19">
        <f>SUM(B313:B321)</f>
        <v>1038763.23</v>
      </c>
      <c r="C36" s="19">
        <f>SUM(C313:C321)</f>
        <v>-976936</v>
      </c>
      <c r="D36" s="19">
        <f>SUM(D313:D321)</f>
        <v>51634</v>
      </c>
      <c r="E36" s="19">
        <f>SUM(E313:E321)</f>
        <v>122017.19000000018</v>
      </c>
      <c r="F36" s="19">
        <f>SUM(F313:F321)</f>
        <v>132207.41999999998</v>
      </c>
      <c r="G36" s="19"/>
      <c r="H36" s="19">
        <f>SUM(H321)</f>
        <v>864801.8099999999</v>
      </c>
      <c r="I36" s="2"/>
      <c r="J36" s="18">
        <v>2015</v>
      </c>
    </row>
    <row r="37" spans="1:10" ht="12.75">
      <c r="A37" s="18">
        <v>2016</v>
      </c>
      <c r="B37" s="19">
        <f>SUM(B326:B334)</f>
        <v>1045854.5619999999</v>
      </c>
      <c r="C37" s="19">
        <f>SUM(C326:C334)</f>
        <v>-927830</v>
      </c>
      <c r="D37" s="19">
        <f>SUM(D326:D334)</f>
        <v>20828</v>
      </c>
      <c r="E37" s="19">
        <f>SUM(E326:E334)</f>
        <v>41007.43800000008</v>
      </c>
      <c r="F37" s="19">
        <f>SUM(F326:F334)</f>
        <v>138204</v>
      </c>
      <c r="G37" s="19"/>
      <c r="H37" s="19">
        <f>SUM(H334)</f>
        <v>564004.372</v>
      </c>
      <c r="I37" s="2"/>
      <c r="J37" s="18">
        <v>2016</v>
      </c>
    </row>
    <row r="38" spans="1:10" ht="12.75">
      <c r="A38" s="18">
        <v>2017</v>
      </c>
      <c r="B38" s="19">
        <f>SUM(B339:B347)</f>
        <v>1199130.627</v>
      </c>
      <c r="C38" s="19">
        <f>SUM(C339:C347)</f>
        <v>-891651.9</v>
      </c>
      <c r="D38" s="19">
        <f>SUM(D339:D347)</f>
        <v>0</v>
      </c>
      <c r="E38" s="19">
        <f>SUM(E339:E347)</f>
        <v>-155761.896</v>
      </c>
      <c r="F38" s="19">
        <f>SUM(F339:F347)</f>
        <v>151716.83100000003</v>
      </c>
      <c r="G38" s="19"/>
      <c r="H38" s="19">
        <f>SUM(H347)</f>
        <v>378591.3680000001</v>
      </c>
      <c r="I38" s="2"/>
      <c r="J38" s="18">
        <v>2017</v>
      </c>
    </row>
    <row r="39" spans="1:10" ht="12.75">
      <c r="A39" s="18">
        <v>2018</v>
      </c>
      <c r="B39" s="19">
        <f>SUM(B352:B360)</f>
        <v>1304309.3429999999</v>
      </c>
      <c r="C39" s="19">
        <f>SUM(C352:C360)</f>
        <v>-1052103</v>
      </c>
      <c r="D39" s="19">
        <f>SUM(D352:D360)</f>
        <v>11863</v>
      </c>
      <c r="E39" s="19">
        <f>SUM(E352:E360)</f>
        <v>-100801.7189999999</v>
      </c>
      <c r="F39" s="19">
        <f>SUM(F352:F360)</f>
        <v>139541.624</v>
      </c>
      <c r="G39" s="19"/>
      <c r="H39" s="19">
        <f>SUM(H360)</f>
        <v>586661.1309999999</v>
      </c>
      <c r="I39" s="2"/>
      <c r="J39" s="18">
        <v>2018</v>
      </c>
    </row>
    <row r="40" spans="1:10" ht="12.75">
      <c r="A40" s="18">
        <v>2019</v>
      </c>
      <c r="B40" s="19">
        <f>SUM(B365:B373)</f>
        <v>1611296.5850000002</v>
      </c>
      <c r="C40" s="19">
        <f>SUM(C365:C373)</f>
        <v>-526837</v>
      </c>
      <c r="D40" s="19">
        <f>SUM(D365:D373)</f>
        <v>35303</v>
      </c>
      <c r="E40" s="19">
        <f>SUM(E365:E373)</f>
        <v>-924786.9770000002</v>
      </c>
      <c r="F40" s="19">
        <f>SUM(F365:F373)</f>
        <v>124369.60800000002</v>
      </c>
      <c r="G40" s="19"/>
      <c r="H40" s="19">
        <f>SUM(H373)</f>
        <v>1497931.368</v>
      </c>
      <c r="I40" s="2"/>
      <c r="J40" s="18">
        <v>2019</v>
      </c>
    </row>
    <row r="41" spans="1:10" ht="12.75">
      <c r="A41" s="18">
        <v>2020</v>
      </c>
      <c r="B41" s="19">
        <f>SUM(B378:B386)</f>
        <v>257499.41999999998</v>
      </c>
      <c r="C41" s="19">
        <f>SUM(C378:C386)</f>
        <v>-349074</v>
      </c>
      <c r="D41" s="19">
        <f>SUM(D378:D386)</f>
        <v>42051</v>
      </c>
      <c r="E41" s="19">
        <f>SUM(E378:E386)</f>
        <v>250550.64099999983</v>
      </c>
      <c r="F41" s="19">
        <f>SUM(F378:F386)</f>
        <v>116925.06100000002</v>
      </c>
      <c r="G41" s="19"/>
      <c r="H41" s="19">
        <f>SUM(H386)</f>
        <v>1220418.9220000005</v>
      </c>
      <c r="I41" s="2"/>
      <c r="J41" s="18">
        <v>2020</v>
      </c>
    </row>
    <row r="42" spans="1:10" ht="12.75">
      <c r="A42" s="18">
        <v>2021</v>
      </c>
      <c r="B42" s="19">
        <f>SUM(B391:B399)</f>
        <v>106091.36</v>
      </c>
      <c r="C42" s="19">
        <f>SUM(C391:C399)</f>
        <v>-286103.32</v>
      </c>
      <c r="D42" s="19">
        <f>SUM(D391:D399)</f>
        <v>528760</v>
      </c>
      <c r="E42" s="19">
        <f>SUM(E391:E399)</f>
        <v>837593.96</v>
      </c>
      <c r="F42" s="19">
        <f>SUM(F391:F399)</f>
        <v>128822</v>
      </c>
      <c r="G42" s="19"/>
      <c r="H42" s="19">
        <f>SUM(H399)</f>
        <v>45813.60400000044</v>
      </c>
      <c r="I42" s="2"/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83"/>
      <c r="H43" s="83"/>
      <c r="I43" s="83"/>
      <c r="J43" s="2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20" t="s">
        <v>24</v>
      </c>
      <c r="B45" s="19">
        <v>32678</v>
      </c>
      <c r="C45" s="19">
        <v>-42647</v>
      </c>
      <c r="D45" s="19">
        <v>0</v>
      </c>
      <c r="E45" s="19">
        <v>89329</v>
      </c>
      <c r="F45" s="19">
        <v>79360</v>
      </c>
      <c r="G45" s="19"/>
      <c r="H45" s="19">
        <v>153573</v>
      </c>
      <c r="J45" s="20" t="s">
        <v>25</v>
      </c>
    </row>
    <row r="46" spans="1:10" ht="12.75">
      <c r="A46" s="20" t="s">
        <v>26</v>
      </c>
      <c r="B46" s="19">
        <v>139737</v>
      </c>
      <c r="C46" s="19">
        <v>-17651</v>
      </c>
      <c r="D46" s="19">
        <v>0</v>
      </c>
      <c r="E46" s="19">
        <v>-37118</v>
      </c>
      <c r="F46" s="19">
        <v>84968</v>
      </c>
      <c r="G46" s="19"/>
      <c r="H46" s="19">
        <v>190691</v>
      </c>
      <c r="J46" s="20" t="s">
        <v>27</v>
      </c>
    </row>
    <row r="47" spans="1:10" ht="12.75">
      <c r="A47" s="20" t="s">
        <v>28</v>
      </c>
      <c r="B47" s="19">
        <v>171717</v>
      </c>
      <c r="C47" s="19">
        <v>-11280</v>
      </c>
      <c r="D47" s="19">
        <v>733</v>
      </c>
      <c r="E47" s="19">
        <v>-93108</v>
      </c>
      <c r="F47" s="19">
        <v>66596</v>
      </c>
      <c r="G47" s="19"/>
      <c r="H47" s="19">
        <v>283799</v>
      </c>
      <c r="J47" s="20" t="s">
        <v>29</v>
      </c>
    </row>
    <row r="48" spans="1:10" ht="12.75">
      <c r="A48" s="20" t="s">
        <v>30</v>
      </c>
      <c r="B48" s="19">
        <v>71329</v>
      </c>
      <c r="C48" s="19">
        <v>-25124</v>
      </c>
      <c r="D48" s="19">
        <v>0</v>
      </c>
      <c r="E48" s="19">
        <v>73200</v>
      </c>
      <c r="F48" s="19">
        <v>119405</v>
      </c>
      <c r="G48" s="19"/>
      <c r="H48" s="19">
        <v>210599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152236</v>
      </c>
      <c r="C50" s="19">
        <v>-42184</v>
      </c>
      <c r="D50" s="19">
        <v>10</v>
      </c>
      <c r="E50" s="19">
        <v>-30642</v>
      </c>
      <c r="F50" s="19">
        <v>79400</v>
      </c>
      <c r="G50" s="19"/>
      <c r="H50" s="19">
        <v>241241</v>
      </c>
      <c r="J50" s="20" t="s">
        <v>33</v>
      </c>
    </row>
    <row r="51" spans="1:10" ht="12.75">
      <c r="A51" s="20" t="s">
        <v>34</v>
      </c>
      <c r="B51" s="19">
        <v>77581</v>
      </c>
      <c r="C51" s="19">
        <v>-19433</v>
      </c>
      <c r="D51" s="19">
        <v>0</v>
      </c>
      <c r="E51" s="19">
        <v>33854</v>
      </c>
      <c r="F51" s="19">
        <v>92002</v>
      </c>
      <c r="G51" s="19"/>
      <c r="H51" s="19">
        <v>207387</v>
      </c>
      <c r="J51" s="20" t="s">
        <v>35</v>
      </c>
    </row>
    <row r="52" spans="1:10" ht="12.75">
      <c r="A52" s="20" t="s">
        <v>36</v>
      </c>
      <c r="B52" s="19">
        <v>137177</v>
      </c>
      <c r="C52" s="19">
        <v>-4453</v>
      </c>
      <c r="D52" s="19">
        <v>749</v>
      </c>
      <c r="E52" s="19">
        <v>-43407</v>
      </c>
      <c r="F52" s="19">
        <v>88568</v>
      </c>
      <c r="G52" s="19"/>
      <c r="H52" s="19">
        <v>250794</v>
      </c>
      <c r="J52" s="20" t="s">
        <v>37</v>
      </c>
    </row>
    <row r="53" spans="1:10" ht="12.75">
      <c r="A53" s="20" t="s">
        <v>38</v>
      </c>
      <c r="B53" s="19">
        <v>89579</v>
      </c>
      <c r="C53" s="19">
        <v>-17584</v>
      </c>
      <c r="D53" s="19">
        <v>1414</v>
      </c>
      <c r="E53" s="19">
        <v>56949</v>
      </c>
      <c r="F53" s="19">
        <v>127530</v>
      </c>
      <c r="G53" s="19"/>
      <c r="H53" s="19">
        <v>193845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105902</v>
      </c>
      <c r="C55" s="19">
        <v>-27420</v>
      </c>
      <c r="D55" s="19">
        <v>0</v>
      </c>
      <c r="E55" s="19">
        <v>-1023</v>
      </c>
      <c r="F55" s="19">
        <v>77459</v>
      </c>
      <c r="G55" s="19"/>
      <c r="H55" s="19">
        <v>194868</v>
      </c>
      <c r="J55" s="20" t="s">
        <v>41</v>
      </c>
    </row>
    <row r="56" spans="1:10" ht="12.75">
      <c r="A56" s="20" t="s">
        <v>42</v>
      </c>
      <c r="B56" s="19">
        <v>61277</v>
      </c>
      <c r="C56" s="19">
        <v>-2704</v>
      </c>
      <c r="D56" s="19">
        <v>0</v>
      </c>
      <c r="E56" s="19">
        <v>36264</v>
      </c>
      <c r="F56" s="19">
        <v>94837</v>
      </c>
      <c r="G56" s="19"/>
      <c r="H56" s="19">
        <v>158604</v>
      </c>
      <c r="J56" s="20" t="s">
        <v>43</v>
      </c>
    </row>
    <row r="57" spans="1:10" ht="12.75">
      <c r="A57" s="20" t="s">
        <v>44</v>
      </c>
      <c r="B57" s="19">
        <v>144153</v>
      </c>
      <c r="C57" s="19">
        <v>-4091</v>
      </c>
      <c r="D57" s="19">
        <v>4670</v>
      </c>
      <c r="E57" s="19">
        <v>-55569</v>
      </c>
      <c r="F57" s="19">
        <v>79823</v>
      </c>
      <c r="G57" s="19"/>
      <c r="H57" s="19">
        <v>214173</v>
      </c>
      <c r="J57" s="20" t="s">
        <v>45</v>
      </c>
    </row>
    <row r="58" spans="1:10" ht="12.75">
      <c r="A58" s="20" t="s">
        <v>46</v>
      </c>
      <c r="B58" s="19">
        <v>94826</v>
      </c>
      <c r="C58" s="19">
        <v>-31302</v>
      </c>
      <c r="D58" s="19">
        <v>0</v>
      </c>
      <c r="E58" s="19">
        <v>66764</v>
      </c>
      <c r="F58" s="19">
        <v>130288</v>
      </c>
      <c r="G58" s="19"/>
      <c r="H58" s="19">
        <v>147409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137228</v>
      </c>
      <c r="C60" s="19">
        <v>-27343</v>
      </c>
      <c r="D60" s="19">
        <v>0</v>
      </c>
      <c r="E60" s="19">
        <v>-20608</v>
      </c>
      <c r="F60" s="19">
        <v>89277</v>
      </c>
      <c r="G60" s="19"/>
      <c r="H60" s="19">
        <v>168017</v>
      </c>
      <c r="J60" s="20" t="s">
        <v>49</v>
      </c>
    </row>
    <row r="61" spans="1:10" ht="12.75">
      <c r="A61" s="20" t="s">
        <v>50</v>
      </c>
      <c r="B61" s="19">
        <v>62222</v>
      </c>
      <c r="C61" s="19">
        <v>-14541</v>
      </c>
      <c r="D61" s="19">
        <v>0</v>
      </c>
      <c r="E61" s="19">
        <v>28863</v>
      </c>
      <c r="F61" s="19">
        <v>76544</v>
      </c>
      <c r="G61" s="19"/>
      <c r="H61" s="19">
        <v>139154</v>
      </c>
      <c r="J61" s="20" t="s">
        <v>51</v>
      </c>
    </row>
    <row r="62" spans="1:10" ht="12.75">
      <c r="A62" s="20" t="s">
        <v>52</v>
      </c>
      <c r="B62" s="19">
        <v>111831</v>
      </c>
      <c r="C62" s="19">
        <v>-1766</v>
      </c>
      <c r="D62" s="19">
        <v>291</v>
      </c>
      <c r="E62" s="19">
        <v>-36918</v>
      </c>
      <c r="F62" s="19">
        <v>72856</v>
      </c>
      <c r="G62" s="19"/>
      <c r="H62" s="19">
        <v>176072</v>
      </c>
      <c r="J62" s="20" t="s">
        <v>53</v>
      </c>
    </row>
    <row r="63" spans="1:10" ht="12.75">
      <c r="A63" s="20" t="s">
        <v>54</v>
      </c>
      <c r="B63" s="19">
        <v>84532</v>
      </c>
      <c r="C63" s="19">
        <v>-23104</v>
      </c>
      <c r="D63" s="19">
        <v>0</v>
      </c>
      <c r="E63" s="19">
        <v>20478</v>
      </c>
      <c r="F63" s="19">
        <v>81906</v>
      </c>
      <c r="G63" s="19"/>
      <c r="H63" s="19">
        <v>155594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32107</v>
      </c>
      <c r="C65" s="19">
        <v>-27315</v>
      </c>
      <c r="D65" s="19">
        <v>0</v>
      </c>
      <c r="E65" s="19">
        <v>47247</v>
      </c>
      <c r="F65" s="19">
        <v>52039</v>
      </c>
      <c r="G65" s="19"/>
      <c r="H65" s="19">
        <v>108347</v>
      </c>
      <c r="J65" s="20" t="s">
        <v>57</v>
      </c>
    </row>
    <row r="66" spans="1:10" ht="12.75">
      <c r="A66" s="20" t="s">
        <v>58</v>
      </c>
      <c r="B66" s="19">
        <v>29087</v>
      </c>
      <c r="C66" s="19">
        <v>-4592</v>
      </c>
      <c r="D66" s="19">
        <v>0</v>
      </c>
      <c r="E66" s="19">
        <v>12469</v>
      </c>
      <c r="F66" s="19">
        <v>36964</v>
      </c>
      <c r="G66" s="19"/>
      <c r="H66" s="19">
        <v>95878</v>
      </c>
      <c r="J66" s="20" t="s">
        <v>59</v>
      </c>
    </row>
    <row r="67" spans="1:10" ht="12.75">
      <c r="A67" s="20" t="s">
        <v>60</v>
      </c>
      <c r="B67" s="19">
        <v>58898</v>
      </c>
      <c r="C67" s="19">
        <v>-1031</v>
      </c>
      <c r="D67" s="19">
        <v>0</v>
      </c>
      <c r="E67" s="19">
        <v>-23926</v>
      </c>
      <c r="F67" s="19">
        <v>33941</v>
      </c>
      <c r="G67" s="19"/>
      <c r="H67" s="19">
        <v>119804</v>
      </c>
      <c r="J67" s="20" t="s">
        <v>61</v>
      </c>
    </row>
    <row r="68" spans="1:10" ht="12.75">
      <c r="A68" s="20" t="s">
        <v>73</v>
      </c>
      <c r="B68" s="19">
        <v>78810</v>
      </c>
      <c r="C68" s="19">
        <v>-3269</v>
      </c>
      <c r="D68" s="19">
        <v>0</v>
      </c>
      <c r="E68" s="19">
        <v>-14324</v>
      </c>
      <c r="F68" s="19">
        <v>61217</v>
      </c>
      <c r="G68" s="19"/>
      <c r="H68" s="19">
        <v>134128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200134</v>
      </c>
      <c r="C70" s="19">
        <v>-11385</v>
      </c>
      <c r="D70" s="19">
        <v>29360</v>
      </c>
      <c r="E70" s="19">
        <v>-117972</v>
      </c>
      <c r="F70" s="19">
        <v>43381</v>
      </c>
      <c r="G70" s="19"/>
      <c r="H70" s="19">
        <v>252100</v>
      </c>
      <c r="J70" s="33" t="s">
        <v>77</v>
      </c>
    </row>
    <row r="71" spans="1:10" ht="12.75">
      <c r="A71" s="33" t="s">
        <v>78</v>
      </c>
      <c r="B71" s="19">
        <v>53287</v>
      </c>
      <c r="C71" s="19">
        <v>5320</v>
      </c>
      <c r="D71" s="19">
        <v>0</v>
      </c>
      <c r="E71" s="19">
        <v>-20024</v>
      </c>
      <c r="F71" s="19">
        <v>38583</v>
      </c>
      <c r="G71" s="19"/>
      <c r="H71" s="19">
        <v>272124</v>
      </c>
      <c r="J71" s="33" t="s">
        <v>79</v>
      </c>
    </row>
    <row r="72" spans="1:10" ht="12.75">
      <c r="A72" s="33" t="s">
        <v>103</v>
      </c>
      <c r="B72" s="19">
        <v>19209</v>
      </c>
      <c r="C72" s="19">
        <v>-86944</v>
      </c>
      <c r="D72" s="19">
        <v>11872</v>
      </c>
      <c r="E72" s="19">
        <v>127800</v>
      </c>
      <c r="F72" s="19">
        <v>48193</v>
      </c>
      <c r="G72" s="19"/>
      <c r="H72" s="19">
        <v>656818</v>
      </c>
      <c r="J72" s="33" t="s">
        <v>104</v>
      </c>
    </row>
    <row r="73" spans="1:10" ht="12.75">
      <c r="A73" s="33" t="s">
        <v>106</v>
      </c>
      <c r="B73" s="19">
        <v>814608</v>
      </c>
      <c r="C73" s="19">
        <v>-22793</v>
      </c>
      <c r="D73" s="19">
        <v>30157</v>
      </c>
      <c r="E73" s="19">
        <v>-673833</v>
      </c>
      <c r="F73" s="19">
        <v>87825</v>
      </c>
      <c r="G73" s="19"/>
      <c r="H73" s="19">
        <v>818157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815385</v>
      </c>
      <c r="C75" s="19">
        <v>-699642</v>
      </c>
      <c r="D75" s="19">
        <v>0</v>
      </c>
      <c r="E75" s="19">
        <v>-70150</v>
      </c>
      <c r="F75" s="19">
        <v>43629</v>
      </c>
      <c r="G75" s="19"/>
      <c r="H75" s="19">
        <v>888307</v>
      </c>
      <c r="J75" s="33" t="s">
        <v>109</v>
      </c>
    </row>
    <row r="76" spans="1:10" ht="12.75">
      <c r="A76" s="33" t="s">
        <v>113</v>
      </c>
      <c r="B76" s="19">
        <v>746367</v>
      </c>
      <c r="C76" s="19">
        <v>-501510</v>
      </c>
      <c r="D76" s="19">
        <v>0</v>
      </c>
      <c r="E76" s="19">
        <v>-178462</v>
      </c>
      <c r="F76" s="19">
        <v>66395</v>
      </c>
      <c r="G76" s="19"/>
      <c r="H76" s="19">
        <v>1066769</v>
      </c>
      <c r="J76" s="33" t="s">
        <v>114</v>
      </c>
    </row>
    <row r="77" spans="1:10" ht="12.75">
      <c r="A77" s="33" t="s">
        <v>116</v>
      </c>
      <c r="B77" s="19">
        <v>566121</v>
      </c>
      <c r="C77" s="19">
        <v>-173091</v>
      </c>
      <c r="D77" s="19">
        <v>0</v>
      </c>
      <c r="E77" s="19">
        <v>-340890</v>
      </c>
      <c r="F77" s="19">
        <v>52140</v>
      </c>
      <c r="G77" s="19"/>
      <c r="H77" s="19">
        <v>1407659</v>
      </c>
      <c r="J77" s="33" t="s">
        <v>117</v>
      </c>
    </row>
    <row r="78" spans="1:10" ht="12.75">
      <c r="A78" s="33" t="s">
        <v>118</v>
      </c>
      <c r="B78" s="19">
        <v>466843</v>
      </c>
      <c r="C78" s="19">
        <v>-501913</v>
      </c>
      <c r="D78" s="19">
        <v>0</v>
      </c>
      <c r="E78" s="19">
        <v>100647</v>
      </c>
      <c r="F78" s="19">
        <v>65577</v>
      </c>
      <c r="G78" s="19"/>
      <c r="H78" s="19">
        <v>1307012</v>
      </c>
      <c r="J78" s="33"/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491138</v>
      </c>
      <c r="C80" s="19">
        <v>-566849</v>
      </c>
      <c r="D80" s="19">
        <v>10535</v>
      </c>
      <c r="E80" s="19">
        <v>130709</v>
      </c>
      <c r="F80" s="19">
        <v>44463</v>
      </c>
      <c r="G80" s="19"/>
      <c r="H80" s="19">
        <v>1176303</v>
      </c>
      <c r="J80" s="33" t="s">
        <v>123</v>
      </c>
    </row>
    <row r="81" spans="1:10" ht="12.75">
      <c r="A81" s="33" t="s">
        <v>128</v>
      </c>
      <c r="B81" s="19">
        <v>675543</v>
      </c>
      <c r="C81" s="19">
        <v>-315718</v>
      </c>
      <c r="D81" s="19">
        <v>0</v>
      </c>
      <c r="E81" s="19">
        <v>-319986</v>
      </c>
      <c r="F81" s="19">
        <v>39839</v>
      </c>
      <c r="G81" s="19"/>
      <c r="H81" s="19">
        <v>1496289</v>
      </c>
      <c r="J81" s="33" t="s">
        <v>130</v>
      </c>
    </row>
    <row r="82" spans="1:10" ht="12.75">
      <c r="A82" s="33" t="s">
        <v>134</v>
      </c>
      <c r="B82" s="19">
        <v>390639</v>
      </c>
      <c r="C82" s="19">
        <v>-223527</v>
      </c>
      <c r="D82" s="19">
        <v>0</v>
      </c>
      <c r="E82" s="19">
        <v>-133251</v>
      </c>
      <c r="F82" s="19">
        <v>33861</v>
      </c>
      <c r="G82" s="19"/>
      <c r="H82" s="19">
        <v>1629540</v>
      </c>
      <c r="J82" s="33" t="s">
        <v>135</v>
      </c>
    </row>
    <row r="83" spans="1:10" ht="12.75">
      <c r="A83" s="33" t="s">
        <v>138</v>
      </c>
      <c r="B83" s="19">
        <v>210805</v>
      </c>
      <c r="C83" s="19">
        <v>-646159</v>
      </c>
      <c r="D83" s="19">
        <v>0</v>
      </c>
      <c r="E83" s="19">
        <v>497633</v>
      </c>
      <c r="F83" s="19">
        <v>62279</v>
      </c>
      <c r="G83" s="19"/>
      <c r="H83" s="19">
        <v>1131907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312869</v>
      </c>
      <c r="C85" s="19">
        <v>-769833</v>
      </c>
      <c r="D85" s="19">
        <v>20904</v>
      </c>
      <c r="E85" s="19">
        <v>534770</v>
      </c>
      <c r="F85" s="19">
        <v>56902</v>
      </c>
      <c r="G85" s="19"/>
      <c r="H85" s="19">
        <v>597137</v>
      </c>
      <c r="J85" s="33" t="s">
        <v>144</v>
      </c>
    </row>
    <row r="86" spans="1:10" ht="12.75">
      <c r="A86" s="33" t="s">
        <v>141</v>
      </c>
      <c r="B86" s="19">
        <v>766571</v>
      </c>
      <c r="C86" s="19">
        <v>-488530</v>
      </c>
      <c r="D86" s="19">
        <v>20330</v>
      </c>
      <c r="E86" s="19">
        <v>-213404</v>
      </c>
      <c r="F86" s="19">
        <v>44307</v>
      </c>
      <c r="G86" s="19"/>
      <c r="H86" s="19">
        <v>810541</v>
      </c>
      <c r="J86" s="33" t="s">
        <v>145</v>
      </c>
    </row>
    <row r="87" spans="1:10" ht="12.75">
      <c r="A87" s="33" t="s">
        <v>142</v>
      </c>
      <c r="B87" s="19">
        <v>601236</v>
      </c>
      <c r="C87" s="19">
        <v>-304304</v>
      </c>
      <c r="D87" s="19">
        <v>0</v>
      </c>
      <c r="E87" s="19">
        <v>-257657</v>
      </c>
      <c r="F87" s="19">
        <v>39275</v>
      </c>
      <c r="G87" s="19"/>
      <c r="H87" s="19">
        <v>1068198</v>
      </c>
      <c r="J87" s="33" t="s">
        <v>146</v>
      </c>
    </row>
    <row r="88" spans="1:10" ht="12.75">
      <c r="A88" s="33" t="s">
        <v>143</v>
      </c>
      <c r="B88" s="19">
        <v>403566</v>
      </c>
      <c r="C88" s="19">
        <v>-610561</v>
      </c>
      <c r="D88" s="19">
        <v>11146</v>
      </c>
      <c r="E88" s="19">
        <v>278013</v>
      </c>
      <c r="F88" s="19">
        <v>59872</v>
      </c>
      <c r="G88" s="19"/>
      <c r="H88" s="19">
        <v>790185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476437</v>
      </c>
      <c r="C90" s="19">
        <f>SUM(C300:C302)</f>
        <v>-557024</v>
      </c>
      <c r="D90" s="19">
        <f>SUM(D300:D302)</f>
        <v>21131</v>
      </c>
      <c r="E90" s="19">
        <f>SUM(E300:E302)</f>
        <v>146076</v>
      </c>
      <c r="F90" s="19">
        <f>SUM(F300:F302)</f>
        <v>44414</v>
      </c>
      <c r="G90" s="19"/>
      <c r="H90" s="19">
        <f>H302</f>
        <v>644109</v>
      </c>
      <c r="J90" s="33" t="s">
        <v>153</v>
      </c>
    </row>
    <row r="91" spans="1:10" ht="12.75">
      <c r="A91" s="33" t="s">
        <v>150</v>
      </c>
      <c r="B91" s="19">
        <f>SUM(B303:B305)</f>
        <v>956866</v>
      </c>
      <c r="C91" s="19">
        <f>SUM(C303:C305)</f>
        <v>-422473</v>
      </c>
      <c r="D91" s="19">
        <f>SUM(D303:D305)</f>
        <v>0</v>
      </c>
      <c r="E91" s="19">
        <f>SUM(E303:E305)</f>
        <v>-491070</v>
      </c>
      <c r="F91" s="19">
        <f>SUM(F303:F305)</f>
        <v>43323</v>
      </c>
      <c r="G91" s="19"/>
      <c r="H91" s="19">
        <f>H305</f>
        <v>1135179</v>
      </c>
      <c r="J91" s="33" t="s">
        <v>154</v>
      </c>
    </row>
    <row r="92" spans="1:10" ht="12.75">
      <c r="A92" s="33" t="s">
        <v>151</v>
      </c>
      <c r="B92" s="19">
        <f>SUM(B306:B308)</f>
        <v>633079</v>
      </c>
      <c r="C92" s="19">
        <f>SUM(C306:C308)</f>
        <v>-442353</v>
      </c>
      <c r="D92" s="19">
        <f>SUM(D306:D308)</f>
        <v>10741</v>
      </c>
      <c r="E92" s="19">
        <f>SUM(E306:E308)</f>
        <v>-139266</v>
      </c>
      <c r="F92" s="19">
        <f>SUM(F306:F308)</f>
        <v>40719</v>
      </c>
      <c r="G92" s="19"/>
      <c r="H92" s="19">
        <f>H308</f>
        <v>1274445</v>
      </c>
      <c r="J92" s="33" t="s">
        <v>155</v>
      </c>
    </row>
    <row r="93" spans="1:10" ht="12.75">
      <c r="A93" s="33" t="s">
        <v>152</v>
      </c>
      <c r="B93" s="19">
        <f>SUM(B309:B311)</f>
        <v>339031.6</v>
      </c>
      <c r="C93" s="19">
        <f>SUM(C309:C311)</f>
        <v>-552934.6</v>
      </c>
      <c r="D93" s="19">
        <f>SUM(D309:D311)</f>
        <v>20531</v>
      </c>
      <c r="E93" s="19">
        <f>SUM(E309:E311)</f>
        <v>287625.9999999999</v>
      </c>
      <c r="F93" s="19">
        <f>SUM(F309:F311)</f>
        <v>53192</v>
      </c>
      <c r="G93" s="19"/>
      <c r="H93" s="19">
        <f>H311</f>
        <v>986819.0000000001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317089</v>
      </c>
      <c r="C95" s="19">
        <f>SUM(C313:C315)</f>
        <v>-534318</v>
      </c>
      <c r="D95" s="19">
        <f>SUM(D313:D315)</f>
        <v>21131</v>
      </c>
      <c r="E95" s="19">
        <f>SUM(E313:E315)</f>
        <v>280478.0000000001</v>
      </c>
      <c r="F95" s="19">
        <f>SUM(F313:F315)</f>
        <v>42115</v>
      </c>
      <c r="G95" s="19"/>
      <c r="H95" s="19">
        <f>SUM(H315)</f>
        <v>706341</v>
      </c>
      <c r="J95" s="33" t="s">
        <v>161</v>
      </c>
    </row>
    <row r="96" spans="1:10" ht="12.75">
      <c r="A96" s="33" t="s">
        <v>158</v>
      </c>
      <c r="B96" s="19">
        <f>SUM(B316:B318)</f>
        <v>374683</v>
      </c>
      <c r="C96" s="19">
        <f>SUM(C316:C318)</f>
        <v>-294739</v>
      </c>
      <c r="D96" s="19">
        <f>SUM(D316:D318)</f>
        <v>20077</v>
      </c>
      <c r="E96" s="19">
        <f>SUM(E316:E318)</f>
        <v>-14956</v>
      </c>
      <c r="F96" s="19">
        <f>SUM(F316:F318)</f>
        <v>44911</v>
      </c>
      <c r="G96" s="19"/>
      <c r="H96" s="19">
        <f>SUM(H318)</f>
        <v>721297</v>
      </c>
      <c r="J96" s="33" t="s">
        <v>162</v>
      </c>
    </row>
    <row r="97" spans="1:10" ht="12.75">
      <c r="A97" s="33" t="s">
        <v>159</v>
      </c>
      <c r="B97" s="19">
        <f>SUM(B319:B321)</f>
        <v>346991.23</v>
      </c>
      <c r="C97" s="19">
        <f>SUM(C319:C321)</f>
        <v>-147879</v>
      </c>
      <c r="D97" s="19">
        <f>SUM(D319:D321)</f>
        <v>10426</v>
      </c>
      <c r="E97" s="19">
        <f>SUM(E319:E321)</f>
        <v>-143504.80999999994</v>
      </c>
      <c r="F97" s="19">
        <f>SUM(F319:F321)</f>
        <v>45181.42</v>
      </c>
      <c r="G97" s="19"/>
      <c r="H97" s="19">
        <f>SUM(H321)</f>
        <v>864801.8099999999</v>
      </c>
      <c r="J97" s="33" t="s">
        <v>163</v>
      </c>
    </row>
    <row r="98" spans="1:10" ht="12.75">
      <c r="A98" s="33" t="s">
        <v>160</v>
      </c>
      <c r="B98" s="19">
        <f>SUM(B322:B324)</f>
        <v>286475.58</v>
      </c>
      <c r="C98" s="19">
        <f>SUM(C322:C324)</f>
        <v>-452088.1</v>
      </c>
      <c r="D98" s="19">
        <f>SUM(D322:D324)</f>
        <v>40432</v>
      </c>
      <c r="E98" s="19">
        <f>SUM(E322:E324)</f>
        <v>259789.99999999988</v>
      </c>
      <c r="F98" s="19">
        <f>SUM(F322:F324)</f>
        <v>53745.479999999996</v>
      </c>
      <c r="G98" s="19"/>
      <c r="H98" s="19">
        <f>SUM(H324)</f>
        <v>605011.81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438303</v>
      </c>
      <c r="C100" s="19">
        <f>SUM(C326:C328)</f>
        <v>-404240</v>
      </c>
      <c r="D100" s="19">
        <f>SUM(D326:D328)</f>
        <v>10496</v>
      </c>
      <c r="E100" s="19">
        <f>SUM(E326:E328)</f>
        <v>11449.523999999976</v>
      </c>
      <c r="F100" s="19">
        <f>SUM(F326:F328)</f>
        <v>35016.524000000005</v>
      </c>
      <c r="G100" s="19"/>
      <c r="H100" s="19">
        <f>+H328</f>
        <v>593562.2860000001</v>
      </c>
      <c r="J100" s="33" t="s">
        <v>169</v>
      </c>
    </row>
    <row r="101" spans="1:10" ht="12.75">
      <c r="A101" s="33" t="s">
        <v>166</v>
      </c>
      <c r="B101" s="19">
        <f>SUM(B329:B331)</f>
        <v>247226.86</v>
      </c>
      <c r="C101" s="19">
        <f>SUM(C329:C331)</f>
        <v>-262389</v>
      </c>
      <c r="D101" s="19">
        <f>SUM(D329:D331)</f>
        <v>10332</v>
      </c>
      <c r="E101" s="19">
        <f>SUM(E329:E331)</f>
        <v>70279.5</v>
      </c>
      <c r="F101" s="19">
        <f>SUM(F329:F331)</f>
        <v>44785.36</v>
      </c>
      <c r="G101" s="19"/>
      <c r="H101" s="19">
        <f>H331</f>
        <v>523282.7860000001</v>
      </c>
      <c r="J101" s="33" t="s">
        <v>170</v>
      </c>
    </row>
    <row r="102" spans="1:10" ht="12.75">
      <c r="A102" s="33" t="s">
        <v>167</v>
      </c>
      <c r="B102" s="19">
        <f>SUM(B332:B334)</f>
        <v>360324.702</v>
      </c>
      <c r="C102" s="19">
        <f>SUM(C332:C334)</f>
        <v>-261201</v>
      </c>
      <c r="D102" s="19">
        <f>SUM(D332:D334)</f>
        <v>0</v>
      </c>
      <c r="E102" s="19">
        <f>SUM(E332:E334)</f>
        <v>-40721.585999999894</v>
      </c>
      <c r="F102" s="19">
        <f>SUM(F332:F334)</f>
        <v>58402.116</v>
      </c>
      <c r="G102" s="19"/>
      <c r="H102" s="19">
        <f>H334</f>
        <v>564004.372</v>
      </c>
      <c r="J102" s="33" t="s">
        <v>171</v>
      </c>
    </row>
    <row r="103" spans="1:10" ht="12.75">
      <c r="A103" s="33" t="s">
        <v>168</v>
      </c>
      <c r="B103" s="19">
        <f>SUM(B335:B337)</f>
        <v>405181.3</v>
      </c>
      <c r="C103" s="19">
        <f>SUM(C335:C337)</f>
        <v>-687979.5</v>
      </c>
      <c r="D103" s="19">
        <f>SUM(D335:D337)</f>
        <v>0</v>
      </c>
      <c r="E103" s="19">
        <f>SUM(E335:E337)</f>
        <v>341174.8999999999</v>
      </c>
      <c r="F103" s="19">
        <f>SUM(F335:F337)</f>
        <v>58376.7</v>
      </c>
      <c r="G103" s="19"/>
      <c r="H103" s="19">
        <f>H337</f>
        <v>222829.47200000007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549457.9</v>
      </c>
      <c r="C105" s="19">
        <f>SUM(C339:C341)</f>
        <v>-497464.9</v>
      </c>
      <c r="D105" s="19">
        <f>SUM(D339:D341)</f>
        <v>0</v>
      </c>
      <c r="E105" s="19">
        <f>SUM(E339:E341)</f>
        <v>-8004.100000000035</v>
      </c>
      <c r="F105" s="19">
        <f>SUM(F339:F341)</f>
        <v>43988.9</v>
      </c>
      <c r="G105" s="19"/>
      <c r="H105" s="19">
        <f>H341</f>
        <v>230833.5720000001</v>
      </c>
      <c r="J105" s="33" t="s">
        <v>177</v>
      </c>
    </row>
    <row r="106" spans="1:10" ht="12.75">
      <c r="A106" s="33" t="s">
        <v>174</v>
      </c>
      <c r="B106" s="19">
        <f>SUM(B342:B344)</f>
        <v>253274.06599999996</v>
      </c>
      <c r="C106" s="19">
        <f>SUM(C342:C344)</f>
        <v>-208244</v>
      </c>
      <c r="D106" s="19">
        <f>SUM(D342:D344)</f>
        <v>0</v>
      </c>
      <c r="E106" s="19">
        <f>SUM(E342:E344)</f>
        <v>10619.587000000058</v>
      </c>
      <c r="F106" s="19">
        <f>SUM(F342:F344)</f>
        <v>55649.653</v>
      </c>
      <c r="G106" s="19"/>
      <c r="H106" s="19">
        <f>H344</f>
        <v>220213.98500000004</v>
      </c>
      <c r="J106" s="33" t="s">
        <v>178</v>
      </c>
    </row>
    <row r="107" spans="1:10" ht="12.75">
      <c r="A107" s="33" t="s">
        <v>175</v>
      </c>
      <c r="B107" s="19">
        <f>SUM(B345:B347)</f>
        <v>396398.661</v>
      </c>
      <c r="C107" s="19">
        <f>SUM(C345:C347)</f>
        <v>-185943</v>
      </c>
      <c r="D107" s="19">
        <f>SUM(D345:D347)</f>
        <v>0</v>
      </c>
      <c r="E107" s="19">
        <f>SUM(E345:E347)</f>
        <v>-158377.38300000003</v>
      </c>
      <c r="F107" s="19">
        <f>SUM(F345:F347)</f>
        <v>52078.278000000006</v>
      </c>
      <c r="G107" s="19"/>
      <c r="H107" s="19">
        <f>H347</f>
        <v>378591.3680000001</v>
      </c>
      <c r="J107" s="33" t="s">
        <v>179</v>
      </c>
    </row>
    <row r="108" spans="1:10" ht="12.75">
      <c r="A108" s="33" t="s">
        <v>176</v>
      </c>
      <c r="B108" s="19">
        <f>SUM(B348:B350)</f>
        <v>505294.419</v>
      </c>
      <c r="C108" s="19">
        <f>SUM(C348:C350)</f>
        <v>-337732</v>
      </c>
      <c r="D108" s="19">
        <f>SUM(D348:D350)</f>
        <v>0</v>
      </c>
      <c r="E108" s="19">
        <f>SUM(E348:E350)</f>
        <v>-107268.04399999994</v>
      </c>
      <c r="F108" s="19">
        <f>SUM(F348:F350)</f>
        <v>60294.375</v>
      </c>
      <c r="G108" s="19"/>
      <c r="H108" s="19">
        <f>H350</f>
        <v>485859.412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275778.663</v>
      </c>
      <c r="C110" s="19">
        <f>SUM(C352:C354)</f>
        <v>-462246</v>
      </c>
      <c r="D110" s="19">
        <f>SUM(D352:D354)</f>
        <v>0</v>
      </c>
      <c r="E110" s="19">
        <f>SUM(E352:E354)</f>
        <v>233189.6270000001</v>
      </c>
      <c r="F110" s="19">
        <f>SUM(F352:F354)</f>
        <v>46722.29</v>
      </c>
      <c r="G110" s="19"/>
      <c r="H110" s="19">
        <f>H354</f>
        <v>252669.78499999992</v>
      </c>
      <c r="J110" s="33" t="s">
        <v>208</v>
      </c>
    </row>
    <row r="111" spans="1:10" ht="12.75">
      <c r="A111" s="33" t="s">
        <v>205</v>
      </c>
      <c r="B111" s="19">
        <f>SUM(B355:B357)</f>
        <v>691597.448</v>
      </c>
      <c r="C111" s="19">
        <f>SUM(C355:C357)</f>
        <v>-339617</v>
      </c>
      <c r="D111" s="19">
        <f>SUM(D355:D357)</f>
        <v>11863</v>
      </c>
      <c r="E111" s="19">
        <f>SUM(E355:E357)</f>
        <v>-293723.066</v>
      </c>
      <c r="F111" s="19">
        <f>SUM(F355:F357)</f>
        <v>46394.382000000005</v>
      </c>
      <c r="G111" s="19"/>
      <c r="H111" s="19">
        <f>H357</f>
        <v>546392.8509999999</v>
      </c>
      <c r="J111" s="33" t="s">
        <v>209</v>
      </c>
    </row>
    <row r="112" spans="1:10" ht="12.75">
      <c r="A112" s="33" t="s">
        <v>206</v>
      </c>
      <c r="B112" s="19">
        <f>SUM(B358:B360)</f>
        <v>336933.232</v>
      </c>
      <c r="C112" s="19">
        <f>SUM(C358:C360)</f>
        <v>-250240</v>
      </c>
      <c r="D112" s="19">
        <f>SUM(D358:D360)</f>
        <v>0</v>
      </c>
      <c r="E112" s="19">
        <f>SUM(E358:E360)</f>
        <v>-40268.28000000003</v>
      </c>
      <c r="F112" s="19">
        <f>SUM(F358:F360)</f>
        <v>46424.952</v>
      </c>
      <c r="G112" s="19"/>
      <c r="H112" s="19">
        <f>H360</f>
        <v>586661.1309999999</v>
      </c>
      <c r="J112" s="33" t="s">
        <v>210</v>
      </c>
    </row>
    <row r="113" spans="1:10" ht="12.75">
      <c r="A113" s="33" t="s">
        <v>207</v>
      </c>
      <c r="B113" s="19">
        <f>SUM(B361:B363)</f>
        <v>488924.4</v>
      </c>
      <c r="C113" s="19">
        <f>SUM(C361:C363)</f>
        <v>-434905</v>
      </c>
      <c r="D113" s="19">
        <f>SUM(D361:D363)</f>
        <v>5036</v>
      </c>
      <c r="E113" s="19">
        <f>SUM(E361:E363)</f>
        <v>13516.740000000107</v>
      </c>
      <c r="F113" s="19">
        <f>SUM(F361:F363)</f>
        <v>62500.14</v>
      </c>
      <c r="G113" s="19"/>
      <c r="H113" s="19">
        <f>H363</f>
        <v>573144.3909999998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295845.664</v>
      </c>
      <c r="C115" s="19">
        <f>SUM(C365:C367)</f>
        <v>-381130</v>
      </c>
      <c r="D115" s="19">
        <f>SUM(D365:D367)</f>
        <v>0</v>
      </c>
      <c r="E115" s="19">
        <f>SUM(E365:E367)</f>
        <v>123893.02499999997</v>
      </c>
      <c r="F115" s="19">
        <f>SUM(F365:F367)</f>
        <v>38608.689</v>
      </c>
      <c r="G115" s="19"/>
      <c r="H115" s="19">
        <f>H367</f>
        <v>449251.36599999986</v>
      </c>
      <c r="J115" s="33" t="s">
        <v>216</v>
      </c>
    </row>
    <row r="116" spans="1:10" ht="12.75">
      <c r="A116" s="33" t="s">
        <v>213</v>
      </c>
      <c r="B116" s="19">
        <f>SUM(B368:B370)</f>
        <v>715808.999</v>
      </c>
      <c r="C116" s="19">
        <f>SUM(C368:C370)</f>
        <v>-145615</v>
      </c>
      <c r="D116" s="19">
        <f>SUM(D368:D370)</f>
        <v>0</v>
      </c>
      <c r="E116" s="19">
        <f>SUM(E368:E370)</f>
        <v>-527456.132</v>
      </c>
      <c r="F116" s="19">
        <f>SUM(F368:F370)</f>
        <v>42737.867</v>
      </c>
      <c r="G116" s="19"/>
      <c r="H116" s="19">
        <f>H370</f>
        <v>976707.4979999999</v>
      </c>
      <c r="J116" s="33" t="s">
        <v>217</v>
      </c>
    </row>
    <row r="117" spans="1:10" ht="12.75">
      <c r="A117" s="33" t="s">
        <v>214</v>
      </c>
      <c r="B117" s="19">
        <f>SUM(B371:B373)</f>
        <v>599641.922</v>
      </c>
      <c r="C117" s="19">
        <f>SUM(C371:C373)</f>
        <v>-92</v>
      </c>
      <c r="D117" s="19">
        <f>SUM(D371:D373)</f>
        <v>35303</v>
      </c>
      <c r="E117" s="19">
        <f>SUM(E371:E373)</f>
        <v>-521223.8700000001</v>
      </c>
      <c r="F117" s="19">
        <f>SUM(F371:F373)</f>
        <v>43023.052</v>
      </c>
      <c r="G117" s="19"/>
      <c r="H117" s="19">
        <f>H373</f>
        <v>1497931.368</v>
      </c>
      <c r="J117" s="33" t="s">
        <v>218</v>
      </c>
    </row>
    <row r="118" spans="1:10" ht="12.75">
      <c r="A118" s="33" t="s">
        <v>215</v>
      </c>
      <c r="B118" s="19">
        <f>SUM(B374:B376)</f>
        <v>140533.513</v>
      </c>
      <c r="C118" s="19">
        <f>SUM(C374:C376)</f>
        <v>-103616.51800000001</v>
      </c>
      <c r="D118" s="19">
        <f>SUM(D374:D376)</f>
        <v>10505</v>
      </c>
      <c r="E118" s="19">
        <f>SUM(E374:E376)</f>
        <v>26961.804999999702</v>
      </c>
      <c r="F118" s="19">
        <f>SUM(F374:F376)</f>
        <v>53373.799999999996</v>
      </c>
      <c r="G118" s="19"/>
      <c r="H118" s="19">
        <f>H376</f>
        <v>1470969.5630000003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52903.22900000001</v>
      </c>
      <c r="C120" s="19">
        <f>SUM(C378:C380)</f>
        <v>-175744</v>
      </c>
      <c r="D120" s="19">
        <f>SUM(D378:D380)</f>
        <v>0</v>
      </c>
      <c r="E120" s="19">
        <f>SUM(E378:E380)</f>
        <v>161418.652</v>
      </c>
      <c r="F120" s="19">
        <f>SUM(F378:F380)</f>
        <v>38577.88100000001</v>
      </c>
      <c r="G120" s="19"/>
      <c r="H120" s="19">
        <f>H380</f>
        <v>1309550.9110000003</v>
      </c>
      <c r="J120" s="33" t="s">
        <v>224</v>
      </c>
    </row>
    <row r="121" spans="1:10" ht="12.75">
      <c r="A121" s="33" t="s">
        <v>221</v>
      </c>
      <c r="B121" s="19">
        <f>SUM(B381:B383)</f>
        <v>53059.739</v>
      </c>
      <c r="C121" s="19">
        <f>SUM(C381:C383)</f>
        <v>-47429</v>
      </c>
      <c r="D121" s="19">
        <f>SUM(D381:D383)</f>
        <v>0</v>
      </c>
      <c r="E121" s="19">
        <f>SUM(E381:E383)</f>
        <v>31982.810999999987</v>
      </c>
      <c r="F121" s="19">
        <f>SUM(F381:F383)</f>
        <v>37613.55</v>
      </c>
      <c r="G121" s="19"/>
      <c r="H121" s="19">
        <f>H383</f>
        <v>1277568.1000000003</v>
      </c>
      <c r="J121" s="33" t="s">
        <v>225</v>
      </c>
    </row>
    <row r="122" spans="1:10" ht="12.75">
      <c r="A122" s="33" t="s">
        <v>222</v>
      </c>
      <c r="B122" s="19">
        <f>SUM(B384:B386)</f>
        <v>151536.452</v>
      </c>
      <c r="C122" s="19">
        <f>SUM(C384:C386)</f>
        <v>-125901</v>
      </c>
      <c r="D122" s="19">
        <f>SUM(D384:D386)</f>
        <v>42051</v>
      </c>
      <c r="E122" s="19">
        <f>SUM(E384:E386)</f>
        <v>57149.17799999984</v>
      </c>
      <c r="F122" s="19">
        <f>SUM(F384:F386)</f>
        <v>40733.630000000005</v>
      </c>
      <c r="G122" s="19"/>
      <c r="H122" s="19">
        <f>H386</f>
        <v>1220418.9220000005</v>
      </c>
      <c r="J122" s="33" t="s">
        <v>226</v>
      </c>
    </row>
    <row r="123" spans="1:10" ht="12.75">
      <c r="A123" s="33" t="s">
        <v>223</v>
      </c>
      <c r="B123" s="19">
        <f>SUM(B387:B389)</f>
        <v>82926.811</v>
      </c>
      <c r="C123" s="19">
        <f>SUM(C387:C389)</f>
        <v>-214707</v>
      </c>
      <c r="D123" s="19">
        <f>SUM(D387:D389)</f>
        <v>151953</v>
      </c>
      <c r="E123" s="19">
        <f>SUM(E387:E389)</f>
        <v>337011.358</v>
      </c>
      <c r="F123" s="19">
        <f>SUM(F387:F389)</f>
        <v>53278.169</v>
      </c>
      <c r="G123" s="19"/>
      <c r="H123" s="19">
        <f>H389</f>
        <v>883407.5640000005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29163</v>
      </c>
      <c r="C125" s="19">
        <f>SUM(C391:C393)</f>
        <v>-195694</v>
      </c>
      <c r="D125" s="19">
        <f>SUM(D391:D393)</f>
        <v>359238</v>
      </c>
      <c r="E125" s="19">
        <f>SUM(E391:E393)</f>
        <v>569876</v>
      </c>
      <c r="F125" s="19">
        <f>SUM(F391:F393)</f>
        <v>44107</v>
      </c>
      <c r="G125" s="19"/>
      <c r="H125" s="19">
        <f>SUM(H393)</f>
        <v>313531.5640000005</v>
      </c>
      <c r="J125" s="33" t="s">
        <v>232</v>
      </c>
    </row>
    <row r="126" spans="1:10" ht="12.75">
      <c r="A126" s="33" t="s">
        <v>229</v>
      </c>
      <c r="B126" s="19">
        <f>SUM(B394:B396)</f>
        <v>62550</v>
      </c>
      <c r="C126" s="19">
        <f>SUM(C394:C396)</f>
        <v>-21289.46</v>
      </c>
      <c r="D126" s="19">
        <f>SUM(D394:D396)</f>
        <v>146279</v>
      </c>
      <c r="E126" s="19">
        <f>SUM(E394:E396)</f>
        <v>155659.46000000002</v>
      </c>
      <c r="F126" s="19">
        <f>SUM(F394:F396)</f>
        <v>50641</v>
      </c>
      <c r="G126" s="19"/>
      <c r="H126" s="19">
        <f>SUM(H396)</f>
        <v>157872.10400000046</v>
      </c>
      <c r="J126" s="33" t="s">
        <v>233</v>
      </c>
    </row>
    <row r="127" spans="1:10" ht="12.75">
      <c r="A127" s="33" t="s">
        <v>230</v>
      </c>
      <c r="B127" s="19">
        <f>SUM(B397:B399)</f>
        <v>14378.36</v>
      </c>
      <c r="C127" s="19">
        <f>SUM(C397:C399)</f>
        <v>-69119.86</v>
      </c>
      <c r="D127" s="19">
        <f>SUM(D397:D399)</f>
        <v>23243</v>
      </c>
      <c r="E127" s="19">
        <f>SUM(E397:E399)</f>
        <v>112058.50000000001</v>
      </c>
      <c r="F127" s="19">
        <f>SUM(F397:F399)</f>
        <v>34074</v>
      </c>
      <c r="G127" s="19"/>
      <c r="H127" s="19">
        <f>SUM(H399)</f>
        <v>45813.60400000044</v>
      </c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20" ht="13.5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N129" s="19"/>
      <c r="O129" s="19"/>
      <c r="P129" s="19"/>
      <c r="Q129" s="19"/>
      <c r="R129" s="19"/>
      <c r="S129" s="19"/>
      <c r="T129" s="19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88232</v>
      </c>
      <c r="C131" s="4">
        <v>-33116</v>
      </c>
      <c r="D131" s="19">
        <v>0</v>
      </c>
      <c r="E131" s="11">
        <v>-19519</v>
      </c>
      <c r="F131" s="4">
        <v>35597</v>
      </c>
      <c r="G131" s="4"/>
      <c r="H131" s="4">
        <v>220971</v>
      </c>
      <c r="J131" s="20" t="s">
        <v>92</v>
      </c>
    </row>
    <row r="132" spans="1:10" ht="12.75">
      <c r="A132" s="36" t="s">
        <v>81</v>
      </c>
      <c r="B132" s="4">
        <v>24230</v>
      </c>
      <c r="C132" s="4">
        <v>-3104</v>
      </c>
      <c r="D132" s="19">
        <v>0</v>
      </c>
      <c r="E132" s="4">
        <v>4781</v>
      </c>
      <c r="F132" s="4">
        <v>25907</v>
      </c>
      <c r="G132" s="4"/>
      <c r="H132" s="4">
        <v>216190</v>
      </c>
      <c r="J132" s="20" t="s">
        <v>93</v>
      </c>
    </row>
    <row r="133" spans="1:10" ht="12.75">
      <c r="A133" s="36" t="s">
        <v>82</v>
      </c>
      <c r="B133" s="4">
        <v>12758</v>
      </c>
      <c r="C133" s="4">
        <v>-485</v>
      </c>
      <c r="D133" s="19">
        <v>0</v>
      </c>
      <c r="E133" s="4">
        <v>26049</v>
      </c>
      <c r="F133" s="4">
        <v>38322</v>
      </c>
      <c r="G133" s="4"/>
      <c r="H133" s="4">
        <v>190141</v>
      </c>
      <c r="J133" s="20" t="s">
        <v>94</v>
      </c>
    </row>
    <row r="134" spans="1:10" ht="12.75">
      <c r="A134" s="36" t="s">
        <v>83</v>
      </c>
      <c r="B134" s="4">
        <v>73104</v>
      </c>
      <c r="C134" s="12">
        <v>-24</v>
      </c>
      <c r="D134" s="19">
        <v>0</v>
      </c>
      <c r="E134" s="12">
        <v>-39184</v>
      </c>
      <c r="F134" s="12">
        <v>33896</v>
      </c>
      <c r="G134" s="12"/>
      <c r="H134" s="4">
        <v>229325</v>
      </c>
      <c r="J134" s="20" t="s">
        <v>95</v>
      </c>
    </row>
    <row r="135" spans="1:10" ht="12.75">
      <c r="A135" s="36" t="s">
        <v>84</v>
      </c>
      <c r="B135" s="4">
        <v>34162</v>
      </c>
      <c r="C135" s="12">
        <v>-647</v>
      </c>
      <c r="D135" s="19">
        <v>0</v>
      </c>
      <c r="E135" s="12">
        <v>6952</v>
      </c>
      <c r="F135" s="12">
        <v>40467</v>
      </c>
      <c r="G135" s="12"/>
      <c r="H135" s="4">
        <v>222373</v>
      </c>
      <c r="J135" s="20" t="s">
        <v>96</v>
      </c>
    </row>
    <row r="136" spans="1:10" ht="12.75">
      <c r="A136" s="36" t="s">
        <v>85</v>
      </c>
      <c r="B136" s="4">
        <v>6984</v>
      </c>
      <c r="C136" s="12">
        <v>65</v>
      </c>
      <c r="D136" s="19">
        <v>0</v>
      </c>
      <c r="E136" s="12">
        <v>26847</v>
      </c>
      <c r="F136" s="12">
        <v>33896</v>
      </c>
      <c r="G136" s="12"/>
      <c r="H136" s="4">
        <v>195526</v>
      </c>
      <c r="J136" s="20" t="s">
        <v>97</v>
      </c>
    </row>
    <row r="137" spans="1:10" ht="12.75">
      <c r="A137" s="36" t="s">
        <v>86</v>
      </c>
      <c r="B137" s="4">
        <v>49715</v>
      </c>
      <c r="C137" s="12">
        <v>34</v>
      </c>
      <c r="D137" s="19">
        <v>0</v>
      </c>
      <c r="E137" s="12">
        <v>-17970</v>
      </c>
      <c r="F137" s="12">
        <v>31779</v>
      </c>
      <c r="G137" s="12"/>
      <c r="H137" s="4">
        <v>213496</v>
      </c>
      <c r="J137" s="20" t="s">
        <v>98</v>
      </c>
    </row>
    <row r="138" spans="1:10" ht="12.75">
      <c r="A138" s="36" t="s">
        <v>87</v>
      </c>
      <c r="B138" s="12">
        <v>11430</v>
      </c>
      <c r="C138" s="19">
        <v>0</v>
      </c>
      <c r="D138" s="19">
        <v>0</v>
      </c>
      <c r="E138" s="12">
        <v>14390</v>
      </c>
      <c r="F138" s="12">
        <v>25820</v>
      </c>
      <c r="G138" s="12"/>
      <c r="H138" s="12">
        <v>199106</v>
      </c>
      <c r="J138" s="20" t="s">
        <v>99</v>
      </c>
    </row>
    <row r="139" spans="1:10" ht="12.75">
      <c r="A139" s="36" t="s">
        <v>88</v>
      </c>
      <c r="B139" s="12">
        <v>102143</v>
      </c>
      <c r="C139" s="12">
        <v>-88</v>
      </c>
      <c r="D139" s="19">
        <v>0</v>
      </c>
      <c r="E139" s="12">
        <v>-72021</v>
      </c>
      <c r="F139" s="12">
        <v>30034</v>
      </c>
      <c r="G139" s="12"/>
      <c r="H139" s="12">
        <v>271127</v>
      </c>
      <c r="J139" s="20" t="s">
        <v>100</v>
      </c>
    </row>
    <row r="140" spans="1:10" ht="12.75">
      <c r="A140" s="36" t="s">
        <v>89</v>
      </c>
      <c r="B140" s="12">
        <v>68180</v>
      </c>
      <c r="C140" s="12">
        <v>-30000</v>
      </c>
      <c r="D140" s="19">
        <v>0</v>
      </c>
      <c r="E140" s="12">
        <v>12658</v>
      </c>
      <c r="F140" s="12">
        <v>50838</v>
      </c>
      <c r="G140" s="12"/>
      <c r="H140" s="12">
        <v>258469</v>
      </c>
      <c r="J140" s="20" t="s">
        <v>101</v>
      </c>
    </row>
    <row r="141" spans="1:10" ht="12.75">
      <c r="A141" s="36" t="s">
        <v>90</v>
      </c>
      <c r="B141" s="12">
        <v>7017</v>
      </c>
      <c r="C141" s="12">
        <v>-7809</v>
      </c>
      <c r="D141" s="19">
        <v>1022</v>
      </c>
      <c r="E141" s="12">
        <v>51014</v>
      </c>
      <c r="F141" s="12">
        <v>49200</v>
      </c>
      <c r="G141" s="12"/>
      <c r="H141" s="12">
        <v>207455</v>
      </c>
      <c r="J141" s="20" t="s">
        <v>102</v>
      </c>
    </row>
    <row r="142" spans="1:10" ht="13.5" thickBot="1">
      <c r="A142" s="41" t="s">
        <v>91</v>
      </c>
      <c r="B142" s="42">
        <v>56570</v>
      </c>
      <c r="C142" s="42">
        <v>-18</v>
      </c>
      <c r="D142" s="43">
        <v>0</v>
      </c>
      <c r="E142" s="42">
        <v>-19967</v>
      </c>
      <c r="F142" s="42">
        <v>36585</v>
      </c>
      <c r="G142" s="42"/>
      <c r="H142" s="42">
        <v>227422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4">
        <v>3672</v>
      </c>
      <c r="C144" s="4">
        <v>3278</v>
      </c>
      <c r="D144" s="19">
        <v>0</v>
      </c>
      <c r="E144" s="11">
        <v>25846</v>
      </c>
      <c r="F144" s="4">
        <v>32796</v>
      </c>
      <c r="G144" s="4"/>
      <c r="H144" s="4">
        <v>201576</v>
      </c>
      <c r="J144" s="20" t="s">
        <v>92</v>
      </c>
    </row>
    <row r="145" spans="1:10" ht="12.75">
      <c r="A145" s="36" t="s">
        <v>81</v>
      </c>
      <c r="B145" s="4">
        <v>76961</v>
      </c>
      <c r="C145" s="4">
        <v>-32737</v>
      </c>
      <c r="D145" s="19">
        <v>0</v>
      </c>
      <c r="E145" s="4">
        <v>-18851</v>
      </c>
      <c r="F145" s="4">
        <v>25373</v>
      </c>
      <c r="G145" s="4"/>
      <c r="H145" s="4">
        <v>220427</v>
      </c>
      <c r="J145" s="20" t="s">
        <v>93</v>
      </c>
    </row>
    <row r="146" spans="1:10" ht="12.75">
      <c r="A146" s="36" t="s">
        <v>82</v>
      </c>
      <c r="B146" s="4">
        <v>61047</v>
      </c>
      <c r="C146" s="4">
        <v>-2512</v>
      </c>
      <c r="D146" s="19">
        <v>0</v>
      </c>
      <c r="E146" s="4">
        <v>-37597</v>
      </c>
      <c r="F146" s="4">
        <v>20938</v>
      </c>
      <c r="G146" s="4"/>
      <c r="H146" s="4">
        <v>258024</v>
      </c>
      <c r="J146" s="20" t="s">
        <v>94</v>
      </c>
    </row>
    <row r="147" spans="1:10" ht="12.75">
      <c r="A147" s="36" t="s">
        <v>83</v>
      </c>
      <c r="B147" s="4">
        <v>36750</v>
      </c>
      <c r="C147" s="12">
        <v>265</v>
      </c>
      <c r="D147" s="19">
        <v>0</v>
      </c>
      <c r="E147" s="12">
        <v>-11488</v>
      </c>
      <c r="F147" s="12">
        <v>25527</v>
      </c>
      <c r="G147" s="12"/>
      <c r="H147" s="4">
        <v>269512</v>
      </c>
      <c r="J147" s="20" t="s">
        <v>95</v>
      </c>
    </row>
    <row r="148" spans="1:10" ht="12.75">
      <c r="A148" s="36" t="s">
        <v>84</v>
      </c>
      <c r="B148" s="4">
        <v>7115</v>
      </c>
      <c r="C148" s="12">
        <v>3172</v>
      </c>
      <c r="D148" s="19">
        <v>0</v>
      </c>
      <c r="E148" s="12">
        <v>22000</v>
      </c>
      <c r="F148" s="12">
        <v>32287</v>
      </c>
      <c r="G148" s="12"/>
      <c r="H148" s="4">
        <v>247512</v>
      </c>
      <c r="J148" s="20" t="s">
        <v>96</v>
      </c>
    </row>
    <row r="149" spans="1:10" ht="12.75">
      <c r="A149" s="36" t="s">
        <v>85</v>
      </c>
      <c r="B149" s="4">
        <v>73810</v>
      </c>
      <c r="C149" s="12">
        <v>-226</v>
      </c>
      <c r="D149" s="19">
        <v>748</v>
      </c>
      <c r="E149" s="12">
        <v>-45694</v>
      </c>
      <c r="F149" s="12">
        <v>27142</v>
      </c>
      <c r="G149" s="12"/>
      <c r="H149" s="4">
        <v>293206</v>
      </c>
      <c r="J149" s="20" t="s">
        <v>97</v>
      </c>
    </row>
    <row r="150" spans="1:10" ht="12.75">
      <c r="A150" s="36" t="s">
        <v>86</v>
      </c>
      <c r="B150" s="4">
        <v>7316</v>
      </c>
      <c r="C150" s="19">
        <v>0</v>
      </c>
      <c r="D150" s="19">
        <v>1</v>
      </c>
      <c r="E150" s="12">
        <v>15314</v>
      </c>
      <c r="F150" s="12">
        <v>22629</v>
      </c>
      <c r="G150" s="12"/>
      <c r="H150" s="4">
        <v>277892</v>
      </c>
      <c r="J150" s="20" t="s">
        <v>98</v>
      </c>
    </row>
    <row r="151" spans="1:10" ht="12.75">
      <c r="A151" s="36" t="s">
        <v>87</v>
      </c>
      <c r="B151" s="12">
        <v>9074</v>
      </c>
      <c r="C151" s="12">
        <v>-9054</v>
      </c>
      <c r="D151" s="19">
        <v>0</v>
      </c>
      <c r="E151" s="12">
        <v>28500</v>
      </c>
      <c r="F151" s="12">
        <v>28520</v>
      </c>
      <c r="G151" s="12"/>
      <c r="H151" s="12">
        <v>249392</v>
      </c>
      <c r="J151" s="20" t="s">
        <v>99</v>
      </c>
    </row>
    <row r="152" spans="1:10" ht="12.75">
      <c r="A152" s="36" t="s">
        <v>88</v>
      </c>
      <c r="B152" s="12">
        <v>66373</v>
      </c>
      <c r="C152" s="12">
        <v>-445</v>
      </c>
      <c r="D152" s="19">
        <v>7596</v>
      </c>
      <c r="E152" s="12">
        <v>-28714</v>
      </c>
      <c r="F152" s="12">
        <v>29618</v>
      </c>
      <c r="G152" s="12"/>
      <c r="H152" s="12">
        <v>278106</v>
      </c>
      <c r="J152" s="20" t="s">
        <v>100</v>
      </c>
    </row>
    <row r="153" spans="1:10" ht="12.75">
      <c r="A153" s="36" t="s">
        <v>89</v>
      </c>
      <c r="B153" s="12">
        <v>15608</v>
      </c>
      <c r="C153" s="12">
        <v>-4998</v>
      </c>
      <c r="D153" s="19">
        <v>0</v>
      </c>
      <c r="E153" s="12">
        <v>31880</v>
      </c>
      <c r="F153" s="12">
        <v>42490</v>
      </c>
      <c r="G153" s="12"/>
      <c r="H153" s="12">
        <v>246226</v>
      </c>
      <c r="J153" s="20" t="s">
        <v>101</v>
      </c>
    </row>
    <row r="154" spans="1:10" ht="12.75">
      <c r="A154" s="36" t="s">
        <v>90</v>
      </c>
      <c r="B154" s="12">
        <v>33071</v>
      </c>
      <c r="C154" s="12">
        <v>-27</v>
      </c>
      <c r="D154" s="19">
        <v>0</v>
      </c>
      <c r="E154" s="12">
        <v>10962</v>
      </c>
      <c r="F154" s="12">
        <v>44006</v>
      </c>
      <c r="G154" s="12"/>
      <c r="H154" s="12">
        <v>235264</v>
      </c>
      <c r="J154" s="20" t="s">
        <v>102</v>
      </c>
    </row>
    <row r="155" spans="1:10" ht="13.5" thickBot="1">
      <c r="A155" s="41" t="s">
        <v>91</v>
      </c>
      <c r="B155" s="42">
        <v>12064</v>
      </c>
      <c r="C155" s="42">
        <v>-3256</v>
      </c>
      <c r="D155" s="43">
        <v>0</v>
      </c>
      <c r="E155" s="42">
        <v>35706</v>
      </c>
      <c r="F155" s="42">
        <v>44514</v>
      </c>
      <c r="G155" s="42"/>
      <c r="H155" s="42">
        <v>199558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4">
        <v>6213</v>
      </c>
      <c r="C157" s="4">
        <v>32376</v>
      </c>
      <c r="D157" s="19">
        <v>0</v>
      </c>
      <c r="E157" s="11">
        <v>-5291</v>
      </c>
      <c r="F157" s="4">
        <v>33298</v>
      </c>
      <c r="G157" s="4"/>
      <c r="H157" s="4">
        <v>204849</v>
      </c>
      <c r="J157" s="20" t="s">
        <v>92</v>
      </c>
    </row>
    <row r="158" spans="1:10" ht="12.75">
      <c r="A158" s="36" t="s">
        <v>81</v>
      </c>
      <c r="B158" s="4">
        <v>13261</v>
      </c>
      <c r="C158" s="4">
        <v>-15566</v>
      </c>
      <c r="D158" s="19">
        <v>0</v>
      </c>
      <c r="E158" s="4">
        <v>20996</v>
      </c>
      <c r="F158" s="4">
        <v>18691</v>
      </c>
      <c r="G158" s="4"/>
      <c r="H158" s="4">
        <v>183853</v>
      </c>
      <c r="J158" s="20" t="s">
        <v>93</v>
      </c>
    </row>
    <row r="159" spans="1:10" ht="12.75">
      <c r="A159" s="36" t="s">
        <v>82</v>
      </c>
      <c r="B159" s="4">
        <v>41019</v>
      </c>
      <c r="C159" s="4">
        <v>-11706</v>
      </c>
      <c r="D159" s="19">
        <v>0</v>
      </c>
      <c r="E159" s="4">
        <v>-8015</v>
      </c>
      <c r="F159" s="4">
        <v>21298</v>
      </c>
      <c r="G159" s="4"/>
      <c r="H159" s="4">
        <v>191868</v>
      </c>
      <c r="J159" s="20" t="s">
        <v>94</v>
      </c>
    </row>
    <row r="160" spans="1:10" ht="12.75">
      <c r="A160" s="36" t="s">
        <v>83</v>
      </c>
      <c r="B160" s="4">
        <v>38002</v>
      </c>
      <c r="C160" s="12">
        <v>-4715</v>
      </c>
      <c r="D160" s="19">
        <v>0</v>
      </c>
      <c r="E160" s="12">
        <v>-730</v>
      </c>
      <c r="F160" s="12">
        <v>32557</v>
      </c>
      <c r="G160" s="12"/>
      <c r="H160" s="4">
        <v>192598</v>
      </c>
      <c r="J160" s="20" t="s">
        <v>95</v>
      </c>
    </row>
    <row r="161" spans="1:10" ht="12.75">
      <c r="A161" s="36" t="s">
        <v>84</v>
      </c>
      <c r="B161" s="4">
        <v>144</v>
      </c>
      <c r="C161" s="12">
        <v>4629</v>
      </c>
      <c r="D161" s="19">
        <v>0</v>
      </c>
      <c r="E161" s="12">
        <v>20531</v>
      </c>
      <c r="F161" s="12">
        <v>25304</v>
      </c>
      <c r="G161" s="12"/>
      <c r="H161" s="4">
        <v>172067</v>
      </c>
      <c r="J161" s="20" t="s">
        <v>96</v>
      </c>
    </row>
    <row r="162" spans="1:10" ht="12.75">
      <c r="A162" s="36" t="s">
        <v>85</v>
      </c>
      <c r="B162" s="4">
        <v>21085</v>
      </c>
      <c r="C162" s="12">
        <v>-3535</v>
      </c>
      <c r="D162" s="19">
        <v>0</v>
      </c>
      <c r="E162" s="12">
        <v>59</v>
      </c>
      <c r="F162" s="12">
        <v>17609</v>
      </c>
      <c r="G162" s="12"/>
      <c r="H162" s="4">
        <v>172008</v>
      </c>
      <c r="J162" s="20" t="s">
        <v>97</v>
      </c>
    </row>
    <row r="163" spans="1:10" ht="12.75">
      <c r="A163" s="36" t="s">
        <v>86</v>
      </c>
      <c r="B163" s="4">
        <v>6700</v>
      </c>
      <c r="C163" s="12">
        <v>-2751</v>
      </c>
      <c r="D163" s="19">
        <v>0</v>
      </c>
      <c r="E163" s="12">
        <v>21136</v>
      </c>
      <c r="F163" s="12">
        <v>25085</v>
      </c>
      <c r="G163" s="12"/>
      <c r="H163" s="4">
        <v>150872</v>
      </c>
      <c r="J163" s="20" t="s">
        <v>98</v>
      </c>
    </row>
    <row r="164" spans="1:10" ht="12.75">
      <c r="A164" s="36" t="s">
        <v>87</v>
      </c>
      <c r="B164" s="12">
        <v>154787</v>
      </c>
      <c r="C164" s="12">
        <v>-2417</v>
      </c>
      <c r="D164" s="19">
        <v>0</v>
      </c>
      <c r="E164" s="12">
        <v>-131153</v>
      </c>
      <c r="F164" s="12">
        <v>21217</v>
      </c>
      <c r="G164" s="12"/>
      <c r="H164" s="12">
        <v>282025</v>
      </c>
      <c r="J164" s="20" t="s">
        <v>99</v>
      </c>
    </row>
    <row r="165" spans="1:10" ht="12.75">
      <c r="A165" s="36" t="s">
        <v>88</v>
      </c>
      <c r="B165" s="12">
        <v>33200</v>
      </c>
      <c r="C165" s="12">
        <v>24109</v>
      </c>
      <c r="D165" s="19">
        <v>7496</v>
      </c>
      <c r="E165" s="12">
        <v>-20674</v>
      </c>
      <c r="F165" s="12">
        <v>29139</v>
      </c>
      <c r="G165" s="12"/>
      <c r="H165" s="12">
        <v>302699</v>
      </c>
      <c r="J165" s="20" t="s">
        <v>100</v>
      </c>
    </row>
    <row r="166" spans="1:10" ht="12.75">
      <c r="A166" s="36" t="s">
        <v>89</v>
      </c>
      <c r="B166" s="12">
        <v>16627</v>
      </c>
      <c r="C166" s="12">
        <v>-10220</v>
      </c>
      <c r="D166" s="19">
        <v>3380</v>
      </c>
      <c r="E166" s="12">
        <v>38103</v>
      </c>
      <c r="F166" s="12">
        <v>41130</v>
      </c>
      <c r="G166" s="12"/>
      <c r="H166" s="12">
        <v>264596</v>
      </c>
      <c r="J166" s="20" t="s">
        <v>101</v>
      </c>
    </row>
    <row r="167" spans="1:10" ht="12.75">
      <c r="A167" s="36" t="s">
        <v>90</v>
      </c>
      <c r="B167" s="12">
        <v>14966</v>
      </c>
      <c r="C167" s="12">
        <v>-11539</v>
      </c>
      <c r="D167" s="19">
        <v>0</v>
      </c>
      <c r="E167" s="12">
        <v>35092</v>
      </c>
      <c r="F167" s="12">
        <v>38519</v>
      </c>
      <c r="G167" s="12"/>
      <c r="H167" s="12">
        <v>229504</v>
      </c>
      <c r="J167" s="20" t="s">
        <v>102</v>
      </c>
    </row>
    <row r="168" spans="1:10" ht="13.5" thickBot="1">
      <c r="A168" s="41" t="s">
        <v>91</v>
      </c>
      <c r="B168" s="42">
        <v>14551</v>
      </c>
      <c r="C168" s="42">
        <v>-14728</v>
      </c>
      <c r="D168" s="43">
        <v>56</v>
      </c>
      <c r="E168" s="42">
        <v>36707</v>
      </c>
      <c r="F168" s="42">
        <v>36474</v>
      </c>
      <c r="G168" s="42"/>
      <c r="H168" s="42">
        <v>192797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4">
        <v>92307</v>
      </c>
      <c r="C170" s="4">
        <v>-17486</v>
      </c>
      <c r="D170" s="19">
        <v>0</v>
      </c>
      <c r="E170" s="11">
        <v>-46940</v>
      </c>
      <c r="F170" s="4">
        <v>27881</v>
      </c>
      <c r="G170" s="4"/>
      <c r="H170" s="4">
        <v>239737</v>
      </c>
      <c r="J170" s="20" t="s">
        <v>92</v>
      </c>
    </row>
    <row r="171" spans="1:10" ht="12.75">
      <c r="A171" s="36" t="s">
        <v>81</v>
      </c>
      <c r="B171" s="4">
        <v>6139</v>
      </c>
      <c r="C171" s="4">
        <v>-12534</v>
      </c>
      <c r="D171" s="19">
        <v>2517</v>
      </c>
      <c r="E171" s="4">
        <v>29260</v>
      </c>
      <c r="F171" s="4">
        <v>20348</v>
      </c>
      <c r="G171" s="4"/>
      <c r="H171" s="4">
        <v>210477</v>
      </c>
      <c r="J171" s="20" t="s">
        <v>93</v>
      </c>
    </row>
    <row r="172" spans="1:10" ht="12.75">
      <c r="A172" s="36" t="s">
        <v>82</v>
      </c>
      <c r="B172" s="4">
        <v>7156</v>
      </c>
      <c r="C172" s="4">
        <v>-12090</v>
      </c>
      <c r="D172" s="19">
        <v>0</v>
      </c>
      <c r="E172" s="4">
        <v>33945</v>
      </c>
      <c r="F172" s="4">
        <v>29011</v>
      </c>
      <c r="G172" s="4"/>
      <c r="H172" s="4">
        <v>176532</v>
      </c>
      <c r="J172" s="20" t="s">
        <v>94</v>
      </c>
    </row>
    <row r="173" spans="1:10" ht="12.75">
      <c r="A173" s="36" t="s">
        <v>83</v>
      </c>
      <c r="B173" s="4">
        <v>49239</v>
      </c>
      <c r="C173" s="12">
        <v>-7407</v>
      </c>
      <c r="D173" s="19">
        <v>0</v>
      </c>
      <c r="E173" s="12">
        <v>-13895</v>
      </c>
      <c r="F173" s="12">
        <v>27937</v>
      </c>
      <c r="G173" s="12"/>
      <c r="H173" s="4">
        <v>190427</v>
      </c>
      <c r="J173" s="20" t="s">
        <v>95</v>
      </c>
    </row>
    <row r="174" spans="1:10" ht="12.75">
      <c r="A174" s="36" t="s">
        <v>84</v>
      </c>
      <c r="B174" s="4">
        <v>67007</v>
      </c>
      <c r="C174" s="12">
        <v>-5196</v>
      </c>
      <c r="D174" s="19">
        <v>9605</v>
      </c>
      <c r="E174" s="12">
        <v>-25379</v>
      </c>
      <c r="F174" s="12">
        <v>26827</v>
      </c>
      <c r="G174" s="12"/>
      <c r="H174" s="4">
        <v>215806</v>
      </c>
      <c r="J174" s="20" t="s">
        <v>96</v>
      </c>
    </row>
    <row r="175" spans="1:10" ht="12.75">
      <c r="A175" s="36" t="s">
        <v>85</v>
      </c>
      <c r="B175" s="4">
        <v>26500</v>
      </c>
      <c r="C175" s="12">
        <v>-4184</v>
      </c>
      <c r="D175" s="19">
        <v>0</v>
      </c>
      <c r="E175" s="12">
        <v>6903</v>
      </c>
      <c r="F175" s="12">
        <v>29219</v>
      </c>
      <c r="G175" s="12"/>
      <c r="H175" s="4">
        <v>208903</v>
      </c>
      <c r="J175" s="20" t="s">
        <v>97</v>
      </c>
    </row>
    <row r="176" spans="1:10" ht="12.75">
      <c r="A176" s="36" t="s">
        <v>86</v>
      </c>
      <c r="B176" s="4">
        <v>29824</v>
      </c>
      <c r="C176" s="12">
        <v>-2723</v>
      </c>
      <c r="D176" s="19">
        <v>0</v>
      </c>
      <c r="E176" s="12">
        <v>-5310</v>
      </c>
      <c r="F176" s="12">
        <v>21791</v>
      </c>
      <c r="G176" s="12"/>
      <c r="H176" s="4">
        <v>214213</v>
      </c>
      <c r="J176" s="20" t="s">
        <v>98</v>
      </c>
    </row>
    <row r="177" spans="1:10" ht="12.75">
      <c r="A177" s="36" t="s">
        <v>87</v>
      </c>
      <c r="B177" s="12">
        <v>78233</v>
      </c>
      <c r="C177" s="12">
        <v>-2421</v>
      </c>
      <c r="D177" s="19">
        <v>0</v>
      </c>
      <c r="E177" s="12">
        <v>-41289</v>
      </c>
      <c r="F177" s="12">
        <v>34523</v>
      </c>
      <c r="G177" s="12"/>
      <c r="H177" s="12">
        <v>255502</v>
      </c>
      <c r="J177" s="20" t="s">
        <v>99</v>
      </c>
    </row>
    <row r="178" spans="1:10" ht="12.75">
      <c r="A178" s="36" t="s">
        <v>88</v>
      </c>
      <c r="B178" s="12">
        <v>109797</v>
      </c>
      <c r="C178" s="12">
        <v>-4079</v>
      </c>
      <c r="D178" s="19">
        <v>0</v>
      </c>
      <c r="E178" s="12">
        <v>-75730</v>
      </c>
      <c r="F178" s="12">
        <v>29988</v>
      </c>
      <c r="G178" s="12"/>
      <c r="H178" s="12">
        <v>331232</v>
      </c>
      <c r="J178" s="20" t="s">
        <v>100</v>
      </c>
    </row>
    <row r="179" spans="1:10" ht="12.75">
      <c r="A179" s="36" t="s">
        <v>89</v>
      </c>
      <c r="B179" s="12">
        <v>64</v>
      </c>
      <c r="C179" s="12">
        <v>-8748</v>
      </c>
      <c r="D179" s="19">
        <v>719</v>
      </c>
      <c r="E179" s="12">
        <v>49299</v>
      </c>
      <c r="F179" s="12">
        <v>39896</v>
      </c>
      <c r="G179" s="12"/>
      <c r="H179" s="12">
        <v>281933</v>
      </c>
      <c r="J179" s="20" t="s">
        <v>101</v>
      </c>
    </row>
    <row r="180" spans="1:10" ht="12.75">
      <c r="A180" s="36" t="s">
        <v>90</v>
      </c>
      <c r="B180" s="12">
        <v>76783</v>
      </c>
      <c r="C180" s="12">
        <v>-16107</v>
      </c>
      <c r="D180" s="19">
        <v>0</v>
      </c>
      <c r="E180" s="12">
        <v>-8577</v>
      </c>
      <c r="F180" s="12">
        <v>52099</v>
      </c>
      <c r="G180" s="12"/>
      <c r="H180" s="12">
        <v>290510</v>
      </c>
      <c r="J180" s="20" t="s">
        <v>102</v>
      </c>
    </row>
    <row r="181" spans="1:10" ht="13.5" thickBot="1">
      <c r="A181" s="41" t="s">
        <v>91</v>
      </c>
      <c r="B181" s="42">
        <v>6071</v>
      </c>
      <c r="C181" s="42">
        <v>-10306</v>
      </c>
      <c r="D181" s="43">
        <v>0</v>
      </c>
      <c r="E181" s="42">
        <v>47608</v>
      </c>
      <c r="F181" s="42">
        <v>43373</v>
      </c>
      <c r="G181" s="42"/>
      <c r="H181" s="42">
        <v>242902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4">
        <v>6254</v>
      </c>
      <c r="C183" s="4">
        <v>-14587</v>
      </c>
      <c r="D183" s="19">
        <v>0</v>
      </c>
      <c r="E183" s="11">
        <v>35506</v>
      </c>
      <c r="F183" s="4">
        <v>27173</v>
      </c>
      <c r="G183" s="4"/>
      <c r="H183" s="4">
        <v>207396</v>
      </c>
      <c r="J183" s="20" t="s">
        <v>92</v>
      </c>
    </row>
    <row r="184" spans="1:10" ht="12.75">
      <c r="A184" s="36" t="s">
        <v>81</v>
      </c>
      <c r="B184" s="4">
        <v>13062</v>
      </c>
      <c r="C184" s="4">
        <v>-14177</v>
      </c>
      <c r="D184" s="19">
        <v>0</v>
      </c>
      <c r="E184" s="4">
        <v>27547</v>
      </c>
      <c r="F184" s="4">
        <v>26432</v>
      </c>
      <c r="G184" s="4"/>
      <c r="H184" s="4">
        <v>179849</v>
      </c>
      <c r="J184" s="20" t="s">
        <v>93</v>
      </c>
    </row>
    <row r="185" spans="1:10" ht="12.75">
      <c r="A185" s="36" t="s">
        <v>82</v>
      </c>
      <c r="B185" s="4">
        <v>13362</v>
      </c>
      <c r="C185" s="4">
        <v>-13883</v>
      </c>
      <c r="D185" s="19">
        <v>0</v>
      </c>
      <c r="E185" s="4">
        <v>26276</v>
      </c>
      <c r="F185" s="4">
        <v>25755</v>
      </c>
      <c r="G185" s="4"/>
      <c r="H185" s="4">
        <v>153573</v>
      </c>
      <c r="J185" s="20" t="s">
        <v>94</v>
      </c>
    </row>
    <row r="186" spans="1:10" ht="12.75">
      <c r="A186" s="36" t="s">
        <v>83</v>
      </c>
      <c r="B186" s="4">
        <v>20313</v>
      </c>
      <c r="C186" s="12">
        <v>-7699</v>
      </c>
      <c r="D186" s="19">
        <v>0</v>
      </c>
      <c r="E186" s="12">
        <v>11687</v>
      </c>
      <c r="F186" s="12">
        <v>24301</v>
      </c>
      <c r="G186" s="12"/>
      <c r="H186" s="4">
        <v>141886</v>
      </c>
      <c r="J186" s="20" t="s">
        <v>95</v>
      </c>
    </row>
    <row r="187" spans="1:10" ht="12.75">
      <c r="A187" s="36" t="s">
        <v>84</v>
      </c>
      <c r="B187" s="4">
        <v>58594</v>
      </c>
      <c r="C187" s="12">
        <v>-5929</v>
      </c>
      <c r="D187" s="19">
        <v>0</v>
      </c>
      <c r="E187" s="12">
        <v>-26665</v>
      </c>
      <c r="F187" s="12">
        <v>26000</v>
      </c>
      <c r="G187" s="12"/>
      <c r="H187" s="4">
        <v>168551</v>
      </c>
      <c r="J187" s="20" t="s">
        <v>96</v>
      </c>
    </row>
    <row r="188" spans="1:10" ht="12.75">
      <c r="A188" s="36" t="s">
        <v>85</v>
      </c>
      <c r="B188" s="4">
        <v>60830</v>
      </c>
      <c r="C188" s="12">
        <v>-4023</v>
      </c>
      <c r="D188" s="19">
        <v>0</v>
      </c>
      <c r="E188" s="12">
        <v>-22140</v>
      </c>
      <c r="F188" s="12">
        <v>34667</v>
      </c>
      <c r="G188" s="12"/>
      <c r="H188" s="4">
        <v>190691</v>
      </c>
      <c r="J188" s="20" t="s">
        <v>97</v>
      </c>
    </row>
    <row r="189" spans="1:10" ht="12.75">
      <c r="A189" s="36" t="s">
        <v>86</v>
      </c>
      <c r="B189" s="4">
        <v>103489</v>
      </c>
      <c r="C189" s="12">
        <v>-2680</v>
      </c>
      <c r="D189" s="19">
        <v>0</v>
      </c>
      <c r="E189" s="12">
        <v>-83133</v>
      </c>
      <c r="F189" s="12">
        <v>17676</v>
      </c>
      <c r="G189" s="12"/>
      <c r="H189" s="4">
        <v>273824</v>
      </c>
      <c r="J189" s="20" t="s">
        <v>98</v>
      </c>
    </row>
    <row r="190" spans="1:10" ht="12.75">
      <c r="A190" s="36" t="s">
        <v>87</v>
      </c>
      <c r="B190" s="12">
        <v>39988</v>
      </c>
      <c r="C190" s="12">
        <v>-5576</v>
      </c>
      <c r="D190" s="19">
        <v>0</v>
      </c>
      <c r="E190" s="12">
        <v>-8214</v>
      </c>
      <c r="F190" s="12">
        <v>26198</v>
      </c>
      <c r="G190" s="12"/>
      <c r="H190" s="12">
        <v>282038</v>
      </c>
      <c r="J190" s="20" t="s">
        <v>99</v>
      </c>
    </row>
    <row r="191" spans="1:10" ht="12.75">
      <c r="A191" s="36" t="s">
        <v>88</v>
      </c>
      <c r="B191" s="12">
        <v>28240</v>
      </c>
      <c r="C191" s="12">
        <v>-3024</v>
      </c>
      <c r="D191" s="19">
        <v>733</v>
      </c>
      <c r="E191" s="12">
        <v>-1761</v>
      </c>
      <c r="F191" s="12">
        <v>22722</v>
      </c>
      <c r="G191" s="12"/>
      <c r="H191" s="12">
        <v>283799</v>
      </c>
      <c r="J191" s="20" t="s">
        <v>100</v>
      </c>
    </row>
    <row r="192" spans="1:10" ht="12.75">
      <c r="A192" s="36" t="s">
        <v>89</v>
      </c>
      <c r="B192" s="12">
        <v>14934</v>
      </c>
      <c r="C192" s="12">
        <v>-6678</v>
      </c>
      <c r="D192" s="19">
        <v>0</v>
      </c>
      <c r="E192" s="12">
        <v>25869</v>
      </c>
      <c r="F192" s="12">
        <v>34125</v>
      </c>
      <c r="G192" s="12"/>
      <c r="H192" s="12">
        <v>257930</v>
      </c>
      <c r="J192" s="20" t="s">
        <v>101</v>
      </c>
    </row>
    <row r="193" spans="1:10" ht="12.75">
      <c r="A193" s="36" t="s">
        <v>90</v>
      </c>
      <c r="B193" s="12">
        <v>36512</v>
      </c>
      <c r="C193" s="12">
        <v>-8408</v>
      </c>
      <c r="D193" s="19">
        <v>0</v>
      </c>
      <c r="E193" s="12">
        <v>11210</v>
      </c>
      <c r="F193" s="12">
        <v>39314</v>
      </c>
      <c r="G193" s="12"/>
      <c r="H193" s="12">
        <v>246720</v>
      </c>
      <c r="J193" s="20" t="s">
        <v>102</v>
      </c>
    </row>
    <row r="194" spans="1:10" ht="13.5" thickBot="1">
      <c r="A194" s="41" t="s">
        <v>91</v>
      </c>
      <c r="B194" s="42">
        <v>19883</v>
      </c>
      <c r="C194" s="42">
        <v>-10038</v>
      </c>
      <c r="D194" s="43">
        <v>0</v>
      </c>
      <c r="E194" s="42">
        <v>36121</v>
      </c>
      <c r="F194" s="42">
        <v>45966</v>
      </c>
      <c r="G194" s="42"/>
      <c r="H194" s="42">
        <v>210599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4">
        <v>59315</v>
      </c>
      <c r="C196" s="4">
        <v>-12944</v>
      </c>
      <c r="D196" s="19">
        <v>0</v>
      </c>
      <c r="E196" s="11">
        <v>-22374</v>
      </c>
      <c r="F196" s="4">
        <v>23997</v>
      </c>
      <c r="G196" s="4"/>
      <c r="H196" s="4">
        <v>232973</v>
      </c>
      <c r="J196" s="20" t="s">
        <v>92</v>
      </c>
    </row>
    <row r="197" spans="1:10" ht="12.75">
      <c r="A197" s="36" t="s">
        <v>81</v>
      </c>
      <c r="B197" s="4">
        <v>59183</v>
      </c>
      <c r="C197" s="4">
        <v>-12883</v>
      </c>
      <c r="D197" s="19">
        <v>10</v>
      </c>
      <c r="E197" s="4">
        <v>-22349</v>
      </c>
      <c r="F197" s="4">
        <v>23941</v>
      </c>
      <c r="G197" s="4"/>
      <c r="H197" s="4">
        <v>255322</v>
      </c>
      <c r="J197" s="20" t="s">
        <v>93</v>
      </c>
    </row>
    <row r="198" spans="1:10" ht="12.75">
      <c r="A198" s="36" t="s">
        <v>82</v>
      </c>
      <c r="B198" s="4">
        <v>33738</v>
      </c>
      <c r="C198" s="4">
        <v>-16357</v>
      </c>
      <c r="D198" s="19">
        <v>0</v>
      </c>
      <c r="E198" s="4">
        <v>14081</v>
      </c>
      <c r="F198" s="4">
        <v>31462</v>
      </c>
      <c r="G198" s="4"/>
      <c r="H198" s="4">
        <v>241241</v>
      </c>
      <c r="J198" s="20" t="s">
        <v>94</v>
      </c>
    </row>
    <row r="199" spans="1:10" ht="12.75">
      <c r="A199" s="36" t="s">
        <v>83</v>
      </c>
      <c r="B199" s="4">
        <v>26196</v>
      </c>
      <c r="C199" s="12">
        <v>-7206</v>
      </c>
      <c r="D199" s="19">
        <v>0</v>
      </c>
      <c r="E199" s="12">
        <v>12254</v>
      </c>
      <c r="F199" s="12">
        <v>31244</v>
      </c>
      <c r="G199" s="12"/>
      <c r="H199" s="4">
        <v>228987</v>
      </c>
      <c r="J199" s="20" t="s">
        <v>95</v>
      </c>
    </row>
    <row r="200" spans="1:10" ht="12.75">
      <c r="A200" s="36" t="s">
        <v>84</v>
      </c>
      <c r="B200" s="4">
        <v>18145</v>
      </c>
      <c r="C200" s="12">
        <v>-3936</v>
      </c>
      <c r="D200" s="19">
        <v>0</v>
      </c>
      <c r="E200" s="12">
        <v>15642</v>
      </c>
      <c r="F200" s="12">
        <v>29851</v>
      </c>
      <c r="G200" s="12"/>
      <c r="H200" s="4">
        <v>213345</v>
      </c>
      <c r="J200" s="20" t="s">
        <v>96</v>
      </c>
    </row>
    <row r="201" spans="1:10" ht="12.75">
      <c r="A201" s="36" t="s">
        <v>85</v>
      </c>
      <c r="B201" s="4">
        <v>33240</v>
      </c>
      <c r="C201" s="12">
        <v>-8291</v>
      </c>
      <c r="D201" s="19">
        <v>0</v>
      </c>
      <c r="E201" s="12">
        <v>5958</v>
      </c>
      <c r="F201" s="12">
        <v>30907</v>
      </c>
      <c r="G201" s="12"/>
      <c r="H201" s="4">
        <v>207387</v>
      </c>
      <c r="J201" s="20" t="s">
        <v>97</v>
      </c>
    </row>
    <row r="202" spans="1:10" ht="12.75">
      <c r="A202" s="36" t="s">
        <v>86</v>
      </c>
      <c r="B202" s="4">
        <v>27899</v>
      </c>
      <c r="C202" s="12">
        <v>-1333</v>
      </c>
      <c r="D202" s="19">
        <v>0</v>
      </c>
      <c r="E202" s="12">
        <v>-5218</v>
      </c>
      <c r="F202" s="12">
        <v>21348</v>
      </c>
      <c r="G202" s="12"/>
      <c r="H202" s="4">
        <v>212605</v>
      </c>
      <c r="J202" s="20" t="s">
        <v>98</v>
      </c>
    </row>
    <row r="203" spans="1:10" ht="12.75">
      <c r="A203" s="36" t="s">
        <v>87</v>
      </c>
      <c r="B203" s="12">
        <v>68098</v>
      </c>
      <c r="C203" s="12">
        <v>-4249</v>
      </c>
      <c r="D203" s="19">
        <v>749</v>
      </c>
      <c r="E203" s="12">
        <v>-25884</v>
      </c>
      <c r="F203" s="12">
        <v>37216</v>
      </c>
      <c r="G203" s="12"/>
      <c r="H203" s="12">
        <v>238489</v>
      </c>
      <c r="J203" s="20" t="s">
        <v>99</v>
      </c>
    </row>
    <row r="204" spans="1:10" ht="12.75">
      <c r="A204" s="36" t="s">
        <v>88</v>
      </c>
      <c r="B204" s="12">
        <v>41180</v>
      </c>
      <c r="C204" s="12">
        <v>1129</v>
      </c>
      <c r="D204" s="19">
        <v>0</v>
      </c>
      <c r="E204" s="12">
        <v>-12305</v>
      </c>
      <c r="F204" s="12">
        <v>30004</v>
      </c>
      <c r="G204" s="12"/>
      <c r="H204" s="12">
        <v>250794</v>
      </c>
      <c r="J204" s="20" t="s">
        <v>100</v>
      </c>
    </row>
    <row r="205" spans="1:10" ht="12.75">
      <c r="A205" s="36" t="s">
        <v>89</v>
      </c>
      <c r="B205" s="12">
        <v>37517</v>
      </c>
      <c r="C205" s="12">
        <v>-831</v>
      </c>
      <c r="D205" s="19">
        <v>1414</v>
      </c>
      <c r="E205" s="12">
        <v>9145</v>
      </c>
      <c r="F205" s="12">
        <v>44417</v>
      </c>
      <c r="G205" s="12"/>
      <c r="H205" s="12">
        <v>241649</v>
      </c>
      <c r="J205" s="20" t="s">
        <v>101</v>
      </c>
    </row>
    <row r="206" spans="1:10" ht="12.75">
      <c r="A206" s="36" t="s">
        <v>90</v>
      </c>
      <c r="B206" s="12">
        <v>37627</v>
      </c>
      <c r="C206" s="12">
        <v>-8060</v>
      </c>
      <c r="D206" s="19">
        <v>0</v>
      </c>
      <c r="E206" s="12">
        <v>16061</v>
      </c>
      <c r="F206" s="12">
        <v>45628</v>
      </c>
      <c r="G206" s="12"/>
      <c r="H206" s="12">
        <v>225588</v>
      </c>
      <c r="J206" s="20" t="s">
        <v>102</v>
      </c>
    </row>
    <row r="207" spans="1:10" ht="13.5" thickBot="1">
      <c r="A207" s="41" t="s">
        <v>91</v>
      </c>
      <c r="B207" s="42">
        <v>14435</v>
      </c>
      <c r="C207" s="42">
        <v>-8693</v>
      </c>
      <c r="D207" s="43">
        <v>0</v>
      </c>
      <c r="E207" s="42">
        <v>31743</v>
      </c>
      <c r="F207" s="42">
        <v>37485</v>
      </c>
      <c r="G207" s="42"/>
      <c r="H207" s="42">
        <v>193845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4">
        <v>39357</v>
      </c>
      <c r="C209" s="4">
        <v>-9219</v>
      </c>
      <c r="D209" s="19">
        <v>0</v>
      </c>
      <c r="E209" s="11">
        <v>-3818</v>
      </c>
      <c r="F209" s="4">
        <v>26320</v>
      </c>
      <c r="G209" s="4"/>
      <c r="H209" s="4">
        <v>197663</v>
      </c>
      <c r="J209" s="20" t="s">
        <v>92</v>
      </c>
    </row>
    <row r="210" spans="1:10" ht="12.75">
      <c r="A210" s="36" t="s">
        <v>81</v>
      </c>
      <c r="B210" s="4">
        <v>36895</v>
      </c>
      <c r="C210" s="4">
        <v>-6954</v>
      </c>
      <c r="D210" s="19">
        <v>0</v>
      </c>
      <c r="E210" s="4">
        <v>-5274</v>
      </c>
      <c r="F210" s="4">
        <v>24667</v>
      </c>
      <c r="G210" s="4"/>
      <c r="H210" s="4">
        <v>202937</v>
      </c>
      <c r="J210" s="20" t="s">
        <v>93</v>
      </c>
    </row>
    <row r="211" spans="1:10" ht="12.75">
      <c r="A211" s="36" t="s">
        <v>82</v>
      </c>
      <c r="B211" s="4">
        <v>29650</v>
      </c>
      <c r="C211" s="4">
        <v>-11247</v>
      </c>
      <c r="D211" s="19">
        <v>0</v>
      </c>
      <c r="E211" s="4">
        <v>8069</v>
      </c>
      <c r="F211" s="4">
        <v>26472</v>
      </c>
      <c r="G211" s="4"/>
      <c r="H211" s="4">
        <v>194868</v>
      </c>
      <c r="J211" s="20" t="s">
        <v>94</v>
      </c>
    </row>
    <row r="212" spans="1:10" ht="12.75">
      <c r="A212" s="36" t="s">
        <v>83</v>
      </c>
      <c r="B212" s="4">
        <v>24894</v>
      </c>
      <c r="C212" s="12">
        <v>-5747</v>
      </c>
      <c r="D212" s="19">
        <v>0</v>
      </c>
      <c r="E212" s="12">
        <v>11366</v>
      </c>
      <c r="F212" s="12">
        <v>30513</v>
      </c>
      <c r="G212" s="12"/>
      <c r="H212" s="4">
        <v>183502</v>
      </c>
      <c r="J212" s="20" t="s">
        <v>95</v>
      </c>
    </row>
    <row r="213" spans="1:10" ht="12.75">
      <c r="A213" s="36" t="s">
        <v>84</v>
      </c>
      <c r="B213" s="4">
        <v>20777</v>
      </c>
      <c r="C213" s="12">
        <v>6298</v>
      </c>
      <c r="D213" s="19">
        <v>0</v>
      </c>
      <c r="E213" s="12">
        <v>1580</v>
      </c>
      <c r="F213" s="12">
        <v>28655</v>
      </c>
      <c r="G213" s="12"/>
      <c r="H213" s="4">
        <v>181922</v>
      </c>
      <c r="J213" s="20" t="s">
        <v>96</v>
      </c>
    </row>
    <row r="214" spans="1:10" ht="12.75">
      <c r="A214" s="36" t="s">
        <v>85</v>
      </c>
      <c r="B214" s="4">
        <v>15606</v>
      </c>
      <c r="C214" s="12">
        <v>-3255</v>
      </c>
      <c r="D214" s="19">
        <v>0</v>
      </c>
      <c r="E214" s="12">
        <v>23318</v>
      </c>
      <c r="F214" s="12">
        <v>35669</v>
      </c>
      <c r="G214" s="12"/>
      <c r="H214" s="4">
        <v>158604</v>
      </c>
      <c r="J214" s="20" t="s">
        <v>97</v>
      </c>
    </row>
    <row r="215" spans="1:10" ht="12.75">
      <c r="A215" s="36" t="s">
        <v>86</v>
      </c>
      <c r="B215" s="4">
        <v>40175</v>
      </c>
      <c r="C215" s="12">
        <v>-2286</v>
      </c>
      <c r="D215" s="19">
        <v>0</v>
      </c>
      <c r="E215" s="12">
        <v>-13712</v>
      </c>
      <c r="F215" s="12">
        <v>24177</v>
      </c>
      <c r="G215" s="12"/>
      <c r="H215" s="4">
        <v>172316</v>
      </c>
      <c r="J215" s="20" t="s">
        <v>98</v>
      </c>
    </row>
    <row r="216" spans="1:10" ht="12.75">
      <c r="A216" s="36" t="s">
        <v>87</v>
      </c>
      <c r="B216" s="12">
        <v>40839</v>
      </c>
      <c r="C216" s="12">
        <v>1796</v>
      </c>
      <c r="D216" s="19">
        <v>3518</v>
      </c>
      <c r="E216" s="12">
        <v>-9510</v>
      </c>
      <c r="F216" s="12">
        <v>29607</v>
      </c>
      <c r="G216" s="12"/>
      <c r="H216" s="12">
        <v>181826</v>
      </c>
      <c r="J216" s="20" t="s">
        <v>99</v>
      </c>
    </row>
    <row r="217" spans="1:10" ht="12.75">
      <c r="A217" s="36" t="s">
        <v>88</v>
      </c>
      <c r="B217" s="12">
        <v>63139</v>
      </c>
      <c r="C217" s="12">
        <v>-3601</v>
      </c>
      <c r="D217" s="19">
        <v>1152</v>
      </c>
      <c r="E217" s="12">
        <v>-32347</v>
      </c>
      <c r="F217" s="12">
        <v>26039</v>
      </c>
      <c r="G217" s="12"/>
      <c r="H217" s="12">
        <v>214173</v>
      </c>
      <c r="J217" s="20" t="s">
        <v>100</v>
      </c>
    </row>
    <row r="218" spans="1:10" ht="12.75">
      <c r="A218" s="36" t="s">
        <v>89</v>
      </c>
      <c r="B218" s="12">
        <v>34513</v>
      </c>
      <c r="C218" s="12">
        <v>-5070</v>
      </c>
      <c r="D218" s="19">
        <v>0</v>
      </c>
      <c r="E218" s="12">
        <v>11171</v>
      </c>
      <c r="F218" s="12">
        <v>40614</v>
      </c>
      <c r="G218" s="12"/>
      <c r="H218" s="12">
        <v>203002</v>
      </c>
      <c r="J218" s="20" t="s">
        <v>101</v>
      </c>
    </row>
    <row r="219" spans="1:10" ht="12.75">
      <c r="A219" s="36" t="s">
        <v>90</v>
      </c>
      <c r="B219" s="12">
        <v>21401</v>
      </c>
      <c r="C219" s="12">
        <v>-13606</v>
      </c>
      <c r="D219" s="19">
        <v>0</v>
      </c>
      <c r="E219" s="12">
        <v>33689</v>
      </c>
      <c r="F219" s="12">
        <v>41484</v>
      </c>
      <c r="G219" s="12"/>
      <c r="H219" s="12">
        <v>169313</v>
      </c>
      <c r="J219" s="20" t="s">
        <v>102</v>
      </c>
    </row>
    <row r="220" spans="1:10" ht="13.5" thickBot="1">
      <c r="A220" s="41" t="s">
        <v>91</v>
      </c>
      <c r="B220" s="42">
        <v>38912</v>
      </c>
      <c r="C220" s="42">
        <v>-12626</v>
      </c>
      <c r="D220" s="43">
        <v>0</v>
      </c>
      <c r="E220" s="42">
        <v>21904</v>
      </c>
      <c r="F220" s="42">
        <v>48190</v>
      </c>
      <c r="G220" s="42"/>
      <c r="H220" s="42">
        <v>147409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4">
        <v>88435</v>
      </c>
      <c r="C222" s="4">
        <v>-12171</v>
      </c>
      <c r="D222" s="19">
        <v>0</v>
      </c>
      <c r="E222" s="11">
        <v>-44710</v>
      </c>
      <c r="F222" s="4">
        <v>31554</v>
      </c>
      <c r="G222" s="4"/>
      <c r="H222" s="4">
        <v>192119</v>
      </c>
      <c r="J222" s="20" t="s">
        <v>92</v>
      </c>
    </row>
    <row r="223" spans="1:10" ht="12.75">
      <c r="A223" s="36" t="s">
        <v>81</v>
      </c>
      <c r="B223" s="4">
        <v>30576</v>
      </c>
      <c r="C223" s="4">
        <v>-4011</v>
      </c>
      <c r="D223" s="19">
        <v>0</v>
      </c>
      <c r="E223" s="4">
        <v>2086</v>
      </c>
      <c r="F223" s="4">
        <v>28651</v>
      </c>
      <c r="G223" s="4"/>
      <c r="H223" s="4">
        <v>190033</v>
      </c>
      <c r="J223" s="20" t="s">
        <v>93</v>
      </c>
    </row>
    <row r="224" spans="1:10" ht="12.75">
      <c r="A224" s="36" t="s">
        <v>82</v>
      </c>
      <c r="B224" s="4">
        <v>18217</v>
      </c>
      <c r="C224" s="4">
        <v>-11161</v>
      </c>
      <c r="D224" s="19">
        <v>0</v>
      </c>
      <c r="E224" s="4">
        <v>22016</v>
      </c>
      <c r="F224" s="4">
        <v>29072</v>
      </c>
      <c r="G224" s="4"/>
      <c r="H224" s="4">
        <v>168017</v>
      </c>
      <c r="J224" s="20" t="s">
        <v>94</v>
      </c>
    </row>
    <row r="225" spans="1:10" ht="12.75">
      <c r="A225" s="36" t="s">
        <v>83</v>
      </c>
      <c r="B225" s="4">
        <v>21058</v>
      </c>
      <c r="C225" s="12">
        <v>-9084</v>
      </c>
      <c r="D225" s="19">
        <v>0</v>
      </c>
      <c r="E225" s="12">
        <v>12724</v>
      </c>
      <c r="F225" s="12">
        <v>24698</v>
      </c>
      <c r="G225" s="12"/>
      <c r="H225" s="4">
        <v>155293</v>
      </c>
      <c r="J225" s="20" t="s">
        <v>95</v>
      </c>
    </row>
    <row r="226" spans="1:10" ht="12.75">
      <c r="A226" s="36" t="s">
        <v>84</v>
      </c>
      <c r="B226" s="4">
        <v>15902</v>
      </c>
      <c r="C226" s="12">
        <v>-2872</v>
      </c>
      <c r="D226" s="19">
        <v>0</v>
      </c>
      <c r="E226" s="12">
        <v>14601</v>
      </c>
      <c r="F226" s="12">
        <v>27631</v>
      </c>
      <c r="G226" s="12"/>
      <c r="H226" s="4">
        <v>140692</v>
      </c>
      <c r="J226" s="20" t="s">
        <v>96</v>
      </c>
    </row>
    <row r="227" spans="1:10" ht="12.75">
      <c r="A227" s="36" t="s">
        <v>85</v>
      </c>
      <c r="B227" s="4">
        <v>25262</v>
      </c>
      <c r="C227" s="12">
        <v>-2585</v>
      </c>
      <c r="D227" s="19">
        <v>0</v>
      </c>
      <c r="E227" s="12">
        <v>1538</v>
      </c>
      <c r="F227" s="12">
        <v>24215</v>
      </c>
      <c r="G227" s="12"/>
      <c r="H227" s="4">
        <v>139154</v>
      </c>
      <c r="J227" s="20" t="s">
        <v>97</v>
      </c>
    </row>
    <row r="228" spans="1:10" ht="12.75">
      <c r="A228" s="36" t="s">
        <v>86</v>
      </c>
      <c r="B228" s="4">
        <v>19414</v>
      </c>
      <c r="C228" s="12">
        <v>-5766</v>
      </c>
      <c r="D228" s="19">
        <v>0</v>
      </c>
      <c r="E228" s="12">
        <v>10150</v>
      </c>
      <c r="F228" s="12">
        <v>23798</v>
      </c>
      <c r="G228" s="12"/>
      <c r="H228" s="4">
        <v>129004</v>
      </c>
      <c r="J228" s="20" t="s">
        <v>98</v>
      </c>
    </row>
    <row r="229" spans="1:10" ht="12.75">
      <c r="A229" s="36" t="s">
        <v>87</v>
      </c>
      <c r="B229" s="12">
        <v>17878</v>
      </c>
      <c r="C229" s="12">
        <v>6779</v>
      </c>
      <c r="D229" s="19">
        <v>0</v>
      </c>
      <c r="E229" s="12">
        <v>11721</v>
      </c>
      <c r="F229" s="12">
        <v>36378</v>
      </c>
      <c r="G229" s="12"/>
      <c r="H229" s="12">
        <v>117283</v>
      </c>
      <c r="J229" s="20" t="s">
        <v>99</v>
      </c>
    </row>
    <row r="230" spans="1:10" ht="12.75">
      <c r="A230" s="36" t="s">
        <v>88</v>
      </c>
      <c r="B230" s="12">
        <v>74539</v>
      </c>
      <c r="C230" s="12">
        <v>-2779</v>
      </c>
      <c r="D230" s="19">
        <v>291</v>
      </c>
      <c r="E230" s="12">
        <v>-58789</v>
      </c>
      <c r="F230" s="12">
        <v>12680</v>
      </c>
      <c r="G230" s="12"/>
      <c r="H230" s="12">
        <v>176072</v>
      </c>
      <c r="J230" s="20" t="s">
        <v>100</v>
      </c>
    </row>
    <row r="231" spans="1:10" ht="12.75">
      <c r="A231" s="36" t="s">
        <v>89</v>
      </c>
      <c r="B231" s="12">
        <v>57207</v>
      </c>
      <c r="C231" s="12">
        <v>-6389</v>
      </c>
      <c r="D231" s="19">
        <v>0</v>
      </c>
      <c r="E231" s="12">
        <v>-27441</v>
      </c>
      <c r="F231" s="12">
        <v>23377</v>
      </c>
      <c r="G231" s="12"/>
      <c r="H231" s="12">
        <v>203513</v>
      </c>
      <c r="J231" s="20" t="s">
        <v>101</v>
      </c>
    </row>
    <row r="232" spans="1:10" ht="12.75">
      <c r="A232" s="36" t="s">
        <v>90</v>
      </c>
      <c r="B232" s="12">
        <v>14229</v>
      </c>
      <c r="C232" s="12">
        <v>-6982</v>
      </c>
      <c r="D232" s="19">
        <v>0</v>
      </c>
      <c r="E232" s="12">
        <v>17731</v>
      </c>
      <c r="F232" s="12">
        <v>24978</v>
      </c>
      <c r="G232" s="12"/>
      <c r="H232" s="12">
        <v>185782</v>
      </c>
      <c r="J232" s="20" t="s">
        <v>102</v>
      </c>
    </row>
    <row r="233" spans="1:10" ht="13.5" thickBot="1">
      <c r="A233" s="41" t="s">
        <v>91</v>
      </c>
      <c r="B233" s="42">
        <v>13096</v>
      </c>
      <c r="C233" s="42">
        <v>-9733</v>
      </c>
      <c r="D233" s="43">
        <v>0</v>
      </c>
      <c r="E233" s="42">
        <v>30188</v>
      </c>
      <c r="F233" s="42">
        <v>33551</v>
      </c>
      <c r="G233" s="42"/>
      <c r="H233" s="42">
        <v>155594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0" ht="12.75">
      <c r="A235" s="36" t="s">
        <v>80</v>
      </c>
      <c r="B235" s="4">
        <v>23150</v>
      </c>
      <c r="C235" s="4">
        <v>-11742</v>
      </c>
      <c r="D235" s="19">
        <v>0</v>
      </c>
      <c r="E235" s="11">
        <v>14923</v>
      </c>
      <c r="F235" s="4">
        <v>26331</v>
      </c>
      <c r="G235" s="4"/>
      <c r="H235" s="4">
        <v>140671</v>
      </c>
      <c r="J235" s="20" t="s">
        <v>92</v>
      </c>
    </row>
    <row r="236" spans="1:10" ht="12.75">
      <c r="A236" s="36" t="s">
        <v>81</v>
      </c>
      <c r="B236" s="4">
        <v>2700</v>
      </c>
      <c r="C236" s="4">
        <v>-9779</v>
      </c>
      <c r="D236" s="19">
        <v>0</v>
      </c>
      <c r="E236" s="4">
        <v>22071</v>
      </c>
      <c r="F236" s="4">
        <v>14992</v>
      </c>
      <c r="G236" s="4"/>
      <c r="H236" s="4">
        <v>118600</v>
      </c>
      <c r="J236" s="20" t="s">
        <v>93</v>
      </c>
    </row>
    <row r="237" spans="1:10" ht="12.75">
      <c r="A237" s="36" t="s">
        <v>82</v>
      </c>
      <c r="B237" s="4">
        <v>6257</v>
      </c>
      <c r="C237" s="4">
        <v>-5794</v>
      </c>
      <c r="D237" s="19">
        <v>0</v>
      </c>
      <c r="E237" s="4">
        <v>10253</v>
      </c>
      <c r="F237" s="4">
        <v>10716</v>
      </c>
      <c r="G237" s="4"/>
      <c r="H237" s="4">
        <v>108347</v>
      </c>
      <c r="J237" s="20" t="s">
        <v>94</v>
      </c>
    </row>
    <row r="238" spans="1:10" ht="12.75">
      <c r="A238" s="36" t="s">
        <v>83</v>
      </c>
      <c r="B238" s="4">
        <v>18152</v>
      </c>
      <c r="C238" s="12">
        <v>-1562</v>
      </c>
      <c r="D238" s="19">
        <v>0</v>
      </c>
      <c r="E238" s="12">
        <v>-2624</v>
      </c>
      <c r="F238" s="12">
        <v>13966</v>
      </c>
      <c r="G238" s="12"/>
      <c r="H238" s="4">
        <v>110971</v>
      </c>
      <c r="J238" s="20" t="s">
        <v>95</v>
      </c>
    </row>
    <row r="239" spans="1:10" ht="12.75">
      <c r="A239" s="36" t="s">
        <v>84</v>
      </c>
      <c r="B239" s="4">
        <v>6915</v>
      </c>
      <c r="C239" s="12">
        <v>-2490</v>
      </c>
      <c r="D239" s="19">
        <v>0</v>
      </c>
      <c r="E239" s="12">
        <v>5321</v>
      </c>
      <c r="F239" s="12">
        <v>9746</v>
      </c>
      <c r="G239" s="12"/>
      <c r="H239" s="4">
        <v>105650</v>
      </c>
      <c r="J239" s="20" t="s">
        <v>96</v>
      </c>
    </row>
    <row r="240" spans="1:10" ht="12.75">
      <c r="A240" s="36" t="s">
        <v>85</v>
      </c>
      <c r="B240" s="4">
        <v>4020</v>
      </c>
      <c r="C240" s="12">
        <v>-540</v>
      </c>
      <c r="D240" s="19">
        <v>0</v>
      </c>
      <c r="E240" s="12">
        <v>9772</v>
      </c>
      <c r="F240" s="12">
        <v>13252</v>
      </c>
      <c r="G240" s="12"/>
      <c r="H240" s="4">
        <v>95878</v>
      </c>
      <c r="J240" s="20" t="s">
        <v>97</v>
      </c>
    </row>
    <row r="241" spans="1:10" ht="12.75">
      <c r="A241" s="36" t="s">
        <v>86</v>
      </c>
      <c r="B241" s="4">
        <v>7387</v>
      </c>
      <c r="C241" s="12">
        <v>-650</v>
      </c>
      <c r="D241" s="19">
        <v>0</v>
      </c>
      <c r="E241" s="12">
        <v>4089</v>
      </c>
      <c r="F241" s="12">
        <v>10826</v>
      </c>
      <c r="G241" s="12"/>
      <c r="H241" s="4">
        <v>91789</v>
      </c>
      <c r="J241" s="20" t="s">
        <v>98</v>
      </c>
    </row>
    <row r="242" spans="1:10" ht="12.75">
      <c r="A242" s="36" t="s">
        <v>87</v>
      </c>
      <c r="B242" s="12">
        <v>25530</v>
      </c>
      <c r="C242" s="12">
        <v>-132</v>
      </c>
      <c r="D242" s="19">
        <v>0</v>
      </c>
      <c r="E242" s="12">
        <v>-18782</v>
      </c>
      <c r="F242" s="12">
        <v>6616</v>
      </c>
      <c r="G242" s="12"/>
      <c r="H242" s="12">
        <v>110571</v>
      </c>
      <c r="J242" s="20" t="s">
        <v>99</v>
      </c>
    </row>
    <row r="243" spans="1:10" ht="12.75">
      <c r="A243" s="36" t="s">
        <v>88</v>
      </c>
      <c r="B243" s="12">
        <v>25981</v>
      </c>
      <c r="C243" s="12">
        <v>-249</v>
      </c>
      <c r="D243" s="19">
        <v>0</v>
      </c>
      <c r="E243" s="12">
        <v>-9233</v>
      </c>
      <c r="F243" s="12">
        <v>16499</v>
      </c>
      <c r="G243" s="12"/>
      <c r="H243" s="12">
        <v>119804</v>
      </c>
      <c r="J243" s="20" t="s">
        <v>100</v>
      </c>
    </row>
    <row r="244" spans="1:10" ht="12.75">
      <c r="A244" s="36" t="s">
        <v>89</v>
      </c>
      <c r="B244" s="12">
        <v>38244</v>
      </c>
      <c r="C244" s="12">
        <v>-1629</v>
      </c>
      <c r="D244" s="19">
        <v>0</v>
      </c>
      <c r="E244" s="12">
        <v>-16288</v>
      </c>
      <c r="F244" s="12">
        <v>20327</v>
      </c>
      <c r="G244" s="12"/>
      <c r="H244" s="12">
        <v>136092</v>
      </c>
      <c r="J244" s="20" t="s">
        <v>101</v>
      </c>
    </row>
    <row r="245" spans="1:10" ht="12.75">
      <c r="A245" s="36" t="s">
        <v>90</v>
      </c>
      <c r="B245" s="12">
        <v>33124</v>
      </c>
      <c r="C245" s="12">
        <v>-1894</v>
      </c>
      <c r="D245" s="19">
        <v>0</v>
      </c>
      <c r="E245" s="12">
        <v>-432845</v>
      </c>
      <c r="F245" s="12">
        <v>22393</v>
      </c>
      <c r="G245" s="12"/>
      <c r="H245" s="12">
        <v>568937</v>
      </c>
      <c r="J245" s="20" t="s">
        <v>102</v>
      </c>
    </row>
    <row r="246" spans="1:10" ht="13.5" thickBot="1">
      <c r="A246" s="41" t="s">
        <v>91</v>
      </c>
      <c r="B246" s="42">
        <v>7442</v>
      </c>
      <c r="C246" s="42">
        <v>254</v>
      </c>
      <c r="D246" s="43">
        <v>0</v>
      </c>
      <c r="E246" s="42">
        <v>434809</v>
      </c>
      <c r="F246" s="42">
        <v>18497</v>
      </c>
      <c r="G246" s="42"/>
      <c r="H246" s="42">
        <v>134128</v>
      </c>
      <c r="I246" s="21"/>
      <c r="J246" s="24" t="s">
        <v>91</v>
      </c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0" ht="12.75">
      <c r="A248" s="36" t="s">
        <v>80</v>
      </c>
      <c r="B248" s="4">
        <v>3298</v>
      </c>
      <c r="C248" s="4">
        <v>-4985</v>
      </c>
      <c r="D248" s="19">
        <v>8472</v>
      </c>
      <c r="E248" s="11">
        <v>25268</v>
      </c>
      <c r="F248" s="4">
        <v>17073</v>
      </c>
      <c r="G248" s="4"/>
      <c r="H248" s="4">
        <v>108860</v>
      </c>
      <c r="J248" s="20" t="s">
        <v>92</v>
      </c>
    </row>
    <row r="249" spans="1:10" ht="12.75">
      <c r="A249" s="36" t="s">
        <v>81</v>
      </c>
      <c r="B249" s="4">
        <v>164475</v>
      </c>
      <c r="C249" s="4">
        <v>-3956</v>
      </c>
      <c r="D249" s="19">
        <v>10289</v>
      </c>
      <c r="E249" s="4">
        <v>-137615</v>
      </c>
      <c r="F249" s="4">
        <v>12615</v>
      </c>
      <c r="G249" s="4"/>
      <c r="H249" s="4">
        <v>246475</v>
      </c>
      <c r="J249" s="20" t="s">
        <v>93</v>
      </c>
    </row>
    <row r="250" spans="1:10" ht="12.75">
      <c r="A250" s="36" t="s">
        <v>82</v>
      </c>
      <c r="B250" s="4">
        <v>32361</v>
      </c>
      <c r="C250" s="4">
        <v>-2444</v>
      </c>
      <c r="D250" s="19">
        <v>10599</v>
      </c>
      <c r="E250" s="4">
        <v>-5625</v>
      </c>
      <c r="F250" s="4">
        <v>13693</v>
      </c>
      <c r="G250" s="4"/>
      <c r="H250" s="4">
        <v>252100</v>
      </c>
      <c r="J250" s="20" t="s">
        <v>94</v>
      </c>
    </row>
    <row r="251" spans="1:10" ht="12.75">
      <c r="A251" s="36" t="s">
        <v>83</v>
      </c>
      <c r="B251" s="4">
        <v>6673</v>
      </c>
      <c r="C251" s="12">
        <v>-1067</v>
      </c>
      <c r="D251" s="19">
        <v>0</v>
      </c>
      <c r="E251" s="12">
        <v>5442</v>
      </c>
      <c r="F251" s="12">
        <v>11048</v>
      </c>
      <c r="G251" s="12"/>
      <c r="H251" s="4">
        <v>246658</v>
      </c>
      <c r="J251" s="20" t="s">
        <v>95</v>
      </c>
    </row>
    <row r="252" spans="1:10" ht="12.75">
      <c r="A252" s="36" t="s">
        <v>84</v>
      </c>
      <c r="B252" s="4">
        <v>4077</v>
      </c>
      <c r="C252" s="12">
        <v>-933</v>
      </c>
      <c r="D252" s="19">
        <v>0</v>
      </c>
      <c r="E252" s="12">
        <v>11851</v>
      </c>
      <c r="F252" s="12">
        <v>14995</v>
      </c>
      <c r="G252" s="12"/>
      <c r="H252" s="4">
        <v>234807</v>
      </c>
      <c r="J252" s="20" t="s">
        <v>96</v>
      </c>
    </row>
    <row r="253" spans="1:10" ht="12.75">
      <c r="A253" s="36" t="s">
        <v>85</v>
      </c>
      <c r="B253" s="4">
        <v>42537</v>
      </c>
      <c r="C253" s="12">
        <v>7320</v>
      </c>
      <c r="D253" s="19">
        <v>0</v>
      </c>
      <c r="E253" s="12">
        <v>-37317</v>
      </c>
      <c r="F253" s="12">
        <v>12540</v>
      </c>
      <c r="G253" s="12"/>
      <c r="H253" s="4">
        <v>272124</v>
      </c>
      <c r="J253" s="20" t="s">
        <v>97</v>
      </c>
    </row>
    <row r="254" spans="1:10" ht="12.75">
      <c r="A254" s="36" t="s">
        <v>86</v>
      </c>
      <c r="B254" s="4">
        <v>9134</v>
      </c>
      <c r="C254" s="19">
        <v>0</v>
      </c>
      <c r="D254" s="19">
        <v>1304</v>
      </c>
      <c r="E254" s="12">
        <v>11701</v>
      </c>
      <c r="F254" s="12">
        <v>19531</v>
      </c>
      <c r="G254" s="12"/>
      <c r="H254" s="4">
        <v>260423</v>
      </c>
      <c r="J254" s="20" t="s">
        <v>98</v>
      </c>
    </row>
    <row r="255" spans="1:10" ht="12.75">
      <c r="A255" s="36" t="s">
        <v>99</v>
      </c>
      <c r="B255" s="12">
        <v>4557</v>
      </c>
      <c r="C255" s="12">
        <v>-62</v>
      </c>
      <c r="D255" s="19">
        <v>0</v>
      </c>
      <c r="E255" s="12">
        <v>8352</v>
      </c>
      <c r="F255" s="12">
        <v>12847</v>
      </c>
      <c r="G255" s="12"/>
      <c r="H255" s="12">
        <v>252071</v>
      </c>
      <c r="J255" s="20" t="s">
        <v>99</v>
      </c>
    </row>
    <row r="256" spans="1:10" ht="12.75">
      <c r="A256" s="36" t="s">
        <v>100</v>
      </c>
      <c r="B256" s="12">
        <v>5518</v>
      </c>
      <c r="C256" s="12">
        <v>-86882</v>
      </c>
      <c r="D256" s="19">
        <v>10568</v>
      </c>
      <c r="E256" s="12">
        <v>107747</v>
      </c>
      <c r="F256" s="12">
        <v>15815</v>
      </c>
      <c r="G256" s="12"/>
      <c r="H256" s="12">
        <v>144324</v>
      </c>
      <c r="J256" s="20" t="s">
        <v>100</v>
      </c>
    </row>
    <row r="257" spans="1:10" ht="12.75">
      <c r="A257" s="36" t="s">
        <v>105</v>
      </c>
      <c r="B257" s="12">
        <v>460601</v>
      </c>
      <c r="C257" s="12">
        <v>512708</v>
      </c>
      <c r="D257" s="19">
        <v>9753</v>
      </c>
      <c r="E257" s="12">
        <v>-934561</v>
      </c>
      <c r="F257" s="12">
        <v>28995</v>
      </c>
      <c r="G257" s="12"/>
      <c r="H257" s="12">
        <v>1078885</v>
      </c>
      <c r="J257" s="20" t="s">
        <v>105</v>
      </c>
    </row>
    <row r="258" spans="1:10" ht="12.75">
      <c r="A258" s="36" t="s">
        <v>102</v>
      </c>
      <c r="B258" s="12">
        <v>300964</v>
      </c>
      <c r="C258" s="12">
        <v>-236340</v>
      </c>
      <c r="D258" s="19">
        <v>0</v>
      </c>
      <c r="E258" s="12">
        <v>-26531</v>
      </c>
      <c r="F258" s="12">
        <v>38093</v>
      </c>
      <c r="G258" s="12"/>
      <c r="H258" s="12">
        <v>1105416</v>
      </c>
      <c r="J258" s="20" t="s">
        <v>102</v>
      </c>
    </row>
    <row r="259" spans="1:10" ht="13.5" thickBot="1">
      <c r="A259" s="41" t="s">
        <v>91</v>
      </c>
      <c r="B259" s="42">
        <v>53043</v>
      </c>
      <c r="C259" s="42">
        <v>-299161</v>
      </c>
      <c r="D259" s="43">
        <v>20404</v>
      </c>
      <c r="E259" s="42">
        <v>287259</v>
      </c>
      <c r="F259" s="42">
        <v>20737</v>
      </c>
      <c r="G259" s="42"/>
      <c r="H259" s="42">
        <v>818157</v>
      </c>
      <c r="I259" s="21"/>
      <c r="J259" s="24" t="s">
        <v>91</v>
      </c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0" ht="12.75">
      <c r="A261" s="36" t="s">
        <v>80</v>
      </c>
      <c r="B261" s="4">
        <v>256949</v>
      </c>
      <c r="C261" s="4">
        <v>-249720</v>
      </c>
      <c r="D261" s="19">
        <v>0</v>
      </c>
      <c r="E261" s="11">
        <v>10087</v>
      </c>
      <c r="F261" s="4">
        <v>15352</v>
      </c>
      <c r="G261" s="4"/>
      <c r="H261" s="4">
        <v>808070</v>
      </c>
      <c r="J261" s="20" t="s">
        <v>92</v>
      </c>
    </row>
    <row r="262" spans="1:10" ht="12.75">
      <c r="A262" s="20" t="s">
        <v>81</v>
      </c>
      <c r="B262" s="4">
        <v>241316</v>
      </c>
      <c r="C262" s="4">
        <v>-215674</v>
      </c>
      <c r="D262" s="19">
        <v>0</v>
      </c>
      <c r="E262" s="11">
        <v>-10861</v>
      </c>
      <c r="F262" s="4">
        <v>14781</v>
      </c>
      <c r="G262" s="4"/>
      <c r="H262" s="4">
        <v>818931</v>
      </c>
      <c r="J262" s="20" t="s">
        <v>93</v>
      </c>
    </row>
    <row r="263" spans="1:10" ht="12.75">
      <c r="A263" s="20" t="s">
        <v>108</v>
      </c>
      <c r="B263" s="4">
        <v>317120</v>
      </c>
      <c r="C263" s="4">
        <v>-234248</v>
      </c>
      <c r="D263" s="19">
        <v>0</v>
      </c>
      <c r="E263" s="11">
        <v>-69376</v>
      </c>
      <c r="F263" s="4">
        <v>13496</v>
      </c>
      <c r="G263" s="4"/>
      <c r="H263" s="4">
        <v>888307</v>
      </c>
      <c r="J263" s="33" t="s">
        <v>94</v>
      </c>
    </row>
    <row r="264" spans="1:10" ht="12.75">
      <c r="A264" s="20" t="s">
        <v>95</v>
      </c>
      <c r="B264" s="4">
        <v>290100</v>
      </c>
      <c r="C264" s="4">
        <v>-194316</v>
      </c>
      <c r="D264" s="19">
        <v>0</v>
      </c>
      <c r="E264" s="11">
        <v>-65019</v>
      </c>
      <c r="F264" s="4">
        <v>30765</v>
      </c>
      <c r="G264" s="4"/>
      <c r="H264" s="4">
        <v>953326</v>
      </c>
      <c r="J264" s="20" t="s">
        <v>95</v>
      </c>
    </row>
    <row r="265" spans="1:10" ht="12.75">
      <c r="A265" s="20" t="s">
        <v>111</v>
      </c>
      <c r="B265" s="4">
        <v>239454</v>
      </c>
      <c r="C265" s="4">
        <v>-184015</v>
      </c>
      <c r="D265" s="19">
        <v>0</v>
      </c>
      <c r="E265" s="11">
        <v>-34898</v>
      </c>
      <c r="F265" s="4">
        <v>20541</v>
      </c>
      <c r="G265" s="4"/>
      <c r="H265" s="4">
        <v>988224</v>
      </c>
      <c r="J265" s="20" t="s">
        <v>96</v>
      </c>
    </row>
    <row r="266" spans="1:10" ht="12.75">
      <c r="A266" s="20" t="s">
        <v>112</v>
      </c>
      <c r="B266" s="4">
        <v>216813</v>
      </c>
      <c r="C266" s="4">
        <v>-123179</v>
      </c>
      <c r="D266" s="19">
        <v>0</v>
      </c>
      <c r="E266" s="11">
        <v>-78545</v>
      </c>
      <c r="F266" s="4">
        <v>15089</v>
      </c>
      <c r="G266" s="4"/>
      <c r="H266" s="4">
        <v>1066769</v>
      </c>
      <c r="J266" s="33" t="s">
        <v>97</v>
      </c>
    </row>
    <row r="267" spans="1:10" ht="12.75">
      <c r="A267" s="20" t="s">
        <v>115</v>
      </c>
      <c r="B267" s="4">
        <v>243448</v>
      </c>
      <c r="C267" s="4">
        <v>-106126</v>
      </c>
      <c r="D267" s="19">
        <v>0</v>
      </c>
      <c r="E267" s="11">
        <v>-124311</v>
      </c>
      <c r="F267" s="4">
        <v>13011</v>
      </c>
      <c r="G267" s="4"/>
      <c r="H267" s="4">
        <v>1191080</v>
      </c>
      <c r="J267" s="20" t="s">
        <v>98</v>
      </c>
    </row>
    <row r="268" spans="1:10" ht="12.75">
      <c r="A268" s="20" t="s">
        <v>99</v>
      </c>
      <c r="B268" s="4">
        <v>70936</v>
      </c>
      <c r="C268" s="4">
        <v>-50666</v>
      </c>
      <c r="D268" s="19">
        <v>0</v>
      </c>
      <c r="E268" s="11">
        <v>-5713</v>
      </c>
      <c r="F268" s="4">
        <v>14557</v>
      </c>
      <c r="G268" s="4"/>
      <c r="H268" s="4">
        <v>1196793</v>
      </c>
      <c r="J268" s="20" t="s">
        <v>99</v>
      </c>
    </row>
    <row r="269" spans="1:10" ht="12.75">
      <c r="A269" s="20" t="s">
        <v>100</v>
      </c>
      <c r="B269" s="4">
        <v>251737</v>
      </c>
      <c r="C269" s="4">
        <v>-16299</v>
      </c>
      <c r="D269" s="19">
        <v>0</v>
      </c>
      <c r="E269" s="11">
        <v>-210866</v>
      </c>
      <c r="F269" s="4">
        <v>24572</v>
      </c>
      <c r="G269" s="4"/>
      <c r="H269" s="4">
        <v>1407659</v>
      </c>
      <c r="J269" s="20" t="s">
        <v>100</v>
      </c>
    </row>
    <row r="270" spans="1:10" ht="12.75">
      <c r="A270" s="20" t="s">
        <v>105</v>
      </c>
      <c r="B270" s="4">
        <v>354806</v>
      </c>
      <c r="C270" s="4">
        <v>-63859</v>
      </c>
      <c r="D270" s="19">
        <v>0</v>
      </c>
      <c r="E270" s="11">
        <v>-266334</v>
      </c>
      <c r="F270" s="4">
        <v>24613</v>
      </c>
      <c r="G270" s="4"/>
      <c r="H270" s="4">
        <v>1673993</v>
      </c>
      <c r="J270" s="20" t="s">
        <v>101</v>
      </c>
    </row>
    <row r="271" spans="1:10" ht="12.75">
      <c r="A271" s="20" t="s">
        <v>102</v>
      </c>
      <c r="B271" s="4">
        <v>55163</v>
      </c>
      <c r="C271" s="4">
        <v>-221478</v>
      </c>
      <c r="D271" s="19">
        <v>0</v>
      </c>
      <c r="E271" s="11">
        <v>191456</v>
      </c>
      <c r="F271" s="4">
        <v>25141</v>
      </c>
      <c r="G271" s="4"/>
      <c r="H271" s="4">
        <v>1482537</v>
      </c>
      <c r="J271" s="20" t="s">
        <v>102</v>
      </c>
    </row>
    <row r="272" spans="1:10" ht="13.5" thickBot="1">
      <c r="A272" s="41" t="s">
        <v>119</v>
      </c>
      <c r="B272" s="42">
        <v>56874</v>
      </c>
      <c r="C272" s="42">
        <v>-216576</v>
      </c>
      <c r="D272" s="43">
        <v>0</v>
      </c>
      <c r="E272" s="42">
        <v>175525</v>
      </c>
      <c r="F272" s="42">
        <v>15823</v>
      </c>
      <c r="G272" s="42"/>
      <c r="H272" s="42">
        <v>1307012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0" ht="12.75">
      <c r="A274" s="36" t="s">
        <v>80</v>
      </c>
      <c r="B274" s="4">
        <v>247566</v>
      </c>
      <c r="C274" s="4">
        <v>-238775</v>
      </c>
      <c r="D274" s="19">
        <v>10535</v>
      </c>
      <c r="E274" s="11">
        <v>23207</v>
      </c>
      <c r="F274" s="4">
        <v>21463</v>
      </c>
      <c r="G274" s="4"/>
      <c r="H274" s="4">
        <v>1283805</v>
      </c>
      <c r="J274" s="20" t="s">
        <v>92</v>
      </c>
    </row>
    <row r="275" spans="1:10" ht="12.75">
      <c r="A275" s="36" t="s">
        <v>121</v>
      </c>
      <c r="B275" s="4">
        <v>179844</v>
      </c>
      <c r="C275" s="4">
        <v>-207754</v>
      </c>
      <c r="D275" s="19">
        <v>0</v>
      </c>
      <c r="E275" s="11">
        <v>38315</v>
      </c>
      <c r="F275" s="4">
        <v>10405</v>
      </c>
      <c r="G275" s="4"/>
      <c r="H275" s="4">
        <v>1245490</v>
      </c>
      <c r="J275" s="20" t="s">
        <v>93</v>
      </c>
    </row>
    <row r="276" spans="1:10" ht="12.75">
      <c r="A276" s="36" t="s">
        <v>124</v>
      </c>
      <c r="B276" s="4">
        <v>63728</v>
      </c>
      <c r="C276" s="4">
        <v>-120320</v>
      </c>
      <c r="D276" s="19">
        <v>0</v>
      </c>
      <c r="E276" s="11">
        <v>69187</v>
      </c>
      <c r="F276" s="4">
        <v>12595</v>
      </c>
      <c r="G276" s="4"/>
      <c r="H276" s="4">
        <v>1176303</v>
      </c>
      <c r="J276" s="20" t="s">
        <v>94</v>
      </c>
    </row>
    <row r="277" spans="1:10" ht="12.75">
      <c r="A277" s="36" t="s">
        <v>126</v>
      </c>
      <c r="B277" s="4">
        <v>373960</v>
      </c>
      <c r="C277" s="4">
        <v>-143654</v>
      </c>
      <c r="D277" s="19">
        <v>0</v>
      </c>
      <c r="E277" s="11">
        <v>-219694</v>
      </c>
      <c r="F277" s="4">
        <v>10612</v>
      </c>
      <c r="G277" s="4"/>
      <c r="H277" s="4">
        <v>1395997</v>
      </c>
      <c r="J277" s="20" t="s">
        <v>95</v>
      </c>
    </row>
    <row r="278" spans="1:10" ht="12.75">
      <c r="A278" s="36" t="s">
        <v>127</v>
      </c>
      <c r="B278" s="4">
        <v>201870</v>
      </c>
      <c r="C278" s="4">
        <v>-102516</v>
      </c>
      <c r="D278" s="19">
        <v>0</v>
      </c>
      <c r="E278" s="11">
        <v>-86200</v>
      </c>
      <c r="F278" s="4">
        <v>13154</v>
      </c>
      <c r="G278" s="4"/>
      <c r="H278" s="4">
        <v>1482197</v>
      </c>
      <c r="J278" s="20" t="s">
        <v>96</v>
      </c>
    </row>
    <row r="279" spans="1:10" ht="12.75">
      <c r="A279" s="36" t="s">
        <v>129</v>
      </c>
      <c r="B279" s="14">
        <v>99713</v>
      </c>
      <c r="C279" s="4">
        <v>-69548</v>
      </c>
      <c r="D279" s="19">
        <v>0</v>
      </c>
      <c r="E279" s="11">
        <v>-14092</v>
      </c>
      <c r="F279" s="4">
        <v>16073</v>
      </c>
      <c r="G279" s="4"/>
      <c r="H279" s="4">
        <v>1496289</v>
      </c>
      <c r="J279" s="20" t="s">
        <v>112</v>
      </c>
    </row>
    <row r="280" spans="1:10" ht="12.75">
      <c r="A280" s="36" t="s">
        <v>131</v>
      </c>
      <c r="B280" s="14">
        <v>182954</v>
      </c>
      <c r="C280" s="4">
        <v>-50393</v>
      </c>
      <c r="D280" s="19">
        <v>0</v>
      </c>
      <c r="E280" s="11">
        <v>-127866</v>
      </c>
      <c r="F280" s="4">
        <v>4695</v>
      </c>
      <c r="G280" s="4"/>
      <c r="H280" s="4">
        <v>1624155</v>
      </c>
      <c r="J280" s="20" t="s">
        <v>98</v>
      </c>
    </row>
    <row r="281" spans="1:10" ht="12.75">
      <c r="A281" s="36" t="s">
        <v>132</v>
      </c>
      <c r="B281" s="14">
        <v>13771</v>
      </c>
      <c r="C281" s="4">
        <v>-52740</v>
      </c>
      <c r="D281" s="19">
        <v>0</v>
      </c>
      <c r="E281" s="11">
        <v>47885</v>
      </c>
      <c r="F281" s="4">
        <v>8916</v>
      </c>
      <c r="G281" s="4"/>
      <c r="H281" s="4">
        <v>1576270</v>
      </c>
      <c r="J281" s="20" t="s">
        <v>99</v>
      </c>
    </row>
    <row r="282" spans="1:10" ht="12.75">
      <c r="A282" s="36" t="s">
        <v>133</v>
      </c>
      <c r="B282" s="14">
        <v>193914</v>
      </c>
      <c r="C282" s="4">
        <v>-120394</v>
      </c>
      <c r="D282" s="19">
        <v>0</v>
      </c>
      <c r="E282" s="11">
        <v>-53270</v>
      </c>
      <c r="F282" s="4">
        <v>20250</v>
      </c>
      <c r="G282" s="4"/>
      <c r="H282" s="4">
        <v>1629540</v>
      </c>
      <c r="J282" s="20" t="s">
        <v>100</v>
      </c>
    </row>
    <row r="283" spans="1:10" ht="12.75">
      <c r="A283" s="36" t="s">
        <v>136</v>
      </c>
      <c r="B283" s="14">
        <v>67325</v>
      </c>
      <c r="C283" s="4">
        <v>-197207</v>
      </c>
      <c r="D283" s="19">
        <v>0</v>
      </c>
      <c r="E283" s="11">
        <v>148602</v>
      </c>
      <c r="F283" s="4">
        <v>18720</v>
      </c>
      <c r="G283" s="4"/>
      <c r="H283" s="4">
        <v>1480938</v>
      </c>
      <c r="J283" s="20" t="s">
        <v>101</v>
      </c>
    </row>
    <row r="284" spans="1:10" ht="12.75">
      <c r="A284" s="36" t="s">
        <v>137</v>
      </c>
      <c r="B284" s="14">
        <v>71495</v>
      </c>
      <c r="C284" s="4">
        <v>-164809</v>
      </c>
      <c r="D284" s="19">
        <v>0</v>
      </c>
      <c r="E284" s="11">
        <v>115641</v>
      </c>
      <c r="F284" s="4">
        <v>22327</v>
      </c>
      <c r="G284" s="4"/>
      <c r="H284" s="4">
        <v>1365297</v>
      </c>
      <c r="J284" s="20" t="s">
        <v>102</v>
      </c>
    </row>
    <row r="285" spans="1:10" ht="13.5" thickBot="1">
      <c r="A285" s="41" t="s">
        <v>119</v>
      </c>
      <c r="B285" s="42">
        <v>71985</v>
      </c>
      <c r="C285" s="42">
        <v>-284143</v>
      </c>
      <c r="D285" s="43">
        <v>0</v>
      </c>
      <c r="E285" s="42">
        <v>233390</v>
      </c>
      <c r="F285" s="42">
        <v>21232</v>
      </c>
      <c r="G285" s="42"/>
      <c r="H285" s="42">
        <v>1131907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0" ht="12.75">
      <c r="A287" s="36" t="s">
        <v>139</v>
      </c>
      <c r="B287" s="4">
        <v>260261</v>
      </c>
      <c r="C287" s="4">
        <v>-244579</v>
      </c>
      <c r="D287" s="19">
        <v>20904</v>
      </c>
      <c r="E287" s="11">
        <v>26923</v>
      </c>
      <c r="F287" s="4">
        <v>21701</v>
      </c>
      <c r="G287" s="4"/>
      <c r="H287" s="4">
        <v>1104984</v>
      </c>
      <c r="J287" s="20" t="s">
        <v>92</v>
      </c>
    </row>
    <row r="288" spans="1:10" ht="12.75">
      <c r="A288" s="36" t="s">
        <v>148</v>
      </c>
      <c r="B288" s="4">
        <v>49599</v>
      </c>
      <c r="C288" s="4">
        <v>-272611</v>
      </c>
      <c r="D288" s="19">
        <v>0</v>
      </c>
      <c r="E288" s="11">
        <v>244975</v>
      </c>
      <c r="F288" s="4">
        <v>21963</v>
      </c>
      <c r="G288" s="4"/>
      <c r="H288" s="4">
        <v>860009</v>
      </c>
      <c r="J288" s="20" t="s">
        <v>93</v>
      </c>
    </row>
    <row r="289" spans="1:10" ht="12.75">
      <c r="A289" s="36" t="s">
        <v>108</v>
      </c>
      <c r="B289" s="4">
        <v>3009</v>
      </c>
      <c r="C289" s="4">
        <v>-252643</v>
      </c>
      <c r="D289" s="19">
        <v>0</v>
      </c>
      <c r="E289" s="11">
        <v>262872</v>
      </c>
      <c r="F289" s="4">
        <v>13238</v>
      </c>
      <c r="G289" s="4"/>
      <c r="H289" s="4">
        <v>597137</v>
      </c>
      <c r="J289" s="33" t="s">
        <v>94</v>
      </c>
    </row>
    <row r="290" spans="1:10" ht="12.75">
      <c r="A290" s="36" t="s">
        <v>95</v>
      </c>
      <c r="B290" s="4">
        <v>103133</v>
      </c>
      <c r="C290" s="4">
        <v>-193559</v>
      </c>
      <c r="D290" s="19">
        <v>20330</v>
      </c>
      <c r="E290" s="11">
        <v>126441</v>
      </c>
      <c r="F290" s="4">
        <v>15685</v>
      </c>
      <c r="G290" s="4"/>
      <c r="H290" s="4">
        <v>470696</v>
      </c>
      <c r="J290" s="33" t="s">
        <v>95</v>
      </c>
    </row>
    <row r="291" spans="1:10" ht="12.75">
      <c r="A291" s="36" t="s">
        <v>111</v>
      </c>
      <c r="B291" s="4">
        <v>516300</v>
      </c>
      <c r="C291" s="4">
        <v>-161592</v>
      </c>
      <c r="D291" s="19">
        <v>0</v>
      </c>
      <c r="E291" s="11">
        <v>-340840</v>
      </c>
      <c r="F291" s="4">
        <v>13868</v>
      </c>
      <c r="G291" s="4"/>
      <c r="H291" s="4">
        <v>811536</v>
      </c>
      <c r="J291" s="33" t="s">
        <v>96</v>
      </c>
    </row>
    <row r="292" spans="1:10" ht="12.75">
      <c r="A292" s="36" t="s">
        <v>112</v>
      </c>
      <c r="B292" s="4">
        <v>147138</v>
      </c>
      <c r="C292" s="4">
        <v>-133379</v>
      </c>
      <c r="D292" s="19">
        <v>0</v>
      </c>
      <c r="E292" s="11">
        <v>995</v>
      </c>
      <c r="F292" s="4">
        <v>14754</v>
      </c>
      <c r="G292" s="4"/>
      <c r="H292" s="4">
        <v>810541</v>
      </c>
      <c r="J292" s="33" t="s">
        <v>97</v>
      </c>
    </row>
    <row r="293" spans="1:10" ht="12.75">
      <c r="A293" s="36" t="s">
        <v>115</v>
      </c>
      <c r="B293" s="4">
        <v>349930</v>
      </c>
      <c r="C293" s="4">
        <v>-126330</v>
      </c>
      <c r="D293" s="19">
        <v>0</v>
      </c>
      <c r="E293" s="11">
        <v>-212779</v>
      </c>
      <c r="F293" s="4">
        <v>10821</v>
      </c>
      <c r="G293" s="4"/>
      <c r="H293" s="4">
        <v>1023320</v>
      </c>
      <c r="J293" s="33" t="s">
        <v>98</v>
      </c>
    </row>
    <row r="294" spans="1:10" ht="12.75">
      <c r="A294" s="36" t="s">
        <v>99</v>
      </c>
      <c r="B294" s="4">
        <v>139804</v>
      </c>
      <c r="C294" s="4">
        <v>-63706</v>
      </c>
      <c r="D294" s="19">
        <v>0</v>
      </c>
      <c r="E294" s="11">
        <v>-61799</v>
      </c>
      <c r="F294" s="4">
        <v>14299</v>
      </c>
      <c r="G294" s="4"/>
      <c r="H294" s="4">
        <v>1085119</v>
      </c>
      <c r="J294" s="33" t="s">
        <v>99</v>
      </c>
    </row>
    <row r="295" spans="1:10" ht="12.75">
      <c r="A295" s="36" t="s">
        <v>100</v>
      </c>
      <c r="B295" s="4">
        <v>111502</v>
      </c>
      <c r="C295" s="4">
        <v>-114268</v>
      </c>
      <c r="D295" s="19">
        <v>0</v>
      </c>
      <c r="E295" s="11">
        <v>16921</v>
      </c>
      <c r="F295" s="4">
        <v>14155</v>
      </c>
      <c r="G295" s="4"/>
      <c r="H295" s="4">
        <v>1068198</v>
      </c>
      <c r="J295" s="33" t="s">
        <v>100</v>
      </c>
    </row>
    <row r="296" spans="1:10" ht="12.75">
      <c r="A296" s="36" t="s">
        <v>105</v>
      </c>
      <c r="B296" s="4">
        <v>108602</v>
      </c>
      <c r="C296" s="4">
        <v>-166750</v>
      </c>
      <c r="D296" s="19">
        <v>0</v>
      </c>
      <c r="E296" s="11">
        <v>81638</v>
      </c>
      <c r="F296" s="4">
        <v>23490</v>
      </c>
      <c r="G296" s="4"/>
      <c r="H296" s="4">
        <v>986560</v>
      </c>
      <c r="J296" s="33" t="s">
        <v>101</v>
      </c>
    </row>
    <row r="297" spans="1:10" ht="12.75">
      <c r="A297" s="36" t="s">
        <v>102</v>
      </c>
      <c r="B297" s="4">
        <v>159467</v>
      </c>
      <c r="C297" s="4">
        <v>-228029</v>
      </c>
      <c r="D297" s="19">
        <v>11146</v>
      </c>
      <c r="E297" s="11">
        <v>97374</v>
      </c>
      <c r="F297" s="4">
        <v>17666</v>
      </c>
      <c r="G297" s="4"/>
      <c r="H297" s="4">
        <v>889186</v>
      </c>
      <c r="J297" s="33" t="s">
        <v>102</v>
      </c>
    </row>
    <row r="298" spans="1:10" ht="13.5" thickBot="1">
      <c r="A298" s="41" t="s">
        <v>91</v>
      </c>
      <c r="B298" s="42">
        <v>135497</v>
      </c>
      <c r="C298" s="42">
        <v>-215782</v>
      </c>
      <c r="D298" s="43">
        <v>0</v>
      </c>
      <c r="E298" s="42">
        <v>99001</v>
      </c>
      <c r="F298" s="42">
        <v>18716</v>
      </c>
      <c r="G298" s="42"/>
      <c r="H298" s="42">
        <v>790185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0" ht="12.75">
      <c r="A300" s="36" t="s">
        <v>139</v>
      </c>
      <c r="B300" s="14">
        <v>304195</v>
      </c>
      <c r="C300" s="14">
        <v>-219784</v>
      </c>
      <c r="D300" s="40">
        <v>10977</v>
      </c>
      <c r="E300" s="40">
        <v>-52872</v>
      </c>
      <c r="F300" s="40">
        <v>20618</v>
      </c>
      <c r="G300" s="38"/>
      <c r="H300" s="14">
        <v>843057</v>
      </c>
      <c r="J300" s="33" t="s">
        <v>92</v>
      </c>
    </row>
    <row r="301" spans="1:10" ht="12.75">
      <c r="A301" s="36" t="s">
        <v>148</v>
      </c>
      <c r="B301" s="14">
        <v>106620</v>
      </c>
      <c r="C301" s="14">
        <v>-175756</v>
      </c>
      <c r="D301" s="40">
        <v>10154</v>
      </c>
      <c r="E301" s="40">
        <v>91165</v>
      </c>
      <c r="F301" s="40">
        <v>11875</v>
      </c>
      <c r="G301" s="38"/>
      <c r="H301" s="14">
        <v>751892</v>
      </c>
      <c r="J301" s="33" t="s">
        <v>93</v>
      </c>
    </row>
    <row r="302" spans="1:10" ht="12.75">
      <c r="A302" s="36" t="s">
        <v>108</v>
      </c>
      <c r="B302" s="14">
        <v>65622</v>
      </c>
      <c r="C302" s="14">
        <v>-161484</v>
      </c>
      <c r="D302" s="19">
        <v>0</v>
      </c>
      <c r="E302" s="40">
        <v>107783</v>
      </c>
      <c r="F302" s="40">
        <v>11921</v>
      </c>
      <c r="G302" s="38"/>
      <c r="H302" s="14">
        <v>644109</v>
      </c>
      <c r="J302" s="33" t="s">
        <v>94</v>
      </c>
    </row>
    <row r="303" spans="1:10" ht="12.75">
      <c r="A303" s="36" t="s">
        <v>95</v>
      </c>
      <c r="B303" s="14">
        <v>315276</v>
      </c>
      <c r="C303" s="14">
        <v>-144681</v>
      </c>
      <c r="D303" s="19">
        <v>0</v>
      </c>
      <c r="E303" s="40">
        <v>-157071</v>
      </c>
      <c r="F303" s="40">
        <v>13524</v>
      </c>
      <c r="G303" s="38"/>
      <c r="H303" s="14">
        <v>801180</v>
      </c>
      <c r="J303" s="33" t="s">
        <v>95</v>
      </c>
    </row>
    <row r="304" spans="1:10" ht="12.75">
      <c r="A304" s="36" t="s">
        <v>111</v>
      </c>
      <c r="B304" s="14">
        <v>304802</v>
      </c>
      <c r="C304" s="14">
        <v>-157408</v>
      </c>
      <c r="D304" s="19">
        <v>0</v>
      </c>
      <c r="E304" s="40">
        <v>-133067</v>
      </c>
      <c r="F304" s="40">
        <v>14327</v>
      </c>
      <c r="G304" s="38"/>
      <c r="H304" s="14">
        <v>934247</v>
      </c>
      <c r="J304" s="33" t="s">
        <v>96</v>
      </c>
    </row>
    <row r="305" spans="1:12" ht="12.75">
      <c r="A305" s="36" t="s">
        <v>112</v>
      </c>
      <c r="B305" s="14">
        <v>336788</v>
      </c>
      <c r="C305" s="14">
        <v>-120384</v>
      </c>
      <c r="D305" s="19">
        <v>0</v>
      </c>
      <c r="E305" s="40">
        <v>-200932</v>
      </c>
      <c r="F305" s="40">
        <v>15472</v>
      </c>
      <c r="G305" s="38"/>
      <c r="H305" s="14">
        <v>1135179</v>
      </c>
      <c r="J305" s="33" t="s">
        <v>97</v>
      </c>
      <c r="L305" s="4"/>
    </row>
    <row r="306" spans="1:12" ht="12.75">
      <c r="A306" s="36" t="s">
        <v>115</v>
      </c>
      <c r="B306" s="14">
        <v>324099</v>
      </c>
      <c r="C306" s="14">
        <v>-127991</v>
      </c>
      <c r="D306" s="19">
        <v>10741</v>
      </c>
      <c r="E306" s="40">
        <v>-174811</v>
      </c>
      <c r="F306" s="40">
        <v>10556</v>
      </c>
      <c r="G306" s="38"/>
      <c r="H306" s="14">
        <v>1309990</v>
      </c>
      <c r="J306" s="33" t="s">
        <v>98</v>
      </c>
      <c r="L306" s="4"/>
    </row>
    <row r="307" spans="1:12" ht="12.75">
      <c r="A307" s="36" t="s">
        <v>99</v>
      </c>
      <c r="B307" s="14">
        <v>125953</v>
      </c>
      <c r="C307" s="14">
        <v>-176608</v>
      </c>
      <c r="D307" s="19">
        <v>0</v>
      </c>
      <c r="E307" s="40">
        <v>64395</v>
      </c>
      <c r="F307" s="40">
        <v>13740</v>
      </c>
      <c r="G307" s="38"/>
      <c r="H307" s="14">
        <v>1245595</v>
      </c>
      <c r="J307" s="33" t="s">
        <v>99</v>
      </c>
      <c r="L307" s="4"/>
    </row>
    <row r="308" spans="1:12" ht="12.75">
      <c r="A308" s="36" t="s">
        <v>100</v>
      </c>
      <c r="B308" s="14">
        <v>183027</v>
      </c>
      <c r="C308" s="14">
        <v>-137754</v>
      </c>
      <c r="D308" s="19">
        <v>0</v>
      </c>
      <c r="E308" s="40">
        <v>-28850</v>
      </c>
      <c r="F308" s="40">
        <v>16423</v>
      </c>
      <c r="G308" s="38"/>
      <c r="H308" s="14">
        <v>1274445</v>
      </c>
      <c r="J308" s="33" t="s">
        <v>100</v>
      </c>
      <c r="L308" s="4"/>
    </row>
    <row r="309" spans="1:12" ht="12.75">
      <c r="A309" s="47" t="s">
        <v>105</v>
      </c>
      <c r="B309" s="14">
        <v>111947</v>
      </c>
      <c r="C309" s="14">
        <v>-156689</v>
      </c>
      <c r="D309" s="40">
        <v>10085</v>
      </c>
      <c r="E309" s="40">
        <v>73991</v>
      </c>
      <c r="F309" s="40">
        <v>19164</v>
      </c>
      <c r="G309" s="38"/>
      <c r="H309" s="14">
        <v>1200454</v>
      </c>
      <c r="I309" s="37"/>
      <c r="J309" s="49" t="s">
        <v>101</v>
      </c>
      <c r="L309" s="4"/>
    </row>
    <row r="310" spans="1:12" ht="12.75">
      <c r="A310" s="47" t="s">
        <v>102</v>
      </c>
      <c r="B310" s="14">
        <v>76743</v>
      </c>
      <c r="C310" s="14">
        <v>-173064</v>
      </c>
      <c r="D310" s="40">
        <v>0</v>
      </c>
      <c r="E310" s="40">
        <v>111752</v>
      </c>
      <c r="F310" s="40">
        <v>15431</v>
      </c>
      <c r="G310" s="38"/>
      <c r="H310" s="14">
        <v>1088702</v>
      </c>
      <c r="I310" s="37"/>
      <c r="J310" s="49" t="s">
        <v>102</v>
      </c>
      <c r="L310" s="4"/>
    </row>
    <row r="311" spans="1:12" ht="13.5" thickBot="1">
      <c r="A311" s="41" t="s">
        <v>91</v>
      </c>
      <c r="B311" s="42">
        <v>150341.6</v>
      </c>
      <c r="C311" s="42">
        <v>-223181.6</v>
      </c>
      <c r="D311" s="42">
        <v>10446</v>
      </c>
      <c r="E311" s="42">
        <v>101882.99999999988</v>
      </c>
      <c r="F311" s="42">
        <v>18597</v>
      </c>
      <c r="G311" s="42"/>
      <c r="H311" s="42">
        <v>986819.0000000001</v>
      </c>
      <c r="I311" s="21"/>
      <c r="J311" s="50" t="s">
        <v>91</v>
      </c>
      <c r="K311" s="4"/>
      <c r="L311" s="4"/>
    </row>
    <row r="312" spans="1:12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  <c r="L312" s="4"/>
    </row>
    <row r="313" spans="1:12" ht="12.75">
      <c r="A313" s="36" t="s">
        <v>139</v>
      </c>
      <c r="B313" s="14">
        <v>51069</v>
      </c>
      <c r="C313" s="14">
        <v>-202388</v>
      </c>
      <c r="D313" s="14">
        <v>10627</v>
      </c>
      <c r="E313" s="40">
        <f>H311-H313</f>
        <v>178605</v>
      </c>
      <c r="F313" s="14">
        <v>16656</v>
      </c>
      <c r="G313" s="38"/>
      <c r="H313" s="14">
        <v>808214.0000000001</v>
      </c>
      <c r="J313" s="33" t="s">
        <v>92</v>
      </c>
      <c r="L313" s="4"/>
    </row>
    <row r="314" spans="1:12" ht="12.75">
      <c r="A314" s="36" t="s">
        <v>148</v>
      </c>
      <c r="B314" s="14">
        <v>259447</v>
      </c>
      <c r="C314" s="14">
        <v>-187249</v>
      </c>
      <c r="D314" s="19">
        <v>0</v>
      </c>
      <c r="E314" s="40">
        <f aca="true" t="shared" si="0" ref="E314:E319">H313-H314</f>
        <v>-56220.99999999988</v>
      </c>
      <c r="F314" s="14">
        <v>15977</v>
      </c>
      <c r="G314" s="38"/>
      <c r="H314" s="14">
        <v>864435</v>
      </c>
      <c r="J314" s="33" t="s">
        <v>93</v>
      </c>
      <c r="L314" s="4"/>
    </row>
    <row r="315" spans="1:12" ht="12.75">
      <c r="A315" s="36" t="s">
        <v>108</v>
      </c>
      <c r="B315" s="14">
        <v>6573</v>
      </c>
      <c r="C315" s="14">
        <v>-144681</v>
      </c>
      <c r="D315" s="14">
        <v>10504</v>
      </c>
      <c r="E315" s="40">
        <f t="shared" si="0"/>
        <v>158094</v>
      </c>
      <c r="F315" s="14">
        <v>9482</v>
      </c>
      <c r="G315" s="38"/>
      <c r="H315" s="14">
        <v>706341</v>
      </c>
      <c r="J315" s="33" t="s">
        <v>94</v>
      </c>
      <c r="L315" s="4"/>
    </row>
    <row r="316" spans="1:12" ht="12.75">
      <c r="A316" s="36" t="s">
        <v>95</v>
      </c>
      <c r="B316" s="14">
        <v>195362</v>
      </c>
      <c r="C316" s="14">
        <v>-140947</v>
      </c>
      <c r="D316" s="19">
        <v>0</v>
      </c>
      <c r="E316" s="40">
        <f t="shared" si="0"/>
        <v>-38191</v>
      </c>
      <c r="F316" s="14">
        <v>16224</v>
      </c>
      <c r="G316" s="38"/>
      <c r="H316" s="14">
        <v>744532</v>
      </c>
      <c r="J316" s="33" t="s">
        <v>95</v>
      </c>
      <c r="L316" s="4"/>
    </row>
    <row r="317" spans="1:12" ht="12.75">
      <c r="A317" s="36" t="s">
        <v>111</v>
      </c>
      <c r="B317" s="14">
        <v>82802</v>
      </c>
      <c r="C317" s="14">
        <v>-75694</v>
      </c>
      <c r="D317" s="14">
        <v>9787</v>
      </c>
      <c r="E317" s="40">
        <f t="shared" si="0"/>
        <v>15831</v>
      </c>
      <c r="F317" s="14">
        <v>13152</v>
      </c>
      <c r="G317" s="38"/>
      <c r="H317" s="14">
        <v>728701</v>
      </c>
      <c r="J317" s="33" t="s">
        <v>96</v>
      </c>
      <c r="L317" s="4"/>
    </row>
    <row r="318" spans="1:12" ht="12.75">
      <c r="A318" s="36" t="s">
        <v>112</v>
      </c>
      <c r="B318" s="14">
        <v>96519</v>
      </c>
      <c r="C318" s="14">
        <v>-78098</v>
      </c>
      <c r="D318" s="14">
        <v>10290</v>
      </c>
      <c r="E318" s="40">
        <f t="shared" si="0"/>
        <v>7404</v>
      </c>
      <c r="F318" s="14">
        <v>15535</v>
      </c>
      <c r="G318" s="38"/>
      <c r="H318" s="14">
        <v>721297</v>
      </c>
      <c r="J318" s="33" t="s">
        <v>97</v>
      </c>
      <c r="L318" s="4"/>
    </row>
    <row r="319" spans="1:12" ht="12.75">
      <c r="A319" s="36" t="s">
        <v>115</v>
      </c>
      <c r="B319" s="14">
        <v>7173</v>
      </c>
      <c r="C319" s="14">
        <v>-57275</v>
      </c>
      <c r="D319" s="19">
        <v>0</v>
      </c>
      <c r="E319" s="40">
        <f t="shared" si="0"/>
        <v>63221</v>
      </c>
      <c r="F319" s="14">
        <v>13119</v>
      </c>
      <c r="G319" s="38"/>
      <c r="H319" s="14">
        <v>658076</v>
      </c>
      <c r="J319" s="33" t="s">
        <v>98</v>
      </c>
      <c r="L319" s="4"/>
    </row>
    <row r="320" spans="1:12" ht="12.75" customHeight="1">
      <c r="A320" s="36" t="s">
        <v>99</v>
      </c>
      <c r="B320" s="14">
        <v>87541</v>
      </c>
      <c r="C320" s="14">
        <v>-56270</v>
      </c>
      <c r="D320" s="14">
        <v>10426</v>
      </c>
      <c r="E320" s="40">
        <f>H319-H320</f>
        <v>-5623</v>
      </c>
      <c r="F320" s="14">
        <v>15222</v>
      </c>
      <c r="G320" s="38"/>
      <c r="H320" s="14">
        <v>663699</v>
      </c>
      <c r="J320" s="33" t="s">
        <v>99</v>
      </c>
      <c r="L320" s="4"/>
    </row>
    <row r="321" spans="1:12" ht="12.75" customHeight="1">
      <c r="A321" s="36" t="s">
        <v>100</v>
      </c>
      <c r="B321" s="14">
        <v>252277.23</v>
      </c>
      <c r="C321" s="14">
        <v>-34334</v>
      </c>
      <c r="D321" s="19">
        <v>0</v>
      </c>
      <c r="E321" s="40">
        <f>H320-H321</f>
        <v>-201102.80999999994</v>
      </c>
      <c r="F321" s="14">
        <v>16840.42</v>
      </c>
      <c r="H321" s="14">
        <v>864801.8099999999</v>
      </c>
      <c r="J321" s="33" t="s">
        <v>100</v>
      </c>
      <c r="L321" s="4"/>
    </row>
    <row r="322" spans="1:10" ht="12.75" customHeight="1">
      <c r="A322" s="36" t="s">
        <v>105</v>
      </c>
      <c r="B322" s="14">
        <v>80874.48</v>
      </c>
      <c r="C322" s="14">
        <v>-76421</v>
      </c>
      <c r="D322" s="14">
        <v>10248</v>
      </c>
      <c r="E322" s="40">
        <f>H321-H322</f>
        <v>26859</v>
      </c>
      <c r="F322" s="14">
        <v>21064.48</v>
      </c>
      <c r="H322" s="14">
        <v>837942.8099999999</v>
      </c>
      <c r="J322" s="33" t="s">
        <v>101</v>
      </c>
    </row>
    <row r="323" spans="1:10" ht="12.75" customHeight="1">
      <c r="A323" s="36" t="s">
        <v>102</v>
      </c>
      <c r="B323" s="14">
        <v>88198.3</v>
      </c>
      <c r="C323" s="14">
        <v>-260106.3</v>
      </c>
      <c r="D323" s="14">
        <v>20536</v>
      </c>
      <c r="E323" s="40">
        <f>H322-H323</f>
        <v>207875.99999999988</v>
      </c>
      <c r="F323" s="14">
        <v>15432</v>
      </c>
      <c r="H323" s="14">
        <v>630066.81</v>
      </c>
      <c r="J323" s="33" t="s">
        <v>102</v>
      </c>
    </row>
    <row r="324" spans="1:10" ht="13.5" thickBot="1">
      <c r="A324" s="41" t="s">
        <v>91</v>
      </c>
      <c r="B324" s="53">
        <v>117402.8</v>
      </c>
      <c r="C324" s="53">
        <v>-115560.8</v>
      </c>
      <c r="D324" s="53">
        <v>9648</v>
      </c>
      <c r="E324" s="54">
        <f>H323-H324</f>
        <v>25055</v>
      </c>
      <c r="F324" s="53">
        <v>17249</v>
      </c>
      <c r="G324" s="21"/>
      <c r="H324" s="53">
        <v>605011.81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14">
        <v>172565</v>
      </c>
      <c r="C326" s="14">
        <v>-102270</v>
      </c>
      <c r="D326" s="19">
        <v>0</v>
      </c>
      <c r="E326" s="40">
        <f>H324-H326</f>
        <v>-56686.476000000024</v>
      </c>
      <c r="F326" s="14">
        <v>13608.524000000001</v>
      </c>
      <c r="G326" s="38"/>
      <c r="H326" s="14">
        <v>661698.2860000001</v>
      </c>
      <c r="J326" s="33" t="s">
        <v>92</v>
      </c>
    </row>
    <row r="327" spans="1:10" ht="12.75">
      <c r="A327" s="36" t="s">
        <v>148</v>
      </c>
      <c r="B327" s="14">
        <v>197533</v>
      </c>
      <c r="C327" s="14">
        <v>-128193</v>
      </c>
      <c r="D327" s="19">
        <v>0</v>
      </c>
      <c r="E327" s="40">
        <f aca="true" t="shared" si="1" ref="E327:E332">H326-H327</f>
        <v>-56204</v>
      </c>
      <c r="F327" s="14">
        <v>13136</v>
      </c>
      <c r="G327" s="38"/>
      <c r="H327" s="14">
        <v>717902.2860000001</v>
      </c>
      <c r="J327" s="33" t="s">
        <v>93</v>
      </c>
    </row>
    <row r="328" spans="1:10" ht="12.75">
      <c r="A328" s="36" t="s">
        <v>108</v>
      </c>
      <c r="B328" s="14">
        <v>68205</v>
      </c>
      <c r="C328" s="14">
        <v>-173777</v>
      </c>
      <c r="D328" s="14">
        <v>10496</v>
      </c>
      <c r="E328" s="40">
        <f t="shared" si="1"/>
        <v>124340</v>
      </c>
      <c r="F328" s="14">
        <v>8272</v>
      </c>
      <c r="H328" s="14">
        <v>593562.2860000001</v>
      </c>
      <c r="J328" s="33" t="s">
        <v>94</v>
      </c>
    </row>
    <row r="329" spans="1:10" ht="12.75">
      <c r="A329" s="36" t="s">
        <v>95</v>
      </c>
      <c r="B329" s="14">
        <v>131879</v>
      </c>
      <c r="C329" s="14">
        <v>-93507</v>
      </c>
      <c r="D329" s="19">
        <v>0</v>
      </c>
      <c r="E329" s="40">
        <f t="shared" si="1"/>
        <v>-22317</v>
      </c>
      <c r="F329" s="14">
        <v>16055</v>
      </c>
      <c r="H329" s="14">
        <v>615879.2860000001</v>
      </c>
      <c r="J329" s="33" t="s">
        <v>95</v>
      </c>
    </row>
    <row r="330" spans="1:10" ht="12.75">
      <c r="A330" s="36" t="s">
        <v>111</v>
      </c>
      <c r="B330" s="14">
        <v>76974</v>
      </c>
      <c r="C330" s="14">
        <v>-75109</v>
      </c>
      <c r="D330" s="19">
        <v>10332</v>
      </c>
      <c r="E330" s="40">
        <f t="shared" si="1"/>
        <v>24368.5</v>
      </c>
      <c r="F330" s="14">
        <v>15901.5</v>
      </c>
      <c r="H330" s="14">
        <v>591510.7860000001</v>
      </c>
      <c r="J330" s="33" t="s">
        <v>96</v>
      </c>
    </row>
    <row r="331" spans="1:10" ht="12.75">
      <c r="A331" s="36" t="s">
        <v>112</v>
      </c>
      <c r="B331" s="14">
        <v>38373.86</v>
      </c>
      <c r="C331" s="14">
        <v>-93773</v>
      </c>
      <c r="D331" s="19">
        <v>0</v>
      </c>
      <c r="E331" s="40">
        <f t="shared" si="1"/>
        <v>68228</v>
      </c>
      <c r="F331" s="14">
        <v>12828.86</v>
      </c>
      <c r="H331" s="14">
        <v>523282.7860000001</v>
      </c>
      <c r="J331" s="33" t="s">
        <v>97</v>
      </c>
    </row>
    <row r="332" spans="1:10" ht="12.75">
      <c r="A332" s="36" t="s">
        <v>115</v>
      </c>
      <c r="B332" s="14">
        <v>28903.002</v>
      </c>
      <c r="C332" s="14">
        <v>-77598</v>
      </c>
      <c r="D332" s="19">
        <v>0</v>
      </c>
      <c r="E332" s="40">
        <f t="shared" si="1"/>
        <v>62077.114</v>
      </c>
      <c r="F332" s="14">
        <v>13382.116</v>
      </c>
      <c r="H332" s="14">
        <v>461205.6720000001</v>
      </c>
      <c r="J332" s="33" t="s">
        <v>98</v>
      </c>
    </row>
    <row r="333" spans="1:10" ht="12.75">
      <c r="A333" s="36" t="s">
        <v>99</v>
      </c>
      <c r="B333" s="14">
        <v>292195</v>
      </c>
      <c r="C333" s="14">
        <v>-107450</v>
      </c>
      <c r="D333" s="19">
        <v>0</v>
      </c>
      <c r="E333" s="40">
        <f>H332-H333</f>
        <v>-160536.99999999994</v>
      </c>
      <c r="F333" s="14">
        <v>24208</v>
      </c>
      <c r="H333" s="14">
        <v>621742.672</v>
      </c>
      <c r="J333" s="36" t="s">
        <v>99</v>
      </c>
    </row>
    <row r="334" spans="1:10" ht="12.75">
      <c r="A334" s="36" t="s">
        <v>100</v>
      </c>
      <c r="B334" s="14">
        <v>39226.7</v>
      </c>
      <c r="C334" s="14">
        <v>-76153</v>
      </c>
      <c r="D334" s="19">
        <v>0</v>
      </c>
      <c r="E334" s="40">
        <f>H333-H334</f>
        <v>57738.30000000005</v>
      </c>
      <c r="F334" s="14">
        <v>20812</v>
      </c>
      <c r="H334" s="14">
        <v>564004.372</v>
      </c>
      <c r="J334" s="36" t="s">
        <v>100</v>
      </c>
    </row>
    <row r="335" spans="1:10" ht="12.75">
      <c r="A335" s="36" t="s">
        <v>105</v>
      </c>
      <c r="B335" s="14">
        <v>232981.7</v>
      </c>
      <c r="C335" s="14">
        <v>-162243.7</v>
      </c>
      <c r="D335" s="19">
        <v>0</v>
      </c>
      <c r="E335" s="40">
        <f>H334-H335</f>
        <v>-53691.30000000005</v>
      </c>
      <c r="F335" s="14">
        <v>17046.7</v>
      </c>
      <c r="H335" s="14">
        <v>617695.672</v>
      </c>
      <c r="J335" s="55" t="s">
        <v>101</v>
      </c>
    </row>
    <row r="336" spans="1:10" ht="12.75">
      <c r="A336" s="36" t="s">
        <v>102</v>
      </c>
      <c r="B336" s="14">
        <v>110167.8</v>
      </c>
      <c r="C336" s="14">
        <v>-215087</v>
      </c>
      <c r="D336" s="19">
        <v>0</v>
      </c>
      <c r="E336" s="40">
        <f>H335-H336</f>
        <v>126459.89999999997</v>
      </c>
      <c r="F336" s="14">
        <v>21540.7</v>
      </c>
      <c r="H336" s="14">
        <v>491235.77200000006</v>
      </c>
      <c r="J336" s="36" t="s">
        <v>102</v>
      </c>
    </row>
    <row r="337" spans="1:10" ht="13.5" thickBot="1">
      <c r="A337" s="41" t="s">
        <v>91</v>
      </c>
      <c r="B337" s="53">
        <v>62031.8</v>
      </c>
      <c r="C337" s="53">
        <v>-310648.8</v>
      </c>
      <c r="D337" s="43">
        <v>0</v>
      </c>
      <c r="E337" s="54">
        <f>H336-H337</f>
        <v>268406.3</v>
      </c>
      <c r="F337" s="53">
        <v>19789.3</v>
      </c>
      <c r="G337" s="21"/>
      <c r="H337" s="53">
        <v>222829.47200000007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2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14">
        <v>300872.9</v>
      </c>
      <c r="C339" s="14">
        <v>-154895.9</v>
      </c>
      <c r="D339" s="19">
        <v>0</v>
      </c>
      <c r="E339" s="40">
        <f>H337-H339</f>
        <v>-130684.90000000002</v>
      </c>
      <c r="F339" s="14">
        <v>15292.1</v>
      </c>
      <c r="G339" s="38"/>
      <c r="H339" s="14">
        <v>353514.3720000001</v>
      </c>
      <c r="J339" s="33" t="s">
        <v>92</v>
      </c>
    </row>
    <row r="340" spans="1:10" ht="12.75">
      <c r="A340" s="36" t="s">
        <v>148</v>
      </c>
      <c r="B340" s="14">
        <v>83783</v>
      </c>
      <c r="C340" s="14">
        <v>-176420</v>
      </c>
      <c r="D340" s="19">
        <v>0</v>
      </c>
      <c r="E340" s="40">
        <f aca="true" t="shared" si="2" ref="E340:E345">H339-H340</f>
        <v>104625.79999999999</v>
      </c>
      <c r="F340" s="14">
        <v>11988.8</v>
      </c>
      <c r="G340" s="38"/>
      <c r="H340" s="14">
        <v>248888.5720000001</v>
      </c>
      <c r="J340" s="33" t="s">
        <v>93</v>
      </c>
    </row>
    <row r="341" spans="1:10" ht="12.75">
      <c r="A341" s="36" t="s">
        <v>108</v>
      </c>
      <c r="B341" s="14">
        <v>164802</v>
      </c>
      <c r="C341" s="14">
        <v>-166149</v>
      </c>
      <c r="D341" s="19">
        <v>0</v>
      </c>
      <c r="E341" s="40">
        <f t="shared" si="2"/>
        <v>18055</v>
      </c>
      <c r="F341" s="14">
        <v>16708</v>
      </c>
      <c r="G341" s="38"/>
      <c r="H341" s="14">
        <v>230833.5720000001</v>
      </c>
      <c r="J341" s="33" t="s">
        <v>94</v>
      </c>
    </row>
    <row r="342" spans="1:10" ht="12.75">
      <c r="A342" s="36" t="s">
        <v>95</v>
      </c>
      <c r="B342" s="14">
        <v>88123.692</v>
      </c>
      <c r="C342" s="14">
        <v>-83681</v>
      </c>
      <c r="D342" s="19">
        <v>0</v>
      </c>
      <c r="E342" s="40">
        <f t="shared" si="2"/>
        <v>12018.68300000002</v>
      </c>
      <c r="F342" s="14">
        <v>16461.375</v>
      </c>
      <c r="G342" s="38"/>
      <c r="H342" s="14">
        <v>218814.88900000008</v>
      </c>
      <c r="J342" s="33" t="s">
        <v>95</v>
      </c>
    </row>
    <row r="343" spans="1:10" ht="12.75">
      <c r="A343" s="36" t="s">
        <v>111</v>
      </c>
      <c r="B343" s="14">
        <v>131267.588</v>
      </c>
      <c r="C343" s="14">
        <v>-103082</v>
      </c>
      <c r="D343" s="19">
        <v>0</v>
      </c>
      <c r="E343" s="40">
        <f t="shared" si="2"/>
        <v>-7013.322999999975</v>
      </c>
      <c r="F343" s="14">
        <v>21172.265</v>
      </c>
      <c r="G343" s="38"/>
      <c r="H343" s="14">
        <v>225828.21200000006</v>
      </c>
      <c r="J343" s="33" t="s">
        <v>96</v>
      </c>
    </row>
    <row r="344" spans="1:10" ht="12.75">
      <c r="A344" s="36" t="s">
        <v>112</v>
      </c>
      <c r="B344" s="14">
        <v>33882.786</v>
      </c>
      <c r="C344" s="14">
        <v>-21481</v>
      </c>
      <c r="D344" s="19">
        <v>0</v>
      </c>
      <c r="E344" s="40">
        <f t="shared" si="2"/>
        <v>5614.2270000000135</v>
      </c>
      <c r="F344" s="14">
        <v>18016.013</v>
      </c>
      <c r="G344" s="38"/>
      <c r="H344" s="14">
        <v>220213.98500000004</v>
      </c>
      <c r="J344" s="33" t="s">
        <v>97</v>
      </c>
    </row>
    <row r="345" spans="1:10" ht="12.75">
      <c r="A345" s="36" t="s">
        <v>115</v>
      </c>
      <c r="B345" s="14">
        <v>113162.488</v>
      </c>
      <c r="C345" s="14">
        <v>-23552</v>
      </c>
      <c r="D345" s="19">
        <v>0</v>
      </c>
      <c r="E345" s="40">
        <f t="shared" si="2"/>
        <v>-76700.468</v>
      </c>
      <c r="F345" s="14">
        <v>12910.02</v>
      </c>
      <c r="G345" s="38"/>
      <c r="H345" s="14">
        <v>296914.45300000004</v>
      </c>
      <c r="J345" s="33" t="s">
        <v>98</v>
      </c>
    </row>
    <row r="346" spans="1:10" ht="12.75">
      <c r="A346" s="36" t="s">
        <v>99</v>
      </c>
      <c r="B346" s="14">
        <v>162278.816</v>
      </c>
      <c r="C346" s="14">
        <v>-58478</v>
      </c>
      <c r="D346" s="19">
        <v>0</v>
      </c>
      <c r="E346" s="40">
        <f>H345-H346</f>
        <v>-85326.31</v>
      </c>
      <c r="F346" s="14">
        <v>18474.506</v>
      </c>
      <c r="G346" s="38"/>
      <c r="H346" s="14">
        <v>382240.76300000004</v>
      </c>
      <c r="J346" s="33" t="s">
        <v>99</v>
      </c>
    </row>
    <row r="347" spans="1:10" ht="12.75">
      <c r="A347" s="36" t="s">
        <v>100</v>
      </c>
      <c r="B347" s="14">
        <v>120957.357</v>
      </c>
      <c r="C347" s="14">
        <v>-103913</v>
      </c>
      <c r="D347" s="19">
        <v>0</v>
      </c>
      <c r="E347" s="40">
        <f>H346-H347</f>
        <v>3649.3949999999604</v>
      </c>
      <c r="F347" s="14">
        <v>20693.752</v>
      </c>
      <c r="G347" s="38"/>
      <c r="H347" s="14">
        <v>378591.3680000001</v>
      </c>
      <c r="J347" s="33" t="s">
        <v>100</v>
      </c>
    </row>
    <row r="348" spans="1:10" ht="12.75">
      <c r="A348" s="36" t="s">
        <v>105</v>
      </c>
      <c r="B348" s="14">
        <v>107012.47099999999</v>
      </c>
      <c r="C348" s="14">
        <v>-72979</v>
      </c>
      <c r="D348" s="19">
        <v>0</v>
      </c>
      <c r="E348" s="40">
        <f>H347-H348</f>
        <v>-14240.280999999959</v>
      </c>
      <c r="F348" s="14">
        <v>19793.190000000002</v>
      </c>
      <c r="G348" s="38"/>
      <c r="H348" s="14">
        <v>392831.64900000003</v>
      </c>
      <c r="J348" s="33" t="s">
        <v>101</v>
      </c>
    </row>
    <row r="349" spans="1:10" ht="12.75">
      <c r="A349" s="36" t="s">
        <v>102</v>
      </c>
      <c r="B349" s="14">
        <v>194606.232</v>
      </c>
      <c r="C349" s="14">
        <v>-128607</v>
      </c>
      <c r="D349" s="19">
        <v>0</v>
      </c>
      <c r="E349" s="40">
        <f>H348-H349</f>
        <v>-44349.668999999994</v>
      </c>
      <c r="F349" s="14">
        <v>21649.563000000002</v>
      </c>
      <c r="G349" s="38"/>
      <c r="H349" s="14">
        <v>437181.318</v>
      </c>
      <c r="J349" s="33" t="s">
        <v>102</v>
      </c>
    </row>
    <row r="350" spans="1:10" ht="13.5" thickBot="1">
      <c r="A350" s="41" t="s">
        <v>91</v>
      </c>
      <c r="B350" s="53">
        <v>203675.716</v>
      </c>
      <c r="C350" s="53">
        <v>-136146</v>
      </c>
      <c r="D350" s="43">
        <v>0</v>
      </c>
      <c r="E350" s="54">
        <f>H349-H350</f>
        <v>-48678.09399999998</v>
      </c>
      <c r="F350" s="53">
        <v>18851.622</v>
      </c>
      <c r="G350" s="48"/>
      <c r="H350" s="53">
        <v>485859.412</v>
      </c>
      <c r="I350" s="21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14">
        <v>124261.404</v>
      </c>
      <c r="C352" s="14">
        <v>-173085</v>
      </c>
      <c r="D352" s="19">
        <v>0</v>
      </c>
      <c r="E352" s="40">
        <f>H350-H352</f>
        <v>63831.98000000004</v>
      </c>
      <c r="F352" s="14">
        <v>15008.384</v>
      </c>
      <c r="G352" s="38"/>
      <c r="H352" s="14">
        <v>422027.432</v>
      </c>
      <c r="J352" s="20" t="str">
        <f aca="true" t="shared" si="3" ref="J352:J363">J339</f>
        <v>January</v>
      </c>
    </row>
    <row r="353" spans="1:10" ht="12.75">
      <c r="A353" s="36" t="s">
        <v>148</v>
      </c>
      <c r="B353" s="14">
        <v>90839.687</v>
      </c>
      <c r="C353" s="14">
        <v>-150896</v>
      </c>
      <c r="D353" s="19">
        <v>0</v>
      </c>
      <c r="E353" s="40">
        <f aca="true" t="shared" si="4" ref="E353:E358">H352-H353</f>
        <v>75026.12100000004</v>
      </c>
      <c r="F353" s="14">
        <v>14969.808</v>
      </c>
      <c r="G353" s="38"/>
      <c r="H353" s="14">
        <v>347001.3109999999</v>
      </c>
      <c r="J353" s="20" t="str">
        <f t="shared" si="3"/>
        <v>February</v>
      </c>
    </row>
    <row r="354" spans="1:10" ht="12.75">
      <c r="A354" s="36" t="s">
        <v>108</v>
      </c>
      <c r="B354" s="14">
        <v>60677.572</v>
      </c>
      <c r="C354" s="14">
        <v>-138265</v>
      </c>
      <c r="D354" s="19">
        <v>0</v>
      </c>
      <c r="E354" s="40">
        <f t="shared" si="4"/>
        <v>94331.52600000001</v>
      </c>
      <c r="F354" s="14">
        <v>16744.097999999998</v>
      </c>
      <c r="G354" s="38"/>
      <c r="H354" s="14">
        <v>252669.78499999992</v>
      </c>
      <c r="J354" s="20" t="str">
        <f t="shared" si="3"/>
        <v>March</v>
      </c>
    </row>
    <row r="355" spans="1:10" ht="12.75">
      <c r="A355" s="36" t="s">
        <v>95</v>
      </c>
      <c r="B355" s="14">
        <v>176059.553</v>
      </c>
      <c r="C355" s="14">
        <v>-202952</v>
      </c>
      <c r="D355" s="19">
        <v>11863</v>
      </c>
      <c r="E355" s="40">
        <f t="shared" si="4"/>
        <v>54215.503</v>
      </c>
      <c r="F355" s="14">
        <v>15460.056</v>
      </c>
      <c r="G355" s="38"/>
      <c r="H355" s="14">
        <v>198454.28199999992</v>
      </c>
      <c r="J355" s="20" t="str">
        <f t="shared" si="3"/>
        <v>April</v>
      </c>
    </row>
    <row r="356" spans="1:10" ht="12.75">
      <c r="A356" s="36" t="s">
        <v>111</v>
      </c>
      <c r="B356" s="14">
        <v>298180.572</v>
      </c>
      <c r="C356" s="14">
        <v>-122328</v>
      </c>
      <c r="D356" s="19">
        <v>0</v>
      </c>
      <c r="E356" s="40">
        <f t="shared" si="4"/>
        <v>-160003.11400000003</v>
      </c>
      <c r="F356" s="14">
        <v>15849.458</v>
      </c>
      <c r="G356" s="38"/>
      <c r="H356" s="14">
        <v>358457.39599999995</v>
      </c>
      <c r="J356" s="20" t="str">
        <f t="shared" si="3"/>
        <v>May</v>
      </c>
    </row>
    <row r="357" spans="1:10" ht="12.75">
      <c r="A357" s="36" t="s">
        <v>112</v>
      </c>
      <c r="B357" s="14">
        <v>217357.323</v>
      </c>
      <c r="C357" s="14">
        <v>-14337</v>
      </c>
      <c r="D357" s="19">
        <v>0</v>
      </c>
      <c r="E357" s="40">
        <f t="shared" si="4"/>
        <v>-187935.45499999996</v>
      </c>
      <c r="F357" s="14">
        <v>15084.868</v>
      </c>
      <c r="G357" s="38"/>
      <c r="H357" s="14">
        <v>546392.8509999999</v>
      </c>
      <c r="J357" s="20" t="str">
        <f t="shared" si="3"/>
        <v>June</v>
      </c>
    </row>
    <row r="358" spans="1:10" ht="12.75">
      <c r="A358" s="36" t="s">
        <v>115</v>
      </c>
      <c r="B358" s="14">
        <v>59864.419</v>
      </c>
      <c r="C358" s="14">
        <v>-38930</v>
      </c>
      <c r="D358" s="19">
        <v>0</v>
      </c>
      <c r="E358" s="40">
        <f t="shared" si="4"/>
        <v>-9189.543999999994</v>
      </c>
      <c r="F358" s="14">
        <v>11744.875</v>
      </c>
      <c r="G358" s="38"/>
      <c r="H358" s="14">
        <v>555582.3949999999</v>
      </c>
      <c r="J358" s="20" t="str">
        <f t="shared" si="3"/>
        <v>July</v>
      </c>
    </row>
    <row r="359" spans="1:10" ht="12.75">
      <c r="A359" s="36" t="s">
        <v>99</v>
      </c>
      <c r="B359" s="14">
        <v>113115.803</v>
      </c>
      <c r="C359" s="14">
        <v>-94069</v>
      </c>
      <c r="D359" s="19">
        <v>0</v>
      </c>
      <c r="E359" s="40">
        <f>H358-H359</f>
        <v>-1764.1350000000093</v>
      </c>
      <c r="F359" s="14">
        <v>17282.667999999998</v>
      </c>
      <c r="G359" s="38"/>
      <c r="H359" s="14">
        <v>557346.5299999999</v>
      </c>
      <c r="J359" s="20" t="str">
        <f t="shared" si="3"/>
        <v>August</v>
      </c>
    </row>
    <row r="360" spans="1:10" ht="12.75">
      <c r="A360" s="36" t="s">
        <v>100</v>
      </c>
      <c r="B360" s="14">
        <v>163953.01</v>
      </c>
      <c r="C360" s="14">
        <v>-117241</v>
      </c>
      <c r="D360" s="19">
        <v>0</v>
      </c>
      <c r="E360" s="40">
        <f>H359-H360</f>
        <v>-29314.601000000024</v>
      </c>
      <c r="F360" s="14">
        <v>17397.409</v>
      </c>
      <c r="G360" s="38"/>
      <c r="H360" s="14">
        <v>586661.1309999999</v>
      </c>
      <c r="J360" s="20" t="str">
        <f t="shared" si="3"/>
        <v>September</v>
      </c>
    </row>
    <row r="361" spans="1:10" ht="12.75">
      <c r="A361" s="36" t="s">
        <v>105</v>
      </c>
      <c r="B361" s="14">
        <v>302801.58</v>
      </c>
      <c r="C361" s="14">
        <v>-196675</v>
      </c>
      <c r="D361" s="19">
        <v>0</v>
      </c>
      <c r="E361" s="40">
        <f>H360-H361</f>
        <v>-87099.66399999999</v>
      </c>
      <c r="F361" s="14">
        <v>19026.915999999997</v>
      </c>
      <c r="G361" s="38"/>
      <c r="H361" s="14">
        <v>673760.7949999999</v>
      </c>
      <c r="J361" s="20" t="str">
        <f t="shared" si="3"/>
        <v>October</v>
      </c>
    </row>
    <row r="362" spans="1:10" ht="12.75">
      <c r="A362" s="36" t="s">
        <v>102</v>
      </c>
      <c r="B362" s="14">
        <v>70862.86</v>
      </c>
      <c r="C362" s="14">
        <v>-110500</v>
      </c>
      <c r="D362" s="19">
        <v>5036</v>
      </c>
      <c r="E362" s="40">
        <f>H361-H362</f>
        <v>67512.782</v>
      </c>
      <c r="F362" s="14">
        <v>22839.642</v>
      </c>
      <c r="G362" s="38"/>
      <c r="H362" s="14">
        <v>606248.0129999999</v>
      </c>
      <c r="J362" s="20" t="str">
        <f t="shared" si="3"/>
        <v>November</v>
      </c>
    </row>
    <row r="363" spans="1:10" ht="13.5" thickBot="1">
      <c r="A363" s="41" t="s">
        <v>91</v>
      </c>
      <c r="B363" s="53">
        <v>115259.96</v>
      </c>
      <c r="C363" s="53">
        <v>-127730</v>
      </c>
      <c r="D363" s="43">
        <v>0</v>
      </c>
      <c r="E363" s="54">
        <f>H362-H363</f>
        <v>33103.62200000009</v>
      </c>
      <c r="F363" s="53">
        <v>20633.582000000002</v>
      </c>
      <c r="G363" s="48"/>
      <c r="H363" s="53">
        <v>573144.3909999998</v>
      </c>
      <c r="I363" s="21"/>
      <c r="J363" s="50" t="str">
        <f t="shared" si="3"/>
        <v>December</v>
      </c>
    </row>
    <row r="364" spans="1:10" ht="12.75">
      <c r="A364" s="35">
        <v>2019</v>
      </c>
      <c r="J364" s="35">
        <v>2019</v>
      </c>
    </row>
    <row r="365" spans="1:10" ht="12.75">
      <c r="A365" s="20" t="str">
        <f aca="true" t="shared" si="5" ref="A365:A399">A352</f>
        <v>Januar</v>
      </c>
      <c r="B365" s="14">
        <v>148630.864</v>
      </c>
      <c r="C365" s="14">
        <v>-143334</v>
      </c>
      <c r="D365" s="19">
        <v>0</v>
      </c>
      <c r="E365" s="40">
        <f>H363-H365</f>
        <v>8473.803999999887</v>
      </c>
      <c r="F365" s="14">
        <v>13770.668</v>
      </c>
      <c r="G365" s="38"/>
      <c r="H365" s="14">
        <v>564670.5869999999</v>
      </c>
      <c r="J365" s="80" t="str">
        <f aca="true" t="shared" si="6" ref="J365:J399">J352</f>
        <v>January</v>
      </c>
    </row>
    <row r="366" spans="1:10" ht="12.75">
      <c r="A366" s="20" t="str">
        <f t="shared" si="5"/>
        <v>Februar</v>
      </c>
      <c r="B366" s="14">
        <v>15879.397</v>
      </c>
      <c r="C366" s="14">
        <v>-110703</v>
      </c>
      <c r="D366" s="19">
        <v>0</v>
      </c>
      <c r="E366" s="40">
        <f aca="true" t="shared" si="7" ref="E366:E371">H365-H366</f>
        <v>104395.82900000003</v>
      </c>
      <c r="F366" s="14">
        <v>9572.225999999999</v>
      </c>
      <c r="G366" s="38"/>
      <c r="H366" s="14">
        <v>460274.7579999999</v>
      </c>
      <c r="J366" s="80" t="str">
        <f t="shared" si="6"/>
        <v>February</v>
      </c>
    </row>
    <row r="367" spans="1:10" ht="12.75">
      <c r="A367" s="20" t="str">
        <f t="shared" si="5"/>
        <v>Marts</v>
      </c>
      <c r="B367" s="14">
        <v>131335.403</v>
      </c>
      <c r="C367" s="14">
        <v>-127093</v>
      </c>
      <c r="D367" s="19">
        <v>0</v>
      </c>
      <c r="E367" s="40">
        <f t="shared" si="7"/>
        <v>11023.39200000005</v>
      </c>
      <c r="F367" s="14">
        <v>15265.795</v>
      </c>
      <c r="G367" s="38"/>
      <c r="H367" s="14">
        <v>449251.36599999986</v>
      </c>
      <c r="J367" s="80" t="str">
        <f t="shared" si="6"/>
        <v>March</v>
      </c>
    </row>
    <row r="368" spans="1:10" ht="12.75">
      <c r="A368" s="20" t="str">
        <f t="shared" si="5"/>
        <v>April</v>
      </c>
      <c r="B368" s="14">
        <v>250244.572</v>
      </c>
      <c r="C368" s="14">
        <v>-120311</v>
      </c>
      <c r="D368" s="19">
        <v>0</v>
      </c>
      <c r="E368" s="40">
        <f t="shared" si="7"/>
        <v>-114246.60200000001</v>
      </c>
      <c r="F368" s="14">
        <v>15686.97</v>
      </c>
      <c r="G368" s="38"/>
      <c r="H368" s="14">
        <v>563497.9679999999</v>
      </c>
      <c r="J368" s="80" t="str">
        <f t="shared" si="6"/>
        <v>April</v>
      </c>
    </row>
    <row r="369" spans="1:10" ht="12.75">
      <c r="A369" s="20" t="str">
        <f t="shared" si="5"/>
        <v>Maj</v>
      </c>
      <c r="B369" s="14">
        <v>117827.24100000001</v>
      </c>
      <c r="C369" s="14">
        <v>-25304</v>
      </c>
      <c r="D369" s="19">
        <v>0</v>
      </c>
      <c r="E369" s="40">
        <f t="shared" si="7"/>
        <v>-77776.66399999999</v>
      </c>
      <c r="F369" s="14">
        <v>14746.577000000001</v>
      </c>
      <c r="G369" s="38"/>
      <c r="H369" s="14">
        <v>641274.6319999999</v>
      </c>
      <c r="J369" s="80" t="str">
        <f t="shared" si="6"/>
        <v>May</v>
      </c>
    </row>
    <row r="370" spans="1:10" ht="12.75">
      <c r="A370" s="20" t="str">
        <f t="shared" si="5"/>
        <v>Juni</v>
      </c>
      <c r="B370" s="14">
        <v>347737.186</v>
      </c>
      <c r="C370" s="14">
        <v>0</v>
      </c>
      <c r="D370" s="19">
        <v>0</v>
      </c>
      <c r="E370" s="40">
        <f t="shared" si="7"/>
        <v>-335432.86600000004</v>
      </c>
      <c r="F370" s="14">
        <v>12304.32</v>
      </c>
      <c r="G370" s="38"/>
      <c r="H370" s="14">
        <v>976707.4979999999</v>
      </c>
      <c r="J370" s="80" t="str">
        <f t="shared" si="6"/>
        <v>June</v>
      </c>
    </row>
    <row r="371" spans="1:10" ht="12.75">
      <c r="A371" s="20" t="str">
        <f t="shared" si="5"/>
        <v>Juli</v>
      </c>
      <c r="B371" s="14">
        <v>220837.721</v>
      </c>
      <c r="C371" s="14">
        <v>-2</v>
      </c>
      <c r="D371" s="19">
        <v>0</v>
      </c>
      <c r="E371" s="40">
        <f t="shared" si="7"/>
        <v>-207256.15899999999</v>
      </c>
      <c r="F371" s="14">
        <v>13579.562</v>
      </c>
      <c r="G371" s="38"/>
      <c r="H371" s="14">
        <v>1183963.657</v>
      </c>
      <c r="J371" s="80" t="str">
        <f t="shared" si="6"/>
        <v>July</v>
      </c>
    </row>
    <row r="372" spans="1:10" ht="12.75">
      <c r="A372" s="20" t="str">
        <f t="shared" si="5"/>
        <v>August</v>
      </c>
      <c r="B372" s="14">
        <v>251267.489</v>
      </c>
      <c r="C372" s="14">
        <v>-89</v>
      </c>
      <c r="D372" s="19">
        <v>24819</v>
      </c>
      <c r="E372" s="40">
        <f>H371-H372</f>
        <v>-208789.13400000008</v>
      </c>
      <c r="F372" s="14">
        <v>17570.355000000003</v>
      </c>
      <c r="G372" s="38"/>
      <c r="H372" s="14">
        <v>1392752.791</v>
      </c>
      <c r="J372" s="80" t="str">
        <f t="shared" si="6"/>
        <v>August</v>
      </c>
    </row>
    <row r="373" spans="1:10" ht="12.75">
      <c r="A373" s="20" t="str">
        <f t="shared" si="5"/>
        <v>September</v>
      </c>
      <c r="B373" s="14">
        <v>127536.712</v>
      </c>
      <c r="C373" s="14">
        <v>-1</v>
      </c>
      <c r="D373" s="19">
        <v>10484</v>
      </c>
      <c r="E373" s="40">
        <f>H372-H373</f>
        <v>-105178.57700000005</v>
      </c>
      <c r="F373" s="14">
        <v>11873.135</v>
      </c>
      <c r="G373" s="38"/>
      <c r="H373" s="14">
        <v>1497931.368</v>
      </c>
      <c r="J373" s="80" t="str">
        <f t="shared" si="6"/>
        <v>September</v>
      </c>
    </row>
    <row r="374" spans="1:10" ht="12.75">
      <c r="A374" s="20" t="str">
        <f t="shared" si="5"/>
        <v>Oktober</v>
      </c>
      <c r="B374" s="14">
        <v>79509.59</v>
      </c>
      <c r="C374" s="14">
        <v>-224</v>
      </c>
      <c r="D374" s="19">
        <v>10505</v>
      </c>
      <c r="E374" s="40">
        <f>H373-H374</f>
        <v>-49653.163000000175</v>
      </c>
      <c r="F374" s="14">
        <v>19127.427</v>
      </c>
      <c r="G374" s="38"/>
      <c r="H374" s="14">
        <v>1547584.5310000002</v>
      </c>
      <c r="J374" s="80" t="str">
        <f t="shared" si="6"/>
        <v>October</v>
      </c>
    </row>
    <row r="375" spans="1:10" ht="12.75">
      <c r="A375" s="20" t="str">
        <f t="shared" si="5"/>
        <v>November</v>
      </c>
      <c r="B375" s="14">
        <v>716.845</v>
      </c>
      <c r="C375" s="14">
        <v>-24138.578</v>
      </c>
      <c r="D375" s="19">
        <v>0</v>
      </c>
      <c r="E375" s="40">
        <f>H374-H375</f>
        <v>41107.20999999996</v>
      </c>
      <c r="F375" s="14">
        <v>17685.477</v>
      </c>
      <c r="G375" s="38"/>
      <c r="H375" s="14">
        <v>1506477.3210000002</v>
      </c>
      <c r="J375" s="80" t="str">
        <f t="shared" si="6"/>
        <v>November</v>
      </c>
    </row>
    <row r="376" spans="1:10" ht="13.5" thickBot="1">
      <c r="A376" s="41" t="str">
        <f t="shared" si="5"/>
        <v>December</v>
      </c>
      <c r="B376" s="53">
        <v>60307.078</v>
      </c>
      <c r="C376" s="53">
        <v>-79253.94</v>
      </c>
      <c r="D376" s="43">
        <v>0</v>
      </c>
      <c r="E376" s="54">
        <f>H375-H376</f>
        <v>35507.757999999914</v>
      </c>
      <c r="F376" s="53">
        <v>16560.896</v>
      </c>
      <c r="G376" s="48"/>
      <c r="H376" s="53">
        <v>1470969.5630000003</v>
      </c>
      <c r="I376" s="21"/>
      <c r="J376" s="50" t="str">
        <f t="shared" si="6"/>
        <v>December</v>
      </c>
    </row>
    <row r="377" spans="1:10" ht="12.75">
      <c r="A377" s="35">
        <v>2020</v>
      </c>
      <c r="B377" s="14"/>
      <c r="C377" s="14"/>
      <c r="D377" s="19"/>
      <c r="E377" s="40"/>
      <c r="F377" s="14"/>
      <c r="G377" s="38"/>
      <c r="H377" s="14"/>
      <c r="J377" s="35">
        <v>2020</v>
      </c>
    </row>
    <row r="378" spans="1:10" ht="12.75">
      <c r="A378" s="20" t="str">
        <f t="shared" si="5"/>
        <v>Januar</v>
      </c>
      <c r="B378" s="14">
        <v>17329.347</v>
      </c>
      <c r="C378" s="14">
        <v>-76768</v>
      </c>
      <c r="D378" s="19">
        <v>0</v>
      </c>
      <c r="E378" s="40">
        <f>H376-H378</f>
        <v>71204.33799999999</v>
      </c>
      <c r="F378" s="14">
        <v>11765.685000000001</v>
      </c>
      <c r="G378" s="38"/>
      <c r="H378" s="14">
        <v>1399765.2250000003</v>
      </c>
      <c r="J378" s="80" t="str">
        <f t="shared" si="6"/>
        <v>January</v>
      </c>
    </row>
    <row r="379" spans="1:10" ht="12.75">
      <c r="A379" s="20" t="str">
        <f t="shared" si="5"/>
        <v>Februar</v>
      </c>
      <c r="B379" s="14">
        <v>19847.177</v>
      </c>
      <c r="C379" s="14">
        <v>-51540</v>
      </c>
      <c r="D379" s="19">
        <v>0</v>
      </c>
      <c r="E379" s="40">
        <f aca="true" t="shared" si="8" ref="E379:E384">H378-H379</f>
        <v>41859.45400000014</v>
      </c>
      <c r="F379" s="14">
        <v>10166.631000000001</v>
      </c>
      <c r="G379" s="38"/>
      <c r="H379" s="14">
        <v>1357905.7710000002</v>
      </c>
      <c r="J379" s="80" t="str">
        <f t="shared" si="6"/>
        <v>February</v>
      </c>
    </row>
    <row r="380" spans="1:10" ht="12.75">
      <c r="A380" s="20" t="str">
        <f t="shared" si="5"/>
        <v>Marts</v>
      </c>
      <c r="B380" s="14">
        <v>15726.705</v>
      </c>
      <c r="C380" s="14">
        <v>-47436</v>
      </c>
      <c r="D380" s="19">
        <v>0</v>
      </c>
      <c r="E380" s="40">
        <f t="shared" si="8"/>
        <v>48354.85999999987</v>
      </c>
      <c r="F380" s="14">
        <v>16645.565000000002</v>
      </c>
      <c r="G380" s="38"/>
      <c r="H380" s="14">
        <v>1309550.9110000003</v>
      </c>
      <c r="J380" s="80" t="str">
        <f t="shared" si="6"/>
        <v>March</v>
      </c>
    </row>
    <row r="381" spans="1:10" ht="12.75">
      <c r="A381" s="20" t="str">
        <f t="shared" si="5"/>
        <v>April</v>
      </c>
      <c r="B381" s="14">
        <v>275.587</v>
      </c>
      <c r="C381" s="14">
        <v>2653</v>
      </c>
      <c r="D381" s="19">
        <v>0</v>
      </c>
      <c r="E381" s="40">
        <f t="shared" si="8"/>
        <v>9531.069999999832</v>
      </c>
      <c r="F381" s="14">
        <v>12459.657</v>
      </c>
      <c r="G381" s="38"/>
      <c r="H381" s="14">
        <v>1300019.8410000005</v>
      </c>
      <c r="J381" s="80" t="str">
        <f t="shared" si="6"/>
        <v>April</v>
      </c>
    </row>
    <row r="382" spans="1:10" ht="12.75">
      <c r="A382" s="20" t="str">
        <f t="shared" si="5"/>
        <v>Maj</v>
      </c>
      <c r="B382" s="14">
        <v>32320.465</v>
      </c>
      <c r="C382" s="14">
        <v>-48398</v>
      </c>
      <c r="D382" s="19">
        <v>0</v>
      </c>
      <c r="E382" s="40">
        <f t="shared" si="8"/>
        <v>29874.04099999997</v>
      </c>
      <c r="F382" s="14">
        <v>13796.506000000001</v>
      </c>
      <c r="G382" s="38"/>
      <c r="H382" s="14">
        <v>1270145.8000000005</v>
      </c>
      <c r="J382" s="80" t="str">
        <f t="shared" si="6"/>
        <v>May</v>
      </c>
    </row>
    <row r="383" spans="1:10" ht="12.75">
      <c r="A383" s="20" t="str">
        <f t="shared" si="5"/>
        <v>Juni</v>
      </c>
      <c r="B383" s="14">
        <v>20463.687</v>
      </c>
      <c r="C383" s="14">
        <v>-1684</v>
      </c>
      <c r="D383" s="19">
        <v>0</v>
      </c>
      <c r="E383" s="40">
        <f t="shared" si="8"/>
        <v>-7422.299999999814</v>
      </c>
      <c r="F383" s="14">
        <v>11357.386999999999</v>
      </c>
      <c r="G383" s="38"/>
      <c r="H383" s="14">
        <v>1277568.1000000003</v>
      </c>
      <c r="J383" s="80" t="str">
        <f t="shared" si="6"/>
        <v>June</v>
      </c>
    </row>
    <row r="384" spans="1:10" ht="12.75">
      <c r="A384" s="20" t="str">
        <f t="shared" si="5"/>
        <v>Juli</v>
      </c>
      <c r="B384" s="14">
        <v>68559.849</v>
      </c>
      <c r="C384" s="14">
        <v>-4</v>
      </c>
      <c r="D384" s="19">
        <v>0</v>
      </c>
      <c r="E384" s="40">
        <f t="shared" si="8"/>
        <v>-58384.46299999999</v>
      </c>
      <c r="F384" s="14">
        <v>10171.386</v>
      </c>
      <c r="G384" s="38"/>
      <c r="H384" s="14">
        <v>1335952.5630000003</v>
      </c>
      <c r="J384" s="80" t="str">
        <f t="shared" si="6"/>
        <v>July</v>
      </c>
    </row>
    <row r="385" spans="1:10" ht="12.75">
      <c r="A385" s="20" t="str">
        <f t="shared" si="5"/>
        <v>August</v>
      </c>
      <c r="B385" s="14">
        <v>82536.347</v>
      </c>
      <c r="C385" s="14">
        <v>-71349</v>
      </c>
      <c r="D385" s="19">
        <v>21266</v>
      </c>
      <c r="E385" s="40">
        <f>H384-H385</f>
        <v>23828.12999999989</v>
      </c>
      <c r="F385" s="14">
        <v>13749.477</v>
      </c>
      <c r="G385" s="38"/>
      <c r="H385" s="14">
        <v>1312124.4330000004</v>
      </c>
      <c r="J385" s="80" t="str">
        <f t="shared" si="6"/>
        <v>August</v>
      </c>
    </row>
    <row r="386" spans="1:10" ht="12.75">
      <c r="A386" s="20" t="str">
        <f t="shared" si="5"/>
        <v>September</v>
      </c>
      <c r="B386" s="14">
        <v>440.256</v>
      </c>
      <c r="C386" s="14">
        <v>-54548</v>
      </c>
      <c r="D386" s="19">
        <v>20785</v>
      </c>
      <c r="E386" s="40">
        <f>H385-H386</f>
        <v>91705.51099999994</v>
      </c>
      <c r="F386" s="14">
        <v>16812.767</v>
      </c>
      <c r="G386" s="38"/>
      <c r="H386" s="14">
        <v>1220418.9220000005</v>
      </c>
      <c r="J386" s="80" t="str">
        <f t="shared" si="6"/>
        <v>September</v>
      </c>
    </row>
    <row r="387" spans="1:10" ht="12.75">
      <c r="A387" s="20" t="str">
        <f t="shared" si="5"/>
        <v>Oktober</v>
      </c>
      <c r="B387" s="14">
        <v>31432.835</v>
      </c>
      <c r="C387" s="14">
        <v>-51155</v>
      </c>
      <c r="D387" s="19">
        <v>0</v>
      </c>
      <c r="E387" s="40">
        <f>H386-H387</f>
        <v>34498.89599999995</v>
      </c>
      <c r="F387" s="14">
        <v>14776.731</v>
      </c>
      <c r="G387" s="38"/>
      <c r="H387" s="14">
        <v>1185920.0260000005</v>
      </c>
      <c r="J387" s="80" t="str">
        <f t="shared" si="6"/>
        <v>October</v>
      </c>
    </row>
    <row r="388" spans="1:10" ht="12.75">
      <c r="A388" s="20" t="str">
        <f t="shared" si="5"/>
        <v>November</v>
      </c>
      <c r="B388" s="14">
        <v>434.49</v>
      </c>
      <c r="C388" s="14">
        <v>-67787</v>
      </c>
      <c r="D388" s="19">
        <v>0</v>
      </c>
      <c r="E388" s="40">
        <f>H387-H388</f>
        <v>86297.46100000013</v>
      </c>
      <c r="F388" s="14">
        <v>18944.951</v>
      </c>
      <c r="G388" s="38"/>
      <c r="H388" s="14">
        <v>1099622.5650000004</v>
      </c>
      <c r="J388" s="80" t="str">
        <f t="shared" si="6"/>
        <v>November</v>
      </c>
    </row>
    <row r="389" spans="1:10" ht="13.5" thickBot="1">
      <c r="A389" s="41" t="str">
        <f t="shared" si="5"/>
        <v>December</v>
      </c>
      <c r="B389" s="53">
        <v>51059.486</v>
      </c>
      <c r="C389" s="53">
        <v>-95765</v>
      </c>
      <c r="D389" s="43">
        <v>151953</v>
      </c>
      <c r="E389" s="54">
        <f>H388-H389</f>
        <v>216215.00099999993</v>
      </c>
      <c r="F389" s="53">
        <v>19556.487</v>
      </c>
      <c r="G389" s="48"/>
      <c r="H389" s="53">
        <v>883407.5640000005</v>
      </c>
      <c r="I389" s="21"/>
      <c r="J389" s="50" t="str">
        <f t="shared" si="6"/>
        <v>December</v>
      </c>
    </row>
    <row r="390" spans="1:10" ht="12.75">
      <c r="A390" s="35">
        <v>2021</v>
      </c>
      <c r="B390" s="14"/>
      <c r="C390" s="14"/>
      <c r="D390" s="51"/>
      <c r="E390" s="40"/>
      <c r="F390" s="14"/>
      <c r="G390" s="38"/>
      <c r="H390" s="14"/>
      <c r="J390" s="35">
        <v>2021</v>
      </c>
    </row>
    <row r="391" spans="1:10" ht="12.75">
      <c r="A391" s="20" t="str">
        <f t="shared" si="5"/>
        <v>Januar</v>
      </c>
      <c r="B391" s="14">
        <v>0</v>
      </c>
      <c r="C391" s="14">
        <v>-54977</v>
      </c>
      <c r="D391" s="19">
        <v>152289</v>
      </c>
      <c r="E391" s="40">
        <f>H389-H391</f>
        <v>221745</v>
      </c>
      <c r="F391" s="14">
        <v>14479</v>
      </c>
      <c r="G391" s="38"/>
      <c r="H391" s="14">
        <v>661662.5640000005</v>
      </c>
      <c r="J391" s="80" t="str">
        <f t="shared" si="6"/>
        <v>January</v>
      </c>
    </row>
    <row r="392" spans="1:10" ht="12.75">
      <c r="A392" s="20" t="str">
        <f t="shared" si="5"/>
        <v>Februar</v>
      </c>
      <c r="B392" s="14">
        <v>15092</v>
      </c>
      <c r="C392" s="14">
        <v>-94449</v>
      </c>
      <c r="D392" s="19">
        <v>97766</v>
      </c>
      <c r="E392" s="40">
        <f aca="true" t="shared" si="9" ref="E392:E397">H391-H392</f>
        <v>189413</v>
      </c>
      <c r="F392" s="14">
        <v>12290</v>
      </c>
      <c r="G392" s="38"/>
      <c r="H392" s="14">
        <v>472249.5640000005</v>
      </c>
      <c r="J392" s="80" t="str">
        <f t="shared" si="6"/>
        <v>February</v>
      </c>
    </row>
    <row r="393" spans="1:10" ht="12.75">
      <c r="A393" s="20" t="str">
        <f t="shared" si="5"/>
        <v>Marts</v>
      </c>
      <c r="B393" s="14">
        <v>14071</v>
      </c>
      <c r="C393" s="14">
        <v>-46268</v>
      </c>
      <c r="D393" s="19">
        <v>109183</v>
      </c>
      <c r="E393" s="40">
        <f t="shared" si="9"/>
        <v>158718</v>
      </c>
      <c r="F393" s="14">
        <v>17338</v>
      </c>
      <c r="G393" s="38"/>
      <c r="H393" s="14">
        <v>313531.5640000005</v>
      </c>
      <c r="J393" s="80" t="str">
        <f t="shared" si="6"/>
        <v>March</v>
      </c>
    </row>
    <row r="394" spans="1:10" ht="12.75">
      <c r="A394" s="20" t="str">
        <f t="shared" si="5"/>
        <v>April</v>
      </c>
      <c r="B394" s="14">
        <v>17405</v>
      </c>
      <c r="C394" s="14">
        <v>-33.460000000000036</v>
      </c>
      <c r="D394" s="19">
        <v>0</v>
      </c>
      <c r="E394" s="40">
        <f t="shared" si="9"/>
        <v>-1929.539999999979</v>
      </c>
      <c r="F394" s="14">
        <v>15442</v>
      </c>
      <c r="G394" s="38"/>
      <c r="H394" s="14">
        <v>315461.10400000046</v>
      </c>
      <c r="J394" s="80" t="str">
        <f t="shared" si="6"/>
        <v>April</v>
      </c>
    </row>
    <row r="395" spans="1:10" ht="12.75">
      <c r="A395" s="20" t="str">
        <f t="shared" si="5"/>
        <v>Maj</v>
      </c>
      <c r="B395" s="14">
        <v>30056</v>
      </c>
      <c r="C395" s="14">
        <v>-155</v>
      </c>
      <c r="D395" s="19">
        <v>0</v>
      </c>
      <c r="E395" s="40">
        <f t="shared" si="9"/>
        <v>-11036</v>
      </c>
      <c r="F395" s="14">
        <v>18865</v>
      </c>
      <c r="G395" s="38"/>
      <c r="H395" s="14">
        <v>326497.10400000046</v>
      </c>
      <c r="J395" s="80" t="str">
        <f t="shared" si="6"/>
        <v>May</v>
      </c>
    </row>
    <row r="396" spans="1:10" ht="12.75">
      <c r="A396" s="20" t="str">
        <f t="shared" si="5"/>
        <v>Juni</v>
      </c>
      <c r="B396" s="14">
        <v>15089</v>
      </c>
      <c r="C396" s="14">
        <v>-21101</v>
      </c>
      <c r="D396" s="19">
        <v>146279</v>
      </c>
      <c r="E396" s="40">
        <f t="shared" si="9"/>
        <v>168625</v>
      </c>
      <c r="F396" s="14">
        <v>16334</v>
      </c>
      <c r="G396" s="38"/>
      <c r="H396" s="14">
        <v>157872.10400000046</v>
      </c>
      <c r="J396" s="80" t="str">
        <f t="shared" si="6"/>
        <v>June</v>
      </c>
    </row>
    <row r="397" spans="1:10" ht="12.75">
      <c r="A397" s="20" t="str">
        <f t="shared" si="5"/>
        <v>Juli</v>
      </c>
      <c r="B397" s="14">
        <v>7064.360000000001</v>
      </c>
      <c r="C397" s="14">
        <v>-51346.86</v>
      </c>
      <c r="D397" s="19">
        <v>0</v>
      </c>
      <c r="E397" s="40">
        <f t="shared" si="9"/>
        <v>58460.500000000015</v>
      </c>
      <c r="F397" s="14">
        <v>14178</v>
      </c>
      <c r="G397" s="38"/>
      <c r="H397" s="14">
        <v>99411.60400000044</v>
      </c>
      <c r="J397" s="80" t="str">
        <f t="shared" si="6"/>
        <v>July</v>
      </c>
    </row>
    <row r="398" spans="1:10" ht="12.75">
      <c r="A398" s="20" t="str">
        <f t="shared" si="5"/>
        <v>August</v>
      </c>
      <c r="B398" s="14">
        <v>4418</v>
      </c>
      <c r="C398" s="14">
        <v>-21070</v>
      </c>
      <c r="D398" s="19">
        <v>23243</v>
      </c>
      <c r="E398" s="40">
        <f>H397-H398</f>
        <v>52313</v>
      </c>
      <c r="F398" s="14">
        <v>12418</v>
      </c>
      <c r="G398" s="38"/>
      <c r="H398" s="14">
        <v>47098.60400000044</v>
      </c>
      <c r="J398" s="80" t="str">
        <f t="shared" si="6"/>
        <v>August</v>
      </c>
    </row>
    <row r="399" spans="1:10" ht="12.75">
      <c r="A399" s="20" t="str">
        <f t="shared" si="5"/>
        <v>September</v>
      </c>
      <c r="B399" s="14">
        <v>2896</v>
      </c>
      <c r="C399" s="14">
        <v>3297</v>
      </c>
      <c r="D399" s="19">
        <v>0</v>
      </c>
      <c r="E399" s="40">
        <f>H398-H399</f>
        <v>1285</v>
      </c>
      <c r="F399" s="14">
        <v>7478</v>
      </c>
      <c r="G399" s="38"/>
      <c r="H399" s="14">
        <v>45813.60400000044</v>
      </c>
      <c r="J399" s="80" t="str">
        <f t="shared" si="6"/>
        <v>September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44:I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9"/>
  <sheetViews>
    <sheetView zoomScalePageLayoutView="0" workbookViewId="0" topLeftCell="A1">
      <pane xSplit="1" ySplit="5" topLeftCell="B365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F399" sqref="F399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10</v>
      </c>
      <c r="F1" s="15"/>
      <c r="G1" s="1"/>
      <c r="H1" s="1"/>
      <c r="I1" s="1"/>
      <c r="J1" s="1" t="s">
        <v>63</v>
      </c>
    </row>
    <row r="2" spans="1:10" s="2" customFormat="1" ht="15.7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6031842</v>
      </c>
      <c r="C7" s="19">
        <v>-5832</v>
      </c>
      <c r="D7" s="19">
        <v>95942</v>
      </c>
      <c r="E7" s="19">
        <v>357863</v>
      </c>
      <c r="F7" s="19">
        <v>6287931</v>
      </c>
      <c r="G7" s="19"/>
      <c r="H7" s="19">
        <v>4032699</v>
      </c>
      <c r="J7" s="18">
        <v>2005</v>
      </c>
    </row>
    <row r="8" spans="1:10" ht="12.75">
      <c r="A8" s="18">
        <v>2006</v>
      </c>
      <c r="B8" s="19">
        <v>8688168</v>
      </c>
      <c r="C8" s="19">
        <v>260866</v>
      </c>
      <c r="D8" s="19">
        <v>110375</v>
      </c>
      <c r="E8" s="19">
        <v>593643</v>
      </c>
      <c r="F8" s="19">
        <v>9432302</v>
      </c>
      <c r="G8" s="19"/>
      <c r="H8" s="19">
        <v>3439056</v>
      </c>
      <c r="J8" s="18">
        <v>2006</v>
      </c>
    </row>
    <row r="9" spans="1:10" ht="12.75">
      <c r="A9" s="18">
        <v>2007</v>
      </c>
      <c r="B9" s="19">
        <v>8120390</v>
      </c>
      <c r="C9" s="19">
        <v>5522</v>
      </c>
      <c r="D9" s="19">
        <v>190457</v>
      </c>
      <c r="E9" s="19">
        <v>-31093</v>
      </c>
      <c r="F9" s="19">
        <v>7904362</v>
      </c>
      <c r="G9" s="19"/>
      <c r="H9" s="19">
        <v>3470149</v>
      </c>
      <c r="J9" s="18">
        <v>2007</v>
      </c>
    </row>
    <row r="10" spans="1:10" ht="12.75">
      <c r="A10" s="18">
        <v>2008</v>
      </c>
      <c r="B10" s="19">
        <v>7566785</v>
      </c>
      <c r="C10" s="19">
        <v>164673</v>
      </c>
      <c r="D10" s="19">
        <v>156791</v>
      </c>
      <c r="E10" s="19">
        <v>-277257</v>
      </c>
      <c r="F10" s="19">
        <v>6997411</v>
      </c>
      <c r="G10" s="19"/>
      <c r="H10" s="19">
        <v>3747406</v>
      </c>
      <c r="J10" s="18">
        <v>2008</v>
      </c>
    </row>
    <row r="11" spans="1:10" ht="12.75">
      <c r="A11" s="18">
        <v>2009</v>
      </c>
      <c r="B11" s="19">
        <v>6710838</v>
      </c>
      <c r="C11" s="19">
        <v>49194</v>
      </c>
      <c r="D11" s="19">
        <v>64183</v>
      </c>
      <c r="E11" s="19">
        <v>-169351</v>
      </c>
      <c r="F11" s="19">
        <v>6826458</v>
      </c>
      <c r="G11" s="19"/>
      <c r="H11" s="19">
        <v>3916757</v>
      </c>
      <c r="J11" s="18">
        <v>2009</v>
      </c>
    </row>
    <row r="12" spans="1:10" ht="12.75">
      <c r="A12" s="18">
        <v>2010</v>
      </c>
      <c r="B12" s="19">
        <v>4570368</v>
      </c>
      <c r="C12" s="19">
        <v>42366</v>
      </c>
      <c r="D12" s="19">
        <v>71389</v>
      </c>
      <c r="E12" s="19">
        <v>1994636.73</v>
      </c>
      <c r="F12" s="19">
        <v>6537946</v>
      </c>
      <c r="G12" s="19"/>
      <c r="H12" s="44">
        <v>1922120.27</v>
      </c>
      <c r="J12" s="18">
        <v>2010</v>
      </c>
    </row>
    <row r="13" spans="1:10" ht="12.75">
      <c r="A13" s="18">
        <v>2011</v>
      </c>
      <c r="B13" s="19">
        <v>6123037</v>
      </c>
      <c r="C13" s="19">
        <v>9004</v>
      </c>
      <c r="D13" s="19">
        <v>0</v>
      </c>
      <c r="E13" s="19">
        <v>-610176</v>
      </c>
      <c r="F13" s="19">
        <v>5533052</v>
      </c>
      <c r="G13" s="19"/>
      <c r="H13" s="44">
        <v>2532296.27</v>
      </c>
      <c r="J13" s="18">
        <v>2011</v>
      </c>
    </row>
    <row r="14" spans="1:10" ht="12.75">
      <c r="A14" s="18">
        <v>2012</v>
      </c>
      <c r="B14" s="19">
        <v>3977858</v>
      </c>
      <c r="C14" s="19">
        <v>10435</v>
      </c>
      <c r="D14" s="19">
        <v>10535</v>
      </c>
      <c r="E14" s="19">
        <v>270759</v>
      </c>
      <c r="F14" s="19">
        <v>4248517</v>
      </c>
      <c r="G14" s="19"/>
      <c r="H14" s="44">
        <v>2261537.27</v>
      </c>
      <c r="J14" s="18">
        <v>2012</v>
      </c>
    </row>
    <row r="15" spans="1:10" ht="12.75">
      <c r="A15" s="18">
        <v>2013</v>
      </c>
      <c r="B15" s="19">
        <v>4951782</v>
      </c>
      <c r="C15" s="19">
        <v>106090</v>
      </c>
      <c r="D15" s="19">
        <v>52380</v>
      </c>
      <c r="E15" s="19">
        <v>500620</v>
      </c>
      <c r="F15" s="19">
        <v>5509086</v>
      </c>
      <c r="G15" s="19"/>
      <c r="H15" s="44">
        <v>1760917.27</v>
      </c>
      <c r="J15" s="18">
        <v>2013</v>
      </c>
    </row>
    <row r="16" spans="1:10" ht="12.75">
      <c r="A16" s="18">
        <v>2014</v>
      </c>
      <c r="B16" s="19">
        <f>SUM(B90:B93)</f>
        <v>4533034.6</v>
      </c>
      <c r="C16" s="19">
        <f>SUM(C90:C93)</f>
        <v>2830.899999999997</v>
      </c>
      <c r="D16" s="19">
        <f>SUM(D90:D93)</f>
        <v>52403</v>
      </c>
      <c r="E16" s="19">
        <f>SUM(E90:E93)</f>
        <v>-55387.00000000012</v>
      </c>
      <c r="F16" s="19">
        <f>SUM(F90:F93)</f>
        <v>4428131.5</v>
      </c>
      <c r="G16" s="19"/>
      <c r="H16" s="44">
        <f>H93</f>
        <v>1816304.27</v>
      </c>
      <c r="J16" s="18">
        <v>2014</v>
      </c>
    </row>
    <row r="17" spans="1:10" ht="12.75">
      <c r="A17" s="18">
        <v>2015</v>
      </c>
      <c r="B17" s="19">
        <f>SUM(B95:B98)</f>
        <v>2757434.81</v>
      </c>
      <c r="C17" s="19">
        <f>SUM(C95:C98)</f>
        <v>-126.09999999999127</v>
      </c>
      <c r="D17" s="19">
        <f>SUM(D95:D98)</f>
        <v>92066</v>
      </c>
      <c r="E17" s="19">
        <f>SUM(E95:E98)</f>
        <v>316448.19000000006</v>
      </c>
      <c r="F17" s="19">
        <f>SUM(F95:F98)</f>
        <v>2981687.9</v>
      </c>
      <c r="G17" s="19"/>
      <c r="H17" s="44">
        <f>H98</f>
        <v>1499856.08</v>
      </c>
      <c r="J17" s="18">
        <v>2015</v>
      </c>
    </row>
    <row r="18" spans="1:10" ht="12.75">
      <c r="A18" s="18">
        <v>2016</v>
      </c>
      <c r="B18" s="19">
        <f>SUM(B100:B103)</f>
        <v>2886298.8619999997</v>
      </c>
      <c r="C18" s="19">
        <f>SUM(C100:C103)</f>
        <v>207770.80000000002</v>
      </c>
      <c r="D18" s="19">
        <f>SUM(D100:D103)</f>
        <v>20828</v>
      </c>
      <c r="E18" s="19">
        <f>SUM(E100:E103)</f>
        <v>521919.43799999985</v>
      </c>
      <c r="F18" s="19">
        <f>SUM(F100:F103)</f>
        <v>3595161.0999999996</v>
      </c>
      <c r="G18" s="19"/>
      <c r="H18" s="44">
        <f>H103</f>
        <v>977936.6420000002</v>
      </c>
      <c r="J18" s="18">
        <v>2016</v>
      </c>
    </row>
    <row r="19" spans="1:10" ht="12.75">
      <c r="A19" s="18">
        <v>2017</v>
      </c>
      <c r="B19" s="19">
        <f>SUM(B105:B108)</f>
        <v>3073961.046</v>
      </c>
      <c r="C19" s="19">
        <f>SUM(C105:C108)</f>
        <v>30821.38900000001</v>
      </c>
      <c r="D19" s="19">
        <f>SUM(D105:D108)</f>
        <v>0</v>
      </c>
      <c r="E19" s="19">
        <f>SUM(E105:E108)</f>
        <v>-423357.3289999998</v>
      </c>
      <c r="F19" s="19">
        <f>SUM(F105:F108)</f>
        <v>2681425.1059999997</v>
      </c>
      <c r="G19" s="19"/>
      <c r="H19" s="44">
        <f>H108</f>
        <v>1401293.971</v>
      </c>
      <c r="J19" s="18">
        <v>2017</v>
      </c>
    </row>
    <row r="20" spans="1:10" ht="12.75">
      <c r="A20" s="18">
        <v>2018</v>
      </c>
      <c r="B20" s="19">
        <f>SUM(B110:B113)</f>
        <v>2755993.743</v>
      </c>
      <c r="C20" s="19">
        <f>SUM(C110:C113)</f>
        <v>46360.09799999998</v>
      </c>
      <c r="D20" s="19">
        <f>SUM(D110:D113)</f>
        <v>16899</v>
      </c>
      <c r="E20" s="19">
        <f>SUM(E110:E113)</f>
        <v>-54264.59699999995</v>
      </c>
      <c r="F20" s="19">
        <f>SUM(F110:F113)</f>
        <v>2731190.244</v>
      </c>
      <c r="G20" s="19"/>
      <c r="H20" s="44">
        <f>H113</f>
        <v>1455558.568</v>
      </c>
      <c r="J20" s="18">
        <v>2018</v>
      </c>
    </row>
    <row r="21" spans="1:10" ht="12.75">
      <c r="A21" s="18">
        <v>2019</v>
      </c>
      <c r="B21" s="19">
        <f>SUM(B115:B118)</f>
        <v>2387349.098</v>
      </c>
      <c r="C21" s="19">
        <f>SUM(C115:C118)</f>
        <v>54928.54199999997</v>
      </c>
      <c r="D21" s="19">
        <f>SUM(D115:D118)</f>
        <v>45808</v>
      </c>
      <c r="E21" s="19">
        <f>SUM(E115:E118)</f>
        <v>-816976.3820000004</v>
      </c>
      <c r="F21" s="19">
        <f>SUM(F115:F118)</f>
        <v>1579493.258</v>
      </c>
      <c r="G21" s="19"/>
      <c r="H21" s="44">
        <f>H118</f>
        <v>2272534.95</v>
      </c>
      <c r="J21" s="18">
        <v>2019</v>
      </c>
    </row>
    <row r="22" spans="1:10" ht="12.75">
      <c r="A22" s="18">
        <v>2020</v>
      </c>
      <c r="B22" s="19">
        <f>SUM(B120:B123)</f>
        <v>1110995.231</v>
      </c>
      <c r="C22" s="19">
        <f>SUM(C120:C123)</f>
        <v>115902.59536000002</v>
      </c>
      <c r="D22" s="19">
        <f>SUM(D120:D123)</f>
        <v>194004</v>
      </c>
      <c r="E22" s="19">
        <f>SUM(E120:E123)</f>
        <v>320104.5036399998</v>
      </c>
      <c r="F22" s="19">
        <f>SUM(F120:F123)</f>
        <v>1352998.33</v>
      </c>
      <c r="G22" s="19"/>
      <c r="H22" s="44">
        <f>H123</f>
        <v>1952430.4463600006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18"/>
      <c r="B24" s="19"/>
      <c r="C24" s="19"/>
      <c r="D24" s="19"/>
      <c r="E24" s="19"/>
      <c r="F24" s="19"/>
      <c r="G24" s="19"/>
      <c r="H24" s="44"/>
      <c r="J24" s="18"/>
    </row>
    <row r="25" spans="1:10" ht="12.75">
      <c r="A25" s="18" t="str">
        <f>Elværkskul!A25</f>
        <v>Januar-september</v>
      </c>
      <c r="B25" s="19"/>
      <c r="C25" s="19"/>
      <c r="D25" s="19"/>
      <c r="E25" s="19"/>
      <c r="F25" s="19"/>
      <c r="G25" s="19"/>
      <c r="H25" s="19"/>
      <c r="J25" s="18" t="str">
        <f>Elværkskul!J25</f>
        <v>January-September</v>
      </c>
    </row>
    <row r="26" spans="1:10" ht="12.75">
      <c r="A26" s="18">
        <v>2005</v>
      </c>
      <c r="B26" s="19">
        <f>SUM(B183:B191)</f>
        <v>3616467</v>
      </c>
      <c r="C26" s="19">
        <f>SUM(C183:C191)</f>
        <v>4648</v>
      </c>
      <c r="D26" s="19">
        <f>SUM(D183:D191)</f>
        <v>87123</v>
      </c>
      <c r="E26" s="19">
        <f>SUM(E183:E191)</f>
        <v>957878</v>
      </c>
      <c r="F26" s="19">
        <f>SUM(F183:F191)</f>
        <v>4491870</v>
      </c>
      <c r="G26" s="19"/>
      <c r="H26" s="19">
        <f>SUM(H191)</f>
        <v>3432684</v>
      </c>
      <c r="J26" s="18">
        <v>2005</v>
      </c>
    </row>
    <row r="27" spans="1:10" ht="12.75">
      <c r="A27" s="18">
        <v>2006</v>
      </c>
      <c r="B27" s="19">
        <f>SUM(B196:B204)</f>
        <v>5831884</v>
      </c>
      <c r="C27" s="19">
        <f>SUM(C196:C204)</f>
        <v>112181</v>
      </c>
      <c r="D27" s="19">
        <f>SUM(D196:D204)</f>
        <v>49526</v>
      </c>
      <c r="E27" s="19">
        <f>SUM(E196:E204)</f>
        <v>1061677</v>
      </c>
      <c r="F27" s="19">
        <f>SUM(F196:F204)</f>
        <v>6956216</v>
      </c>
      <c r="G27" s="19"/>
      <c r="H27" s="19">
        <f>SUM(H204)</f>
        <v>2971022</v>
      </c>
      <c r="J27" s="18">
        <v>2006</v>
      </c>
    </row>
    <row r="28" spans="1:10" ht="12.75">
      <c r="A28" s="18">
        <v>2007</v>
      </c>
      <c r="B28" s="19">
        <f>SUM(B209:B217)</f>
        <v>6057869</v>
      </c>
      <c r="C28" s="19">
        <f>SUM(C209:C217)</f>
        <v>-26999</v>
      </c>
      <c r="D28" s="19">
        <f>SUM(D209:D217)</f>
        <v>123952</v>
      </c>
      <c r="E28" s="19">
        <f>SUM(E209:E217)</f>
        <v>-555699</v>
      </c>
      <c r="F28" s="19">
        <f>SUM(F209:F217)</f>
        <v>5351219</v>
      </c>
      <c r="G28" s="19"/>
      <c r="H28" s="19">
        <f>SUM(H217)</f>
        <v>3994755</v>
      </c>
      <c r="J28" s="18">
        <v>2007</v>
      </c>
    </row>
    <row r="29" spans="1:10" ht="12.75">
      <c r="A29" s="18">
        <v>2008</v>
      </c>
      <c r="B29" s="19">
        <f>SUM(B222:B230)</f>
        <v>5392400</v>
      </c>
      <c r="C29" s="19">
        <f>SUM(C222:C230)</f>
        <v>157625</v>
      </c>
      <c r="D29" s="19">
        <f>SUM(D222:D230)</f>
        <v>123520</v>
      </c>
      <c r="E29" s="19">
        <f>SUM(E222:E230)</f>
        <v>-754458</v>
      </c>
      <c r="F29" s="19">
        <f>SUM(F222:F230)</f>
        <v>4672047</v>
      </c>
      <c r="G29" s="19"/>
      <c r="H29" s="19">
        <f>SUM(H230)</f>
        <v>4224607</v>
      </c>
      <c r="J29" s="18">
        <v>2008</v>
      </c>
    </row>
    <row r="30" spans="1:10" ht="12.75">
      <c r="A30" s="18">
        <v>2009</v>
      </c>
      <c r="B30" s="19">
        <f>SUM(B235:B243)</f>
        <v>5033249</v>
      </c>
      <c r="C30" s="19">
        <f>SUM(C235:C243)</f>
        <v>53805</v>
      </c>
      <c r="D30" s="19">
        <f>SUM(D235:D243)</f>
        <v>64183</v>
      </c>
      <c r="E30" s="19">
        <f>SUM(E235:E243)</f>
        <v>-356501</v>
      </c>
      <c r="F30" s="19">
        <f>SUM(F235:F243)</f>
        <v>4966330</v>
      </c>
      <c r="G30" s="19"/>
      <c r="H30" s="19">
        <f>SUM(H243)</f>
        <v>4103907</v>
      </c>
      <c r="J30" s="18">
        <v>2009</v>
      </c>
    </row>
    <row r="31" spans="1:10" ht="12.75">
      <c r="A31" s="18">
        <v>2010</v>
      </c>
      <c r="B31" s="19">
        <f>SUM(B248:B256)</f>
        <v>3066106</v>
      </c>
      <c r="C31" s="19">
        <f>SUM(C248:C256)</f>
        <v>17958</v>
      </c>
      <c r="D31" s="19">
        <f>SUM(D248:D256)</f>
        <v>41232</v>
      </c>
      <c r="E31" s="19">
        <f>SUM(E248:E256)</f>
        <v>1606649.73</v>
      </c>
      <c r="F31" s="19">
        <f>SUM(F248:F256)</f>
        <v>4651446</v>
      </c>
      <c r="G31" s="19"/>
      <c r="H31" s="19">
        <f>SUM(H256)</f>
        <v>2310107.27</v>
      </c>
      <c r="J31" s="18">
        <v>2010</v>
      </c>
    </row>
    <row r="32" spans="1:10" ht="12.75">
      <c r="A32" s="18">
        <v>2011</v>
      </c>
      <c r="B32" s="19">
        <f>SUM(B261:B269)</f>
        <v>5109472</v>
      </c>
      <c r="C32" s="19">
        <f>SUM(C261:C269)</f>
        <v>3688</v>
      </c>
      <c r="D32" s="19">
        <f>SUM(D261:D269)</f>
        <v>0</v>
      </c>
      <c r="E32" s="19">
        <f>SUM(E261:E269)</f>
        <v>-929951</v>
      </c>
      <c r="F32" s="19">
        <f>SUM(F261:F269)</f>
        <v>4181239</v>
      </c>
      <c r="G32" s="19"/>
      <c r="H32" s="19">
        <f>SUM(H269)</f>
        <v>2852071.27</v>
      </c>
      <c r="J32" s="18">
        <v>2011</v>
      </c>
    </row>
    <row r="33" spans="1:10" ht="12.75">
      <c r="A33" s="18">
        <v>2012</v>
      </c>
      <c r="B33" s="19">
        <f>SUM(B274:B282)</f>
        <v>3183241</v>
      </c>
      <c r="C33" s="19">
        <f>SUM(C274:C282)</f>
        <v>226</v>
      </c>
      <c r="D33" s="19">
        <f>SUM(D274:D282)</f>
        <v>10535</v>
      </c>
      <c r="E33" s="19">
        <f>SUM(E274:E282)</f>
        <v>-310606</v>
      </c>
      <c r="F33" s="19">
        <f>SUM(F274:F282)</f>
        <v>2862326</v>
      </c>
      <c r="G33" s="19"/>
      <c r="H33" s="19">
        <f>SUM(H282)</f>
        <v>2842902.27</v>
      </c>
      <c r="J33" s="18">
        <v>2012</v>
      </c>
    </row>
    <row r="34" spans="1:10" ht="12.75">
      <c r="A34" s="18">
        <v>2013</v>
      </c>
      <c r="B34" s="19">
        <f>SUM(B287:B295)</f>
        <v>3907002</v>
      </c>
      <c r="C34" s="19">
        <f>SUM(C287:C295)</f>
        <v>38222</v>
      </c>
      <c r="D34" s="19">
        <f>SUM(D287:D295)</f>
        <v>41234</v>
      </c>
      <c r="E34" s="19">
        <f>SUM(E287:E295)</f>
        <v>194322</v>
      </c>
      <c r="F34" s="19">
        <f>SUM(F287:F295)</f>
        <v>4101286</v>
      </c>
      <c r="G34" s="19"/>
      <c r="H34" s="19">
        <f>SUM(H295)</f>
        <v>2067215.27</v>
      </c>
      <c r="J34" s="18">
        <v>2013</v>
      </c>
    </row>
    <row r="35" spans="1:10" ht="12.75">
      <c r="A35" s="18">
        <v>2014</v>
      </c>
      <c r="B35" s="19">
        <f>SUM(B300:B308)</f>
        <v>3588078</v>
      </c>
      <c r="C35" s="19">
        <f>SUM(C300:C308)</f>
        <v>200.50000000000273</v>
      </c>
      <c r="D35" s="19">
        <f>SUM(D300:D308)</f>
        <v>31872</v>
      </c>
      <c r="E35" s="19">
        <f>SUM(E300:E308)</f>
        <v>-299509</v>
      </c>
      <c r="F35" s="19">
        <f>SUM(F300:F308)</f>
        <v>3256953.5</v>
      </c>
      <c r="G35" s="19"/>
      <c r="H35" s="19">
        <f>SUM(H308)</f>
        <v>2060426.27</v>
      </c>
      <c r="J35" s="18">
        <v>2014</v>
      </c>
    </row>
    <row r="36" spans="1:10" ht="12.75">
      <c r="A36" s="18">
        <v>2015</v>
      </c>
      <c r="B36" s="19">
        <f>SUM(B313:B321)</f>
        <v>2321293.23</v>
      </c>
      <c r="C36" s="19">
        <f>SUM(C313:C321)</f>
        <v>24</v>
      </c>
      <c r="D36" s="19">
        <f>SUM(D313:D321)</f>
        <v>51634</v>
      </c>
      <c r="E36" s="19">
        <f>SUM(E313:E321)</f>
        <v>-140355.80999999982</v>
      </c>
      <c r="F36" s="19">
        <f>SUM(F313:F321)</f>
        <v>2129324.42</v>
      </c>
      <c r="G36" s="19"/>
      <c r="H36" s="19">
        <f>SUM(H321)</f>
        <v>1956660.08</v>
      </c>
      <c r="J36" s="18">
        <v>2015</v>
      </c>
    </row>
    <row r="37" spans="1:10" ht="12.75">
      <c r="A37" s="18">
        <v>2016</v>
      </c>
      <c r="B37" s="19">
        <f>SUM(B326:B334)</f>
        <v>2048823.562</v>
      </c>
      <c r="C37" s="19">
        <f>SUM(C326:C334)</f>
        <v>180792.1</v>
      </c>
      <c r="D37" s="19">
        <f>SUM(D326:D334)</f>
        <v>20828</v>
      </c>
      <c r="E37" s="19">
        <f>SUM(E326:E334)</f>
        <v>418584.53800000006</v>
      </c>
      <c r="F37" s="19">
        <f>SUM(F326:F334)</f>
        <v>2627372.1999999997</v>
      </c>
      <c r="G37" s="19"/>
      <c r="H37" s="19">
        <f>SUM(H334)</f>
        <v>1081271.542</v>
      </c>
      <c r="J37" s="18">
        <v>2016</v>
      </c>
    </row>
    <row r="38" spans="1:10" ht="12.75">
      <c r="A38" s="18">
        <v>2017</v>
      </c>
      <c r="B38" s="19">
        <f>SUM(B339:B347)</f>
        <v>2143889.627</v>
      </c>
      <c r="C38" s="19">
        <f>SUM(C339:C347)</f>
        <v>29459.083</v>
      </c>
      <c r="D38" s="19">
        <f>SUM(D339:D347)</f>
        <v>0</v>
      </c>
      <c r="E38" s="19">
        <f>SUM(E339:E347)</f>
        <v>-186256.07899999974</v>
      </c>
      <c r="F38" s="19">
        <f>SUM(F339:F347)</f>
        <v>1987092.631</v>
      </c>
      <c r="G38" s="19"/>
      <c r="H38" s="19">
        <f>SUM(H347)</f>
        <v>1164192.721</v>
      </c>
      <c r="J38" s="18">
        <v>2017</v>
      </c>
    </row>
    <row r="39" spans="1:10" ht="12.75">
      <c r="A39" s="18">
        <v>2018</v>
      </c>
      <c r="B39" s="19">
        <f>SUM(B352:B360)</f>
        <v>1940534.343</v>
      </c>
      <c r="C39" s="19">
        <f>SUM(C352:C360)</f>
        <v>46722.89799999999</v>
      </c>
      <c r="D39" s="19">
        <f>SUM(D352:D360)</f>
        <v>11863</v>
      </c>
      <c r="E39" s="19">
        <f>SUM(E352:E360)</f>
        <v>21958.222999999998</v>
      </c>
      <c r="F39" s="19">
        <f>SUM(F352:F360)</f>
        <v>1997352.4640000002</v>
      </c>
      <c r="G39" s="19"/>
      <c r="H39" s="19">
        <f>SUM(H360)</f>
        <v>1379335.7480000001</v>
      </c>
      <c r="J39" s="18">
        <v>2018</v>
      </c>
    </row>
    <row r="40" spans="1:10" ht="12.75">
      <c r="A40" s="18">
        <v>2019</v>
      </c>
      <c r="B40" s="19">
        <f>SUM(B365:B373)</f>
        <v>2083654.585</v>
      </c>
      <c r="C40" s="19">
        <f>SUM(C365:C373)</f>
        <v>50041.75999999998</v>
      </c>
      <c r="D40" s="19">
        <f>SUM(D365:D373)</f>
        <v>35303</v>
      </c>
      <c r="E40" s="19">
        <f>SUM(E365:E373)</f>
        <v>-934968.1970000002</v>
      </c>
      <c r="F40" s="19">
        <f>SUM(F365:F373)</f>
        <v>1163425.1480000003</v>
      </c>
      <c r="G40" s="19"/>
      <c r="H40" s="19">
        <f>SUM(H373)</f>
        <v>2390526.765</v>
      </c>
      <c r="J40" s="18">
        <v>2019</v>
      </c>
    </row>
    <row r="41" spans="1:10" ht="12.75">
      <c r="A41" s="18">
        <v>2020</v>
      </c>
      <c r="B41" s="19">
        <f>SUM(B378:B386)</f>
        <v>820380.4199999999</v>
      </c>
      <c r="C41" s="19">
        <f>SUM(C378:C386)</f>
        <v>117432.59536000002</v>
      </c>
      <c r="D41" s="19">
        <f>SUM(D378:D386)</f>
        <v>42051</v>
      </c>
      <c r="E41" s="19">
        <f>SUM(E378:E386)</f>
        <v>115673.14563999965</v>
      </c>
      <c r="F41" s="19">
        <f>SUM(F378:F386)</f>
        <v>1011435.1610000001</v>
      </c>
      <c r="G41" s="19"/>
      <c r="H41" s="19">
        <f>SUM(H386)</f>
        <v>2156861.804360001</v>
      </c>
      <c r="J41" s="18">
        <v>2020</v>
      </c>
    </row>
    <row r="42" spans="1:10" ht="12.75">
      <c r="A42" s="18">
        <v>2021</v>
      </c>
      <c r="B42" s="19">
        <f>SUM(B391:B399)</f>
        <v>395392.36</v>
      </c>
      <c r="C42" s="19">
        <f>SUM(C391:C399)</f>
        <v>125397.323</v>
      </c>
      <c r="D42" s="19">
        <f>SUM(D391:D399)</f>
        <v>528760</v>
      </c>
      <c r="E42" s="19">
        <f>SUM(E391:E399)</f>
        <v>1321153.3170000003</v>
      </c>
      <c r="F42" s="19">
        <f>SUM(F391:F399)</f>
        <v>1313183</v>
      </c>
      <c r="G42" s="19"/>
      <c r="H42" s="19">
        <f>SUM(H399)</f>
        <v>631277.1293600004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24"/>
      <c r="H43" s="24"/>
      <c r="I43" s="24"/>
      <c r="J43" s="24"/>
    </row>
    <row r="44" spans="1:10" ht="12.75">
      <c r="A44" s="20"/>
      <c r="B44" s="19"/>
      <c r="C44" s="19"/>
      <c r="D44" s="19"/>
      <c r="E44" s="19"/>
      <c r="F44" s="19"/>
      <c r="G44" s="19"/>
      <c r="H44" s="19"/>
      <c r="J44" s="20"/>
    </row>
    <row r="45" spans="1:10" ht="12.75">
      <c r="A45" s="20" t="s">
        <v>24</v>
      </c>
      <c r="B45" s="19">
        <v>739993</v>
      </c>
      <c r="C45" s="19">
        <v>150</v>
      </c>
      <c r="D45" s="19">
        <v>26246</v>
      </c>
      <c r="E45" s="19">
        <v>1132324</v>
      </c>
      <c r="F45" s="19">
        <v>1846221</v>
      </c>
      <c r="G45" s="19"/>
      <c r="H45" s="19">
        <v>3258238</v>
      </c>
      <c r="J45" s="20" t="s">
        <v>25</v>
      </c>
    </row>
    <row r="46" spans="1:10" ht="12.75">
      <c r="A46" s="20" t="s">
        <v>26</v>
      </c>
      <c r="B46" s="19">
        <v>1253863</v>
      </c>
      <c r="C46" s="19">
        <v>37</v>
      </c>
      <c r="D46" s="19">
        <v>38606</v>
      </c>
      <c r="E46" s="19">
        <v>107582</v>
      </c>
      <c r="F46" s="19">
        <v>1322876</v>
      </c>
      <c r="G46" s="19"/>
      <c r="H46" s="19">
        <v>3150656</v>
      </c>
      <c r="J46" s="20" t="s">
        <v>27</v>
      </c>
    </row>
    <row r="47" spans="1:10" ht="12.75">
      <c r="A47" s="20" t="s">
        <v>28</v>
      </c>
      <c r="B47" s="19">
        <v>1622611</v>
      </c>
      <c r="C47" s="19">
        <v>4461</v>
      </c>
      <c r="D47" s="19">
        <v>22271</v>
      </c>
      <c r="E47" s="19">
        <v>-282028</v>
      </c>
      <c r="F47" s="19">
        <v>1322773</v>
      </c>
      <c r="G47" s="19"/>
      <c r="H47" s="19">
        <v>3432684</v>
      </c>
      <c r="J47" s="20" t="s">
        <v>29</v>
      </c>
    </row>
    <row r="48" spans="1:10" ht="12.75">
      <c r="A48" s="20" t="s">
        <v>30</v>
      </c>
      <c r="B48" s="19">
        <v>2415375</v>
      </c>
      <c r="C48" s="19">
        <v>-10480</v>
      </c>
      <c r="D48" s="19">
        <v>8819</v>
      </c>
      <c r="E48" s="19">
        <v>-600015</v>
      </c>
      <c r="F48" s="19">
        <v>1796061</v>
      </c>
      <c r="G48" s="19"/>
      <c r="H48" s="19">
        <v>4032699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1677000</v>
      </c>
      <c r="C50" s="19">
        <v>-3095</v>
      </c>
      <c r="D50" s="19">
        <v>15144</v>
      </c>
      <c r="E50" s="19">
        <v>1085653</v>
      </c>
      <c r="F50" s="19">
        <v>2744414</v>
      </c>
      <c r="G50" s="19"/>
      <c r="H50" s="19">
        <v>2947046</v>
      </c>
      <c r="J50" s="20" t="s">
        <v>33</v>
      </c>
    </row>
    <row r="51" spans="1:10" ht="12.75">
      <c r="A51" s="20" t="s">
        <v>34</v>
      </c>
      <c r="B51" s="19">
        <v>2193809</v>
      </c>
      <c r="C51" s="19">
        <v>-5457</v>
      </c>
      <c r="D51" s="19">
        <v>20808</v>
      </c>
      <c r="E51" s="19">
        <v>-168322</v>
      </c>
      <c r="F51" s="19">
        <v>1999222</v>
      </c>
      <c r="G51" s="19"/>
      <c r="H51" s="19">
        <v>3115368</v>
      </c>
      <c r="J51" s="20" t="s">
        <v>35</v>
      </c>
    </row>
    <row r="52" spans="1:10" ht="12.75">
      <c r="A52" s="20" t="s">
        <v>36</v>
      </c>
      <c r="B52" s="19">
        <v>1961075</v>
      </c>
      <c r="C52" s="19">
        <v>120733</v>
      </c>
      <c r="D52" s="19">
        <v>13574</v>
      </c>
      <c r="E52" s="19">
        <v>144346</v>
      </c>
      <c r="F52" s="19">
        <v>2212580</v>
      </c>
      <c r="G52" s="19"/>
      <c r="H52" s="19">
        <v>2971022</v>
      </c>
      <c r="J52" s="20" t="s">
        <v>37</v>
      </c>
    </row>
    <row r="53" spans="1:10" ht="12.75">
      <c r="A53" s="20" t="s">
        <v>38</v>
      </c>
      <c r="B53" s="19">
        <v>2856284</v>
      </c>
      <c r="C53" s="19">
        <v>148685</v>
      </c>
      <c r="D53" s="19">
        <v>60849</v>
      </c>
      <c r="E53" s="19">
        <v>-468034</v>
      </c>
      <c r="F53" s="19">
        <v>2476086</v>
      </c>
      <c r="G53" s="19"/>
      <c r="H53" s="19">
        <v>3439056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2815289</v>
      </c>
      <c r="C55" s="19">
        <v>-27090</v>
      </c>
      <c r="D55" s="19">
        <v>35752</v>
      </c>
      <c r="E55" s="19">
        <v>-585535</v>
      </c>
      <c r="F55" s="19">
        <v>2166912</v>
      </c>
      <c r="G55" s="19"/>
      <c r="H55" s="19">
        <v>4024591</v>
      </c>
      <c r="J55" s="20" t="s">
        <v>41</v>
      </c>
    </row>
    <row r="56" spans="1:10" ht="12.75">
      <c r="A56" s="20" t="s">
        <v>42</v>
      </c>
      <c r="B56" s="19">
        <v>1756523</v>
      </c>
      <c r="C56" s="19">
        <v>58</v>
      </c>
      <c r="D56" s="19">
        <v>44592</v>
      </c>
      <c r="E56" s="19">
        <v>-200063</v>
      </c>
      <c r="F56" s="19">
        <v>1511926</v>
      </c>
      <c r="G56" s="19"/>
      <c r="H56" s="19">
        <v>4224654</v>
      </c>
      <c r="J56" s="20" t="s">
        <v>43</v>
      </c>
    </row>
    <row r="57" spans="1:10" ht="12.75">
      <c r="A57" s="20" t="s">
        <v>44</v>
      </c>
      <c r="B57" s="19">
        <v>1486057</v>
      </c>
      <c r="C57" s="19">
        <v>33</v>
      </c>
      <c r="D57" s="19">
        <v>43608</v>
      </c>
      <c r="E57" s="19">
        <v>229899</v>
      </c>
      <c r="F57" s="19">
        <v>1672381</v>
      </c>
      <c r="G57" s="19"/>
      <c r="H57" s="19">
        <v>3994755</v>
      </c>
      <c r="J57" s="20" t="s">
        <v>45</v>
      </c>
    </row>
    <row r="58" spans="1:10" ht="12.75">
      <c r="A58" s="20" t="s">
        <v>46</v>
      </c>
      <c r="B58" s="19">
        <v>2062521</v>
      </c>
      <c r="C58" s="19">
        <v>32521</v>
      </c>
      <c r="D58" s="19">
        <v>66505</v>
      </c>
      <c r="E58" s="19">
        <v>524606</v>
      </c>
      <c r="F58" s="19">
        <v>2553143</v>
      </c>
      <c r="G58" s="19"/>
      <c r="H58" s="19">
        <v>3470149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2500083</v>
      </c>
      <c r="C60" s="19">
        <v>11209</v>
      </c>
      <c r="D60" s="19">
        <v>65325</v>
      </c>
      <c r="E60" s="19">
        <v>-688911</v>
      </c>
      <c r="F60" s="19">
        <v>1757056</v>
      </c>
      <c r="G60" s="19"/>
      <c r="H60" s="19">
        <v>4159060</v>
      </c>
      <c r="J60" s="20" t="s">
        <v>49</v>
      </c>
    </row>
    <row r="61" spans="1:10" ht="12.75">
      <c r="A61" s="20" t="s">
        <v>50</v>
      </c>
      <c r="B61" s="19">
        <v>1374664</v>
      </c>
      <c r="C61" s="19">
        <v>143252</v>
      </c>
      <c r="D61" s="19">
        <v>36450</v>
      </c>
      <c r="E61" s="19">
        <v>101578</v>
      </c>
      <c r="F61" s="19">
        <v>1583044</v>
      </c>
      <c r="G61" s="19"/>
      <c r="H61" s="19">
        <v>4057482</v>
      </c>
      <c r="J61" s="20" t="s">
        <v>51</v>
      </c>
    </row>
    <row r="62" spans="1:10" ht="12.75">
      <c r="A62" s="20" t="s">
        <v>52</v>
      </c>
      <c r="B62" s="19">
        <v>1517653</v>
      </c>
      <c r="C62" s="19">
        <v>3164</v>
      </c>
      <c r="D62" s="19">
        <v>21745</v>
      </c>
      <c r="E62" s="19">
        <v>-167125</v>
      </c>
      <c r="F62" s="19">
        <v>1331947</v>
      </c>
      <c r="G62" s="19"/>
      <c r="H62" s="19">
        <v>4224607</v>
      </c>
      <c r="J62" s="20" t="s">
        <v>53</v>
      </c>
    </row>
    <row r="63" spans="1:10" ht="12.75">
      <c r="A63" s="20" t="s">
        <v>54</v>
      </c>
      <c r="B63" s="19">
        <v>2174385</v>
      </c>
      <c r="C63" s="19">
        <v>7048</v>
      </c>
      <c r="D63" s="19">
        <v>33271</v>
      </c>
      <c r="E63" s="19">
        <v>477201</v>
      </c>
      <c r="F63" s="19">
        <v>2325364</v>
      </c>
      <c r="G63" s="19"/>
      <c r="H63" s="19">
        <v>3747406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2046672</v>
      </c>
      <c r="C65" s="19">
        <v>59168</v>
      </c>
      <c r="D65" s="19">
        <v>32252</v>
      </c>
      <c r="E65" s="19">
        <v>-115206</v>
      </c>
      <c r="F65" s="19">
        <v>2258554</v>
      </c>
      <c r="G65" s="19"/>
      <c r="H65" s="19">
        <v>3862612</v>
      </c>
      <c r="J65" s="20" t="s">
        <v>57</v>
      </c>
    </row>
    <row r="66" spans="1:10" ht="12.75">
      <c r="A66" s="20" t="s">
        <v>58</v>
      </c>
      <c r="B66" s="19">
        <v>875714</v>
      </c>
      <c r="C66" s="19">
        <v>-6643</v>
      </c>
      <c r="D66" s="19">
        <v>31931</v>
      </c>
      <c r="E66" s="19">
        <v>512238</v>
      </c>
      <c r="F66" s="19">
        <v>1355933</v>
      </c>
      <c r="G66" s="19"/>
      <c r="H66" s="19">
        <v>3350374</v>
      </c>
      <c r="J66" s="20" t="s">
        <v>59</v>
      </c>
    </row>
    <row r="67" spans="1:10" ht="12.75">
      <c r="A67" s="20" t="s">
        <v>60</v>
      </c>
      <c r="B67" s="19">
        <v>2110863</v>
      </c>
      <c r="C67" s="19">
        <v>1280</v>
      </c>
      <c r="D67" s="19">
        <v>0</v>
      </c>
      <c r="E67" s="19">
        <v>-753533</v>
      </c>
      <c r="F67" s="19">
        <v>1351843</v>
      </c>
      <c r="G67" s="19"/>
      <c r="H67" s="19">
        <v>4103907</v>
      </c>
      <c r="J67" s="20" t="s">
        <v>61</v>
      </c>
    </row>
    <row r="68" spans="1:10" ht="12.75">
      <c r="A68" s="20" t="s">
        <v>73</v>
      </c>
      <c r="B68" s="19">
        <v>1677589</v>
      </c>
      <c r="C68" s="19">
        <v>-4611</v>
      </c>
      <c r="D68" s="19">
        <v>0</v>
      </c>
      <c r="E68" s="19">
        <v>187150</v>
      </c>
      <c r="F68" s="19">
        <v>1860128</v>
      </c>
      <c r="G68" s="19"/>
      <c r="H68" s="19">
        <v>3916757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1173627</v>
      </c>
      <c r="C70" s="19">
        <v>-303</v>
      </c>
      <c r="D70" s="19">
        <v>29360</v>
      </c>
      <c r="E70" s="19">
        <v>1047678.73</v>
      </c>
      <c r="F70" s="19">
        <v>2193607</v>
      </c>
      <c r="G70" s="19"/>
      <c r="H70" s="19">
        <v>2869078.27</v>
      </c>
      <c r="J70" s="33" t="s">
        <v>77</v>
      </c>
    </row>
    <row r="71" spans="1:10" ht="12.75">
      <c r="A71" s="33" t="s">
        <v>78</v>
      </c>
      <c r="B71" s="19">
        <v>942448</v>
      </c>
      <c r="C71" s="19">
        <v>7883</v>
      </c>
      <c r="D71" s="19">
        <v>0</v>
      </c>
      <c r="E71" s="19">
        <v>312644</v>
      </c>
      <c r="F71" s="19">
        <v>1262975</v>
      </c>
      <c r="G71" s="19"/>
      <c r="H71" s="19">
        <v>2556434.27</v>
      </c>
      <c r="J71" s="33" t="s">
        <v>79</v>
      </c>
    </row>
    <row r="72" spans="1:10" ht="12.75">
      <c r="A72" s="33" t="s">
        <v>103</v>
      </c>
      <c r="B72" s="19">
        <v>950031</v>
      </c>
      <c r="C72" s="19">
        <v>10378</v>
      </c>
      <c r="D72" s="19">
        <v>11872</v>
      </c>
      <c r="E72" s="19">
        <v>246327</v>
      </c>
      <c r="F72" s="19">
        <v>1194864</v>
      </c>
      <c r="G72" s="19"/>
      <c r="H72" s="19">
        <v>2822601.27</v>
      </c>
      <c r="J72" s="33" t="s">
        <v>104</v>
      </c>
    </row>
    <row r="73" spans="1:10" ht="12.75">
      <c r="A73" s="33" t="s">
        <v>106</v>
      </c>
      <c r="B73" s="19">
        <v>1504262</v>
      </c>
      <c r="C73" s="19">
        <v>24408</v>
      </c>
      <c r="D73" s="19">
        <v>30157</v>
      </c>
      <c r="E73" s="19">
        <v>387987</v>
      </c>
      <c r="F73" s="19">
        <v>1886500</v>
      </c>
      <c r="G73" s="19"/>
      <c r="H73" s="19">
        <v>1922120.27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2346369</v>
      </c>
      <c r="C75" s="19">
        <v>10940</v>
      </c>
      <c r="D75" s="19">
        <v>0</v>
      </c>
      <c r="E75" s="19">
        <v>-343356</v>
      </c>
      <c r="F75" s="19">
        <v>2011983</v>
      </c>
      <c r="G75" s="19"/>
      <c r="H75" s="19">
        <v>2265476.27</v>
      </c>
      <c r="J75" s="33" t="s">
        <v>109</v>
      </c>
    </row>
    <row r="76" spans="1:10" ht="12.75">
      <c r="A76" s="33" t="s">
        <v>113</v>
      </c>
      <c r="B76" s="19">
        <v>1543864</v>
      </c>
      <c r="C76" s="19">
        <v>-79</v>
      </c>
      <c r="D76" s="19">
        <v>0</v>
      </c>
      <c r="E76" s="19">
        <v>-265731</v>
      </c>
      <c r="F76" s="19">
        <v>1278054</v>
      </c>
      <c r="G76" s="19"/>
      <c r="H76" s="19">
        <v>2531207.27</v>
      </c>
      <c r="J76" s="33" t="s">
        <v>114</v>
      </c>
    </row>
    <row r="77" spans="1:10" ht="12.75">
      <c r="A77" s="33" t="s">
        <v>116</v>
      </c>
      <c r="B77" s="19">
        <v>1219239</v>
      </c>
      <c r="C77" s="19">
        <v>-7173</v>
      </c>
      <c r="D77" s="19">
        <v>0</v>
      </c>
      <c r="E77" s="19">
        <v>-320864</v>
      </c>
      <c r="F77" s="19">
        <v>891202</v>
      </c>
      <c r="G77" s="19"/>
      <c r="H77" s="19">
        <v>2852071.27</v>
      </c>
      <c r="J77" s="33" t="s">
        <v>117</v>
      </c>
    </row>
    <row r="78" spans="1:10" ht="12.75">
      <c r="A78" s="33" t="s">
        <v>118</v>
      </c>
      <c r="B78" s="19">
        <v>1013565</v>
      </c>
      <c r="C78" s="19">
        <v>5316</v>
      </c>
      <c r="D78" s="19">
        <v>0</v>
      </c>
      <c r="E78" s="19">
        <v>319775</v>
      </c>
      <c r="F78" s="19">
        <v>1351813</v>
      </c>
      <c r="G78" s="19"/>
      <c r="H78" s="19">
        <v>2532296.27</v>
      </c>
      <c r="J78" s="33" t="s">
        <v>125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796308</v>
      </c>
      <c r="C80" s="19">
        <v>5</v>
      </c>
      <c r="D80" s="19">
        <v>10535</v>
      </c>
      <c r="E80" s="19">
        <v>651403</v>
      </c>
      <c r="F80" s="19">
        <v>1437181</v>
      </c>
      <c r="G80" s="19"/>
      <c r="H80" s="19">
        <v>1880893.27</v>
      </c>
      <c r="J80" s="33" t="s">
        <v>123</v>
      </c>
    </row>
    <row r="81" spans="1:10" ht="12.75">
      <c r="A81" s="33" t="s">
        <v>128</v>
      </c>
      <c r="B81" s="19">
        <v>1684042</v>
      </c>
      <c r="C81" s="19">
        <v>-7</v>
      </c>
      <c r="D81" s="19">
        <v>0</v>
      </c>
      <c r="E81" s="19">
        <v>-876536</v>
      </c>
      <c r="F81" s="19">
        <v>807499</v>
      </c>
      <c r="G81" s="19"/>
      <c r="H81" s="19">
        <v>2757429.27</v>
      </c>
      <c r="J81" s="33" t="s">
        <v>130</v>
      </c>
    </row>
    <row r="82" spans="1:10" ht="12.75">
      <c r="A82" s="33" t="s">
        <v>134</v>
      </c>
      <c r="B82" s="19">
        <v>702891</v>
      </c>
      <c r="C82" s="19">
        <v>228</v>
      </c>
      <c r="D82" s="19">
        <v>0</v>
      </c>
      <c r="E82" s="19">
        <v>-85473</v>
      </c>
      <c r="F82" s="19">
        <v>617646</v>
      </c>
      <c r="G82" s="19"/>
      <c r="H82" s="19">
        <v>2842902.27</v>
      </c>
      <c r="J82" s="33" t="s">
        <v>135</v>
      </c>
    </row>
    <row r="83" spans="1:10" ht="12.75">
      <c r="A83" s="33" t="s">
        <v>138</v>
      </c>
      <c r="B83" s="19">
        <v>794617</v>
      </c>
      <c r="C83" s="19">
        <v>10209</v>
      </c>
      <c r="D83" s="19">
        <v>0</v>
      </c>
      <c r="E83" s="19">
        <v>581365</v>
      </c>
      <c r="F83" s="19">
        <v>1386191</v>
      </c>
      <c r="G83" s="19"/>
      <c r="H83" s="19">
        <v>2261537.27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703718</v>
      </c>
      <c r="C85" s="19">
        <v>4768</v>
      </c>
      <c r="D85" s="19">
        <v>20904</v>
      </c>
      <c r="E85" s="19">
        <v>1191579</v>
      </c>
      <c r="F85" s="19">
        <v>1882135</v>
      </c>
      <c r="G85" s="19"/>
      <c r="H85" s="19">
        <v>1069958.27</v>
      </c>
      <c r="J85" s="33" t="s">
        <v>144</v>
      </c>
    </row>
    <row r="86" spans="1:10" ht="12.75">
      <c r="A86" s="33" t="s">
        <v>141</v>
      </c>
      <c r="B86" s="19">
        <v>1583347</v>
      </c>
      <c r="C86" s="19">
        <v>17</v>
      </c>
      <c r="D86" s="19">
        <v>20330</v>
      </c>
      <c r="E86" s="19">
        <v>-402062</v>
      </c>
      <c r="F86" s="19">
        <v>1160972</v>
      </c>
      <c r="G86" s="19"/>
      <c r="H86" s="19">
        <v>1472020.27</v>
      </c>
      <c r="J86" s="33" t="s">
        <v>145</v>
      </c>
    </row>
    <row r="87" spans="1:10" ht="12.75">
      <c r="A87" s="33" t="s">
        <v>142</v>
      </c>
      <c r="B87" s="19">
        <v>1619937</v>
      </c>
      <c r="C87" s="19">
        <v>33437</v>
      </c>
      <c r="D87" s="19">
        <v>0</v>
      </c>
      <c r="E87" s="19">
        <v>-595195</v>
      </c>
      <c r="F87" s="19">
        <v>1058179</v>
      </c>
      <c r="G87" s="19"/>
      <c r="H87" s="19">
        <v>2067215.27</v>
      </c>
      <c r="I87" s="19"/>
      <c r="J87" s="33" t="s">
        <v>146</v>
      </c>
    </row>
    <row r="88" spans="1:10" ht="12.75">
      <c r="A88" s="33" t="s">
        <v>143</v>
      </c>
      <c r="B88" s="19">
        <v>1044780</v>
      </c>
      <c r="C88" s="19">
        <v>67868</v>
      </c>
      <c r="D88" s="19">
        <v>11146</v>
      </c>
      <c r="E88" s="19">
        <v>306298</v>
      </c>
      <c r="F88" s="19">
        <v>1407800</v>
      </c>
      <c r="G88" s="19"/>
      <c r="H88" s="19">
        <v>1760917.27</v>
      </c>
      <c r="I88" s="19"/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I89" s="19"/>
      <c r="J89" s="33"/>
    </row>
    <row r="90" spans="1:10" ht="12.75">
      <c r="A90" s="33" t="s">
        <v>149</v>
      </c>
      <c r="B90" s="19">
        <f>SUM(B300:B302)</f>
        <v>892063</v>
      </c>
      <c r="C90" s="19">
        <f>SUM(C300:C302)</f>
        <v>2917</v>
      </c>
      <c r="D90" s="19">
        <f>SUM(D300:D302)</f>
        <v>21131</v>
      </c>
      <c r="E90" s="19">
        <f>SUM(E300:E302)</f>
        <v>437455</v>
      </c>
      <c r="F90" s="19">
        <f>SUM(F300:F302)</f>
        <v>1311360</v>
      </c>
      <c r="G90" s="19"/>
      <c r="H90" s="19">
        <f>H302</f>
        <v>1323462.27</v>
      </c>
      <c r="I90" s="19"/>
      <c r="J90" s="33" t="s">
        <v>153</v>
      </c>
    </row>
    <row r="91" spans="1:10" ht="12.75">
      <c r="A91" s="33" t="s">
        <v>150</v>
      </c>
      <c r="B91" s="19">
        <f>SUM(B303:B305)</f>
        <v>1618044</v>
      </c>
      <c r="C91" s="19">
        <f>SUM(C303:C305)</f>
        <v>0</v>
      </c>
      <c r="D91" s="19">
        <f>SUM(D303:D305)</f>
        <v>0</v>
      </c>
      <c r="E91" s="19">
        <f>SUM(E303:E305)</f>
        <v>-798634</v>
      </c>
      <c r="F91" s="19">
        <f>SUM(F303:F305)</f>
        <v>819410</v>
      </c>
      <c r="G91" s="19"/>
      <c r="H91" s="19">
        <f>H305</f>
        <v>2122096.27</v>
      </c>
      <c r="I91" s="19"/>
      <c r="J91" s="33" t="s">
        <v>154</v>
      </c>
    </row>
    <row r="92" spans="1:10" ht="12.75">
      <c r="A92" s="33" t="s">
        <v>151</v>
      </c>
      <c r="B92" s="19">
        <f>SUM(B306:B308)</f>
        <v>1077971</v>
      </c>
      <c r="C92" s="19">
        <f>SUM(C306:C308)</f>
        <v>-2716.4999999999973</v>
      </c>
      <c r="D92" s="19">
        <f>SUM(D306:D308)</f>
        <v>10741</v>
      </c>
      <c r="E92" s="19">
        <f>SUM(E306:E308)</f>
        <v>61670</v>
      </c>
      <c r="F92" s="19">
        <f>SUM(F306:F308)</f>
        <v>1126183.5</v>
      </c>
      <c r="G92" s="19"/>
      <c r="H92" s="19">
        <f>H308</f>
        <v>2060426.27</v>
      </c>
      <c r="I92" s="19"/>
      <c r="J92" s="33" t="s">
        <v>155</v>
      </c>
    </row>
    <row r="93" spans="1:10" ht="12.75">
      <c r="A93" s="33" t="s">
        <v>152</v>
      </c>
      <c r="B93" s="19">
        <f>SUM(B309:B311)</f>
        <v>944956.6</v>
      </c>
      <c r="C93" s="19">
        <f>SUM(C309:C311)</f>
        <v>2630.399999999994</v>
      </c>
      <c r="D93" s="19">
        <f>SUM(D309:D311)</f>
        <v>20531</v>
      </c>
      <c r="E93" s="19">
        <f>SUM(E309:E311)</f>
        <v>244121.99999999988</v>
      </c>
      <c r="F93" s="19">
        <f>SUM(F309:F311)</f>
        <v>1171178</v>
      </c>
      <c r="G93" s="19"/>
      <c r="H93" s="19">
        <f>H311</f>
        <v>1816304.27</v>
      </c>
      <c r="I93" s="19"/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I94" s="19"/>
      <c r="J94" s="33"/>
    </row>
    <row r="95" spans="1:11" ht="12.75">
      <c r="A95" s="33" t="s">
        <v>157</v>
      </c>
      <c r="B95" s="19">
        <f>SUM(B313:B315)</f>
        <v>667128</v>
      </c>
      <c r="C95" s="19">
        <f>SUM(C313:C315)</f>
        <v>24</v>
      </c>
      <c r="D95" s="19">
        <f>SUM(D313:D315)</f>
        <v>21131</v>
      </c>
      <c r="E95" s="19">
        <f>SUM(E313:E315)</f>
        <v>583297.0000000001</v>
      </c>
      <c r="F95" s="19">
        <f>SUM(F313:F315)</f>
        <v>1229315</v>
      </c>
      <c r="G95" s="19"/>
      <c r="H95" s="19">
        <f>SUM(H315)</f>
        <v>1233007.27</v>
      </c>
      <c r="I95" s="19"/>
      <c r="J95" s="33" t="s">
        <v>161</v>
      </c>
      <c r="K95" s="19"/>
    </row>
    <row r="96" spans="1:11" ht="12.75">
      <c r="A96" s="33" t="s">
        <v>158</v>
      </c>
      <c r="B96" s="19">
        <f>SUM(B316:B318)</f>
        <v>587652</v>
      </c>
      <c r="C96" s="19">
        <f>SUM(C316:C318)</f>
        <v>0</v>
      </c>
      <c r="D96" s="19">
        <f>SUM(D316:D318)</f>
        <v>20077</v>
      </c>
      <c r="E96" s="19">
        <f>SUM(E316:E318)</f>
        <v>-49500</v>
      </c>
      <c r="F96" s="19">
        <f>SUM(F316:F318)</f>
        <v>518075</v>
      </c>
      <c r="G96" s="19"/>
      <c r="H96" s="19">
        <f>SUM(H318)</f>
        <v>1282507.27</v>
      </c>
      <c r="I96" s="19"/>
      <c r="J96" s="33" t="s">
        <v>162</v>
      </c>
      <c r="K96" s="19"/>
    </row>
    <row r="97" spans="1:10" ht="12.75">
      <c r="A97" s="33" t="s">
        <v>159</v>
      </c>
      <c r="B97" s="19">
        <f>SUM(B319:B321)</f>
        <v>1066513.23</v>
      </c>
      <c r="C97" s="19">
        <f>SUM(C319:C321)</f>
        <v>0</v>
      </c>
      <c r="D97" s="19">
        <f>SUM(D319:D321)</f>
        <v>10426</v>
      </c>
      <c r="E97" s="19">
        <f>SUM(E319:E321)</f>
        <v>-674152.8099999999</v>
      </c>
      <c r="F97" s="19">
        <f>SUM(F319:F321)</f>
        <v>381934.42</v>
      </c>
      <c r="G97" s="19"/>
      <c r="H97" s="19">
        <f>SUM(H321)</f>
        <v>1956660.08</v>
      </c>
      <c r="I97" s="19"/>
      <c r="J97" s="33" t="s">
        <v>163</v>
      </c>
    </row>
    <row r="98" spans="1:10" ht="12.75">
      <c r="A98" s="33" t="s">
        <v>160</v>
      </c>
      <c r="B98" s="19">
        <f>SUM(B322:B324)</f>
        <v>436141.57999999996</v>
      </c>
      <c r="C98" s="19">
        <f>SUM(C322:C324)</f>
        <v>-150.09999999999127</v>
      </c>
      <c r="D98" s="19">
        <f>SUM(D322:D324)</f>
        <v>40432</v>
      </c>
      <c r="E98" s="19">
        <f>SUM(E322:E324)</f>
        <v>456803.9999999999</v>
      </c>
      <c r="F98" s="19">
        <f>SUM(F322:F324)</f>
        <v>852363.48</v>
      </c>
      <c r="G98" s="19"/>
      <c r="H98" s="19">
        <f>SUM(H324)</f>
        <v>1499856.08</v>
      </c>
      <c r="I98" s="19"/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I99" s="19"/>
      <c r="J99" s="33"/>
    </row>
    <row r="100" spans="1:10" ht="12.75">
      <c r="A100" s="33" t="s">
        <v>165</v>
      </c>
      <c r="B100" s="19">
        <f>SUM(B326:B328)</f>
        <v>819106</v>
      </c>
      <c r="C100" s="19">
        <f>SUM(C326:C328)</f>
        <v>116614</v>
      </c>
      <c r="D100" s="19">
        <f>SUM(D326:D328)</f>
        <v>10496</v>
      </c>
      <c r="E100" s="19">
        <f>SUM(E326:E328)</f>
        <v>377154.62399999995</v>
      </c>
      <c r="F100" s="19">
        <f>SUM(F326:F328)</f>
        <v>1302378.6239999998</v>
      </c>
      <c r="G100" s="19"/>
      <c r="H100" s="19">
        <f>+H328</f>
        <v>1122701.4560000002</v>
      </c>
      <c r="I100" s="19"/>
      <c r="J100" s="33" t="s">
        <v>169</v>
      </c>
    </row>
    <row r="101" spans="1:10" ht="12.75">
      <c r="A101" s="33" t="s">
        <v>166</v>
      </c>
      <c r="B101" s="19">
        <f>SUM(B329:B331)</f>
        <v>671912.86</v>
      </c>
      <c r="C101" s="19">
        <f>SUM(C329:C331)</f>
        <v>58492.100000000006</v>
      </c>
      <c r="D101" s="19">
        <f>SUM(D329:D331)</f>
        <v>10332</v>
      </c>
      <c r="E101" s="19">
        <f>SUM(E329:E331)</f>
        <v>-101907.5</v>
      </c>
      <c r="F101" s="19">
        <f>SUM(F329:F331)</f>
        <v>618165.46</v>
      </c>
      <c r="G101" s="19"/>
      <c r="H101" s="19">
        <f>H331</f>
        <v>1224608.9560000002</v>
      </c>
      <c r="I101" s="19"/>
      <c r="J101" s="33" t="s">
        <v>170</v>
      </c>
    </row>
    <row r="102" spans="1:10" ht="12.75">
      <c r="A102" s="33" t="s">
        <v>167</v>
      </c>
      <c r="B102" s="19">
        <f>SUM(B332:B334)</f>
        <v>557804.702</v>
      </c>
      <c r="C102" s="19">
        <f>SUM(C332:C334)</f>
        <v>5686</v>
      </c>
      <c r="D102" s="19">
        <f>SUM(D332:D334)</f>
        <v>0</v>
      </c>
      <c r="E102" s="19">
        <f>SUM(E332:E334)</f>
        <v>143337.4140000001</v>
      </c>
      <c r="F102" s="19">
        <f>SUM(F332:F334)</f>
        <v>706828.116</v>
      </c>
      <c r="G102" s="19"/>
      <c r="H102" s="19">
        <f>H334</f>
        <v>1081271.542</v>
      </c>
      <c r="I102" s="19"/>
      <c r="J102" s="33" t="s">
        <v>171</v>
      </c>
    </row>
    <row r="103" spans="1:10" ht="12.75">
      <c r="A103" s="33" t="s">
        <v>168</v>
      </c>
      <c r="B103" s="19">
        <f>SUM(B335:B337)</f>
        <v>837475.3</v>
      </c>
      <c r="C103" s="19">
        <f>SUM(C335:C337)</f>
        <v>26978.70000000001</v>
      </c>
      <c r="D103" s="19">
        <f>SUM(D335:D337)</f>
        <v>0</v>
      </c>
      <c r="E103" s="19">
        <f>SUM(E335:E337)</f>
        <v>103334.89999999979</v>
      </c>
      <c r="F103" s="19">
        <f>SUM(F335:F337)</f>
        <v>967788.9</v>
      </c>
      <c r="G103" s="19"/>
      <c r="H103" s="19">
        <f>H337</f>
        <v>977936.6420000002</v>
      </c>
      <c r="I103" s="19"/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I104" s="19"/>
      <c r="J104" s="33"/>
    </row>
    <row r="105" spans="1:10" ht="12.75">
      <c r="A105" s="33" t="s">
        <v>173</v>
      </c>
      <c r="B105" s="19">
        <f>SUM(B339:B341)</f>
        <v>912310.9</v>
      </c>
      <c r="C105" s="19">
        <f>SUM(C339:C341)</f>
        <v>12055.100000000006</v>
      </c>
      <c r="D105" s="19">
        <f>SUM(D339:D341)</f>
        <v>0</v>
      </c>
      <c r="E105" s="19">
        <f>SUM(E339:E341)</f>
        <v>141917.9000000002</v>
      </c>
      <c r="F105" s="19">
        <f>SUM(F339:F341)</f>
        <v>1066283.9</v>
      </c>
      <c r="G105" s="19"/>
      <c r="H105" s="19">
        <f>H341</f>
        <v>836018.7420000001</v>
      </c>
      <c r="I105" s="19"/>
      <c r="J105" s="33" t="s">
        <v>177</v>
      </c>
    </row>
    <row r="106" spans="1:10" ht="12.75">
      <c r="A106" s="33" t="s">
        <v>174</v>
      </c>
      <c r="B106" s="19">
        <f>SUM(B342:B344)</f>
        <v>482438.066</v>
      </c>
      <c r="C106" s="19">
        <f>SUM(C342:C344)</f>
        <v>17327</v>
      </c>
      <c r="D106" s="19">
        <f>SUM(D342:D344)</f>
        <v>0</v>
      </c>
      <c r="E106" s="19">
        <f>SUM(E342:E344)</f>
        <v>-17407.412999999942</v>
      </c>
      <c r="F106" s="19">
        <f>SUM(F342:F344)</f>
        <v>482357.65300000005</v>
      </c>
      <c r="G106" s="19"/>
      <c r="H106" s="19">
        <f>H344</f>
        <v>853426.155</v>
      </c>
      <c r="I106" s="19"/>
      <c r="J106" s="33" t="s">
        <v>178</v>
      </c>
    </row>
    <row r="107" spans="1:10" ht="12.75">
      <c r="A107" s="33" t="s">
        <v>175</v>
      </c>
      <c r="B107" s="19">
        <f>SUM(B345:B347)</f>
        <v>749140.6610000001</v>
      </c>
      <c r="C107" s="19">
        <f>SUM(C345:C347)</f>
        <v>76.9829999999929</v>
      </c>
      <c r="D107" s="19">
        <f>SUM(D345:D347)</f>
        <v>0</v>
      </c>
      <c r="E107" s="19">
        <f>SUM(E345:E347)</f>
        <v>-310766.566</v>
      </c>
      <c r="F107" s="19">
        <f>SUM(F345:F347)</f>
        <v>438451.078</v>
      </c>
      <c r="G107" s="19"/>
      <c r="H107" s="19">
        <f>H347</f>
        <v>1164192.721</v>
      </c>
      <c r="I107" s="19"/>
      <c r="J107" s="33" t="s">
        <v>179</v>
      </c>
    </row>
    <row r="108" spans="1:10" ht="12.75">
      <c r="A108" s="33" t="s">
        <v>176</v>
      </c>
      <c r="B108" s="19">
        <f>SUM(B348:B350)</f>
        <v>930071.419</v>
      </c>
      <c r="C108" s="19">
        <f>SUM(C348:C350)</f>
        <v>1362.3060000000114</v>
      </c>
      <c r="D108" s="19">
        <f>SUM(D348:D350)</f>
        <v>0</v>
      </c>
      <c r="E108" s="19">
        <f>SUM(E348:E350)</f>
        <v>-237101.25000000006</v>
      </c>
      <c r="F108" s="19">
        <f>SUM(F348:F350)</f>
        <v>694332.4750000001</v>
      </c>
      <c r="G108" s="19"/>
      <c r="H108" s="19">
        <f>H350</f>
        <v>1401293.971</v>
      </c>
      <c r="I108" s="19"/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I109" s="19"/>
      <c r="J109" s="33"/>
    </row>
    <row r="110" spans="1:10" ht="12.75">
      <c r="A110" s="33" t="s">
        <v>204</v>
      </c>
      <c r="B110" s="19">
        <f>SUM(B352:B354)</f>
        <v>382751.663</v>
      </c>
      <c r="C110" s="19">
        <f>SUM(C352:C354)</f>
        <v>1334.7300000000105</v>
      </c>
      <c r="D110" s="19">
        <f>SUM(D352:D354)</f>
        <v>0</v>
      </c>
      <c r="E110" s="19">
        <f>SUM(E352:E354)</f>
        <v>727797.397</v>
      </c>
      <c r="F110" s="19">
        <f>SUM(F352:F354)</f>
        <v>1111883.79</v>
      </c>
      <c r="G110" s="19"/>
      <c r="H110" s="19">
        <f>H354</f>
        <v>673496.574</v>
      </c>
      <c r="I110" s="19"/>
      <c r="J110" s="33" t="s">
        <v>208</v>
      </c>
    </row>
    <row r="111" spans="1:10" ht="12.75">
      <c r="A111" s="33" t="s">
        <v>205</v>
      </c>
      <c r="B111" s="19">
        <f>SUM(B355:B357)</f>
        <v>954995.448</v>
      </c>
      <c r="C111" s="19">
        <f>SUM(C355:C357)</f>
        <v>4659.167999999976</v>
      </c>
      <c r="D111" s="19">
        <f>SUM(D355:D357)</f>
        <v>11863</v>
      </c>
      <c r="E111" s="19">
        <f>SUM(E355:E357)</f>
        <v>-481724.894</v>
      </c>
      <c r="F111" s="19">
        <f>SUM(F355:F357)</f>
        <v>466066.72200000007</v>
      </c>
      <c r="G111" s="19"/>
      <c r="H111" s="19">
        <f>H357</f>
        <v>1155221.4679999999</v>
      </c>
      <c r="I111" s="19"/>
      <c r="J111" s="33" t="s">
        <v>209</v>
      </c>
    </row>
    <row r="112" spans="1:10" ht="12.75">
      <c r="A112" s="33" t="s">
        <v>206</v>
      </c>
      <c r="B112" s="19">
        <f>SUM(B358:B360)</f>
        <v>602787.2320000001</v>
      </c>
      <c r="C112" s="19">
        <f>SUM(C358:C360)</f>
        <v>40729</v>
      </c>
      <c r="D112" s="19">
        <f>SUM(D358:D360)</f>
        <v>0</v>
      </c>
      <c r="E112" s="19">
        <f>SUM(E358:E360)</f>
        <v>-224114.28000000003</v>
      </c>
      <c r="F112" s="19">
        <f>SUM(F358:F360)</f>
        <v>419401.952</v>
      </c>
      <c r="G112" s="19"/>
      <c r="H112" s="19">
        <f>H360</f>
        <v>1379335.7480000001</v>
      </c>
      <c r="I112" s="19"/>
      <c r="J112" s="33" t="s">
        <v>210</v>
      </c>
    </row>
    <row r="113" spans="1:10" ht="12.75">
      <c r="A113" s="33" t="s">
        <v>207</v>
      </c>
      <c r="B113" s="19">
        <f>SUM(B361:B363)</f>
        <v>815459.3999999999</v>
      </c>
      <c r="C113" s="19">
        <f>SUM(C361:C363)</f>
        <v>-362.8000000000029</v>
      </c>
      <c r="D113" s="19">
        <f>SUM(D361:D363)</f>
        <v>5036</v>
      </c>
      <c r="E113" s="19">
        <f>SUM(E361:E363)</f>
        <v>-76222.81999999995</v>
      </c>
      <c r="F113" s="19">
        <f>SUM(F361:F363)</f>
        <v>733837.78</v>
      </c>
      <c r="G113" s="19"/>
      <c r="H113" s="19">
        <f>H363</f>
        <v>1455558.568</v>
      </c>
      <c r="I113" s="19"/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I114" s="19"/>
      <c r="J114" s="33"/>
    </row>
    <row r="115" spans="1:10" ht="12.75">
      <c r="A115" s="33" t="s">
        <v>212</v>
      </c>
      <c r="B115" s="19">
        <f>SUM(B365:B367)</f>
        <v>581361.664</v>
      </c>
      <c r="C115" s="19">
        <f>SUM(C365:C367)</f>
        <v>-292.6600000000035</v>
      </c>
      <c r="D115" s="19">
        <f>SUM(D365:D367)</f>
        <v>0</v>
      </c>
      <c r="E115" s="19">
        <f>SUM(E365:E367)</f>
        <v>230774.50499999995</v>
      </c>
      <c r="F115" s="19">
        <f>SUM(F365:F367)</f>
        <v>811843.5090000001</v>
      </c>
      <c r="G115" s="19"/>
      <c r="H115" s="19">
        <f>H367</f>
        <v>1224784.063</v>
      </c>
      <c r="J115" s="33" t="s">
        <v>216</v>
      </c>
    </row>
    <row r="116" spans="1:10" ht="12.75">
      <c r="A116" s="33" t="s">
        <v>213</v>
      </c>
      <c r="B116" s="19">
        <f>SUM(B368:B370)</f>
        <v>859559.999</v>
      </c>
      <c r="C116" s="19">
        <f>SUM(C368:C370)</f>
        <v>334.01999999999026</v>
      </c>
      <c r="D116" s="19">
        <f>SUM(D368:D370)</f>
        <v>0</v>
      </c>
      <c r="E116" s="19">
        <f>SUM(E368:E370)</f>
        <v>-594506.8319999999</v>
      </c>
      <c r="F116" s="19">
        <f>SUM(F368:F370)</f>
        <v>265387.18700000003</v>
      </c>
      <c r="G116" s="19"/>
      <c r="H116" s="19">
        <f>H370</f>
        <v>1819290.895</v>
      </c>
      <c r="J116" s="33" t="s">
        <v>217</v>
      </c>
    </row>
    <row r="117" spans="1:10" ht="12.75">
      <c r="A117" s="33" t="s">
        <v>214</v>
      </c>
      <c r="B117" s="19">
        <f>SUM(B371:B373)</f>
        <v>642732.922</v>
      </c>
      <c r="C117" s="19">
        <f>SUM(C371:C373)</f>
        <v>50000.399999999994</v>
      </c>
      <c r="D117" s="19">
        <f>SUM(D371:D373)</f>
        <v>35303</v>
      </c>
      <c r="E117" s="19">
        <f>SUM(E371:E373)</f>
        <v>-571235.8700000001</v>
      </c>
      <c r="F117" s="19">
        <f>SUM(F371:F373)</f>
        <v>86194.45199999999</v>
      </c>
      <c r="G117" s="19"/>
      <c r="H117" s="19">
        <f>H373</f>
        <v>2390526.765</v>
      </c>
      <c r="J117" s="33" t="s">
        <v>218</v>
      </c>
    </row>
    <row r="118" spans="1:10" ht="12.75">
      <c r="A118" s="33" t="s">
        <v>215</v>
      </c>
      <c r="B118" s="19">
        <f>SUM(B374:B376)</f>
        <v>303694.51300000004</v>
      </c>
      <c r="C118" s="19">
        <f>SUM(C374:C376)</f>
        <v>4886.781999999996</v>
      </c>
      <c r="D118" s="19">
        <f>SUM(D374:D376)</f>
        <v>10505</v>
      </c>
      <c r="E118" s="19">
        <f>SUM(E374:E376)</f>
        <v>117991.81499999971</v>
      </c>
      <c r="F118" s="19">
        <f>SUM(F374:F376)</f>
        <v>416068.11</v>
      </c>
      <c r="G118" s="19"/>
      <c r="H118" s="19">
        <f>H376</f>
        <v>2272534.95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94803.229</v>
      </c>
      <c r="C120" s="19">
        <f>SUM(C378:C380)</f>
        <v>16153.012999999999</v>
      </c>
      <c r="D120" s="19">
        <f>SUM(D378:D380)</f>
        <v>0</v>
      </c>
      <c r="E120" s="19">
        <f>SUM(E378:E380)</f>
        <v>446350.63899999997</v>
      </c>
      <c r="F120" s="19">
        <f>SUM(F378:F380)</f>
        <v>557306.881</v>
      </c>
      <c r="G120" s="19"/>
      <c r="H120" s="19">
        <f>H380</f>
        <v>1826184.3110000005</v>
      </c>
      <c r="J120" s="33" t="s">
        <v>224</v>
      </c>
    </row>
    <row r="121" spans="1:10" ht="12.75">
      <c r="A121" s="33" t="s">
        <v>221</v>
      </c>
      <c r="B121" s="19">
        <f>SUM(B381:B383)</f>
        <v>307092.739</v>
      </c>
      <c r="C121" s="19">
        <f>SUM(C381:C383)</f>
        <v>98800.99236</v>
      </c>
      <c r="D121" s="19">
        <f>SUM(D381:D383)</f>
        <v>0</v>
      </c>
      <c r="E121" s="19">
        <f>SUM(E381:E383)</f>
        <v>-164748.18136000005</v>
      </c>
      <c r="F121" s="19">
        <f>SUM(F381:F383)</f>
        <v>241145.55</v>
      </c>
      <c r="G121" s="19"/>
      <c r="H121" s="19">
        <f>H383</f>
        <v>1990932.4923600005</v>
      </c>
      <c r="J121" s="33" t="s">
        <v>225</v>
      </c>
    </row>
    <row r="122" spans="1:10" ht="12.75">
      <c r="A122" s="33" t="s">
        <v>222</v>
      </c>
      <c r="B122" s="19">
        <f>SUM(B384:B386)</f>
        <v>418484.452</v>
      </c>
      <c r="C122" s="19">
        <f>SUM(C384:C386)</f>
        <v>2478.590000000011</v>
      </c>
      <c r="D122" s="19">
        <f>SUM(D384:D386)</f>
        <v>42051</v>
      </c>
      <c r="E122" s="19">
        <f>SUM(E384:E386)</f>
        <v>-165929.31200000027</v>
      </c>
      <c r="F122" s="19">
        <f>SUM(F384:F386)</f>
        <v>212982.72999999998</v>
      </c>
      <c r="G122" s="19"/>
      <c r="H122" s="19">
        <f>H386</f>
        <v>2156861.804360001</v>
      </c>
      <c r="J122" s="33" t="s">
        <v>226</v>
      </c>
    </row>
    <row r="123" spans="1:10" ht="12.75">
      <c r="A123" s="33" t="s">
        <v>223</v>
      </c>
      <c r="B123" s="19">
        <f>SUM(B387:B389)</f>
        <v>290614.811</v>
      </c>
      <c r="C123" s="19">
        <f>SUM(C387:C389)</f>
        <v>-1530</v>
      </c>
      <c r="D123" s="19">
        <f>SUM(D387:D389)</f>
        <v>151953</v>
      </c>
      <c r="E123" s="19">
        <f>SUM(E387:E389)</f>
        <v>204431.35800000012</v>
      </c>
      <c r="F123" s="19">
        <f>SUM(F387:F389)</f>
        <v>341563.169</v>
      </c>
      <c r="G123" s="19"/>
      <c r="H123" s="19">
        <f>H389</f>
        <v>1952430.4463600006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55563</v>
      </c>
      <c r="C125" s="19">
        <f>SUM(C391:C393)</f>
        <v>17705</v>
      </c>
      <c r="D125" s="19">
        <f>SUM(D391:D393)</f>
        <v>359238</v>
      </c>
      <c r="E125" s="19">
        <f>SUM(E391:E393)</f>
        <v>939191.0000000002</v>
      </c>
      <c r="F125" s="19">
        <f>SUM(F391:F393)</f>
        <v>653221</v>
      </c>
      <c r="G125" s="19"/>
      <c r="H125" s="19">
        <f>SUM(H393)</f>
        <v>1013239.4463600004</v>
      </c>
      <c r="J125" s="33" t="s">
        <v>232</v>
      </c>
    </row>
    <row r="126" spans="1:10" ht="12.75">
      <c r="A126" s="33" t="s">
        <v>229</v>
      </c>
      <c r="B126" s="19">
        <f>SUM(B394:B396)</f>
        <v>172885</v>
      </c>
      <c r="C126" s="19">
        <f>SUM(C394:C396)</f>
        <v>4791.183000000001</v>
      </c>
      <c r="D126" s="19">
        <f>SUM(D394:D396)</f>
        <v>146279</v>
      </c>
      <c r="E126" s="19">
        <f>SUM(E394:E396)</f>
        <v>243276.81699999998</v>
      </c>
      <c r="F126" s="19">
        <f>SUM(F394:F396)</f>
        <v>274674</v>
      </c>
      <c r="G126" s="19"/>
      <c r="H126" s="19">
        <f>SUM(H396)</f>
        <v>769962.6293600004</v>
      </c>
      <c r="J126" s="33" t="s">
        <v>233</v>
      </c>
    </row>
    <row r="127" spans="1:10" ht="12.75">
      <c r="A127" s="33" t="s">
        <v>230</v>
      </c>
      <c r="B127" s="19">
        <f>SUM(B397:B399)</f>
        <v>166944.36</v>
      </c>
      <c r="C127" s="19">
        <f>SUM(C397:C399)</f>
        <v>102901.14</v>
      </c>
      <c r="D127" s="19">
        <f>SUM(D397:D399)</f>
        <v>23243</v>
      </c>
      <c r="E127" s="19">
        <f>SUM(E397:E399)</f>
        <v>138685.5</v>
      </c>
      <c r="F127" s="19">
        <f>SUM(F397:F399)</f>
        <v>385288</v>
      </c>
      <c r="G127" s="19"/>
      <c r="H127" s="19">
        <f>SUM(H399)</f>
        <v>631277.1293600004</v>
      </c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3.5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601687</v>
      </c>
      <c r="C131" s="4">
        <v>-30005</v>
      </c>
      <c r="D131" s="19">
        <v>26209</v>
      </c>
      <c r="E131" s="11">
        <v>206718</v>
      </c>
      <c r="F131" s="4">
        <v>752191</v>
      </c>
      <c r="G131" s="4"/>
      <c r="H131" s="4">
        <v>5286032</v>
      </c>
      <c r="J131" s="20" t="s">
        <v>92</v>
      </c>
    </row>
    <row r="132" spans="1:10" ht="12.75">
      <c r="A132" s="36" t="s">
        <v>81</v>
      </c>
      <c r="B132" s="4">
        <v>451109</v>
      </c>
      <c r="C132" s="4">
        <v>20928</v>
      </c>
      <c r="D132" s="19">
        <v>16268</v>
      </c>
      <c r="E132" s="4">
        <v>223737</v>
      </c>
      <c r="F132" s="4">
        <v>679506</v>
      </c>
      <c r="G132" s="4"/>
      <c r="H132" s="4">
        <v>5062295</v>
      </c>
      <c r="J132" s="20" t="s">
        <v>93</v>
      </c>
    </row>
    <row r="133" spans="1:10" ht="12.75">
      <c r="A133" s="36" t="s">
        <v>82</v>
      </c>
      <c r="B133" s="4">
        <v>277633</v>
      </c>
      <c r="C133" s="4">
        <v>8589</v>
      </c>
      <c r="D133" s="19">
        <v>26151</v>
      </c>
      <c r="E133" s="4">
        <v>519852</v>
      </c>
      <c r="F133" s="4">
        <v>779923</v>
      </c>
      <c r="G133" s="4"/>
      <c r="H133" s="4">
        <v>4542443</v>
      </c>
      <c r="J133" s="20" t="s">
        <v>94</v>
      </c>
    </row>
    <row r="134" spans="1:10" ht="12.75">
      <c r="A134" s="36" t="s">
        <v>83</v>
      </c>
      <c r="B134" s="4">
        <v>719496</v>
      </c>
      <c r="C134" s="12">
        <v>-24</v>
      </c>
      <c r="D134" s="19">
        <v>14013</v>
      </c>
      <c r="E134" s="12">
        <v>-33016</v>
      </c>
      <c r="F134" s="12">
        <v>672443</v>
      </c>
      <c r="G134" s="12"/>
      <c r="H134" s="4">
        <v>4575459</v>
      </c>
      <c r="J134" s="20" t="s">
        <v>95</v>
      </c>
    </row>
    <row r="135" spans="1:10" ht="12.75">
      <c r="A135" s="36" t="s">
        <v>84</v>
      </c>
      <c r="B135" s="4">
        <v>298159</v>
      </c>
      <c r="C135" s="12">
        <v>9</v>
      </c>
      <c r="D135" s="19">
        <v>2957</v>
      </c>
      <c r="E135" s="12">
        <v>208658</v>
      </c>
      <c r="F135" s="12">
        <v>503869</v>
      </c>
      <c r="G135" s="12"/>
      <c r="H135" s="4">
        <v>4366801</v>
      </c>
      <c r="J135" s="20" t="s">
        <v>96</v>
      </c>
    </row>
    <row r="136" spans="1:10" ht="12.75">
      <c r="A136" s="36" t="s">
        <v>85</v>
      </c>
      <c r="B136" s="4">
        <v>358725</v>
      </c>
      <c r="C136" s="12">
        <v>1202</v>
      </c>
      <c r="D136" s="19">
        <v>5252</v>
      </c>
      <c r="E136" s="12">
        <v>110502</v>
      </c>
      <c r="F136" s="12">
        <v>465177</v>
      </c>
      <c r="G136" s="12"/>
      <c r="H136" s="4">
        <v>4256299</v>
      </c>
      <c r="J136" s="20" t="s">
        <v>97</v>
      </c>
    </row>
    <row r="137" spans="1:10" ht="12.75">
      <c r="A137" s="36" t="s">
        <v>86</v>
      </c>
      <c r="B137" s="4">
        <v>623086</v>
      </c>
      <c r="C137" s="12">
        <v>-487</v>
      </c>
      <c r="D137" s="19">
        <v>6754</v>
      </c>
      <c r="E137" s="12">
        <v>-226711</v>
      </c>
      <c r="F137" s="12">
        <v>389134</v>
      </c>
      <c r="G137" s="12"/>
      <c r="H137" s="4">
        <v>4483010</v>
      </c>
      <c r="J137" s="20" t="s">
        <v>98</v>
      </c>
    </row>
    <row r="138" spans="1:10" ht="12.75">
      <c r="A138" s="36" t="s">
        <v>87</v>
      </c>
      <c r="B138" s="12">
        <v>874249</v>
      </c>
      <c r="C138" s="12">
        <v>590</v>
      </c>
      <c r="D138" s="19">
        <v>4252</v>
      </c>
      <c r="E138" s="12">
        <v>-492765</v>
      </c>
      <c r="F138" s="12">
        <v>377822</v>
      </c>
      <c r="G138" s="12"/>
      <c r="H138" s="12">
        <v>4975775</v>
      </c>
      <c r="J138" s="20" t="s">
        <v>99</v>
      </c>
    </row>
    <row r="139" spans="1:10" ht="12.75">
      <c r="A139" s="36" t="s">
        <v>88</v>
      </c>
      <c r="B139" s="12">
        <v>1021009</v>
      </c>
      <c r="C139" s="12">
        <v>-88</v>
      </c>
      <c r="D139" s="19">
        <v>16953</v>
      </c>
      <c r="E139" s="12">
        <v>-557824</v>
      </c>
      <c r="F139" s="12">
        <v>446144</v>
      </c>
      <c r="G139" s="12"/>
      <c r="H139" s="12">
        <v>5533599</v>
      </c>
      <c r="J139" s="20" t="s">
        <v>100</v>
      </c>
    </row>
    <row r="140" spans="1:10" ht="12.75">
      <c r="A140" s="36" t="s">
        <v>89</v>
      </c>
      <c r="B140" s="12">
        <v>903033</v>
      </c>
      <c r="C140" s="12">
        <v>-30000</v>
      </c>
      <c r="D140" s="19">
        <v>6337</v>
      </c>
      <c r="E140" s="12">
        <v>-380820</v>
      </c>
      <c r="F140" s="12">
        <v>485876</v>
      </c>
      <c r="G140" s="12"/>
      <c r="H140" s="12">
        <v>5914419</v>
      </c>
      <c r="J140" s="20" t="s">
        <v>101</v>
      </c>
    </row>
    <row r="141" spans="1:10" ht="12.75">
      <c r="A141" s="36" t="s">
        <v>90</v>
      </c>
      <c r="B141" s="12">
        <v>346956</v>
      </c>
      <c r="C141" s="12">
        <v>4348</v>
      </c>
      <c r="D141" s="19">
        <v>15576</v>
      </c>
      <c r="E141" s="12">
        <v>353017</v>
      </c>
      <c r="F141" s="12">
        <v>688745</v>
      </c>
      <c r="G141" s="12"/>
      <c r="H141" s="12">
        <v>5561402</v>
      </c>
      <c r="J141" s="20" t="s">
        <v>102</v>
      </c>
    </row>
    <row r="142" spans="1:10" ht="13.5" thickBot="1">
      <c r="A142" s="41" t="s">
        <v>91</v>
      </c>
      <c r="B142" s="42">
        <v>474917</v>
      </c>
      <c r="C142" s="42">
        <v>5229</v>
      </c>
      <c r="D142" s="43">
        <v>24287</v>
      </c>
      <c r="E142" s="42">
        <v>299258</v>
      </c>
      <c r="F142" s="42">
        <v>755117</v>
      </c>
      <c r="G142" s="42"/>
      <c r="H142" s="42">
        <v>5262144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4">
        <v>374430</v>
      </c>
      <c r="C144" s="4">
        <v>20928</v>
      </c>
      <c r="D144" s="19">
        <v>27157</v>
      </c>
      <c r="E144" s="11">
        <v>409665</v>
      </c>
      <c r="F144" s="4">
        <v>777866</v>
      </c>
      <c r="G144" s="4"/>
      <c r="H144" s="4">
        <v>4852479</v>
      </c>
      <c r="J144" s="20" t="s">
        <v>92</v>
      </c>
    </row>
    <row r="145" spans="1:10" ht="12.75">
      <c r="A145" s="36" t="s">
        <v>81</v>
      </c>
      <c r="B145" s="4">
        <v>291048</v>
      </c>
      <c r="C145" s="4">
        <v>-24783</v>
      </c>
      <c r="D145" s="19">
        <v>9994</v>
      </c>
      <c r="E145" s="4">
        <v>351135</v>
      </c>
      <c r="F145" s="4">
        <v>607406</v>
      </c>
      <c r="G145" s="4"/>
      <c r="H145" s="4">
        <v>4501344</v>
      </c>
      <c r="J145" s="20" t="s">
        <v>93</v>
      </c>
    </row>
    <row r="146" spans="1:10" ht="12.75">
      <c r="A146" s="36" t="s">
        <v>82</v>
      </c>
      <c r="B146" s="4">
        <v>791706</v>
      </c>
      <c r="C146" s="4">
        <v>5409</v>
      </c>
      <c r="D146" s="19">
        <v>6073</v>
      </c>
      <c r="E146" s="4">
        <v>-253970</v>
      </c>
      <c r="F146" s="4">
        <v>537072</v>
      </c>
      <c r="G146" s="4"/>
      <c r="H146" s="4">
        <v>4755314</v>
      </c>
      <c r="J146" s="20" t="s">
        <v>94</v>
      </c>
    </row>
    <row r="147" spans="1:10" ht="12.75">
      <c r="A147" s="36" t="s">
        <v>83</v>
      </c>
      <c r="B147" s="4">
        <v>395518</v>
      </c>
      <c r="C147" s="12">
        <v>19900</v>
      </c>
      <c r="D147" s="19">
        <v>17454</v>
      </c>
      <c r="E147" s="12">
        <v>117657</v>
      </c>
      <c r="F147" s="12">
        <v>515621</v>
      </c>
      <c r="G147" s="12"/>
      <c r="H147" s="4">
        <v>4637657</v>
      </c>
      <c r="J147" s="20" t="s">
        <v>95</v>
      </c>
    </row>
    <row r="148" spans="1:10" ht="12.75">
      <c r="A148" s="36" t="s">
        <v>84</v>
      </c>
      <c r="B148" s="4">
        <v>444985</v>
      </c>
      <c r="C148" s="12">
        <v>-138</v>
      </c>
      <c r="D148" s="19">
        <v>26954</v>
      </c>
      <c r="E148" s="12">
        <v>-85598</v>
      </c>
      <c r="F148" s="12">
        <v>332295</v>
      </c>
      <c r="G148" s="12"/>
      <c r="H148" s="4">
        <v>4723255</v>
      </c>
      <c r="J148" s="20" t="s">
        <v>96</v>
      </c>
    </row>
    <row r="149" spans="1:10" ht="12.75">
      <c r="A149" s="36" t="s">
        <v>85</v>
      </c>
      <c r="B149" s="4">
        <v>361604</v>
      </c>
      <c r="C149" s="19">
        <v>-226</v>
      </c>
      <c r="D149" s="19">
        <v>5166</v>
      </c>
      <c r="E149" s="12">
        <v>14412</v>
      </c>
      <c r="F149" s="12">
        <v>370624</v>
      </c>
      <c r="G149" s="12"/>
      <c r="H149" s="4">
        <v>4708843</v>
      </c>
      <c r="J149" s="20" t="s">
        <v>97</v>
      </c>
    </row>
    <row r="150" spans="1:10" ht="12.75">
      <c r="A150" s="36" t="s">
        <v>86</v>
      </c>
      <c r="B150" s="4">
        <v>608636</v>
      </c>
      <c r="C150" s="19">
        <v>0</v>
      </c>
      <c r="D150" s="19">
        <v>6636</v>
      </c>
      <c r="E150" s="12">
        <v>-204201</v>
      </c>
      <c r="F150" s="12">
        <v>397799</v>
      </c>
      <c r="G150" s="12"/>
      <c r="H150" s="4">
        <v>4913044</v>
      </c>
      <c r="J150" s="20" t="s">
        <v>98</v>
      </c>
    </row>
    <row r="151" spans="1:10" ht="12.75">
      <c r="A151" s="36" t="s">
        <v>87</v>
      </c>
      <c r="B151" s="12">
        <v>686046</v>
      </c>
      <c r="C151" s="19">
        <v>0</v>
      </c>
      <c r="D151" s="19">
        <v>3403</v>
      </c>
      <c r="E151" s="12">
        <v>-184568</v>
      </c>
      <c r="F151" s="12">
        <v>498075</v>
      </c>
      <c r="G151" s="12"/>
      <c r="H151" s="12">
        <v>5097612</v>
      </c>
      <c r="J151" s="20" t="s">
        <v>99</v>
      </c>
    </row>
    <row r="152" spans="1:10" ht="12.75">
      <c r="A152" s="36" t="s">
        <v>88</v>
      </c>
      <c r="B152" s="12">
        <v>506292</v>
      </c>
      <c r="C152" s="12">
        <v>2871</v>
      </c>
      <c r="D152" s="19">
        <v>13601</v>
      </c>
      <c r="E152" s="12">
        <v>96466</v>
      </c>
      <c r="F152" s="12">
        <v>592028</v>
      </c>
      <c r="G152" s="12"/>
      <c r="H152" s="12">
        <v>5001146</v>
      </c>
      <c r="J152" s="20" t="s">
        <v>100</v>
      </c>
    </row>
    <row r="153" spans="1:10" ht="12.75">
      <c r="A153" s="36" t="s">
        <v>89</v>
      </c>
      <c r="B153" s="12">
        <v>815319</v>
      </c>
      <c r="C153" s="12">
        <v>75</v>
      </c>
      <c r="D153" s="19">
        <v>5693</v>
      </c>
      <c r="E153" s="12">
        <v>-112303</v>
      </c>
      <c r="F153" s="12">
        <v>697398</v>
      </c>
      <c r="G153" s="12"/>
      <c r="H153" s="12">
        <v>5113449</v>
      </c>
      <c r="J153" s="20" t="s">
        <v>101</v>
      </c>
    </row>
    <row r="154" spans="1:10" ht="12.75">
      <c r="A154" s="36" t="s">
        <v>90</v>
      </c>
      <c r="B154" s="12">
        <v>342577</v>
      </c>
      <c r="C154" s="12">
        <v>-27</v>
      </c>
      <c r="D154" s="19">
        <v>35124</v>
      </c>
      <c r="E154" s="12">
        <v>463287</v>
      </c>
      <c r="F154" s="12">
        <v>770713</v>
      </c>
      <c r="G154" s="12"/>
      <c r="H154" s="12">
        <v>4650162</v>
      </c>
      <c r="J154" s="20" t="s">
        <v>102</v>
      </c>
    </row>
    <row r="155" spans="1:10" ht="13.5" thickBot="1">
      <c r="A155" s="41" t="s">
        <v>91</v>
      </c>
      <c r="B155" s="42">
        <v>644306</v>
      </c>
      <c r="C155" s="42">
        <v>38668</v>
      </c>
      <c r="D155" s="43">
        <v>10697</v>
      </c>
      <c r="E155" s="42">
        <v>198506</v>
      </c>
      <c r="F155" s="42">
        <v>870783</v>
      </c>
      <c r="G155" s="42"/>
      <c r="H155" s="42">
        <v>4451656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4">
        <v>763730</v>
      </c>
      <c r="C157" s="19">
        <v>2200</v>
      </c>
      <c r="D157" s="19">
        <v>35250</v>
      </c>
      <c r="E157" s="11">
        <v>150150</v>
      </c>
      <c r="F157" s="4">
        <v>880830</v>
      </c>
      <c r="G157" s="4"/>
      <c r="H157" s="4">
        <v>4301506</v>
      </c>
      <c r="J157" s="20" t="s">
        <v>92</v>
      </c>
    </row>
    <row r="158" spans="1:10" ht="12.75">
      <c r="A158" s="36" t="s">
        <v>81</v>
      </c>
      <c r="B158" s="4">
        <v>710007</v>
      </c>
      <c r="C158" s="19">
        <v>0</v>
      </c>
      <c r="D158" s="19">
        <v>24536</v>
      </c>
      <c r="E158" s="4">
        <v>190127</v>
      </c>
      <c r="F158" s="4">
        <v>875598</v>
      </c>
      <c r="G158" s="4"/>
      <c r="H158" s="4">
        <v>4111379</v>
      </c>
      <c r="J158" s="20" t="s">
        <v>93</v>
      </c>
    </row>
    <row r="159" spans="1:10" ht="12.75">
      <c r="A159" s="36" t="s">
        <v>82</v>
      </c>
      <c r="B159" s="4">
        <v>697100</v>
      </c>
      <c r="C159" s="19">
        <v>-1129</v>
      </c>
      <c r="D159" s="19">
        <v>23823</v>
      </c>
      <c r="E159" s="4">
        <v>268813</v>
      </c>
      <c r="F159" s="4">
        <v>940961</v>
      </c>
      <c r="G159" s="4"/>
      <c r="H159" s="4">
        <v>3842566</v>
      </c>
      <c r="J159" s="20" t="s">
        <v>94</v>
      </c>
    </row>
    <row r="160" spans="1:10" ht="12.75">
      <c r="A160" s="36" t="s">
        <v>83</v>
      </c>
      <c r="B160" s="4">
        <v>626099</v>
      </c>
      <c r="C160" s="19">
        <v>372</v>
      </c>
      <c r="D160" s="19">
        <v>5579</v>
      </c>
      <c r="E160" s="12">
        <v>192565</v>
      </c>
      <c r="F160" s="12">
        <v>813457</v>
      </c>
      <c r="G160" s="12"/>
      <c r="H160" s="4">
        <v>3650001</v>
      </c>
      <c r="J160" s="20" t="s">
        <v>95</v>
      </c>
    </row>
    <row r="161" spans="1:10" ht="12.75">
      <c r="A161" s="36" t="s">
        <v>84</v>
      </c>
      <c r="B161" s="4">
        <v>341938</v>
      </c>
      <c r="C161" s="19">
        <v>9547</v>
      </c>
      <c r="D161" s="19">
        <v>0</v>
      </c>
      <c r="E161" s="12">
        <v>376986</v>
      </c>
      <c r="F161" s="12">
        <v>728471</v>
      </c>
      <c r="G161" s="12"/>
      <c r="H161" s="4">
        <v>3273015</v>
      </c>
      <c r="J161" s="20" t="s">
        <v>96</v>
      </c>
    </row>
    <row r="162" spans="1:10" ht="12.75">
      <c r="A162" s="36" t="s">
        <v>85</v>
      </c>
      <c r="B162" s="4">
        <v>1172602</v>
      </c>
      <c r="C162" s="19">
        <v>0</v>
      </c>
      <c r="D162" s="19">
        <v>6852</v>
      </c>
      <c r="E162" s="12">
        <v>-526431</v>
      </c>
      <c r="F162" s="12">
        <v>639319</v>
      </c>
      <c r="G162" s="12"/>
      <c r="H162" s="4">
        <v>3799446</v>
      </c>
      <c r="J162" s="20" t="s">
        <v>97</v>
      </c>
    </row>
    <row r="163" spans="1:10" ht="12.75">
      <c r="A163" s="36" t="s">
        <v>86</v>
      </c>
      <c r="B163" s="4">
        <v>526206</v>
      </c>
      <c r="C163" s="19">
        <v>0</v>
      </c>
      <c r="D163" s="19">
        <v>3208</v>
      </c>
      <c r="E163" s="12">
        <v>275898</v>
      </c>
      <c r="F163" s="12">
        <v>798896</v>
      </c>
      <c r="G163" s="12"/>
      <c r="H163" s="4">
        <v>3523548</v>
      </c>
      <c r="J163" s="20" t="s">
        <v>98</v>
      </c>
    </row>
    <row r="164" spans="1:10" ht="12.75">
      <c r="A164" s="36" t="s">
        <v>87</v>
      </c>
      <c r="B164" s="12">
        <v>964651</v>
      </c>
      <c r="C164" s="19">
        <v>173</v>
      </c>
      <c r="D164" s="19">
        <v>3503</v>
      </c>
      <c r="E164" s="12">
        <v>-231854</v>
      </c>
      <c r="F164" s="12">
        <v>729467</v>
      </c>
      <c r="G164" s="12"/>
      <c r="H164" s="12">
        <v>3755402</v>
      </c>
      <c r="J164" s="20" t="s">
        <v>99</v>
      </c>
    </row>
    <row r="165" spans="1:10" ht="12.75">
      <c r="A165" s="36" t="s">
        <v>88</v>
      </c>
      <c r="B165" s="12">
        <v>907844</v>
      </c>
      <c r="C165" s="19">
        <v>-173</v>
      </c>
      <c r="D165" s="19">
        <v>13533</v>
      </c>
      <c r="E165" s="12">
        <v>1457</v>
      </c>
      <c r="F165" s="12">
        <v>895595</v>
      </c>
      <c r="G165" s="12"/>
      <c r="H165" s="12">
        <v>3753945</v>
      </c>
      <c r="J165" s="20" t="s">
        <v>100</v>
      </c>
    </row>
    <row r="166" spans="1:10" ht="12.75">
      <c r="A166" s="36" t="s">
        <v>89</v>
      </c>
      <c r="B166" s="12">
        <v>1211780</v>
      </c>
      <c r="C166" s="19">
        <v>0</v>
      </c>
      <c r="D166" s="19">
        <v>9942</v>
      </c>
      <c r="E166" s="12">
        <v>-416399</v>
      </c>
      <c r="F166" s="12">
        <v>785439</v>
      </c>
      <c r="G166" s="12"/>
      <c r="H166" s="12">
        <v>4170344</v>
      </c>
      <c r="J166" s="20" t="s">
        <v>101</v>
      </c>
    </row>
    <row r="167" spans="1:10" ht="12.75">
      <c r="A167" s="36" t="s">
        <v>90</v>
      </c>
      <c r="B167" s="12">
        <v>855494</v>
      </c>
      <c r="C167" s="19">
        <v>173</v>
      </c>
      <c r="D167" s="19">
        <v>7359</v>
      </c>
      <c r="E167" s="12">
        <v>-61626</v>
      </c>
      <c r="F167" s="12">
        <v>786682</v>
      </c>
      <c r="G167" s="12"/>
      <c r="H167" s="12">
        <v>4231970</v>
      </c>
      <c r="J167" s="20" t="s">
        <v>102</v>
      </c>
    </row>
    <row r="168" spans="1:10" ht="13.5" thickBot="1">
      <c r="A168" s="41" t="s">
        <v>91</v>
      </c>
      <c r="B168" s="42">
        <v>737118</v>
      </c>
      <c r="C168" s="43">
        <v>-176</v>
      </c>
      <c r="D168" s="43">
        <v>17894</v>
      </c>
      <c r="E168" s="42">
        <v>-50529</v>
      </c>
      <c r="F168" s="42">
        <v>668519</v>
      </c>
      <c r="G168" s="42"/>
      <c r="H168" s="42">
        <v>4282499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4">
        <v>702059</v>
      </c>
      <c r="C170" s="4">
        <v>0</v>
      </c>
      <c r="D170" s="19">
        <v>6466</v>
      </c>
      <c r="E170" s="11">
        <v>174586</v>
      </c>
      <c r="F170" s="4">
        <v>870179</v>
      </c>
      <c r="G170" s="4"/>
      <c r="H170" s="4">
        <v>4107913</v>
      </c>
      <c r="J170" s="20" t="s">
        <v>92</v>
      </c>
    </row>
    <row r="171" spans="1:10" ht="12.75">
      <c r="A171" s="36" t="s">
        <v>81</v>
      </c>
      <c r="B171" s="4">
        <v>763573</v>
      </c>
      <c r="C171" s="4">
        <v>0</v>
      </c>
      <c r="D171" s="19">
        <v>3872</v>
      </c>
      <c r="E171" s="4">
        <v>-6261</v>
      </c>
      <c r="F171" s="4">
        <v>753440</v>
      </c>
      <c r="G171" s="4"/>
      <c r="H171" s="4">
        <v>4114174</v>
      </c>
      <c r="J171" s="20" t="s">
        <v>93</v>
      </c>
    </row>
    <row r="172" spans="1:10" ht="12.75">
      <c r="A172" s="36" t="s">
        <v>82</v>
      </c>
      <c r="B172" s="4">
        <v>797257</v>
      </c>
      <c r="C172" s="4">
        <v>0</v>
      </c>
      <c r="D172" s="19">
        <v>5468</v>
      </c>
      <c r="E172" s="4">
        <v>8662</v>
      </c>
      <c r="F172" s="4">
        <v>800451</v>
      </c>
      <c r="G172" s="4"/>
      <c r="H172" s="4">
        <v>4105512</v>
      </c>
      <c r="J172" s="20" t="s">
        <v>94</v>
      </c>
    </row>
    <row r="173" spans="1:10" ht="12.75">
      <c r="A173" s="36" t="s">
        <v>83</v>
      </c>
      <c r="B173" s="4">
        <v>445401</v>
      </c>
      <c r="C173" s="12">
        <v>0</v>
      </c>
      <c r="D173" s="19">
        <v>9268</v>
      </c>
      <c r="E173" s="12">
        <v>103387</v>
      </c>
      <c r="F173" s="12">
        <v>539520</v>
      </c>
      <c r="G173" s="12"/>
      <c r="H173" s="4">
        <v>4002125</v>
      </c>
      <c r="J173" s="20" t="s">
        <v>95</v>
      </c>
    </row>
    <row r="174" spans="1:10" ht="12.75">
      <c r="A174" s="36" t="s">
        <v>84</v>
      </c>
      <c r="B174" s="4">
        <v>550744</v>
      </c>
      <c r="C174" s="12">
        <v>0</v>
      </c>
      <c r="D174" s="19">
        <v>18113</v>
      </c>
      <c r="E174" s="12">
        <v>-114674</v>
      </c>
      <c r="F174" s="12">
        <v>417957</v>
      </c>
      <c r="G174" s="12"/>
      <c r="H174" s="4">
        <v>4116799</v>
      </c>
      <c r="J174" s="20" t="s">
        <v>96</v>
      </c>
    </row>
    <row r="175" spans="1:10" ht="12.75">
      <c r="A175" s="36" t="s">
        <v>85</v>
      </c>
      <c r="B175" s="4">
        <v>1010053</v>
      </c>
      <c r="C175" s="12">
        <v>0</v>
      </c>
      <c r="D175" s="19">
        <v>5426</v>
      </c>
      <c r="E175" s="12">
        <v>-510922</v>
      </c>
      <c r="F175" s="12">
        <v>493705</v>
      </c>
      <c r="G175" s="12"/>
      <c r="H175" s="4">
        <v>4627721</v>
      </c>
      <c r="J175" s="20" t="s">
        <v>97</v>
      </c>
    </row>
    <row r="176" spans="1:10" ht="12.75">
      <c r="A176" s="36" t="s">
        <v>86</v>
      </c>
      <c r="B176" s="4">
        <v>486530</v>
      </c>
      <c r="C176" s="12">
        <v>0</v>
      </c>
      <c r="D176" s="19">
        <v>7837</v>
      </c>
      <c r="E176" s="12">
        <v>-17729</v>
      </c>
      <c r="F176" s="12">
        <v>460964</v>
      </c>
      <c r="G176" s="12"/>
      <c r="H176" s="4">
        <v>4645450</v>
      </c>
      <c r="J176" s="20" t="s">
        <v>98</v>
      </c>
    </row>
    <row r="177" spans="1:10" ht="12.75">
      <c r="A177" s="36" t="s">
        <v>87</v>
      </c>
      <c r="B177" s="12">
        <v>641941</v>
      </c>
      <c r="C177" s="12">
        <v>0</v>
      </c>
      <c r="D177" s="19">
        <v>3790</v>
      </c>
      <c r="E177" s="12">
        <v>-131402</v>
      </c>
      <c r="F177" s="12">
        <v>506749</v>
      </c>
      <c r="G177" s="12"/>
      <c r="H177" s="12">
        <v>4776852</v>
      </c>
      <c r="J177" s="20" t="s">
        <v>99</v>
      </c>
    </row>
    <row r="178" spans="1:10" ht="12.75">
      <c r="A178" s="36" t="s">
        <v>88</v>
      </c>
      <c r="B178" s="12">
        <v>654436</v>
      </c>
      <c r="C178" s="12">
        <v>117063</v>
      </c>
      <c r="D178" s="19">
        <v>35372</v>
      </c>
      <c r="E178" s="12">
        <v>-175267</v>
      </c>
      <c r="F178" s="12">
        <v>560860</v>
      </c>
      <c r="G178" s="12"/>
      <c r="H178" s="12">
        <v>4939504</v>
      </c>
      <c r="J178" s="20" t="s">
        <v>100</v>
      </c>
    </row>
    <row r="179" spans="1:10" ht="12.75">
      <c r="A179" s="36" t="s">
        <v>89</v>
      </c>
      <c r="B179" s="12">
        <v>437049</v>
      </c>
      <c r="C179" s="12">
        <v>-4669</v>
      </c>
      <c r="D179" s="19">
        <v>18321</v>
      </c>
      <c r="E179" s="12">
        <v>61914</v>
      </c>
      <c r="F179" s="12">
        <v>475973</v>
      </c>
      <c r="G179" s="12"/>
      <c r="H179" s="12">
        <v>4790668</v>
      </c>
      <c r="J179" s="20" t="s">
        <v>101</v>
      </c>
    </row>
    <row r="180" spans="1:10" ht="12.75">
      <c r="A180" s="36" t="s">
        <v>90</v>
      </c>
      <c r="B180" s="12">
        <v>557017</v>
      </c>
      <c r="C180" s="12">
        <v>-4010</v>
      </c>
      <c r="D180" s="19">
        <v>24454</v>
      </c>
      <c r="E180" s="12">
        <v>280191</v>
      </c>
      <c r="F180" s="12">
        <v>808744</v>
      </c>
      <c r="G180" s="12"/>
      <c r="H180" s="12">
        <v>4610014</v>
      </c>
      <c r="J180" s="20" t="s">
        <v>102</v>
      </c>
    </row>
    <row r="181" spans="1:10" ht="13.5" thickBot="1">
      <c r="A181" s="41" t="s">
        <v>91</v>
      </c>
      <c r="B181" s="42">
        <v>548196</v>
      </c>
      <c r="C181" s="42">
        <v>4011</v>
      </c>
      <c r="D181" s="43">
        <v>18105</v>
      </c>
      <c r="E181" s="42">
        <v>219452</v>
      </c>
      <c r="F181" s="42">
        <v>753554</v>
      </c>
      <c r="G181" s="42"/>
      <c r="H181" s="42">
        <v>4390562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4">
        <v>79946</v>
      </c>
      <c r="C183" s="19">
        <v>0</v>
      </c>
      <c r="D183" s="19">
        <v>9694</v>
      </c>
      <c r="E183" s="11">
        <v>479409</v>
      </c>
      <c r="F183" s="4">
        <v>549661</v>
      </c>
      <c r="G183" s="4"/>
      <c r="H183" s="4">
        <v>3911153</v>
      </c>
      <c r="J183" s="20" t="s">
        <v>92</v>
      </c>
    </row>
    <row r="184" spans="1:10" ht="12.75">
      <c r="A184" s="36" t="s">
        <v>81</v>
      </c>
      <c r="B184" s="4">
        <v>401233</v>
      </c>
      <c r="C184" s="19">
        <v>187</v>
      </c>
      <c r="D184" s="19">
        <v>9464</v>
      </c>
      <c r="E184" s="4">
        <v>179855</v>
      </c>
      <c r="F184" s="4">
        <v>571811</v>
      </c>
      <c r="G184" s="4"/>
      <c r="H184" s="4">
        <v>3731298</v>
      </c>
      <c r="J184" s="20" t="s">
        <v>93</v>
      </c>
    </row>
    <row r="185" spans="1:10" ht="12.75">
      <c r="A185" s="36" t="s">
        <v>82</v>
      </c>
      <c r="B185" s="4">
        <v>258814</v>
      </c>
      <c r="C185" s="19">
        <v>-37</v>
      </c>
      <c r="D185" s="19">
        <v>7088</v>
      </c>
      <c r="E185" s="4">
        <v>473060</v>
      </c>
      <c r="F185" s="4">
        <v>724749</v>
      </c>
      <c r="G185" s="4"/>
      <c r="H185" s="4">
        <v>3258238</v>
      </c>
      <c r="J185" s="20" t="s">
        <v>94</v>
      </c>
    </row>
    <row r="186" spans="1:10" ht="12.75">
      <c r="A186" s="36" t="s">
        <v>83</v>
      </c>
      <c r="B186" s="4">
        <v>418912</v>
      </c>
      <c r="C186" s="19">
        <v>37</v>
      </c>
      <c r="D186" s="19">
        <v>13740</v>
      </c>
      <c r="E186" s="12">
        <v>29480</v>
      </c>
      <c r="F186" s="12">
        <v>434689</v>
      </c>
      <c r="G186" s="12"/>
      <c r="H186" s="4">
        <v>3228758</v>
      </c>
      <c r="J186" s="20" t="s">
        <v>95</v>
      </c>
    </row>
    <row r="187" spans="1:10" ht="12.75">
      <c r="A187" s="36" t="s">
        <v>84</v>
      </c>
      <c r="B187" s="4">
        <v>558250</v>
      </c>
      <c r="C187" s="19">
        <v>0</v>
      </c>
      <c r="D187" s="19">
        <v>7404</v>
      </c>
      <c r="E187" s="12">
        <v>-173347</v>
      </c>
      <c r="F187" s="12">
        <v>377499</v>
      </c>
      <c r="G187" s="12"/>
      <c r="H187" s="4">
        <v>3402105</v>
      </c>
      <c r="J187" s="20" t="s">
        <v>96</v>
      </c>
    </row>
    <row r="188" spans="1:10" ht="12.75">
      <c r="A188" s="36" t="s">
        <v>85</v>
      </c>
      <c r="B188" s="4">
        <v>276701</v>
      </c>
      <c r="C188" s="19">
        <v>0</v>
      </c>
      <c r="D188" s="19">
        <v>17462</v>
      </c>
      <c r="E188" s="12">
        <v>251449</v>
      </c>
      <c r="F188" s="12">
        <v>510688</v>
      </c>
      <c r="G188" s="12"/>
      <c r="H188" s="4">
        <v>3150656</v>
      </c>
      <c r="J188" s="20" t="s">
        <v>97</v>
      </c>
    </row>
    <row r="189" spans="1:10" ht="12.75">
      <c r="A189" s="36" t="s">
        <v>86</v>
      </c>
      <c r="B189" s="4">
        <v>342283</v>
      </c>
      <c r="C189" s="19">
        <v>1</v>
      </c>
      <c r="D189" s="19">
        <v>11021</v>
      </c>
      <c r="E189" s="12">
        <v>111383</v>
      </c>
      <c r="F189" s="12">
        <v>442646</v>
      </c>
      <c r="G189" s="12"/>
      <c r="H189" s="4">
        <v>3039273</v>
      </c>
      <c r="J189" s="20" t="s">
        <v>98</v>
      </c>
    </row>
    <row r="190" spans="1:10" ht="12.75">
      <c r="A190" s="36" t="s">
        <v>87</v>
      </c>
      <c r="B190" s="12">
        <v>683330</v>
      </c>
      <c r="C190" s="19">
        <v>-4090</v>
      </c>
      <c r="D190" s="19">
        <v>4711</v>
      </c>
      <c r="E190" s="12">
        <v>-242968</v>
      </c>
      <c r="F190" s="12">
        <v>431561</v>
      </c>
      <c r="G190" s="12"/>
      <c r="H190" s="12">
        <v>3282241</v>
      </c>
      <c r="J190" s="20" t="s">
        <v>99</v>
      </c>
    </row>
    <row r="191" spans="1:10" ht="12.75">
      <c r="A191" s="36" t="s">
        <v>88</v>
      </c>
      <c r="B191" s="12">
        <v>596998</v>
      </c>
      <c r="C191" s="19">
        <v>8550</v>
      </c>
      <c r="D191" s="19">
        <v>6539</v>
      </c>
      <c r="E191" s="12">
        <v>-150443</v>
      </c>
      <c r="F191" s="12">
        <v>448566</v>
      </c>
      <c r="G191" s="12"/>
      <c r="H191" s="12">
        <v>3432684</v>
      </c>
      <c r="J191" s="20" t="s">
        <v>100</v>
      </c>
    </row>
    <row r="192" spans="1:10" ht="12.75">
      <c r="A192" s="36" t="s">
        <v>89</v>
      </c>
      <c r="B192" s="12">
        <v>583988</v>
      </c>
      <c r="C192" s="19">
        <v>-24020</v>
      </c>
      <c r="D192" s="19">
        <v>3502</v>
      </c>
      <c r="E192" s="12">
        <v>-36737</v>
      </c>
      <c r="F192" s="12">
        <v>519729</v>
      </c>
      <c r="G192" s="12"/>
      <c r="H192" s="12">
        <v>3469421</v>
      </c>
      <c r="J192" s="20" t="s">
        <v>101</v>
      </c>
    </row>
    <row r="193" spans="1:10" ht="12.75">
      <c r="A193" s="36" t="s">
        <v>102</v>
      </c>
      <c r="B193" s="12">
        <v>821626</v>
      </c>
      <c r="C193" s="19">
        <v>13540</v>
      </c>
      <c r="D193" s="19">
        <v>2082</v>
      </c>
      <c r="E193" s="12">
        <v>-271596</v>
      </c>
      <c r="F193" s="12">
        <v>561488</v>
      </c>
      <c r="G193" s="12"/>
      <c r="H193" s="12">
        <v>3741017</v>
      </c>
      <c r="J193" s="20" t="s">
        <v>102</v>
      </c>
    </row>
    <row r="194" spans="1:10" ht="13.5" thickBot="1">
      <c r="A194" s="41" t="s">
        <v>91</v>
      </c>
      <c r="B194" s="42">
        <v>1009761</v>
      </c>
      <c r="C194" s="43">
        <v>0</v>
      </c>
      <c r="D194" s="43">
        <v>3235</v>
      </c>
      <c r="E194" s="42">
        <v>-291682</v>
      </c>
      <c r="F194" s="42">
        <v>714844</v>
      </c>
      <c r="G194" s="42"/>
      <c r="H194" s="42">
        <v>4032699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4">
        <v>429531</v>
      </c>
      <c r="C196" s="19">
        <v>0</v>
      </c>
      <c r="D196" s="19">
        <v>6825</v>
      </c>
      <c r="E196" s="11">
        <v>446927</v>
      </c>
      <c r="F196" s="4">
        <v>869633</v>
      </c>
      <c r="G196" s="4"/>
      <c r="H196" s="4">
        <v>3585772</v>
      </c>
      <c r="J196" s="20" t="s">
        <v>92</v>
      </c>
    </row>
    <row r="197" spans="1:10" ht="12.75">
      <c r="A197" s="36" t="s">
        <v>81</v>
      </c>
      <c r="B197" s="4">
        <v>258484</v>
      </c>
      <c r="C197" s="19">
        <v>0</v>
      </c>
      <c r="D197" s="19">
        <v>33</v>
      </c>
      <c r="E197" s="4">
        <v>593293</v>
      </c>
      <c r="F197" s="4">
        <v>851744</v>
      </c>
      <c r="G197" s="4"/>
      <c r="H197" s="4">
        <v>2992479</v>
      </c>
      <c r="J197" s="20" t="s">
        <v>93</v>
      </c>
    </row>
    <row r="198" spans="1:10" ht="12.75">
      <c r="A198" s="36" t="s">
        <v>82</v>
      </c>
      <c r="B198" s="4">
        <v>988985</v>
      </c>
      <c r="C198" s="19">
        <v>-3095</v>
      </c>
      <c r="D198" s="19">
        <v>8286</v>
      </c>
      <c r="E198" s="4">
        <v>45433</v>
      </c>
      <c r="F198" s="4">
        <v>1023037</v>
      </c>
      <c r="G198" s="4"/>
      <c r="H198" s="4">
        <v>2947046</v>
      </c>
      <c r="J198" s="20" t="s">
        <v>94</v>
      </c>
    </row>
    <row r="199" spans="1:10" ht="12.75">
      <c r="A199" s="36" t="s">
        <v>83</v>
      </c>
      <c r="B199" s="4">
        <v>327590</v>
      </c>
      <c r="C199" s="19">
        <v>167</v>
      </c>
      <c r="D199" s="19">
        <v>5900</v>
      </c>
      <c r="E199" s="12">
        <v>363477</v>
      </c>
      <c r="F199" s="12">
        <v>685334</v>
      </c>
      <c r="G199" s="12"/>
      <c r="H199" s="4">
        <v>2583569</v>
      </c>
      <c r="J199" s="20" t="s">
        <v>95</v>
      </c>
    </row>
    <row r="200" spans="1:10" ht="12.75">
      <c r="A200" s="36" t="s">
        <v>84</v>
      </c>
      <c r="B200" s="4">
        <v>732186</v>
      </c>
      <c r="C200" s="19">
        <v>0</v>
      </c>
      <c r="D200" s="19">
        <v>7218</v>
      </c>
      <c r="E200" s="12">
        <v>-178731</v>
      </c>
      <c r="F200" s="12">
        <v>546237</v>
      </c>
      <c r="G200" s="12"/>
      <c r="H200" s="4">
        <v>2762300</v>
      </c>
      <c r="J200" s="20" t="s">
        <v>96</v>
      </c>
    </row>
    <row r="201" spans="1:10" ht="12.75">
      <c r="A201" s="36" t="s">
        <v>85</v>
      </c>
      <c r="B201" s="4">
        <v>1134033</v>
      </c>
      <c r="C201" s="12">
        <v>-5624</v>
      </c>
      <c r="D201" s="19">
        <v>7690</v>
      </c>
      <c r="E201" s="12">
        <v>-353068</v>
      </c>
      <c r="F201" s="12">
        <v>767651</v>
      </c>
      <c r="G201" s="12"/>
      <c r="H201" s="4">
        <v>3115368</v>
      </c>
      <c r="J201" s="20" t="s">
        <v>97</v>
      </c>
    </row>
    <row r="202" spans="1:10" ht="12.75">
      <c r="A202" s="36" t="s">
        <v>86</v>
      </c>
      <c r="B202" s="4">
        <v>213375</v>
      </c>
      <c r="C202" s="12">
        <v>148292</v>
      </c>
      <c r="D202" s="19">
        <v>3236</v>
      </c>
      <c r="E202" s="12">
        <v>326682</v>
      </c>
      <c r="F202" s="12">
        <v>685113</v>
      </c>
      <c r="G202" s="12"/>
      <c r="H202" s="4">
        <v>2788686</v>
      </c>
      <c r="J202" s="20" t="s">
        <v>98</v>
      </c>
    </row>
    <row r="203" spans="1:10" ht="12.75">
      <c r="A203" s="36" t="s">
        <v>87</v>
      </c>
      <c r="B203" s="12">
        <v>674880</v>
      </c>
      <c r="C203" s="12">
        <v>-31626</v>
      </c>
      <c r="D203" s="19">
        <v>3247</v>
      </c>
      <c r="E203" s="12">
        <v>115923</v>
      </c>
      <c r="F203" s="12">
        <v>755930</v>
      </c>
      <c r="G203" s="12"/>
      <c r="H203" s="12">
        <v>2672763</v>
      </c>
      <c r="J203" s="20" t="s">
        <v>99</v>
      </c>
    </row>
    <row r="204" spans="1:10" ht="12.75">
      <c r="A204" s="36" t="s">
        <v>88</v>
      </c>
      <c r="B204" s="12">
        <v>1072820</v>
      </c>
      <c r="C204" s="12">
        <v>4067</v>
      </c>
      <c r="D204" s="19">
        <v>7091</v>
      </c>
      <c r="E204" s="12">
        <v>-298259</v>
      </c>
      <c r="F204" s="12">
        <v>771537</v>
      </c>
      <c r="G204" s="12"/>
      <c r="H204" s="12">
        <v>2971022</v>
      </c>
      <c r="J204" s="20" t="s">
        <v>100</v>
      </c>
    </row>
    <row r="205" spans="1:10" ht="12.75">
      <c r="A205" s="36" t="s">
        <v>89</v>
      </c>
      <c r="B205" s="12">
        <v>741412</v>
      </c>
      <c r="C205" s="12">
        <v>1702</v>
      </c>
      <c r="D205" s="19">
        <v>5221</v>
      </c>
      <c r="E205" s="12">
        <v>47663</v>
      </c>
      <c r="F205" s="12">
        <v>785556</v>
      </c>
      <c r="G205" s="12"/>
      <c r="H205" s="12">
        <v>2923359</v>
      </c>
      <c r="J205" s="20" t="s">
        <v>101</v>
      </c>
    </row>
    <row r="206" spans="1:10" ht="12.75">
      <c r="A206" s="36" t="s">
        <v>90</v>
      </c>
      <c r="B206" s="12">
        <v>1211118</v>
      </c>
      <c r="C206" s="12">
        <v>112475</v>
      </c>
      <c r="D206" s="19">
        <v>33339</v>
      </c>
      <c r="E206" s="12">
        <v>-454984</v>
      </c>
      <c r="F206" s="12">
        <v>835270</v>
      </c>
      <c r="G206" s="12"/>
      <c r="H206" s="12">
        <v>3378343</v>
      </c>
      <c r="J206" s="20" t="s">
        <v>102</v>
      </c>
    </row>
    <row r="207" spans="1:10" ht="13.5" thickBot="1">
      <c r="A207" s="41" t="s">
        <v>91</v>
      </c>
      <c r="B207" s="42">
        <v>903754</v>
      </c>
      <c r="C207" s="42">
        <v>34508</v>
      </c>
      <c r="D207" s="43">
        <v>22289</v>
      </c>
      <c r="E207" s="42">
        <v>-60713</v>
      </c>
      <c r="F207" s="42">
        <v>855260</v>
      </c>
      <c r="G207" s="42"/>
      <c r="H207" s="42">
        <v>3439056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4">
        <v>1103573</v>
      </c>
      <c r="C209" s="4">
        <v>-28027</v>
      </c>
      <c r="D209" s="19">
        <v>3889</v>
      </c>
      <c r="E209" s="11">
        <v>-403199</v>
      </c>
      <c r="F209" s="4">
        <v>668458</v>
      </c>
      <c r="G209" s="4"/>
      <c r="H209" s="4">
        <v>3842255</v>
      </c>
      <c r="J209" s="20" t="s">
        <v>92</v>
      </c>
    </row>
    <row r="210" spans="1:10" ht="12.75">
      <c r="A210" s="36" t="s">
        <v>81</v>
      </c>
      <c r="B210" s="4">
        <v>545394</v>
      </c>
      <c r="C210" s="4">
        <v>3277</v>
      </c>
      <c r="D210" s="19">
        <v>14084</v>
      </c>
      <c r="E210" s="4">
        <v>285620</v>
      </c>
      <c r="F210" s="4">
        <v>820207</v>
      </c>
      <c r="G210" s="4"/>
      <c r="H210" s="4">
        <v>3556635</v>
      </c>
      <c r="J210" s="20" t="s">
        <v>93</v>
      </c>
    </row>
    <row r="211" spans="1:10" ht="12.75">
      <c r="A211" s="36" t="s">
        <v>82</v>
      </c>
      <c r="B211" s="4">
        <v>1166322</v>
      </c>
      <c r="C211" s="4">
        <v>-2340</v>
      </c>
      <c r="D211" s="19">
        <v>17779</v>
      </c>
      <c r="E211" s="4">
        <v>-467956</v>
      </c>
      <c r="F211" s="4">
        <v>678247</v>
      </c>
      <c r="G211" s="4"/>
      <c r="H211" s="4">
        <v>4024591</v>
      </c>
      <c r="J211" s="20" t="s">
        <v>94</v>
      </c>
    </row>
    <row r="212" spans="1:10" ht="12.75">
      <c r="A212" s="36" t="s">
        <v>83</v>
      </c>
      <c r="B212" s="4">
        <v>494207</v>
      </c>
      <c r="C212" s="19">
        <v>0</v>
      </c>
      <c r="D212" s="19">
        <v>9827</v>
      </c>
      <c r="E212" s="12">
        <v>-8546</v>
      </c>
      <c r="F212" s="12">
        <v>475834</v>
      </c>
      <c r="G212" s="12"/>
      <c r="H212" s="4">
        <v>4033137</v>
      </c>
      <c r="J212" s="20" t="s">
        <v>95</v>
      </c>
    </row>
    <row r="213" spans="1:10" ht="12.75">
      <c r="A213" s="36" t="s">
        <v>84</v>
      </c>
      <c r="B213" s="4">
        <v>602669</v>
      </c>
      <c r="C213" s="19">
        <v>-5</v>
      </c>
      <c r="D213" s="19">
        <v>3216</v>
      </c>
      <c r="E213" s="12">
        <v>-124168</v>
      </c>
      <c r="F213" s="12">
        <v>475280</v>
      </c>
      <c r="G213" s="12"/>
      <c r="H213" s="4">
        <v>4157305</v>
      </c>
      <c r="J213" s="20" t="s">
        <v>96</v>
      </c>
    </row>
    <row r="214" spans="1:10" ht="12.75">
      <c r="A214" s="36" t="s">
        <v>85</v>
      </c>
      <c r="B214" s="4">
        <v>659647</v>
      </c>
      <c r="C214" s="19">
        <v>63</v>
      </c>
      <c r="D214" s="19">
        <v>31549</v>
      </c>
      <c r="E214" s="12">
        <v>-67349</v>
      </c>
      <c r="F214" s="12">
        <v>560812</v>
      </c>
      <c r="G214" s="12"/>
      <c r="H214" s="4">
        <v>4224654</v>
      </c>
      <c r="J214" s="20" t="s">
        <v>97</v>
      </c>
    </row>
    <row r="215" spans="1:10" ht="12.75">
      <c r="A215" s="36" t="s">
        <v>86</v>
      </c>
      <c r="B215" s="4">
        <v>342315</v>
      </c>
      <c r="C215" s="19">
        <v>33</v>
      </c>
      <c r="D215" s="19">
        <v>10162</v>
      </c>
      <c r="E215" s="12">
        <v>166319</v>
      </c>
      <c r="F215" s="12">
        <v>498505</v>
      </c>
      <c r="G215" s="12"/>
      <c r="H215" s="4">
        <v>4058335</v>
      </c>
      <c r="J215" s="20" t="s">
        <v>98</v>
      </c>
    </row>
    <row r="216" spans="1:10" ht="12.75">
      <c r="A216" s="36" t="s">
        <v>87</v>
      </c>
      <c r="B216" s="12">
        <v>766211</v>
      </c>
      <c r="C216" s="19">
        <v>0</v>
      </c>
      <c r="D216" s="19">
        <v>3518</v>
      </c>
      <c r="E216" s="12">
        <v>-244825</v>
      </c>
      <c r="F216" s="12">
        <v>554601</v>
      </c>
      <c r="G216" s="12"/>
      <c r="H216" s="12">
        <v>4303160</v>
      </c>
      <c r="J216" s="20" t="s">
        <v>99</v>
      </c>
    </row>
    <row r="217" spans="1:10" ht="12.75">
      <c r="A217" s="36" t="s">
        <v>88</v>
      </c>
      <c r="B217" s="12">
        <v>377531</v>
      </c>
      <c r="C217" s="19">
        <v>0</v>
      </c>
      <c r="D217" s="19">
        <v>29928</v>
      </c>
      <c r="E217" s="12">
        <v>308405</v>
      </c>
      <c r="F217" s="12">
        <v>619275</v>
      </c>
      <c r="G217" s="12"/>
      <c r="H217" s="12">
        <v>3994755</v>
      </c>
      <c r="J217" s="20" t="s">
        <v>100</v>
      </c>
    </row>
    <row r="218" spans="1:10" ht="12.75">
      <c r="A218" s="36" t="s">
        <v>89</v>
      </c>
      <c r="B218" s="12">
        <v>848387</v>
      </c>
      <c r="C218" s="12">
        <v>2066</v>
      </c>
      <c r="D218" s="19">
        <v>22315</v>
      </c>
      <c r="E218" s="12">
        <v>-53518</v>
      </c>
      <c r="F218" s="12">
        <v>774620</v>
      </c>
      <c r="G218" s="12"/>
      <c r="H218" s="12">
        <v>4048273</v>
      </c>
      <c r="J218" s="20" t="s">
        <v>101</v>
      </c>
    </row>
    <row r="219" spans="1:10" ht="12.75">
      <c r="A219" s="36" t="s">
        <v>90</v>
      </c>
      <c r="B219" s="12">
        <v>332684</v>
      </c>
      <c r="C219" s="12">
        <v>10860</v>
      </c>
      <c r="D219" s="19">
        <v>26944</v>
      </c>
      <c r="E219" s="12">
        <v>622853</v>
      </c>
      <c r="F219" s="12">
        <v>939453</v>
      </c>
      <c r="G219" s="12"/>
      <c r="H219" s="12">
        <v>3425420</v>
      </c>
      <c r="J219" s="20" t="s">
        <v>102</v>
      </c>
    </row>
    <row r="220" spans="1:10" ht="13.5" thickBot="1">
      <c r="A220" s="41" t="s">
        <v>91</v>
      </c>
      <c r="B220" s="42">
        <v>881450</v>
      </c>
      <c r="C220" s="42">
        <v>19595</v>
      </c>
      <c r="D220" s="43">
        <v>17246</v>
      </c>
      <c r="E220" s="42">
        <v>-44729</v>
      </c>
      <c r="F220" s="42">
        <v>839070</v>
      </c>
      <c r="G220" s="42"/>
      <c r="H220" s="42">
        <v>3470149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4">
        <v>1092534</v>
      </c>
      <c r="C222" s="4">
        <v>9665</v>
      </c>
      <c r="D222" s="19">
        <v>34693</v>
      </c>
      <c r="E222" s="11">
        <v>-427160</v>
      </c>
      <c r="F222" s="4">
        <v>640346</v>
      </c>
      <c r="G222" s="4"/>
      <c r="H222" s="4">
        <v>3897309</v>
      </c>
      <c r="J222" s="20" t="s">
        <v>92</v>
      </c>
    </row>
    <row r="223" spans="1:10" ht="12.75">
      <c r="A223" s="36" t="s">
        <v>81</v>
      </c>
      <c r="B223" s="4">
        <v>242048</v>
      </c>
      <c r="C223" s="4">
        <v>3887</v>
      </c>
      <c r="D223" s="19">
        <v>16910</v>
      </c>
      <c r="E223" s="4">
        <v>370267</v>
      </c>
      <c r="F223" s="4">
        <v>599292</v>
      </c>
      <c r="G223" s="4"/>
      <c r="H223" s="4">
        <v>3527042</v>
      </c>
      <c r="J223" s="20" t="s">
        <v>93</v>
      </c>
    </row>
    <row r="224" spans="1:10" ht="12.75">
      <c r="A224" s="36" t="s">
        <v>82</v>
      </c>
      <c r="B224" s="4">
        <v>1165501</v>
      </c>
      <c r="C224" s="4">
        <v>-2343</v>
      </c>
      <c r="D224" s="19">
        <v>13722</v>
      </c>
      <c r="E224" s="4">
        <v>-632018</v>
      </c>
      <c r="F224" s="4">
        <v>517418</v>
      </c>
      <c r="G224" s="4"/>
      <c r="H224" s="4">
        <v>4159060</v>
      </c>
      <c r="J224" s="20" t="s">
        <v>94</v>
      </c>
    </row>
    <row r="225" spans="1:10" ht="12.75">
      <c r="A225" s="36" t="s">
        <v>83</v>
      </c>
      <c r="B225" s="4">
        <v>381072</v>
      </c>
      <c r="C225" s="12">
        <v>10869</v>
      </c>
      <c r="D225" s="19">
        <v>13617</v>
      </c>
      <c r="E225" s="12">
        <v>127246</v>
      </c>
      <c r="F225" s="12">
        <v>505570</v>
      </c>
      <c r="G225" s="12"/>
      <c r="H225" s="4">
        <v>4031814</v>
      </c>
      <c r="J225" s="20" t="s">
        <v>95</v>
      </c>
    </row>
    <row r="226" spans="1:10" ht="12.75">
      <c r="A226" s="36" t="s">
        <v>84</v>
      </c>
      <c r="B226" s="4">
        <v>609741</v>
      </c>
      <c r="C226" s="12">
        <v>-10413</v>
      </c>
      <c r="D226" s="19">
        <v>22833</v>
      </c>
      <c r="E226" s="12">
        <v>-29491</v>
      </c>
      <c r="F226" s="12">
        <v>547004</v>
      </c>
      <c r="G226" s="12"/>
      <c r="H226" s="4">
        <v>4061305</v>
      </c>
      <c r="J226" s="20" t="s">
        <v>96</v>
      </c>
    </row>
    <row r="227" spans="1:10" ht="12.75">
      <c r="A227" s="36" t="s">
        <v>85</v>
      </c>
      <c r="B227" s="4">
        <v>383851</v>
      </c>
      <c r="C227" s="12">
        <v>142796</v>
      </c>
      <c r="D227" s="19">
        <v>0</v>
      </c>
      <c r="E227" s="12">
        <v>3823</v>
      </c>
      <c r="F227" s="12">
        <v>530470</v>
      </c>
      <c r="G227" s="12"/>
      <c r="H227" s="4">
        <v>4057482</v>
      </c>
      <c r="J227" s="20" t="s">
        <v>97</v>
      </c>
    </row>
    <row r="228" spans="1:10" ht="12.75">
      <c r="A228" s="36" t="s">
        <v>86</v>
      </c>
      <c r="B228" s="4">
        <v>486094</v>
      </c>
      <c r="C228" s="12">
        <v>-3615</v>
      </c>
      <c r="D228" s="19">
        <v>10726</v>
      </c>
      <c r="E228" s="12">
        <v>-94389</v>
      </c>
      <c r="F228" s="12">
        <v>377364</v>
      </c>
      <c r="G228" s="12"/>
      <c r="H228" s="4">
        <v>4151871</v>
      </c>
      <c r="J228" s="20" t="s">
        <v>98</v>
      </c>
    </row>
    <row r="229" spans="1:10" ht="12.75">
      <c r="A229" s="36" t="s">
        <v>87</v>
      </c>
      <c r="B229" s="12">
        <v>368594</v>
      </c>
      <c r="C229" s="12">
        <v>6678</v>
      </c>
      <c r="D229" s="19">
        <v>0</v>
      </c>
      <c r="E229" s="12">
        <v>-23097</v>
      </c>
      <c r="F229" s="12">
        <v>352175</v>
      </c>
      <c r="G229" s="12"/>
      <c r="H229" s="12">
        <v>4174968</v>
      </c>
      <c r="J229" s="20" t="s">
        <v>99</v>
      </c>
    </row>
    <row r="230" spans="1:10" ht="12.75">
      <c r="A230" s="36" t="s">
        <v>88</v>
      </c>
      <c r="B230" s="12">
        <v>662965</v>
      </c>
      <c r="C230" s="12">
        <v>101</v>
      </c>
      <c r="D230" s="19">
        <v>11019</v>
      </c>
      <c r="E230" s="12">
        <v>-49639</v>
      </c>
      <c r="F230" s="12">
        <v>602408</v>
      </c>
      <c r="G230" s="12"/>
      <c r="H230" s="12">
        <v>4224607</v>
      </c>
      <c r="J230" s="20" t="s">
        <v>100</v>
      </c>
    </row>
    <row r="231" spans="1:10" ht="12.75">
      <c r="A231" s="36" t="s">
        <v>89</v>
      </c>
      <c r="B231" s="12">
        <v>1039074</v>
      </c>
      <c r="C231" s="19">
        <v>0</v>
      </c>
      <c r="D231" s="19">
        <v>0</v>
      </c>
      <c r="E231" s="12">
        <v>-334921</v>
      </c>
      <c r="F231" s="12">
        <v>704153</v>
      </c>
      <c r="G231" s="12"/>
      <c r="H231" s="12">
        <v>4559528</v>
      </c>
      <c r="J231" s="20" t="s">
        <v>101</v>
      </c>
    </row>
    <row r="232" spans="1:10" ht="12.75">
      <c r="A232" s="36" t="s">
        <v>90</v>
      </c>
      <c r="B232" s="12">
        <v>594148</v>
      </c>
      <c r="C232" s="12">
        <v>6882</v>
      </c>
      <c r="D232" s="19">
        <v>21475</v>
      </c>
      <c r="E232" s="12">
        <v>231947</v>
      </c>
      <c r="F232" s="12">
        <v>811502</v>
      </c>
      <c r="G232" s="12"/>
      <c r="H232" s="12">
        <v>4327581</v>
      </c>
      <c r="J232" s="20" t="s">
        <v>102</v>
      </c>
    </row>
    <row r="233" spans="1:10" ht="13.5" thickBot="1">
      <c r="A233" s="41" t="s">
        <v>91</v>
      </c>
      <c r="B233" s="42">
        <v>541163</v>
      </c>
      <c r="C233" s="42">
        <v>166</v>
      </c>
      <c r="D233" s="43">
        <v>11796</v>
      </c>
      <c r="E233" s="42">
        <v>580175</v>
      </c>
      <c r="F233" s="42">
        <v>809709</v>
      </c>
      <c r="G233" s="42"/>
      <c r="H233" s="42">
        <v>3747406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0" ht="12.75">
      <c r="A235" s="36" t="s">
        <v>80</v>
      </c>
      <c r="B235" s="4">
        <v>902367</v>
      </c>
      <c r="C235" s="4">
        <v>66546</v>
      </c>
      <c r="D235" s="19">
        <v>11493</v>
      </c>
      <c r="E235" s="11">
        <v>-435306</v>
      </c>
      <c r="F235" s="4">
        <v>821547</v>
      </c>
      <c r="G235" s="4"/>
      <c r="H235" s="4">
        <v>4182712</v>
      </c>
      <c r="J235" s="20" t="s">
        <v>92</v>
      </c>
    </row>
    <row r="236" spans="1:10" ht="12.75">
      <c r="A236" s="36" t="s">
        <v>81</v>
      </c>
      <c r="B236" s="4">
        <v>553438</v>
      </c>
      <c r="C236" s="4">
        <v>-7411</v>
      </c>
      <c r="D236" s="19">
        <v>20759</v>
      </c>
      <c r="E236" s="4">
        <v>205723</v>
      </c>
      <c r="F236" s="4">
        <v>730761</v>
      </c>
      <c r="G236" s="4"/>
      <c r="H236" s="4">
        <v>3976989</v>
      </c>
      <c r="J236" s="20" t="s">
        <v>93</v>
      </c>
    </row>
    <row r="237" spans="1:10" ht="12.75">
      <c r="A237" s="36" t="s">
        <v>82</v>
      </c>
      <c r="B237" s="4">
        <v>590867</v>
      </c>
      <c r="C237" s="4">
        <v>33</v>
      </c>
      <c r="D237" s="19">
        <v>0</v>
      </c>
      <c r="E237" s="4">
        <v>114377</v>
      </c>
      <c r="F237" s="4">
        <v>706246</v>
      </c>
      <c r="G237" s="4"/>
      <c r="H237" s="4">
        <v>3862612</v>
      </c>
      <c r="J237" s="20" t="s">
        <v>94</v>
      </c>
    </row>
    <row r="238" spans="1:10" ht="12.75">
      <c r="A238" s="36" t="s">
        <v>83</v>
      </c>
      <c r="B238" s="4">
        <v>441294</v>
      </c>
      <c r="C238" s="12">
        <v>49</v>
      </c>
      <c r="D238" s="19">
        <v>31931</v>
      </c>
      <c r="E238" s="12">
        <v>97170</v>
      </c>
      <c r="F238" s="12">
        <v>506580</v>
      </c>
      <c r="G238" s="12"/>
      <c r="H238" s="4">
        <v>3765442</v>
      </c>
      <c r="J238" s="20" t="s">
        <v>95</v>
      </c>
    </row>
    <row r="239" spans="1:10" ht="12.75">
      <c r="A239" s="36" t="s">
        <v>84</v>
      </c>
      <c r="B239" s="4">
        <v>222723</v>
      </c>
      <c r="C239" s="12">
        <v>-2230</v>
      </c>
      <c r="D239" s="19">
        <v>0</v>
      </c>
      <c r="E239" s="12">
        <v>173135</v>
      </c>
      <c r="F239" s="12">
        <v>400185</v>
      </c>
      <c r="G239" s="12"/>
      <c r="H239" s="4">
        <v>3592307</v>
      </c>
      <c r="J239" s="20" t="s">
        <v>96</v>
      </c>
    </row>
    <row r="240" spans="1:10" ht="12.75">
      <c r="A240" s="36" t="s">
        <v>85</v>
      </c>
      <c r="B240" s="4">
        <v>211697</v>
      </c>
      <c r="C240" s="12">
        <v>-4462</v>
      </c>
      <c r="D240" s="19">
        <v>0</v>
      </c>
      <c r="E240" s="12">
        <v>241933</v>
      </c>
      <c r="F240" s="12">
        <v>449168</v>
      </c>
      <c r="G240" s="12"/>
      <c r="H240" s="4">
        <v>3350374</v>
      </c>
      <c r="J240" s="20" t="s">
        <v>97</v>
      </c>
    </row>
    <row r="241" spans="1:10" ht="12.75">
      <c r="A241" s="36" t="s">
        <v>86</v>
      </c>
      <c r="B241" s="4">
        <v>713544</v>
      </c>
      <c r="C241" s="19">
        <v>0</v>
      </c>
      <c r="D241" s="19">
        <v>0</v>
      </c>
      <c r="E241" s="12">
        <v>-264255</v>
      </c>
      <c r="F241" s="12">
        <v>440493</v>
      </c>
      <c r="G241" s="12"/>
      <c r="H241" s="4">
        <v>3614629</v>
      </c>
      <c r="J241" s="20" t="s">
        <v>98</v>
      </c>
    </row>
    <row r="242" spans="1:10" ht="12.75">
      <c r="A242" s="36" t="s">
        <v>87</v>
      </c>
      <c r="B242" s="12">
        <v>687139</v>
      </c>
      <c r="C242" s="12">
        <v>3977</v>
      </c>
      <c r="D242" s="19">
        <v>0</v>
      </c>
      <c r="E242" s="12">
        <v>-319224</v>
      </c>
      <c r="F242" s="12">
        <v>373921</v>
      </c>
      <c r="G242" s="12"/>
      <c r="H242" s="12">
        <v>3933853</v>
      </c>
      <c r="J242" s="20" t="s">
        <v>99</v>
      </c>
    </row>
    <row r="243" spans="1:10" ht="12.75">
      <c r="A243" s="36" t="s">
        <v>88</v>
      </c>
      <c r="B243" s="12">
        <v>710180</v>
      </c>
      <c r="C243" s="12">
        <v>-2697</v>
      </c>
      <c r="D243" s="19">
        <v>0</v>
      </c>
      <c r="E243" s="12">
        <v>-170054</v>
      </c>
      <c r="F243" s="12">
        <v>537429</v>
      </c>
      <c r="G243" s="12"/>
      <c r="H243" s="12">
        <v>4103907</v>
      </c>
      <c r="J243" s="20" t="s">
        <v>100</v>
      </c>
    </row>
    <row r="244" spans="1:10" ht="12.75">
      <c r="A244" s="36" t="s">
        <v>89</v>
      </c>
      <c r="B244" s="12">
        <v>595776</v>
      </c>
      <c r="C244" s="12">
        <v>-7623</v>
      </c>
      <c r="D244" s="19">
        <v>0</v>
      </c>
      <c r="E244" s="12">
        <v>-12204</v>
      </c>
      <c r="F244" s="12">
        <v>575949</v>
      </c>
      <c r="G244" s="12"/>
      <c r="H244" s="12">
        <v>4116111</v>
      </c>
      <c r="J244" s="20" t="s">
        <v>101</v>
      </c>
    </row>
    <row r="245" spans="1:10" ht="12.75">
      <c r="A245" s="36" t="s">
        <v>90</v>
      </c>
      <c r="B245" s="12">
        <v>741941</v>
      </c>
      <c r="C245" s="12">
        <v>-21</v>
      </c>
      <c r="D245" s="19">
        <v>0</v>
      </c>
      <c r="E245" s="12">
        <v>-574598</v>
      </c>
      <c r="F245" s="12">
        <v>591330</v>
      </c>
      <c r="G245" s="12"/>
      <c r="H245" s="12">
        <v>4690709</v>
      </c>
      <c r="J245" s="20" t="s">
        <v>102</v>
      </c>
    </row>
    <row r="246" spans="1:10" ht="13.5" thickBot="1">
      <c r="A246" s="41" t="s">
        <v>91</v>
      </c>
      <c r="B246" s="42">
        <v>339872</v>
      </c>
      <c r="C246" s="42">
        <v>3033</v>
      </c>
      <c r="D246" s="43">
        <v>0</v>
      </c>
      <c r="E246" s="42">
        <v>773952</v>
      </c>
      <c r="F246" s="42">
        <v>692849</v>
      </c>
      <c r="G246" s="42"/>
      <c r="H246" s="42">
        <v>3916757</v>
      </c>
      <c r="I246" s="21"/>
      <c r="J246" s="24" t="s">
        <v>91</v>
      </c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0" ht="12.75">
      <c r="A248" s="36" t="s">
        <v>80</v>
      </c>
      <c r="B248" s="4">
        <v>536037</v>
      </c>
      <c r="C248" s="4">
        <v>-62</v>
      </c>
      <c r="D248" s="19">
        <v>8472</v>
      </c>
      <c r="E248" s="11">
        <v>210281.72999999998</v>
      </c>
      <c r="F248" s="4">
        <v>739749</v>
      </c>
      <c r="G248" s="4"/>
      <c r="H248" s="4">
        <v>3706475.27</v>
      </c>
      <c r="J248" s="20" t="s">
        <v>92</v>
      </c>
    </row>
    <row r="249" spans="1:10" ht="12.75">
      <c r="A249" s="36" t="s">
        <v>81</v>
      </c>
      <c r="B249" s="4">
        <v>532666</v>
      </c>
      <c r="C249" s="4">
        <v>64</v>
      </c>
      <c r="D249" s="19">
        <v>10289</v>
      </c>
      <c r="E249" s="4">
        <v>232106</v>
      </c>
      <c r="F249" s="4">
        <v>754547</v>
      </c>
      <c r="G249" s="4"/>
      <c r="H249" s="4">
        <v>3474369.27</v>
      </c>
      <c r="J249" s="20" t="s">
        <v>93</v>
      </c>
    </row>
    <row r="250" spans="1:10" ht="12.75">
      <c r="A250" s="36" t="s">
        <v>82</v>
      </c>
      <c r="B250" s="4">
        <v>104924</v>
      </c>
      <c r="C250" s="4">
        <v>-305</v>
      </c>
      <c r="D250" s="19">
        <v>10599</v>
      </c>
      <c r="E250" s="4">
        <v>605291</v>
      </c>
      <c r="F250" s="4">
        <v>699311</v>
      </c>
      <c r="G250" s="4"/>
      <c r="H250" s="4">
        <v>2869078.27</v>
      </c>
      <c r="J250" s="20" t="s">
        <v>94</v>
      </c>
    </row>
    <row r="251" spans="1:10" ht="12.75">
      <c r="A251" s="36" t="s">
        <v>83</v>
      </c>
      <c r="B251" s="4">
        <v>251123</v>
      </c>
      <c r="C251" s="12">
        <v>86</v>
      </c>
      <c r="D251" s="19">
        <v>0</v>
      </c>
      <c r="E251" s="12">
        <v>274905</v>
      </c>
      <c r="F251" s="12">
        <v>526114</v>
      </c>
      <c r="G251" s="12"/>
      <c r="H251" s="4">
        <v>2594173.27</v>
      </c>
      <c r="J251" s="20" t="s">
        <v>95</v>
      </c>
    </row>
    <row r="252" spans="1:10" ht="12.75">
      <c r="A252" s="36" t="s">
        <v>84</v>
      </c>
      <c r="B252" s="4">
        <v>475418</v>
      </c>
      <c r="C252" s="12">
        <v>477</v>
      </c>
      <c r="D252" s="19">
        <v>0</v>
      </c>
      <c r="E252" s="12">
        <v>-64962</v>
      </c>
      <c r="F252" s="12">
        <v>410933</v>
      </c>
      <c r="G252" s="12"/>
      <c r="H252" s="4">
        <v>2659135.27</v>
      </c>
      <c r="J252" s="20" t="s">
        <v>96</v>
      </c>
    </row>
    <row r="253" spans="1:10" ht="12.75">
      <c r="A253" s="36" t="s">
        <v>85</v>
      </c>
      <c r="B253" s="4">
        <v>215907</v>
      </c>
      <c r="C253" s="12">
        <v>7320</v>
      </c>
      <c r="D253" s="19">
        <v>0</v>
      </c>
      <c r="E253" s="12">
        <v>102701</v>
      </c>
      <c r="F253" s="12">
        <v>325928</v>
      </c>
      <c r="G253" s="12"/>
      <c r="H253" s="4">
        <v>2556434.27</v>
      </c>
      <c r="J253" s="20" t="s">
        <v>97</v>
      </c>
    </row>
    <row r="254" spans="1:10" ht="12.75">
      <c r="A254" s="36" t="s">
        <v>86</v>
      </c>
      <c r="B254" s="4">
        <v>150554</v>
      </c>
      <c r="C254" s="19">
        <v>0</v>
      </c>
      <c r="D254" s="19">
        <v>1304</v>
      </c>
      <c r="E254" s="12">
        <v>194244</v>
      </c>
      <c r="F254" s="12">
        <v>343494</v>
      </c>
      <c r="G254" s="12"/>
      <c r="H254" s="4">
        <v>2362190.27</v>
      </c>
      <c r="J254" s="20" t="s">
        <v>98</v>
      </c>
    </row>
    <row r="255" spans="1:10" ht="12.75">
      <c r="A255" s="36" t="s">
        <v>99</v>
      </c>
      <c r="B255" s="12">
        <v>443746</v>
      </c>
      <c r="C255" s="12">
        <v>-5</v>
      </c>
      <c r="D255" s="19">
        <v>0</v>
      </c>
      <c r="E255" s="12">
        <v>-40958</v>
      </c>
      <c r="F255" s="12">
        <v>402783</v>
      </c>
      <c r="G255" s="12"/>
      <c r="H255" s="12">
        <v>2403148.27</v>
      </c>
      <c r="J255" s="20" t="s">
        <v>99</v>
      </c>
    </row>
    <row r="256" spans="1:10" ht="12.75">
      <c r="A256" s="36" t="s">
        <v>100</v>
      </c>
      <c r="B256" s="12">
        <v>355731</v>
      </c>
      <c r="C256" s="12">
        <v>10383</v>
      </c>
      <c r="D256" s="19">
        <v>10568</v>
      </c>
      <c r="E256" s="12">
        <v>93041</v>
      </c>
      <c r="F256" s="12">
        <v>448587</v>
      </c>
      <c r="G256" s="12"/>
      <c r="H256" s="12">
        <v>2310107.27</v>
      </c>
      <c r="J256" s="20" t="s">
        <v>100</v>
      </c>
    </row>
    <row r="257" spans="1:10" ht="12.75">
      <c r="A257" s="36" t="s">
        <v>105</v>
      </c>
      <c r="B257" s="12">
        <v>776160</v>
      </c>
      <c r="C257" s="12">
        <v>24126</v>
      </c>
      <c r="D257" s="19">
        <v>9753</v>
      </c>
      <c r="E257" s="12">
        <v>-207347</v>
      </c>
      <c r="F257" s="12">
        <v>583186</v>
      </c>
      <c r="G257" s="12"/>
      <c r="H257" s="12">
        <v>2517454.27</v>
      </c>
      <c r="J257" s="20" t="s">
        <v>101</v>
      </c>
    </row>
    <row r="258" spans="1:10" ht="12.75">
      <c r="A258" s="36" t="s">
        <v>102</v>
      </c>
      <c r="B258" s="12">
        <v>594560</v>
      </c>
      <c r="C258" s="12">
        <v>293</v>
      </c>
      <c r="D258" s="19">
        <v>0</v>
      </c>
      <c r="E258" s="12">
        <v>399</v>
      </c>
      <c r="F258" s="12">
        <v>595252</v>
      </c>
      <c r="G258" s="12"/>
      <c r="H258" s="12">
        <v>2517055.27</v>
      </c>
      <c r="J258" s="20" t="s">
        <v>102</v>
      </c>
    </row>
    <row r="259" spans="1:10" ht="13.5" thickBot="1">
      <c r="A259" s="41" t="s">
        <v>91</v>
      </c>
      <c r="B259" s="42">
        <v>133542</v>
      </c>
      <c r="C259" s="42">
        <v>-11</v>
      </c>
      <c r="D259" s="43">
        <v>20404</v>
      </c>
      <c r="E259" s="42">
        <v>594935</v>
      </c>
      <c r="F259" s="42">
        <v>708062</v>
      </c>
      <c r="G259" s="42"/>
      <c r="H259" s="42">
        <v>1922120.27</v>
      </c>
      <c r="I259" s="21"/>
      <c r="J259" s="24" t="s">
        <v>91</v>
      </c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0" ht="12.75">
      <c r="A261" s="36" t="s">
        <v>80</v>
      </c>
      <c r="B261" s="4">
        <v>703696</v>
      </c>
      <c r="C261" s="19">
        <v>10949</v>
      </c>
      <c r="D261" s="19">
        <v>0</v>
      </c>
      <c r="E261" s="11">
        <v>36766</v>
      </c>
      <c r="F261" s="4">
        <v>749441</v>
      </c>
      <c r="G261" s="4"/>
      <c r="H261" s="4">
        <v>1885354.27</v>
      </c>
      <c r="J261" s="20" t="s">
        <v>92</v>
      </c>
    </row>
    <row r="262" spans="1:10" ht="12.75">
      <c r="A262" s="20" t="s">
        <v>81</v>
      </c>
      <c r="B262" s="4">
        <v>564080</v>
      </c>
      <c r="C262" s="19">
        <v>1</v>
      </c>
      <c r="D262" s="19">
        <v>0</v>
      </c>
      <c r="E262" s="11">
        <v>69334</v>
      </c>
      <c r="F262" s="4">
        <v>633415</v>
      </c>
      <c r="G262" s="4"/>
      <c r="H262" s="4">
        <v>1816020.27</v>
      </c>
      <c r="J262" s="20" t="s">
        <v>93</v>
      </c>
    </row>
    <row r="263" spans="1:10" ht="12.75">
      <c r="A263" s="20" t="s">
        <v>108</v>
      </c>
      <c r="B263" s="4">
        <v>1078593</v>
      </c>
      <c r="C263" s="19">
        <v>-10</v>
      </c>
      <c r="D263" s="19">
        <v>0</v>
      </c>
      <c r="E263" s="11">
        <v>-449456</v>
      </c>
      <c r="F263" s="4">
        <v>629127</v>
      </c>
      <c r="G263" s="4"/>
      <c r="H263" s="4">
        <v>2265476.27</v>
      </c>
      <c r="J263" s="33" t="s">
        <v>94</v>
      </c>
    </row>
    <row r="264" spans="1:10" ht="12.75">
      <c r="A264" s="20" t="s">
        <v>95</v>
      </c>
      <c r="B264" s="4">
        <v>522607</v>
      </c>
      <c r="C264" s="19">
        <v>-57</v>
      </c>
      <c r="D264" s="19">
        <v>0</v>
      </c>
      <c r="E264" s="11">
        <v>-23083</v>
      </c>
      <c r="F264" s="4">
        <v>499467</v>
      </c>
      <c r="G264" s="4"/>
      <c r="H264" s="4">
        <v>2288559.27</v>
      </c>
      <c r="J264" s="20" t="s">
        <v>95</v>
      </c>
    </row>
    <row r="265" spans="1:10" ht="12.75">
      <c r="A265" s="20" t="s">
        <v>111</v>
      </c>
      <c r="B265" s="4">
        <v>471080</v>
      </c>
      <c r="C265" s="19">
        <v>0</v>
      </c>
      <c r="D265" s="19">
        <v>0</v>
      </c>
      <c r="E265" s="11">
        <v>-58876</v>
      </c>
      <c r="F265" s="4">
        <v>412204</v>
      </c>
      <c r="G265" s="4"/>
      <c r="H265" s="4">
        <v>2347435.27</v>
      </c>
      <c r="J265" s="20" t="s">
        <v>96</v>
      </c>
    </row>
    <row r="266" spans="1:10" ht="12.75">
      <c r="A266" s="20" t="s">
        <v>112</v>
      </c>
      <c r="B266" s="4">
        <v>550177</v>
      </c>
      <c r="C266" s="19">
        <v>-22</v>
      </c>
      <c r="D266" s="19">
        <v>0</v>
      </c>
      <c r="E266" s="11">
        <v>-183772</v>
      </c>
      <c r="F266" s="4">
        <v>366383</v>
      </c>
      <c r="G266" s="4"/>
      <c r="H266" s="4">
        <v>2531207.27</v>
      </c>
      <c r="J266" s="33" t="s">
        <v>97</v>
      </c>
    </row>
    <row r="267" spans="1:10" ht="12.75">
      <c r="A267" s="20" t="s">
        <v>115</v>
      </c>
      <c r="B267" s="4">
        <v>606580</v>
      </c>
      <c r="C267" s="19">
        <v>-168</v>
      </c>
      <c r="D267" s="19">
        <v>0</v>
      </c>
      <c r="E267" s="11">
        <v>-297605</v>
      </c>
      <c r="F267" s="4">
        <v>308807</v>
      </c>
      <c r="G267" s="4"/>
      <c r="H267" s="4">
        <v>2828812.27</v>
      </c>
      <c r="J267" s="20" t="s">
        <v>98</v>
      </c>
    </row>
    <row r="268" spans="1:10" ht="12.75">
      <c r="A268" s="20" t="s">
        <v>99</v>
      </c>
      <c r="B268" s="4">
        <v>287160</v>
      </c>
      <c r="C268" s="19">
        <v>96</v>
      </c>
      <c r="D268" s="19">
        <v>0</v>
      </c>
      <c r="E268" s="11">
        <v>58087</v>
      </c>
      <c r="F268" s="4">
        <v>345343</v>
      </c>
      <c r="G268" s="4"/>
      <c r="H268" s="4">
        <v>2770725.27</v>
      </c>
      <c r="J268" s="20" t="s">
        <v>99</v>
      </c>
    </row>
    <row r="269" spans="1:10" ht="12.75">
      <c r="A269" s="20" t="s">
        <v>100</v>
      </c>
      <c r="B269" s="4">
        <v>325499</v>
      </c>
      <c r="C269" s="19">
        <v>-7101</v>
      </c>
      <c r="D269" s="19">
        <v>0</v>
      </c>
      <c r="E269" s="11">
        <v>-81346</v>
      </c>
      <c r="F269" s="4">
        <v>237052</v>
      </c>
      <c r="G269" s="4"/>
      <c r="H269" s="4">
        <v>2852071.27</v>
      </c>
      <c r="J269" s="20" t="s">
        <v>100</v>
      </c>
    </row>
    <row r="270" spans="1:10" ht="12.75">
      <c r="A270" s="20" t="s">
        <v>105</v>
      </c>
      <c r="B270" s="4">
        <v>400906</v>
      </c>
      <c r="C270" s="19">
        <v>7073</v>
      </c>
      <c r="D270" s="19">
        <v>0</v>
      </c>
      <c r="E270" s="11">
        <v>-16735</v>
      </c>
      <c r="F270" s="4">
        <v>391244</v>
      </c>
      <c r="G270" s="4"/>
      <c r="H270" s="4">
        <v>2868806.27</v>
      </c>
      <c r="J270" s="20" t="s">
        <v>101</v>
      </c>
    </row>
    <row r="271" spans="1:10" ht="12.75">
      <c r="A271" s="20" t="s">
        <v>102</v>
      </c>
      <c r="B271" s="4">
        <v>344556</v>
      </c>
      <c r="C271" s="19">
        <v>-1757</v>
      </c>
      <c r="D271" s="19">
        <v>0</v>
      </c>
      <c r="E271" s="11">
        <v>145390</v>
      </c>
      <c r="F271" s="4">
        <v>488189</v>
      </c>
      <c r="G271" s="4"/>
      <c r="H271" s="4">
        <v>2723416.27</v>
      </c>
      <c r="J271" s="20" t="s">
        <v>102</v>
      </c>
    </row>
    <row r="272" spans="1:10" ht="13.5" thickBot="1">
      <c r="A272" s="41" t="s">
        <v>119</v>
      </c>
      <c r="B272" s="42">
        <v>281260</v>
      </c>
      <c r="C272" s="43">
        <v>0</v>
      </c>
      <c r="D272" s="43">
        <v>0</v>
      </c>
      <c r="E272" s="42">
        <v>191120</v>
      </c>
      <c r="F272" s="42">
        <v>472380</v>
      </c>
      <c r="G272" s="42"/>
      <c r="H272" s="42">
        <v>2532296.27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0" ht="12.75">
      <c r="A274" s="36" t="s">
        <v>80</v>
      </c>
      <c r="B274" s="4">
        <v>534368</v>
      </c>
      <c r="C274" s="19">
        <v>6</v>
      </c>
      <c r="D274" s="19">
        <v>10535</v>
      </c>
      <c r="E274" s="11">
        <v>43471</v>
      </c>
      <c r="F274" s="4">
        <v>567310</v>
      </c>
      <c r="G274" s="4"/>
      <c r="H274" s="4">
        <v>2488825.27</v>
      </c>
      <c r="J274" s="20" t="s">
        <v>92</v>
      </c>
    </row>
    <row r="275" spans="1:10" ht="12.75">
      <c r="A275" s="36" t="s">
        <v>121</v>
      </c>
      <c r="B275" s="4">
        <v>179844</v>
      </c>
      <c r="C275" s="19">
        <v>0</v>
      </c>
      <c r="D275" s="19">
        <v>0</v>
      </c>
      <c r="E275" s="11">
        <v>346074</v>
      </c>
      <c r="F275" s="4">
        <v>525918</v>
      </c>
      <c r="G275" s="4"/>
      <c r="H275" s="4">
        <v>2142751.27</v>
      </c>
      <c r="J275" s="20" t="s">
        <v>93</v>
      </c>
    </row>
    <row r="276" spans="1:10" ht="12.75">
      <c r="A276" s="36" t="s">
        <v>124</v>
      </c>
      <c r="B276" s="4">
        <v>82096</v>
      </c>
      <c r="C276" s="19">
        <v>-1</v>
      </c>
      <c r="D276" s="19">
        <v>0</v>
      </c>
      <c r="E276" s="11">
        <v>261858</v>
      </c>
      <c r="F276" s="4">
        <v>343953</v>
      </c>
      <c r="G276" s="4"/>
      <c r="H276" s="4">
        <v>1880893.27</v>
      </c>
      <c r="J276" s="20" t="s">
        <v>94</v>
      </c>
    </row>
    <row r="277" spans="1:10" ht="12.75">
      <c r="A277" s="36" t="s">
        <v>126</v>
      </c>
      <c r="B277" s="4">
        <v>608727</v>
      </c>
      <c r="C277" s="19">
        <v>0</v>
      </c>
      <c r="D277" s="19">
        <v>0</v>
      </c>
      <c r="E277" s="11">
        <v>-273399</v>
      </c>
      <c r="F277" s="4">
        <v>335328</v>
      </c>
      <c r="G277" s="4"/>
      <c r="H277" s="4">
        <v>2154292.27</v>
      </c>
      <c r="J277" s="20" t="s">
        <v>95</v>
      </c>
    </row>
    <row r="278" spans="1:10" ht="12.75">
      <c r="A278" s="36" t="s">
        <v>127</v>
      </c>
      <c r="B278" s="4">
        <v>601854</v>
      </c>
      <c r="C278" s="19">
        <v>-9</v>
      </c>
      <c r="D278" s="19">
        <v>0</v>
      </c>
      <c r="E278" s="11">
        <v>-341087</v>
      </c>
      <c r="F278" s="4">
        <v>260758</v>
      </c>
      <c r="G278" s="4"/>
      <c r="H278" s="4">
        <v>2495379.27</v>
      </c>
      <c r="J278" s="20" t="s">
        <v>96</v>
      </c>
    </row>
    <row r="279" spans="1:10" ht="12.75">
      <c r="A279" s="36" t="s">
        <v>129</v>
      </c>
      <c r="B279" s="4">
        <v>473461</v>
      </c>
      <c r="C279" s="19">
        <v>2</v>
      </c>
      <c r="D279" s="19">
        <v>0</v>
      </c>
      <c r="E279" s="11">
        <v>-262050</v>
      </c>
      <c r="F279" s="4">
        <v>211413</v>
      </c>
      <c r="G279" s="4"/>
      <c r="H279" s="4">
        <v>2757429.27</v>
      </c>
      <c r="J279" s="20" t="s">
        <v>97</v>
      </c>
    </row>
    <row r="280" spans="1:10" ht="12.75">
      <c r="A280" s="36" t="s">
        <v>131</v>
      </c>
      <c r="B280" s="4">
        <v>324416</v>
      </c>
      <c r="C280" s="19">
        <v>0</v>
      </c>
      <c r="D280" s="19">
        <v>0</v>
      </c>
      <c r="E280" s="11">
        <v>-184075</v>
      </c>
      <c r="F280" s="4">
        <v>140341</v>
      </c>
      <c r="G280" s="4"/>
      <c r="H280" s="4">
        <v>2941504.27</v>
      </c>
      <c r="J280" s="20" t="s">
        <v>98</v>
      </c>
    </row>
    <row r="281" spans="1:10" ht="12.75">
      <c r="A281" s="36" t="s">
        <v>132</v>
      </c>
      <c r="B281" s="4">
        <v>73995</v>
      </c>
      <c r="C281" s="19">
        <v>0</v>
      </c>
      <c r="D281" s="19">
        <v>0</v>
      </c>
      <c r="E281" s="11">
        <v>130933</v>
      </c>
      <c r="F281" s="4">
        <v>204928</v>
      </c>
      <c r="G281" s="4"/>
      <c r="H281" s="4">
        <v>2810571.27</v>
      </c>
      <c r="J281" s="20" t="s">
        <v>99</v>
      </c>
    </row>
    <row r="282" spans="1:10" ht="12.75">
      <c r="A282" s="36" t="s">
        <v>133</v>
      </c>
      <c r="B282" s="4">
        <v>304480</v>
      </c>
      <c r="C282" s="4">
        <v>228</v>
      </c>
      <c r="D282" s="19">
        <v>0</v>
      </c>
      <c r="E282" s="11">
        <v>-32331</v>
      </c>
      <c r="F282" s="4">
        <v>272377</v>
      </c>
      <c r="G282" s="4"/>
      <c r="H282" s="4">
        <v>2842902.27</v>
      </c>
      <c r="J282" s="20" t="s">
        <v>100</v>
      </c>
    </row>
    <row r="283" spans="1:10" ht="12.75">
      <c r="A283" s="36" t="s">
        <v>136</v>
      </c>
      <c r="B283" s="4">
        <v>519174</v>
      </c>
      <c r="C283" s="4">
        <v>90</v>
      </c>
      <c r="D283" s="19">
        <v>0</v>
      </c>
      <c r="E283" s="11">
        <v>-137814</v>
      </c>
      <c r="F283" s="4">
        <v>381450</v>
      </c>
      <c r="G283" s="4"/>
      <c r="H283" s="4">
        <v>2980716.27</v>
      </c>
      <c r="J283" s="20" t="s">
        <v>101</v>
      </c>
    </row>
    <row r="284" spans="1:10" ht="12.75">
      <c r="A284" s="36" t="s">
        <v>137</v>
      </c>
      <c r="B284" s="4">
        <v>131543</v>
      </c>
      <c r="C284" s="4">
        <v>9869</v>
      </c>
      <c r="D284" s="19">
        <v>0</v>
      </c>
      <c r="E284" s="11">
        <v>277004</v>
      </c>
      <c r="F284" s="4">
        <v>418416</v>
      </c>
      <c r="G284" s="4"/>
      <c r="H284" s="4">
        <v>2703712.27</v>
      </c>
      <c r="J284" s="20" t="s">
        <v>102</v>
      </c>
    </row>
    <row r="285" spans="1:10" ht="13.5" thickBot="1">
      <c r="A285" s="41" t="s">
        <v>119</v>
      </c>
      <c r="B285" s="42">
        <v>143900</v>
      </c>
      <c r="C285" s="42">
        <v>250</v>
      </c>
      <c r="D285" s="43">
        <v>0</v>
      </c>
      <c r="E285" s="42">
        <v>442175</v>
      </c>
      <c r="F285" s="42">
        <v>586325</v>
      </c>
      <c r="G285" s="42"/>
      <c r="H285" s="42">
        <v>2261537.27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0" ht="12.75">
      <c r="A287" s="36" t="s">
        <v>139</v>
      </c>
      <c r="B287" s="4">
        <v>465402</v>
      </c>
      <c r="C287" s="4">
        <v>-3063</v>
      </c>
      <c r="D287" s="19">
        <v>20904</v>
      </c>
      <c r="E287" s="11">
        <v>176877</v>
      </c>
      <c r="F287" s="4">
        <v>621286</v>
      </c>
      <c r="G287" s="4"/>
      <c r="H287" s="4">
        <v>2084660.27</v>
      </c>
      <c r="J287" s="33" t="s">
        <v>92</v>
      </c>
    </row>
    <row r="288" spans="1:10" ht="12.75">
      <c r="A288" s="36" t="s">
        <v>148</v>
      </c>
      <c r="B288" s="4">
        <v>49599</v>
      </c>
      <c r="C288" s="4">
        <v>4821</v>
      </c>
      <c r="D288" s="19">
        <v>0</v>
      </c>
      <c r="E288" s="11">
        <v>595315</v>
      </c>
      <c r="F288" s="4">
        <v>649735</v>
      </c>
      <c r="G288" s="4"/>
      <c r="H288" s="4">
        <v>1489345.27</v>
      </c>
      <c r="J288" s="33" t="s">
        <v>93</v>
      </c>
    </row>
    <row r="289" spans="1:10" ht="12.75">
      <c r="A289" s="36" t="s">
        <v>108</v>
      </c>
      <c r="B289" s="4">
        <v>188717</v>
      </c>
      <c r="C289" s="4">
        <v>3010</v>
      </c>
      <c r="D289" s="19">
        <v>0</v>
      </c>
      <c r="E289" s="11">
        <v>419387</v>
      </c>
      <c r="F289" s="4">
        <v>611114</v>
      </c>
      <c r="G289" s="4"/>
      <c r="H289" s="4">
        <v>1069958.27</v>
      </c>
      <c r="J289" s="33" t="s">
        <v>94</v>
      </c>
    </row>
    <row r="290" spans="1:10" ht="12.75">
      <c r="A290" s="36" t="s">
        <v>95</v>
      </c>
      <c r="B290" s="4">
        <v>493616</v>
      </c>
      <c r="C290" s="4">
        <v>212</v>
      </c>
      <c r="D290" s="19">
        <v>20330</v>
      </c>
      <c r="E290" s="11">
        <v>-1765</v>
      </c>
      <c r="F290" s="4">
        <v>471733</v>
      </c>
      <c r="G290" s="4"/>
      <c r="H290" s="4">
        <v>1071723.27</v>
      </c>
      <c r="J290" s="33" t="s">
        <v>95</v>
      </c>
    </row>
    <row r="291" spans="1:10" ht="12.75">
      <c r="A291" s="36" t="s">
        <v>111</v>
      </c>
      <c r="B291" s="4">
        <v>787060</v>
      </c>
      <c r="C291" s="4">
        <v>-196</v>
      </c>
      <c r="D291" s="19">
        <v>0</v>
      </c>
      <c r="E291" s="11">
        <v>-424204</v>
      </c>
      <c r="F291" s="4">
        <v>362660</v>
      </c>
      <c r="G291" s="4"/>
      <c r="H291" s="4">
        <v>1495927.27</v>
      </c>
      <c r="J291" s="33" t="s">
        <v>96</v>
      </c>
    </row>
    <row r="292" spans="1:10" ht="12.75">
      <c r="A292" s="36" t="s">
        <v>112</v>
      </c>
      <c r="B292" s="4">
        <v>302671</v>
      </c>
      <c r="C292" s="4">
        <v>1</v>
      </c>
      <c r="D292" s="19">
        <v>0</v>
      </c>
      <c r="E292" s="11">
        <v>23907</v>
      </c>
      <c r="F292" s="4">
        <v>326579</v>
      </c>
      <c r="G292" s="4"/>
      <c r="H292" s="4">
        <v>1472020.27</v>
      </c>
      <c r="J292" s="33" t="s">
        <v>97</v>
      </c>
    </row>
    <row r="293" spans="1:10" ht="12.75">
      <c r="A293" s="36" t="s">
        <v>115</v>
      </c>
      <c r="B293" s="4">
        <v>871147</v>
      </c>
      <c r="C293" s="4">
        <v>12323</v>
      </c>
      <c r="D293" s="19">
        <v>0</v>
      </c>
      <c r="E293" s="11">
        <v>-497606</v>
      </c>
      <c r="F293" s="4">
        <v>385864</v>
      </c>
      <c r="G293" s="4"/>
      <c r="H293" s="4">
        <v>1969626.27</v>
      </c>
      <c r="J293" s="33" t="s">
        <v>98</v>
      </c>
    </row>
    <row r="294" spans="1:10" ht="12.75">
      <c r="A294" s="36" t="s">
        <v>99</v>
      </c>
      <c r="B294" s="4">
        <v>246001</v>
      </c>
      <c r="C294" s="4">
        <v>21114</v>
      </c>
      <c r="D294" s="19">
        <v>0</v>
      </c>
      <c r="E294" s="11">
        <v>69009</v>
      </c>
      <c r="F294" s="4">
        <v>336124</v>
      </c>
      <c r="G294" s="4"/>
      <c r="H294" s="4">
        <v>1900617.27</v>
      </c>
      <c r="J294" s="33" t="s">
        <v>99</v>
      </c>
    </row>
    <row r="295" spans="1:10" ht="12.75">
      <c r="A295" s="36" t="s">
        <v>100</v>
      </c>
      <c r="B295" s="4">
        <v>502789</v>
      </c>
      <c r="C295" s="19">
        <v>0</v>
      </c>
      <c r="D295" s="19">
        <v>0</v>
      </c>
      <c r="E295" s="11">
        <v>-166598</v>
      </c>
      <c r="F295" s="4">
        <v>336191</v>
      </c>
      <c r="G295" s="4"/>
      <c r="H295" s="4">
        <v>2067215.27</v>
      </c>
      <c r="J295" s="33" t="s">
        <v>100</v>
      </c>
    </row>
    <row r="296" spans="1:10" ht="12.75">
      <c r="A296" s="36" t="s">
        <v>105</v>
      </c>
      <c r="B296" s="4">
        <v>439544</v>
      </c>
      <c r="C296" s="4">
        <v>59993</v>
      </c>
      <c r="D296" s="19">
        <v>0</v>
      </c>
      <c r="E296" s="11">
        <v>-75575</v>
      </c>
      <c r="F296" s="4">
        <v>423962</v>
      </c>
      <c r="G296" s="4"/>
      <c r="H296" s="4">
        <v>2142790.27</v>
      </c>
      <c r="J296" s="33" t="s">
        <v>105</v>
      </c>
    </row>
    <row r="297" spans="1:10" ht="12.75">
      <c r="A297" s="36" t="s">
        <v>102</v>
      </c>
      <c r="B297" s="4">
        <v>406566</v>
      </c>
      <c r="C297" s="4">
        <v>5180</v>
      </c>
      <c r="D297" s="19">
        <v>11146</v>
      </c>
      <c r="E297" s="11">
        <v>100463</v>
      </c>
      <c r="F297" s="4">
        <v>501063</v>
      </c>
      <c r="G297" s="4"/>
      <c r="H297" s="4">
        <v>2042327.27</v>
      </c>
      <c r="J297" s="33" t="s">
        <v>102</v>
      </c>
    </row>
    <row r="298" spans="1:10" ht="13.5" thickBot="1">
      <c r="A298" s="41" t="s">
        <v>91</v>
      </c>
      <c r="B298" s="42">
        <v>198670</v>
      </c>
      <c r="C298" s="42">
        <v>2695</v>
      </c>
      <c r="D298" s="43">
        <v>0</v>
      </c>
      <c r="E298" s="42">
        <v>281410</v>
      </c>
      <c r="F298" s="42">
        <v>482775</v>
      </c>
      <c r="G298" s="42"/>
      <c r="H298" s="42">
        <v>1760917.27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0" ht="12.75">
      <c r="A300" s="36" t="s">
        <v>139</v>
      </c>
      <c r="B300" s="4">
        <v>511632</v>
      </c>
      <c r="C300" s="19">
        <v>2917</v>
      </c>
      <c r="D300" s="19">
        <v>10977</v>
      </c>
      <c r="E300" s="11">
        <v>27055</v>
      </c>
      <c r="F300" s="4">
        <v>530683</v>
      </c>
      <c r="G300" s="4"/>
      <c r="H300" s="4">
        <v>1733862.27</v>
      </c>
      <c r="J300" s="33" t="s">
        <v>92</v>
      </c>
    </row>
    <row r="301" spans="1:10" ht="12.75">
      <c r="A301" s="36" t="s">
        <v>148</v>
      </c>
      <c r="B301" s="4">
        <v>290825</v>
      </c>
      <c r="C301" s="19">
        <v>0</v>
      </c>
      <c r="D301" s="19">
        <v>10154</v>
      </c>
      <c r="E301" s="11">
        <v>148186</v>
      </c>
      <c r="F301" s="4">
        <v>428857</v>
      </c>
      <c r="G301" s="4"/>
      <c r="H301" s="4">
        <v>1585676.27</v>
      </c>
      <c r="J301" s="33" t="s">
        <v>93</v>
      </c>
    </row>
    <row r="302" spans="1:10" ht="12.75">
      <c r="A302" s="36" t="s">
        <v>108</v>
      </c>
      <c r="B302" s="4">
        <v>89606</v>
      </c>
      <c r="C302" s="19">
        <v>0</v>
      </c>
      <c r="D302" s="19">
        <v>0</v>
      </c>
      <c r="E302" s="11">
        <v>262214</v>
      </c>
      <c r="F302" s="4">
        <v>351820</v>
      </c>
      <c r="G302" s="4"/>
      <c r="H302" s="4">
        <v>1323462.27</v>
      </c>
      <c r="J302" s="33" t="s">
        <v>94</v>
      </c>
    </row>
    <row r="303" spans="1:10" ht="12.75">
      <c r="A303" s="36" t="s">
        <v>95</v>
      </c>
      <c r="B303" s="4">
        <v>672784</v>
      </c>
      <c r="C303" s="19">
        <v>0</v>
      </c>
      <c r="D303" s="19">
        <v>0</v>
      </c>
      <c r="E303" s="11">
        <v>-384665</v>
      </c>
      <c r="F303" s="4">
        <v>288119</v>
      </c>
      <c r="G303" s="4"/>
      <c r="H303" s="4">
        <v>1708127.27</v>
      </c>
      <c r="J303" s="33" t="s">
        <v>95</v>
      </c>
    </row>
    <row r="304" spans="1:10" ht="12.75">
      <c r="A304" s="36" t="s">
        <v>111</v>
      </c>
      <c r="B304" s="4">
        <v>389276</v>
      </c>
      <c r="C304" s="19">
        <v>0</v>
      </c>
      <c r="D304" s="19">
        <v>0</v>
      </c>
      <c r="E304" s="11">
        <v>-111680</v>
      </c>
      <c r="F304" s="4">
        <v>277596</v>
      </c>
      <c r="G304" s="4"/>
      <c r="H304" s="4">
        <v>1819807.27</v>
      </c>
      <c r="J304" s="33" t="s">
        <v>96</v>
      </c>
    </row>
    <row r="305" spans="1:10" ht="12.75">
      <c r="A305" s="36" t="s">
        <v>112</v>
      </c>
      <c r="B305" s="4">
        <v>555984</v>
      </c>
      <c r="C305" s="19">
        <v>0</v>
      </c>
      <c r="D305" s="19">
        <v>0</v>
      </c>
      <c r="E305" s="11">
        <v>-302289</v>
      </c>
      <c r="F305" s="4">
        <v>253695</v>
      </c>
      <c r="G305" s="4"/>
      <c r="H305" s="4">
        <v>2122096.27</v>
      </c>
      <c r="J305" s="33" t="s">
        <v>97</v>
      </c>
    </row>
    <row r="306" spans="1:10" ht="12.75">
      <c r="A306" s="36" t="s">
        <v>115</v>
      </c>
      <c r="B306" s="4">
        <v>409692</v>
      </c>
      <c r="C306" s="4">
        <v>-0.19999999999708962</v>
      </c>
      <c r="D306" s="19">
        <v>10741</v>
      </c>
      <c r="E306" s="11">
        <v>-114698</v>
      </c>
      <c r="F306" s="4">
        <v>284252.8</v>
      </c>
      <c r="G306" s="4"/>
      <c r="H306" s="4">
        <v>2236794.27</v>
      </c>
      <c r="J306" s="33" t="s">
        <v>98</v>
      </c>
    </row>
    <row r="307" spans="1:10" ht="12.75">
      <c r="A307" s="36" t="s">
        <v>99</v>
      </c>
      <c r="B307" s="4">
        <v>269553</v>
      </c>
      <c r="C307" s="19">
        <v>0.7</v>
      </c>
      <c r="D307" s="19">
        <v>0</v>
      </c>
      <c r="E307" s="11">
        <v>71215</v>
      </c>
      <c r="F307" s="4">
        <v>340768.7</v>
      </c>
      <c r="G307" s="4"/>
      <c r="H307" s="4">
        <v>2165579.27</v>
      </c>
      <c r="J307" s="33" t="s">
        <v>99</v>
      </c>
    </row>
    <row r="308" spans="1:11" ht="12.75">
      <c r="A308" s="36" t="s">
        <v>100</v>
      </c>
      <c r="B308" s="4">
        <v>398726</v>
      </c>
      <c r="C308" s="19">
        <v>-2717</v>
      </c>
      <c r="D308" s="19">
        <v>0</v>
      </c>
      <c r="E308" s="11">
        <v>105153</v>
      </c>
      <c r="F308" s="4">
        <v>501162</v>
      </c>
      <c r="G308" s="4"/>
      <c r="H308" s="4">
        <v>2060426.27</v>
      </c>
      <c r="J308" s="33" t="s">
        <v>100</v>
      </c>
      <c r="K308" s="4"/>
    </row>
    <row r="309" spans="1:10" ht="12.75">
      <c r="A309" s="36" t="s">
        <v>105</v>
      </c>
      <c r="B309" s="4">
        <v>491479</v>
      </c>
      <c r="C309" s="19">
        <v>2630</v>
      </c>
      <c r="D309" s="19">
        <v>10085</v>
      </c>
      <c r="E309" s="11">
        <v>-127534</v>
      </c>
      <c r="F309" s="4">
        <v>356490</v>
      </c>
      <c r="G309" s="4"/>
      <c r="H309" s="4">
        <v>2187960.27</v>
      </c>
      <c r="J309" s="33" t="s">
        <v>101</v>
      </c>
    </row>
    <row r="310" spans="1:12" ht="12.75">
      <c r="A310" s="47" t="s">
        <v>102</v>
      </c>
      <c r="B310" s="4">
        <v>228721</v>
      </c>
      <c r="C310" s="19">
        <v>0</v>
      </c>
      <c r="D310" s="19">
        <v>0</v>
      </c>
      <c r="E310" s="11">
        <v>132120</v>
      </c>
      <c r="F310" s="4">
        <v>360841</v>
      </c>
      <c r="G310" s="12"/>
      <c r="H310" s="4">
        <v>2055840.27</v>
      </c>
      <c r="I310" s="37"/>
      <c r="J310" s="49" t="s">
        <v>102</v>
      </c>
      <c r="L310" s="4"/>
    </row>
    <row r="311" spans="1:11" ht="13.5" thickBot="1">
      <c r="A311" s="41" t="s">
        <v>91</v>
      </c>
      <c r="B311" s="42">
        <v>224756.6</v>
      </c>
      <c r="C311" s="43">
        <v>0.39999999999417923</v>
      </c>
      <c r="D311" s="43">
        <v>10446</v>
      </c>
      <c r="E311" s="42">
        <v>239535.99999999988</v>
      </c>
      <c r="F311" s="42">
        <v>453847</v>
      </c>
      <c r="G311" s="42"/>
      <c r="H311" s="42">
        <v>1816304.27</v>
      </c>
      <c r="I311" s="21"/>
      <c r="J311" s="24" t="s">
        <v>91</v>
      </c>
      <c r="K311" s="12"/>
    </row>
    <row r="312" spans="1:11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  <c r="K312" s="12"/>
    </row>
    <row r="313" spans="1:10" ht="12.75">
      <c r="A313" s="36" t="s">
        <v>139</v>
      </c>
      <c r="B313" s="4">
        <f>Elværkskul!B313+'Anden stenkul '!B313</f>
        <v>129028</v>
      </c>
      <c r="C313" s="19">
        <f>Elværkskul!C313+'Anden stenkul '!C313</f>
        <v>24</v>
      </c>
      <c r="D313" s="19">
        <f>Elværkskul!D313+'Anden stenkul '!D313</f>
        <v>10627</v>
      </c>
      <c r="E313" s="11">
        <f>Elværkskul!E313+'Anden stenkul '!E313</f>
        <v>350158</v>
      </c>
      <c r="F313" s="4">
        <f>Elværkskul!F313+'Anden stenkul '!F313</f>
        <v>468580</v>
      </c>
      <c r="G313" s="4"/>
      <c r="H313" s="4">
        <f>Elværkskul!H313+'Anden stenkul '!H313</f>
        <v>1466146.27</v>
      </c>
      <c r="J313" s="33" t="s">
        <v>92</v>
      </c>
    </row>
    <row r="314" spans="1:10" ht="12.75">
      <c r="A314" s="36" t="s">
        <v>148</v>
      </c>
      <c r="B314" s="4">
        <f>Elværkskul!B314+'Anden stenkul '!B314</f>
        <v>459077</v>
      </c>
      <c r="C314" s="19">
        <f>Elværkskul!C314+'Anden stenkul '!C314</f>
        <v>-2460</v>
      </c>
      <c r="D314" s="19">
        <f>Elværkskul!D314+'Anden stenkul '!D314</f>
        <v>0</v>
      </c>
      <c r="E314" s="11">
        <f>Elværkskul!E314+'Anden stenkul '!E314</f>
        <v>-36021.99999999988</v>
      </c>
      <c r="F314" s="4">
        <f>Elværkskul!F314+'Anden stenkul '!F314</f>
        <v>420595</v>
      </c>
      <c r="G314" s="4"/>
      <c r="H314" s="4">
        <f>Elværkskul!H314+'Anden stenkul '!H314</f>
        <v>1502168.27</v>
      </c>
      <c r="J314" s="33" t="s">
        <v>93</v>
      </c>
    </row>
    <row r="315" spans="1:10" ht="12.75">
      <c r="A315" s="36" t="s">
        <v>108</v>
      </c>
      <c r="B315" s="4">
        <f>Elværkskul!B315+'Anden stenkul '!B315</f>
        <v>79023</v>
      </c>
      <c r="C315" s="19">
        <f>Elværkskul!C315+'Anden stenkul '!C315</f>
        <v>2460</v>
      </c>
      <c r="D315" s="19">
        <f>Elværkskul!D315+'Anden stenkul '!D315</f>
        <v>10504</v>
      </c>
      <c r="E315" s="11">
        <f>Elværkskul!E315+'Anden stenkul '!E315</f>
        <v>269161</v>
      </c>
      <c r="F315" s="4">
        <f>Elværkskul!F315+'Anden stenkul '!F315</f>
        <v>340140</v>
      </c>
      <c r="G315" s="4"/>
      <c r="H315" s="4">
        <f>Elværkskul!H315+'Anden stenkul '!H315</f>
        <v>1233007.27</v>
      </c>
      <c r="J315" s="33" t="s">
        <v>94</v>
      </c>
    </row>
    <row r="316" spans="1:10" ht="12.75">
      <c r="A316" s="36" t="s">
        <v>95</v>
      </c>
      <c r="B316" s="4">
        <f>Elværkskul!B316+'Anden stenkul '!B316</f>
        <v>332507</v>
      </c>
      <c r="C316" s="19">
        <f>Elværkskul!C316+'Anden stenkul '!C316</f>
        <v>0</v>
      </c>
      <c r="D316" s="19">
        <f>Elværkskul!D316+'Anden stenkul '!D316</f>
        <v>0</v>
      </c>
      <c r="E316" s="11">
        <f>Elværkskul!E316+'Anden stenkul '!E316</f>
        <v>-140647</v>
      </c>
      <c r="F316" s="4">
        <f>Elværkskul!F316+'Anden stenkul '!F316</f>
        <v>191860</v>
      </c>
      <c r="G316" s="4"/>
      <c r="H316" s="4">
        <f>Elværkskul!H316+'Anden stenkul '!H316</f>
        <v>1373654.27</v>
      </c>
      <c r="J316" s="33" t="s">
        <v>95</v>
      </c>
    </row>
    <row r="317" spans="1:10" ht="12.75">
      <c r="A317" s="36" t="s">
        <v>111</v>
      </c>
      <c r="B317" s="4">
        <f>Elværkskul!B317+'Anden stenkul '!B317</f>
        <v>127357</v>
      </c>
      <c r="C317" s="19">
        <f>Elværkskul!C317+'Anden stenkul '!C317</f>
        <v>0</v>
      </c>
      <c r="D317" s="19">
        <f>Elværkskul!D317+'Anden stenkul '!D317</f>
        <v>9787</v>
      </c>
      <c r="E317" s="11">
        <f>Elværkskul!E317+'Anden stenkul '!E317</f>
        <v>-12217</v>
      </c>
      <c r="F317" s="4">
        <f>Elværkskul!F317+'Anden stenkul '!F317</f>
        <v>105353</v>
      </c>
      <c r="G317" s="4"/>
      <c r="H317" s="4">
        <f>Elværkskul!H317+'Anden stenkul '!H317</f>
        <v>1385871.27</v>
      </c>
      <c r="J317" s="33" t="s">
        <v>96</v>
      </c>
    </row>
    <row r="318" spans="1:10" ht="12.75">
      <c r="A318" s="36" t="s">
        <v>112</v>
      </c>
      <c r="B318" s="4">
        <f>Elværkskul!B318+'Anden stenkul '!B318</f>
        <v>127788</v>
      </c>
      <c r="C318" s="19">
        <f>Elværkskul!C318+'Anden stenkul '!C318</f>
        <v>0</v>
      </c>
      <c r="D318" s="19">
        <f>Elværkskul!D318+'Anden stenkul '!D318</f>
        <v>10290</v>
      </c>
      <c r="E318" s="11">
        <f>Elværkskul!E318+'Anden stenkul '!E318</f>
        <v>103364</v>
      </c>
      <c r="F318" s="4">
        <f>Elværkskul!F318+'Anden stenkul '!F318</f>
        <v>220862</v>
      </c>
      <c r="G318" s="4"/>
      <c r="H318" s="4">
        <f>Elværkskul!H318+'Anden stenkul '!H318</f>
        <v>1282507.27</v>
      </c>
      <c r="J318" s="33" t="s">
        <v>97</v>
      </c>
    </row>
    <row r="319" spans="1:10" ht="12.75">
      <c r="A319" s="36" t="s">
        <v>115</v>
      </c>
      <c r="B319" s="4">
        <f>Elværkskul!B319+'Anden stenkul '!B319</f>
        <v>255007</v>
      </c>
      <c r="C319" s="19">
        <f>Elværkskul!C319+'Anden stenkul '!C319</f>
        <v>0</v>
      </c>
      <c r="D319" s="19">
        <f>Elværkskul!D319+'Anden stenkul '!D319</f>
        <v>0</v>
      </c>
      <c r="E319" s="11">
        <f>Elværkskul!E319+'Anden stenkul '!E319</f>
        <v>-141744</v>
      </c>
      <c r="F319" s="4">
        <f>Elværkskul!F319+'Anden stenkul '!F319</f>
        <v>113263</v>
      </c>
      <c r="G319" s="4"/>
      <c r="H319" s="4">
        <f>Elværkskul!H319+'Anden stenkul '!H319</f>
        <v>1424251.27</v>
      </c>
      <c r="J319" s="33" t="s">
        <v>98</v>
      </c>
    </row>
    <row r="320" spans="1:10" ht="12.75" customHeight="1">
      <c r="A320" s="36" t="s">
        <v>99</v>
      </c>
      <c r="B320" s="4">
        <f>Elværkskul!B320+'Anden stenkul '!B320</f>
        <v>328935</v>
      </c>
      <c r="C320" s="19">
        <f>Elværkskul!C320+'Anden stenkul '!C320</f>
        <v>0</v>
      </c>
      <c r="D320" s="19">
        <f>Elværkskul!D320+'Anden stenkul '!D320</f>
        <v>10426</v>
      </c>
      <c r="E320" s="11">
        <f>Elværkskul!E320+'Anden stenkul '!E320</f>
        <v>-195294</v>
      </c>
      <c r="F320" s="4">
        <f>Elværkskul!F320+'Anden stenkul '!F320</f>
        <v>123215</v>
      </c>
      <c r="G320" s="4"/>
      <c r="H320" s="4">
        <f>Elværkskul!H320+'Anden stenkul '!H320</f>
        <v>1619545.27</v>
      </c>
      <c r="J320" s="33" t="s">
        <v>99</v>
      </c>
    </row>
    <row r="321" spans="1:10" ht="12.75" customHeight="1">
      <c r="A321" s="36" t="s">
        <v>100</v>
      </c>
      <c r="B321" s="4">
        <f>Elværkskul!B321+'Anden stenkul '!B321</f>
        <v>482571.23</v>
      </c>
      <c r="C321" s="19">
        <f>Elværkskul!C321+'Anden stenkul '!C321</f>
        <v>0</v>
      </c>
      <c r="D321" s="19">
        <f>Elværkskul!D321+'Anden stenkul '!D321</f>
        <v>0</v>
      </c>
      <c r="E321" s="11">
        <f>Elværkskul!E321+'Anden stenkul '!E321</f>
        <v>-337114.80999999994</v>
      </c>
      <c r="F321" s="4">
        <f>Elværkskul!F321+'Anden stenkul '!F321</f>
        <v>145456.41999999998</v>
      </c>
      <c r="G321" s="4"/>
      <c r="H321" s="4">
        <f>Elværkskul!H321+'Anden stenkul '!H321</f>
        <v>1956660.08</v>
      </c>
      <c r="J321" s="33" t="s">
        <v>100</v>
      </c>
    </row>
    <row r="322" spans="1:10" ht="12.75" customHeight="1">
      <c r="A322" s="36" t="s">
        <v>105</v>
      </c>
      <c r="B322" s="4">
        <f>Elværkskul!B322+'Anden stenkul '!B322</f>
        <v>129826.48</v>
      </c>
      <c r="C322" s="19">
        <f>Elværkskul!C322+'Anden stenkul '!C322</f>
        <v>0</v>
      </c>
      <c r="D322" s="19">
        <f>Elværkskul!D322+'Anden stenkul '!D322</f>
        <v>10248</v>
      </c>
      <c r="E322" s="11">
        <f>Elværkskul!E322+'Anden stenkul '!E322</f>
        <v>96656</v>
      </c>
      <c r="F322" s="4">
        <f>Elværkskul!F322+'Anden stenkul '!F322</f>
        <v>216234.48</v>
      </c>
      <c r="G322" s="4"/>
      <c r="H322" s="4">
        <f>Elværkskul!H322+'Anden stenkul '!H322</f>
        <v>1860004.08</v>
      </c>
      <c r="J322" s="33" t="s">
        <v>101</v>
      </c>
    </row>
    <row r="323" spans="1:10" ht="12.75" customHeight="1">
      <c r="A323" s="36" t="s">
        <v>102</v>
      </c>
      <c r="B323" s="4">
        <f>Elværkskul!B323+'Anden stenkul '!B323</f>
        <v>88198.3</v>
      </c>
      <c r="C323" s="4">
        <f>Elværkskul!C323+'Anden stenkul '!C323</f>
        <v>-0.29999999998835847</v>
      </c>
      <c r="D323" s="19">
        <f>Elværkskul!D323+'Anden stenkul '!D323</f>
        <v>20536</v>
      </c>
      <c r="E323" s="11">
        <f>Elværkskul!E323+'Anden stenkul '!E323</f>
        <v>234807.99999999988</v>
      </c>
      <c r="F323" s="4">
        <f>Elværkskul!F323+'Anden stenkul '!F323</f>
        <v>302470</v>
      </c>
      <c r="G323" s="4"/>
      <c r="H323" s="4">
        <f>Elværkskul!H323+'Anden stenkul '!H323</f>
        <v>1625196.08</v>
      </c>
      <c r="J323" s="33" t="s">
        <v>102</v>
      </c>
    </row>
    <row r="324" spans="1:10" ht="13.5" thickBot="1">
      <c r="A324" s="41" t="s">
        <v>91</v>
      </c>
      <c r="B324" s="42">
        <f>Elværkskul!B324+'Anden stenkul '!B324</f>
        <v>218116.8</v>
      </c>
      <c r="C324" s="42">
        <f>Elværkskul!C324+'Anden stenkul '!C324</f>
        <v>-149.8000000000029</v>
      </c>
      <c r="D324" s="43">
        <f>Elværkskul!D324+'Anden stenkul '!D324</f>
        <v>9648</v>
      </c>
      <c r="E324" s="53">
        <f>Elværkskul!E324+'Anden stenkul '!E324</f>
        <v>125340</v>
      </c>
      <c r="F324" s="42">
        <f>Elværkskul!F324+'Anden stenkul '!F324</f>
        <v>333659</v>
      </c>
      <c r="G324" s="21"/>
      <c r="H324" s="42">
        <f>Elværkskul!H324+'Anden stenkul '!H324</f>
        <v>1499856.08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4">
        <f>Elværkskul!B326+'Anden stenkul '!B326</f>
        <v>359142</v>
      </c>
      <c r="C326" s="19">
        <f>Elværkskul!C326+'Anden stenkul '!C326</f>
        <v>106381</v>
      </c>
      <c r="D326" s="19">
        <f>Elværkskul!D326+'Anden stenkul '!D326</f>
        <v>0</v>
      </c>
      <c r="E326" s="11">
        <f>Elværkskul!E326+'Anden stenkul '!E326</f>
        <v>21595.523999999976</v>
      </c>
      <c r="F326" s="4">
        <f>Elværkskul!F326+'Anden stenkul '!F326</f>
        <v>487118.524</v>
      </c>
      <c r="G326" s="4"/>
      <c r="H326" s="4">
        <f>Elværkskul!H326+'Anden stenkul '!H326</f>
        <v>1478260.556</v>
      </c>
      <c r="J326" s="33" t="s">
        <v>92</v>
      </c>
    </row>
    <row r="327" spans="1:10" ht="12.75">
      <c r="A327" s="36" t="s">
        <v>148</v>
      </c>
      <c r="B327" s="4">
        <f>Elværkskul!B327+'Anden stenkul '!B327</f>
        <v>279667</v>
      </c>
      <c r="C327" s="19">
        <f>Elværkskul!C327+'Anden stenkul '!C327</f>
        <v>10223</v>
      </c>
      <c r="D327" s="19">
        <f>Elværkskul!D327+'Anden stenkul '!D327</f>
        <v>0</v>
      </c>
      <c r="E327" s="11">
        <f>Elværkskul!E327+'Anden stenkul '!E327</f>
        <v>114959.09999999998</v>
      </c>
      <c r="F327" s="4">
        <f>Elværkskul!F327+'Anden stenkul '!F327</f>
        <v>404849.1</v>
      </c>
      <c r="H327" s="4">
        <f>Elværkskul!H327+'Anden stenkul '!H327</f>
        <v>1363301.4560000002</v>
      </c>
      <c r="J327" s="33" t="s">
        <v>93</v>
      </c>
    </row>
    <row r="328" spans="1:10" ht="12.75">
      <c r="A328" s="36" t="s">
        <v>108</v>
      </c>
      <c r="B328" s="4">
        <f>Elværkskul!B328+'Anden stenkul '!B328</f>
        <v>180297</v>
      </c>
      <c r="C328" s="19">
        <f>Elværkskul!C328+'Anden stenkul '!C328</f>
        <v>10</v>
      </c>
      <c r="D328" s="19">
        <f>Elværkskul!D328+'Anden stenkul '!D328</f>
        <v>10496</v>
      </c>
      <c r="E328" s="11">
        <f>Elværkskul!E328+'Anden stenkul '!E328</f>
        <v>240600</v>
      </c>
      <c r="F328" s="4">
        <f>Elværkskul!F328+'Anden stenkul '!F328</f>
        <v>410411</v>
      </c>
      <c r="H328" s="4">
        <f>Elværkskul!H328+'Anden stenkul '!H328</f>
        <v>1122701.4560000002</v>
      </c>
      <c r="J328" s="33" t="s">
        <v>94</v>
      </c>
    </row>
    <row r="329" spans="1:10" ht="12.75">
      <c r="A329" s="36" t="s">
        <v>95</v>
      </c>
      <c r="B329" s="4">
        <f>Elværkskul!B329+'Anden stenkul '!B329</f>
        <v>326603</v>
      </c>
      <c r="C329" s="19">
        <f>Elværkskul!C329+'Anden stenkul '!C329</f>
        <v>0.10000000000582077</v>
      </c>
      <c r="D329" s="19">
        <f>Elværkskul!D329+'Anden stenkul '!D329</f>
        <v>0</v>
      </c>
      <c r="E329" s="11">
        <f>Elværkskul!E329+'Anden stenkul '!E329</f>
        <v>-53067</v>
      </c>
      <c r="F329" s="4">
        <f>Elværkskul!F329+'Anden stenkul '!F329</f>
        <v>273536.1</v>
      </c>
      <c r="H329" s="4">
        <f>Elværkskul!H329+'Anden stenkul '!H329</f>
        <v>1175768.4560000002</v>
      </c>
      <c r="J329" s="33" t="s">
        <v>95</v>
      </c>
    </row>
    <row r="330" spans="1:10" ht="12.75">
      <c r="A330" s="36" t="s">
        <v>111</v>
      </c>
      <c r="B330" s="4">
        <f>Elværkskul!B330+'Anden stenkul '!B330</f>
        <v>190788</v>
      </c>
      <c r="C330" s="19">
        <f>Elværkskul!C330+'Anden stenkul '!C330</f>
        <v>58491</v>
      </c>
      <c r="D330" s="19">
        <f>Elværkskul!D330+'Anden stenkul '!D330</f>
        <v>10332</v>
      </c>
      <c r="E330" s="11">
        <f>Elværkskul!E330+'Anden stenkul '!E330</f>
        <v>-47021.5</v>
      </c>
      <c r="F330" s="4">
        <f>Elværkskul!F330+'Anden stenkul '!F330</f>
        <v>191925.5</v>
      </c>
      <c r="H330" s="4">
        <f>Elværkskul!H330+'Anden stenkul '!H330</f>
        <v>1222789.9560000002</v>
      </c>
      <c r="J330" s="33" t="s">
        <v>96</v>
      </c>
    </row>
    <row r="331" spans="1:10" ht="12.75">
      <c r="A331" s="36" t="s">
        <v>112</v>
      </c>
      <c r="B331" s="4">
        <f>Elværkskul!B331+'Anden stenkul '!B331</f>
        <v>154521.86</v>
      </c>
      <c r="C331" s="19">
        <f>Elværkskul!C331+'Anden stenkul '!C331</f>
        <v>1</v>
      </c>
      <c r="D331" s="19">
        <f>Elværkskul!D331+'Anden stenkul '!D331</f>
        <v>0</v>
      </c>
      <c r="E331" s="11">
        <f>Elværkskul!E331+'Anden stenkul '!E331</f>
        <v>-1819</v>
      </c>
      <c r="F331" s="4">
        <f>Elværkskul!F331+'Anden stenkul '!F331</f>
        <v>152703.86</v>
      </c>
      <c r="H331" s="4">
        <f>Elværkskul!H331+'Anden stenkul '!H331</f>
        <v>1224608.9560000002</v>
      </c>
      <c r="J331" s="33" t="s">
        <v>97</v>
      </c>
    </row>
    <row r="332" spans="1:10" ht="12.75">
      <c r="A332" s="36" t="s">
        <v>115</v>
      </c>
      <c r="B332" s="4">
        <f>Elværkskul!B332+'Anden stenkul '!B332</f>
        <v>28903.002</v>
      </c>
      <c r="C332" s="19">
        <f>Elværkskul!C332+'Anden stenkul '!C332</f>
        <v>0</v>
      </c>
      <c r="D332" s="19">
        <f>Elværkskul!D332+'Anden stenkul '!D332</f>
        <v>0</v>
      </c>
      <c r="E332" s="11">
        <f>Elværkskul!E332+'Anden stenkul '!E332</f>
        <v>196037.114</v>
      </c>
      <c r="F332" s="4">
        <f>Elværkskul!F332+'Anden stenkul '!F332</f>
        <v>224940.116</v>
      </c>
      <c r="H332" s="4">
        <f>Elværkskul!H332+'Anden stenkul '!H332</f>
        <v>1028571.8420000002</v>
      </c>
      <c r="J332" s="33" t="s">
        <v>98</v>
      </c>
    </row>
    <row r="333" spans="1:10" ht="12.75">
      <c r="A333" s="36" t="s">
        <v>99</v>
      </c>
      <c r="B333" s="4">
        <f>Elværkskul!B333+'Anden stenkul '!B333</f>
        <v>372895</v>
      </c>
      <c r="C333" s="19">
        <f>Elværkskul!C333+'Anden stenkul '!C333</f>
        <v>1220</v>
      </c>
      <c r="D333" s="19">
        <f>Elværkskul!D333+'Anden stenkul '!D333</f>
        <v>0</v>
      </c>
      <c r="E333" s="11">
        <f>Elværkskul!E333+'Anden stenkul '!E333</f>
        <v>-131936.99999999994</v>
      </c>
      <c r="F333" s="4">
        <f>Elværkskul!F333+'Anden stenkul '!F333</f>
        <v>242178</v>
      </c>
      <c r="H333" s="4">
        <f>Elværkskul!H333+'Anden stenkul '!H333</f>
        <v>1160508.8420000002</v>
      </c>
      <c r="J333" s="36" t="s">
        <v>99</v>
      </c>
    </row>
    <row r="334" spans="1:10" ht="12.75">
      <c r="A334" s="36" t="s">
        <v>100</v>
      </c>
      <c r="B334" s="4">
        <f>Elværkskul!B334+'Anden stenkul '!B334</f>
        <v>156006.7</v>
      </c>
      <c r="C334" s="19">
        <f>Elværkskul!C334+'Anden stenkul '!C334</f>
        <v>4466</v>
      </c>
      <c r="D334" s="19">
        <f>Elværkskul!D334+'Anden stenkul '!D334</f>
        <v>0</v>
      </c>
      <c r="E334" s="11">
        <f>Elværkskul!E334+'Anden stenkul '!E334</f>
        <v>79237.30000000005</v>
      </c>
      <c r="F334" s="4">
        <f>Elværkskul!F334+'Anden stenkul '!F334</f>
        <v>239710</v>
      </c>
      <c r="H334" s="4">
        <f>Elværkskul!H334+'Anden stenkul '!H334</f>
        <v>1081271.542</v>
      </c>
      <c r="J334" s="36" t="s">
        <v>100</v>
      </c>
    </row>
    <row r="335" spans="1:10" ht="12.75">
      <c r="A335" s="36" t="s">
        <v>105</v>
      </c>
      <c r="B335" s="4">
        <f>Elværkskul!B335+'Anden stenkul '!B335</f>
        <v>338040.7</v>
      </c>
      <c r="C335" s="19">
        <f>Elværkskul!C335+'Anden stenkul '!C335</f>
        <v>1.2999999999883585</v>
      </c>
      <c r="D335" s="19">
        <f>Elværkskul!D335+'Anden stenkul '!D335</f>
        <v>0</v>
      </c>
      <c r="E335" s="11">
        <f>Elværkskul!E335+'Anden stenkul '!E335</f>
        <v>-50112.30000000005</v>
      </c>
      <c r="F335" s="4">
        <f>Elværkskul!F335+'Anden stenkul '!F335</f>
        <v>287929.7</v>
      </c>
      <c r="H335" s="4">
        <f>Elværkskul!H335+'Anden stenkul '!H335</f>
        <v>1131383.8420000002</v>
      </c>
      <c r="J335" s="55" t="s">
        <v>101</v>
      </c>
    </row>
    <row r="336" spans="1:10" ht="12.75">
      <c r="A336" s="36" t="s">
        <v>102</v>
      </c>
      <c r="B336" s="4">
        <f>Elværkskul!B336+'Anden stenkul '!B336</f>
        <v>257540.8</v>
      </c>
      <c r="C336" s="19">
        <f>Elværkskul!C336+'Anden stenkul '!C336</f>
        <v>-2</v>
      </c>
      <c r="D336" s="19">
        <f>Elværkskul!D336+'Anden stenkul '!D336</f>
        <v>0</v>
      </c>
      <c r="E336" s="11">
        <f>Elværkskul!E336+'Anden stenkul '!E336</f>
        <v>102804.89999999997</v>
      </c>
      <c r="F336" s="4">
        <f>Elværkskul!F336+'Anden stenkul '!F336</f>
        <v>360343.7</v>
      </c>
      <c r="H336" s="4">
        <f>Elværkskul!H336+'Anden stenkul '!H336</f>
        <v>1028578.942</v>
      </c>
      <c r="J336" s="36" t="s">
        <v>102</v>
      </c>
    </row>
    <row r="337" spans="1:10" ht="13.5" thickBot="1">
      <c r="A337" s="41" t="s">
        <v>91</v>
      </c>
      <c r="B337" s="42">
        <f>Elværkskul!B337+'Anden stenkul '!B337</f>
        <v>241893.8</v>
      </c>
      <c r="C337" s="42">
        <f>Elværkskul!C337+'Anden stenkul '!C337</f>
        <v>26979.400000000023</v>
      </c>
      <c r="D337" s="43">
        <f>Elværkskul!D337+'Anden stenkul '!D337</f>
        <v>0</v>
      </c>
      <c r="E337" s="53">
        <f>Elværkskul!E337+'Anden stenkul '!E337</f>
        <v>50642.29999999987</v>
      </c>
      <c r="F337" s="42">
        <f>Elværkskul!F337+'Anden stenkul '!F337</f>
        <v>319515.5</v>
      </c>
      <c r="G337" s="21"/>
      <c r="H337" s="42">
        <f>Elværkskul!H337+'Anden stenkul '!H337</f>
        <v>977936.6420000002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2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4">
        <f>Elværkskul!B339+'Anden stenkul '!B339</f>
        <v>652767.9</v>
      </c>
      <c r="C339" s="4">
        <f>Elværkskul!C339+'Anden stenkul '!C339</f>
        <v>10720.100000000006</v>
      </c>
      <c r="D339" s="19">
        <f>Elværkskul!D339+'Anden stenkul '!D339</f>
        <v>0</v>
      </c>
      <c r="E339" s="11">
        <f>Elværkskul!E339+'Anden stenkul '!E339</f>
        <v>-292381.8999999998</v>
      </c>
      <c r="F339" s="4">
        <f>Elværkskul!F339+'Anden stenkul '!F339</f>
        <v>371106.1</v>
      </c>
      <c r="G339" s="4"/>
      <c r="H339" s="4">
        <f>Elværkskul!H339+'Anden stenkul '!H339</f>
        <v>1270318.542</v>
      </c>
      <c r="J339" s="33" t="s">
        <v>92</v>
      </c>
    </row>
    <row r="340" spans="1:10" ht="12.75">
      <c r="A340" s="36" t="s">
        <v>148</v>
      </c>
      <c r="B340" s="4">
        <f>Elværkskul!B340+'Anden stenkul '!B340</f>
        <v>83783</v>
      </c>
      <c r="C340" s="4">
        <f>Elværkskul!C340+'Anden stenkul '!C340</f>
        <v>-1</v>
      </c>
      <c r="D340" s="19">
        <f>Elværkskul!D340+'Anden stenkul '!D340</f>
        <v>0</v>
      </c>
      <c r="E340" s="11">
        <f>Elværkskul!E340+'Anden stenkul '!E340</f>
        <v>269700.8</v>
      </c>
      <c r="F340" s="4">
        <f>Elværkskul!F340+'Anden stenkul '!F340</f>
        <v>353482.8</v>
      </c>
      <c r="G340" s="4"/>
      <c r="H340" s="4">
        <f>Elværkskul!H340+'Anden stenkul '!H340</f>
        <v>1000617.7420000001</v>
      </c>
      <c r="J340" s="33" t="s">
        <v>93</v>
      </c>
    </row>
    <row r="341" spans="1:10" ht="12.75">
      <c r="A341" s="36" t="s">
        <v>108</v>
      </c>
      <c r="B341" s="4">
        <f>Elværkskul!B341+'Anden stenkul '!B341</f>
        <v>175760</v>
      </c>
      <c r="C341" s="4">
        <f>Elværkskul!C341+'Anden stenkul '!C341</f>
        <v>1336</v>
      </c>
      <c r="D341" s="19">
        <f>Elværkskul!D341+'Anden stenkul '!D341</f>
        <v>0</v>
      </c>
      <c r="E341" s="11">
        <f>Elværkskul!E341+'Anden stenkul '!E341</f>
        <v>164599</v>
      </c>
      <c r="F341" s="4">
        <f>Elværkskul!F341+'Anden stenkul '!F341</f>
        <v>341695</v>
      </c>
      <c r="G341" s="4"/>
      <c r="H341" s="4">
        <f>Elværkskul!H341+'Anden stenkul '!H341</f>
        <v>836018.7420000001</v>
      </c>
      <c r="J341" s="33" t="s">
        <v>94</v>
      </c>
    </row>
    <row r="342" spans="1:10" ht="12.75">
      <c r="A342" s="36" t="s">
        <v>95</v>
      </c>
      <c r="B342" s="4">
        <f>Elværkskul!B342+'Anden stenkul '!B342</f>
        <v>165973.69199999998</v>
      </c>
      <c r="C342" s="4">
        <f>Elværkskul!C342+'Anden stenkul '!C342</f>
        <v>1636</v>
      </c>
      <c r="D342" s="19">
        <f>Elværkskul!D342+'Anden stenkul '!D342</f>
        <v>0</v>
      </c>
      <c r="E342" s="11">
        <f>Elværkskul!E342+'Anden stenkul '!E342</f>
        <v>55103.68300000002</v>
      </c>
      <c r="F342" s="4">
        <f>Elværkskul!F342+'Anden stenkul '!F342</f>
        <v>222713.375</v>
      </c>
      <c r="G342" s="4"/>
      <c r="H342" s="4">
        <f>Elværkskul!H342+'Anden stenkul '!H342</f>
        <v>780915.059</v>
      </c>
      <c r="J342" s="33" t="s">
        <v>95</v>
      </c>
    </row>
    <row r="343" spans="1:10" ht="12.75">
      <c r="A343" s="36" t="s">
        <v>111</v>
      </c>
      <c r="B343" s="4">
        <f>Elværkskul!B343+'Anden stenkul '!B343</f>
        <v>251750.588</v>
      </c>
      <c r="C343" s="4">
        <f>Elværkskul!C343+'Anden stenkul '!C343</f>
        <v>12202</v>
      </c>
      <c r="D343" s="19">
        <f>Elværkskul!D343+'Anden stenkul '!D343</f>
        <v>0</v>
      </c>
      <c r="E343" s="11">
        <f>Elværkskul!E343+'Anden stenkul '!E343</f>
        <v>-86643.32299999997</v>
      </c>
      <c r="F343" s="4">
        <f>Elværkskul!F343+'Anden stenkul '!F343</f>
        <v>177309.265</v>
      </c>
      <c r="G343" s="4"/>
      <c r="H343" s="4">
        <f>Elværkskul!H343+'Anden stenkul '!H343</f>
        <v>867558.382</v>
      </c>
      <c r="J343" s="33" t="s">
        <v>96</v>
      </c>
    </row>
    <row r="344" spans="1:10" ht="12.75">
      <c r="A344" s="36" t="s">
        <v>112</v>
      </c>
      <c r="B344" s="4">
        <f>Elværkskul!B344+'Anden stenkul '!B344</f>
        <v>64713.786</v>
      </c>
      <c r="C344" s="4">
        <f>Elværkskul!C344+'Anden stenkul '!C344</f>
        <v>3489</v>
      </c>
      <c r="D344" s="19">
        <f>Elværkskul!D344+'Anden stenkul '!D344</f>
        <v>0</v>
      </c>
      <c r="E344" s="11">
        <f>Elværkskul!E344+'Anden stenkul '!E344</f>
        <v>14132.227000000014</v>
      </c>
      <c r="F344" s="4">
        <f>Elværkskul!F344+'Anden stenkul '!F344</f>
        <v>82335.013</v>
      </c>
      <c r="G344" s="4"/>
      <c r="H344" s="4">
        <f>Elværkskul!H344+'Anden stenkul '!H344</f>
        <v>853426.155</v>
      </c>
      <c r="J344" s="33" t="s">
        <v>97</v>
      </c>
    </row>
    <row r="345" spans="1:10" ht="12.75">
      <c r="A345" s="36" t="s">
        <v>115</v>
      </c>
      <c r="B345" s="4">
        <f>Elværkskul!B345+'Anden stenkul '!B345</f>
        <v>328986.488</v>
      </c>
      <c r="C345" s="4">
        <f>Elværkskul!C345+'Anden stenkul '!C345</f>
        <v>9493</v>
      </c>
      <c r="D345" s="19">
        <f>Elværkskul!D345+'Anden stenkul '!D345</f>
        <v>0</v>
      </c>
      <c r="E345" s="11">
        <f>Elværkskul!E345+'Anden stenkul '!E345</f>
        <v>-236635.468</v>
      </c>
      <c r="F345" s="4">
        <f>Elværkskul!F345+'Anden stenkul '!F345</f>
        <v>101844.02</v>
      </c>
      <c r="G345" s="4"/>
      <c r="H345" s="4">
        <f>Elværkskul!H345+'Anden stenkul '!H345</f>
        <v>1090061.623</v>
      </c>
      <c r="J345" s="33" t="s">
        <v>98</v>
      </c>
    </row>
    <row r="346" spans="1:10" ht="12.75">
      <c r="A346" s="36" t="s">
        <v>99</v>
      </c>
      <c r="B346" s="4">
        <f>Elværkskul!B346+'Anden stenkul '!B346</f>
        <v>266196.816</v>
      </c>
      <c r="C346" s="4">
        <f>Elværkskul!C346+'Anden stenkul '!C346</f>
        <v>-9494</v>
      </c>
      <c r="D346" s="19">
        <f>Elværkskul!D346+'Anden stenkul '!D346</f>
        <v>0</v>
      </c>
      <c r="E346" s="11">
        <f>Elværkskul!E346+'Anden stenkul '!E346</f>
        <v>-115681.31</v>
      </c>
      <c r="F346" s="4">
        <f>Elværkskul!F346+'Anden stenkul '!F346</f>
        <v>141021.506</v>
      </c>
      <c r="G346" s="4"/>
      <c r="H346" s="4">
        <f>Elværkskul!H346+'Anden stenkul '!H346</f>
        <v>1205742.933</v>
      </c>
      <c r="J346" s="33" t="s">
        <v>99</v>
      </c>
    </row>
    <row r="347" spans="1:10" ht="12.75">
      <c r="A347" s="36" t="s">
        <v>100</v>
      </c>
      <c r="B347" s="4">
        <f>Elværkskul!B347+'Anden stenkul '!B347</f>
        <v>153957.35700000002</v>
      </c>
      <c r="C347" s="4">
        <f>Elværkskul!C347+'Anden stenkul '!C347</f>
        <v>77.9829999999929</v>
      </c>
      <c r="D347" s="19">
        <f>Elværkskul!D347+'Anden stenkul '!D347</f>
        <v>0</v>
      </c>
      <c r="E347" s="11">
        <f>Elværkskul!E347+'Anden stenkul '!E347</f>
        <v>41550.212</v>
      </c>
      <c r="F347" s="4">
        <f>Elværkskul!F347+'Anden stenkul '!F347</f>
        <v>195585.552</v>
      </c>
      <c r="G347" s="4"/>
      <c r="H347" s="4">
        <f>Elværkskul!H347+'Anden stenkul '!H347</f>
        <v>1164192.721</v>
      </c>
      <c r="J347" s="33" t="s">
        <v>100</v>
      </c>
    </row>
    <row r="348" spans="1:10" ht="12.75">
      <c r="A348" s="36" t="s">
        <v>105</v>
      </c>
      <c r="B348" s="4">
        <f>Elværkskul!B348+'Anden stenkul '!B348</f>
        <v>169800.471</v>
      </c>
      <c r="C348" s="4">
        <f>Elværkskul!C348+'Anden stenkul '!C348</f>
        <v>0.20600000000558794</v>
      </c>
      <c r="D348" s="19">
        <f>Elværkskul!D348+'Anden stenkul '!D348</f>
        <v>0</v>
      </c>
      <c r="E348" s="11">
        <f>Elværkskul!E348+'Anden stenkul '!E348</f>
        <v>26263.513000000035</v>
      </c>
      <c r="F348" s="4">
        <f>Elværkskul!F348+'Anden stenkul '!F348</f>
        <v>196064.19</v>
      </c>
      <c r="G348" s="4"/>
      <c r="H348" s="4">
        <f>Elværkskul!H348+'Anden stenkul '!H348</f>
        <v>1137929.2079999999</v>
      </c>
      <c r="J348" s="33" t="s">
        <v>101</v>
      </c>
    </row>
    <row r="349" spans="1:10" s="2" customFormat="1" ht="12.75">
      <c r="A349" s="77" t="s">
        <v>102</v>
      </c>
      <c r="B349" s="11">
        <f>Elværkskul!B349+'Anden stenkul '!B349</f>
        <v>331825.23199999996</v>
      </c>
      <c r="C349" s="11">
        <f>Elværkskul!C349+'Anden stenkul '!C349</f>
        <v>877</v>
      </c>
      <c r="D349" s="44">
        <f>Elværkskul!D349+'Anden stenkul '!D349</f>
        <v>0</v>
      </c>
      <c r="E349" s="11">
        <f>Elværkskul!E349+'Anden stenkul '!E349</f>
        <v>-93459.669</v>
      </c>
      <c r="F349" s="11">
        <f>Elværkskul!F349+'Anden stenkul '!F349</f>
        <v>239242.563</v>
      </c>
      <c r="G349" s="11"/>
      <c r="H349" s="11">
        <f>Elværkskul!H349+'Anden stenkul '!H349</f>
        <v>1231388.8769999999</v>
      </c>
      <c r="J349" s="78" t="s">
        <v>102</v>
      </c>
    </row>
    <row r="350" spans="1:10" ht="13.5" thickBot="1">
      <c r="A350" s="41" t="s">
        <v>91</v>
      </c>
      <c r="B350" s="53">
        <f>Elværkskul!B350+'Anden stenkul '!B350</f>
        <v>428445.716</v>
      </c>
      <c r="C350" s="53">
        <f>Elværkskul!C350+'Anden stenkul '!C350</f>
        <v>485.1000000000058</v>
      </c>
      <c r="D350" s="52">
        <f>Elværkskul!D350+'Anden stenkul '!D350</f>
        <v>0</v>
      </c>
      <c r="E350" s="53">
        <f>Elværkskul!E350+'Anden stenkul '!E350</f>
        <v>-169905.0940000001</v>
      </c>
      <c r="F350" s="53">
        <f>Elværkskul!F350+'Anden stenkul '!F350</f>
        <v>259025.722</v>
      </c>
      <c r="G350" s="53"/>
      <c r="H350" s="53">
        <f>Elværkskul!H350+'Anden stenkul '!H350</f>
        <v>1401293.971</v>
      </c>
      <c r="I350" s="48"/>
      <c r="J350" s="79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4">
        <f>Elværkskul!B352+'Anden stenkul '!B352</f>
        <v>124261.404</v>
      </c>
      <c r="C352" s="4">
        <f>Elværkskul!C352+'Anden stenkul '!C352</f>
        <v>11.450000000011642</v>
      </c>
      <c r="D352" s="19">
        <f>Elværkskul!D352+'Anden stenkul '!D352</f>
        <v>0</v>
      </c>
      <c r="E352" s="11">
        <f>Elværkskul!E352+'Anden stenkul '!E352</f>
        <v>162517.02999999997</v>
      </c>
      <c r="F352" s="4">
        <f>Elværkskul!F352+'Anden stenkul '!F352</f>
        <v>286789.884</v>
      </c>
      <c r="G352" s="4"/>
      <c r="H352" s="4">
        <f>Elværkskul!H352+'Anden stenkul '!H352</f>
        <v>1238776.941</v>
      </c>
      <c r="J352" s="20" t="str">
        <f aca="true" t="shared" si="0" ref="J352:J363">J339</f>
        <v>January</v>
      </c>
    </row>
    <row r="353" spans="1:10" ht="12.75">
      <c r="A353" s="36" t="s">
        <v>148</v>
      </c>
      <c r="B353" s="4">
        <f>Elværkskul!B353+'Anden stenkul '!B353</f>
        <v>158795.687</v>
      </c>
      <c r="C353" s="4">
        <f>Elværkskul!C353+'Anden stenkul '!C353</f>
        <v>1030.2799999999988</v>
      </c>
      <c r="D353" s="19">
        <f>Elværkskul!D353+'Anden stenkul '!D353</f>
        <v>0</v>
      </c>
      <c r="E353" s="11">
        <f>Elværkskul!E353+'Anden stenkul '!E353</f>
        <v>199008.84100000001</v>
      </c>
      <c r="F353" s="4">
        <f>Elværkskul!F353+'Anden stenkul '!F353</f>
        <v>358834.808</v>
      </c>
      <c r="G353" s="4"/>
      <c r="H353" s="4">
        <f>Elværkskul!H353+'Anden stenkul '!H353</f>
        <v>1039768.1000000001</v>
      </c>
      <c r="J353" s="20" t="str">
        <f t="shared" si="0"/>
        <v>February</v>
      </c>
    </row>
    <row r="354" spans="1:10" ht="12.75">
      <c r="A354" s="36" t="s">
        <v>108</v>
      </c>
      <c r="B354" s="4">
        <f>Elværkskul!B354+'Anden stenkul '!B354</f>
        <v>99694.572</v>
      </c>
      <c r="C354" s="4">
        <f>Elværkskul!C354+'Anden stenkul '!C354</f>
        <v>293</v>
      </c>
      <c r="D354" s="19">
        <f>Elværkskul!D354+'Anden stenkul '!D354</f>
        <v>0</v>
      </c>
      <c r="E354" s="11">
        <f>Elværkskul!E354+'Anden stenkul '!E354</f>
        <v>366271.526</v>
      </c>
      <c r="F354" s="4">
        <f>Elværkskul!F354+'Anden stenkul '!F354</f>
        <v>466259.098</v>
      </c>
      <c r="G354" s="4"/>
      <c r="H354" s="4">
        <f>Elværkskul!H354+'Anden stenkul '!H354</f>
        <v>673496.574</v>
      </c>
      <c r="J354" s="20" t="str">
        <f t="shared" si="0"/>
        <v>March</v>
      </c>
    </row>
    <row r="355" spans="1:10" ht="12.75">
      <c r="A355" s="36" t="s">
        <v>95</v>
      </c>
      <c r="B355" s="4">
        <f>Elværkskul!B355+'Anden stenkul '!B355</f>
        <v>373910.553</v>
      </c>
      <c r="C355" s="4">
        <f>Elværkskul!C355+'Anden stenkul '!C355</f>
        <v>540.3139999999839</v>
      </c>
      <c r="D355" s="19">
        <f>Elværkskul!D355+'Anden stenkul '!D355</f>
        <v>11863</v>
      </c>
      <c r="E355" s="11">
        <f>Elværkskul!E355+'Anden stenkul '!E355</f>
        <v>-104907.47100000005</v>
      </c>
      <c r="F355" s="4">
        <f>Elværkskul!F355+'Anden stenkul '!F355</f>
        <v>257680.396</v>
      </c>
      <c r="G355" s="4"/>
      <c r="H355" s="4">
        <f>Elværkskul!H355+'Anden stenkul '!H355</f>
        <v>778404.045</v>
      </c>
      <c r="J355" s="20" t="str">
        <f t="shared" si="0"/>
        <v>April</v>
      </c>
    </row>
    <row r="356" spans="1:10" ht="12.75">
      <c r="A356" s="36" t="s">
        <v>111</v>
      </c>
      <c r="B356" s="4">
        <f>Elværkskul!B356+'Anden stenkul '!B356</f>
        <v>298180.572</v>
      </c>
      <c r="C356" s="4">
        <f>Elværkskul!C356+'Anden stenkul '!C356</f>
        <v>3677.853999999992</v>
      </c>
      <c r="D356" s="19">
        <f>Elværkskul!D356+'Anden stenkul '!D356</f>
        <v>0</v>
      </c>
      <c r="E356" s="11">
        <f>Elværkskul!E356+'Anden stenkul '!E356</f>
        <v>-157076.96799999996</v>
      </c>
      <c r="F356" s="4">
        <f>Elværkskul!F356+'Anden stenkul '!F356</f>
        <v>144781.458</v>
      </c>
      <c r="G356" s="4"/>
      <c r="H356" s="4">
        <f>Elværkskul!H356+'Anden stenkul '!H356</f>
        <v>935481.013</v>
      </c>
      <c r="J356" s="20" t="str">
        <f t="shared" si="0"/>
        <v>May</v>
      </c>
    </row>
    <row r="357" spans="1:10" ht="12.75">
      <c r="A357" s="36" t="s">
        <v>112</v>
      </c>
      <c r="B357" s="4">
        <f>Elværkskul!B357+'Anden stenkul '!B357</f>
        <v>282904.323</v>
      </c>
      <c r="C357" s="4">
        <f>Elværkskul!C357+'Anden stenkul '!C357</f>
        <v>441</v>
      </c>
      <c r="D357" s="19">
        <f>Elværkskul!D357+'Anden stenkul '!D357</f>
        <v>0</v>
      </c>
      <c r="E357" s="11">
        <f>Elværkskul!E357+'Anden stenkul '!E357</f>
        <v>-219740.45499999996</v>
      </c>
      <c r="F357" s="4">
        <f>Elværkskul!F357+'Anden stenkul '!F357</f>
        <v>63604.868</v>
      </c>
      <c r="G357" s="4"/>
      <c r="H357" s="4">
        <f>Elværkskul!H357+'Anden stenkul '!H357</f>
        <v>1155221.4679999999</v>
      </c>
      <c r="J357" s="20" t="str">
        <f t="shared" si="0"/>
        <v>June</v>
      </c>
    </row>
    <row r="358" spans="1:10" ht="12.75">
      <c r="A358" s="36" t="s">
        <v>115</v>
      </c>
      <c r="B358" s="4">
        <f>Elværkskul!B358+'Anden stenkul '!B358</f>
        <v>139646.419</v>
      </c>
      <c r="C358" s="4">
        <f>Elværkskul!C358+'Anden stenkul '!C358</f>
        <v>0</v>
      </c>
      <c r="D358" s="19">
        <f>Elværkskul!D358+'Anden stenkul '!D358</f>
        <v>0</v>
      </c>
      <c r="E358" s="11">
        <f>Elværkskul!E358+'Anden stenkul '!E358</f>
        <v>-6904.543999999994</v>
      </c>
      <c r="F358" s="4">
        <f>Elværkskul!F358+'Anden stenkul '!F358</f>
        <v>132741.875</v>
      </c>
      <c r="G358" s="4"/>
      <c r="H358" s="4">
        <f>Elværkskul!H358+'Anden stenkul '!H358</f>
        <v>1162126.012</v>
      </c>
      <c r="J358" s="20" t="str">
        <f t="shared" si="0"/>
        <v>July</v>
      </c>
    </row>
    <row r="359" spans="1:10" ht="12.75">
      <c r="A359" s="36" t="s">
        <v>99</v>
      </c>
      <c r="B359" s="4">
        <f>Elværkskul!B359+'Anden stenkul '!B359</f>
        <v>192840.803</v>
      </c>
      <c r="C359" s="4">
        <f>Elværkskul!C359+'Anden stenkul '!C359</f>
        <v>40726</v>
      </c>
      <c r="D359" s="19">
        <f>Elværkskul!D359+'Anden stenkul '!D359</f>
        <v>0</v>
      </c>
      <c r="E359" s="11">
        <f>Elværkskul!E359+'Anden stenkul '!E359</f>
        <v>-91757.13500000001</v>
      </c>
      <c r="F359" s="4">
        <f>Elværkskul!F359+'Anden stenkul '!F359</f>
        <v>141809.668</v>
      </c>
      <c r="G359" s="4"/>
      <c r="H359" s="4">
        <f>Elværkskul!H359+'Anden stenkul '!H359</f>
        <v>1253883.1469999999</v>
      </c>
      <c r="J359" s="20" t="str">
        <f t="shared" si="0"/>
        <v>August</v>
      </c>
    </row>
    <row r="360" spans="1:10" ht="12.75">
      <c r="A360" s="36" t="s">
        <v>100</v>
      </c>
      <c r="B360" s="4">
        <f>Elværkskul!B360+'Anden stenkul '!B360</f>
        <v>270300.01</v>
      </c>
      <c r="C360" s="4">
        <f>Elværkskul!C360+'Anden stenkul '!C360</f>
        <v>3</v>
      </c>
      <c r="D360" s="19">
        <f>Elværkskul!D360+'Anden stenkul '!D360</f>
        <v>0</v>
      </c>
      <c r="E360" s="11">
        <f>Elværkskul!E360+'Anden stenkul '!E360</f>
        <v>-125452.60100000002</v>
      </c>
      <c r="F360" s="4">
        <f>Elværkskul!F360+'Anden stenkul '!F360</f>
        <v>144850.40899999999</v>
      </c>
      <c r="G360" s="4"/>
      <c r="H360" s="4">
        <f>Elværkskul!H360+'Anden stenkul '!H360</f>
        <v>1379335.7480000001</v>
      </c>
      <c r="J360" s="20" t="str">
        <f t="shared" si="0"/>
        <v>September</v>
      </c>
    </row>
    <row r="361" spans="1:10" ht="12.75">
      <c r="A361" s="36" t="s">
        <v>105</v>
      </c>
      <c r="B361" s="4">
        <f>Elværkskul!B361+'Anden stenkul '!B361</f>
        <v>493706.58</v>
      </c>
      <c r="C361" s="4">
        <f>Elværkskul!C361+'Anden stenkul '!C361</f>
        <v>233</v>
      </c>
      <c r="D361" s="19">
        <f>Elværkskul!D361+'Anden stenkul '!D361</f>
        <v>0</v>
      </c>
      <c r="E361" s="11">
        <f>Elværkskul!E361+'Anden stenkul '!E361</f>
        <v>-293862.664</v>
      </c>
      <c r="F361" s="4">
        <f>Elværkskul!F361+'Anden stenkul '!F361</f>
        <v>200076.916</v>
      </c>
      <c r="G361" s="4"/>
      <c r="H361" s="4">
        <f>Elværkskul!H361+'Anden stenkul '!H361</f>
        <v>1673198.412</v>
      </c>
      <c r="J361" s="20" t="str">
        <f t="shared" si="0"/>
        <v>October</v>
      </c>
    </row>
    <row r="362" spans="1:10" ht="12.75">
      <c r="A362" s="36" t="s">
        <v>102</v>
      </c>
      <c r="B362" s="4">
        <f>Elværkskul!B362+'Anden stenkul '!B362</f>
        <v>161521.86</v>
      </c>
      <c r="C362" s="4">
        <f>Elværkskul!C362+'Anden stenkul '!C362</f>
        <v>60.19999999999709</v>
      </c>
      <c r="D362" s="19">
        <f>Elværkskul!D362+'Anden stenkul '!D362</f>
        <v>5036</v>
      </c>
      <c r="E362" s="11">
        <f>Elværkskul!E362+'Anden stenkul '!E362</f>
        <v>62548.78200000001</v>
      </c>
      <c r="F362" s="4">
        <f>Elværkskul!F362+'Anden stenkul '!F362</f>
        <v>219094.842</v>
      </c>
      <c r="G362" s="4"/>
      <c r="H362" s="4">
        <f>Elværkskul!H362+'Anden stenkul '!H362</f>
        <v>1610649.63</v>
      </c>
      <c r="J362" s="20" t="str">
        <f t="shared" si="0"/>
        <v>November</v>
      </c>
    </row>
    <row r="363" spans="1:10" ht="13.5" thickBot="1">
      <c r="A363" s="41" t="s">
        <v>91</v>
      </c>
      <c r="B363" s="53">
        <f>Elværkskul!B363+'Anden stenkul '!B363</f>
        <v>160230.96000000002</v>
      </c>
      <c r="C363" s="53">
        <f>Elværkskul!C363+'Anden stenkul '!C363</f>
        <v>-656</v>
      </c>
      <c r="D363" s="52">
        <f>Elværkskul!D363+'Anden stenkul '!D363</f>
        <v>0</v>
      </c>
      <c r="E363" s="53">
        <f>Elværkskul!E363+'Anden stenkul '!E363</f>
        <v>155091.06200000003</v>
      </c>
      <c r="F363" s="53">
        <f>Elværkskul!F363+'Anden stenkul '!F363</f>
        <v>314666.022</v>
      </c>
      <c r="G363" s="53"/>
      <c r="H363" s="53">
        <f>Elværkskul!H363+'Anden stenkul '!H363</f>
        <v>1455558.568</v>
      </c>
      <c r="I363" s="48"/>
      <c r="J363" s="79" t="str">
        <f t="shared" si="0"/>
        <v>December</v>
      </c>
    </row>
    <row r="364" spans="1:10" ht="12.75">
      <c r="A364" s="35">
        <v>2019</v>
      </c>
      <c r="B364" s="4"/>
      <c r="C364" s="4"/>
      <c r="D364" s="19"/>
      <c r="E364" s="11"/>
      <c r="F364" s="4"/>
      <c r="G364" s="4"/>
      <c r="H364" s="4"/>
      <c r="J364" s="35">
        <v>2019</v>
      </c>
    </row>
    <row r="365" spans="1:10" ht="12.75">
      <c r="A365" s="20" t="str">
        <f aca="true" t="shared" si="1" ref="A365:A399">A352</f>
        <v>Januar</v>
      </c>
      <c r="B365" s="4">
        <f>Elværkskul!B365+'Anden stenkul '!B365</f>
        <v>361281.864</v>
      </c>
      <c r="C365" s="4">
        <f>Elværkskul!C365+'Anden stenkul '!C365</f>
        <v>32.60000000000582</v>
      </c>
      <c r="D365" s="19">
        <f>Elværkskul!D365+'Anden stenkul '!D365</f>
        <v>0</v>
      </c>
      <c r="E365" s="11">
        <f>Elværkskul!E365+'Anden stenkul '!E365</f>
        <v>-24838.316000000224</v>
      </c>
      <c r="F365" s="4">
        <f>Elværkskul!F365+'Anden stenkul '!F365</f>
        <v>336476.148</v>
      </c>
      <c r="G365" s="4"/>
      <c r="H365" s="4">
        <f>Elværkskul!H365+'Anden stenkul '!H365</f>
        <v>1480396.884</v>
      </c>
      <c r="J365" s="80" t="str">
        <f aca="true" t="shared" si="2" ref="J365:J399">J352</f>
        <v>January</v>
      </c>
    </row>
    <row r="366" spans="1:10" ht="12.75">
      <c r="A366" s="20" t="str">
        <f t="shared" si="1"/>
        <v>Februar</v>
      </c>
      <c r="B366" s="4">
        <f>Elværkskul!B366+'Anden stenkul '!B366</f>
        <v>88744.397</v>
      </c>
      <c r="C366" s="4">
        <f>Elværkskul!C366+'Anden stenkul '!C366</f>
        <v>261.3999999999942</v>
      </c>
      <c r="D366" s="19">
        <f>Elværkskul!D366+'Anden stenkul '!D366</f>
        <v>0</v>
      </c>
      <c r="E366" s="11">
        <f>Elværkskul!E366+'Anden stenkul '!E366</f>
        <v>172484.86900000006</v>
      </c>
      <c r="F366" s="4">
        <f>Elværkskul!F366+'Anden stenkul '!F366</f>
        <v>261490.666</v>
      </c>
      <c r="G366" s="4"/>
      <c r="H366" s="4">
        <f>Elværkskul!H366+'Anden stenkul '!H366</f>
        <v>1307912.0150000001</v>
      </c>
      <c r="J366" s="80" t="str">
        <f t="shared" si="2"/>
        <v>February</v>
      </c>
    </row>
    <row r="367" spans="1:10" ht="12.75">
      <c r="A367" s="20" t="str">
        <f t="shared" si="1"/>
        <v>Marts</v>
      </c>
      <c r="B367" s="4">
        <f>Elværkskul!B367+'Anden stenkul '!B367</f>
        <v>131335.403</v>
      </c>
      <c r="C367" s="4">
        <f>Elværkskul!C367+'Anden stenkul '!C367</f>
        <v>-586.6600000000035</v>
      </c>
      <c r="D367" s="19">
        <f>Elværkskul!D367+'Anden stenkul '!D367</f>
        <v>0</v>
      </c>
      <c r="E367" s="11">
        <f>Elværkskul!E367+'Anden stenkul '!E367</f>
        <v>83127.9520000001</v>
      </c>
      <c r="F367" s="4">
        <f>Elværkskul!F367+'Anden stenkul '!F367</f>
        <v>213876.695</v>
      </c>
      <c r="G367" s="4"/>
      <c r="H367" s="4">
        <f>Elværkskul!H367+'Anden stenkul '!H367</f>
        <v>1224784.063</v>
      </c>
      <c r="J367" s="80" t="str">
        <f t="shared" si="2"/>
        <v>March</v>
      </c>
    </row>
    <row r="368" spans="1:10" ht="12.75">
      <c r="A368" s="20" t="str">
        <f t="shared" si="1"/>
        <v>April</v>
      </c>
      <c r="B368" s="4">
        <f>Elværkskul!B368+'Anden stenkul '!B368</f>
        <v>282906.572</v>
      </c>
      <c r="C368" s="4">
        <f>Elværkskul!C368+'Anden stenkul '!C368</f>
        <v>-566.9800000000105</v>
      </c>
      <c r="D368" s="19">
        <f>Elværkskul!D368+'Anden stenkul '!D368</f>
        <v>0</v>
      </c>
      <c r="E368" s="11">
        <f>Elværkskul!E368+'Anden stenkul '!E368</f>
        <v>-130410.30199999997</v>
      </c>
      <c r="F368" s="4">
        <f>Elværkskul!F368+'Anden stenkul '!F368</f>
        <v>151929.29</v>
      </c>
      <c r="G368" s="4"/>
      <c r="H368" s="4">
        <f>Elværkskul!H368+'Anden stenkul '!H368</f>
        <v>1355194.365</v>
      </c>
      <c r="J368" s="80" t="str">
        <f t="shared" si="2"/>
        <v>April</v>
      </c>
    </row>
    <row r="369" spans="1:10" ht="12.75">
      <c r="A369" s="20" t="str">
        <f t="shared" si="1"/>
        <v>Maj</v>
      </c>
      <c r="B369" s="4">
        <f>Elværkskul!B369+'Anden stenkul '!B369</f>
        <v>228916.241</v>
      </c>
      <c r="C369" s="4">
        <f>Elværkskul!C369+'Anden stenkul '!C369</f>
        <v>900.7000000000007</v>
      </c>
      <c r="D369" s="19">
        <f>Elværkskul!D369+'Anden stenkul '!D369</f>
        <v>0</v>
      </c>
      <c r="E369" s="11">
        <f>Elværkskul!E369+'Anden stenkul '!E369</f>
        <v>-146015.664</v>
      </c>
      <c r="F369" s="4">
        <f>Elværkskul!F369+'Anden stenkul '!F369</f>
        <v>83801.277</v>
      </c>
      <c r="G369" s="4"/>
      <c r="H369" s="4">
        <f>Elværkskul!H369+'Anden stenkul '!H369</f>
        <v>1501210.029</v>
      </c>
      <c r="J369" s="80" t="str">
        <f t="shared" si="2"/>
        <v>May</v>
      </c>
    </row>
    <row r="370" spans="1:10" ht="12.75">
      <c r="A370" s="20" t="str">
        <f t="shared" si="1"/>
        <v>Juni</v>
      </c>
      <c r="B370" s="4">
        <f>Elværkskul!B370+'Anden stenkul '!B370</f>
        <v>347737.186</v>
      </c>
      <c r="C370" s="4">
        <f>Elværkskul!C370+'Anden stenkul '!C370</f>
        <v>0.3</v>
      </c>
      <c r="D370" s="19">
        <f>Elværkskul!D370+'Anden stenkul '!D370</f>
        <v>0</v>
      </c>
      <c r="E370" s="11">
        <f>Elværkskul!E370+'Anden stenkul '!E370</f>
        <v>-318080.86600000004</v>
      </c>
      <c r="F370" s="4">
        <f>Elværkskul!F370+'Anden stenkul '!F370</f>
        <v>29656.62</v>
      </c>
      <c r="G370" s="4"/>
      <c r="H370" s="4">
        <f>Elværkskul!H370+'Anden stenkul '!H370</f>
        <v>1819290.895</v>
      </c>
      <c r="J370" s="80" t="str">
        <f t="shared" si="2"/>
        <v>June</v>
      </c>
    </row>
    <row r="371" spans="1:10" ht="12.75">
      <c r="A371" s="20" t="str">
        <f t="shared" si="1"/>
        <v>Juli</v>
      </c>
      <c r="B371" s="4">
        <f>Elværkskul!B371+'Anden stenkul '!B371</f>
        <v>231183.721</v>
      </c>
      <c r="C371" s="4">
        <f>Elværkskul!C371+'Anden stenkul '!C371</f>
        <v>-0.30000000000000004</v>
      </c>
      <c r="D371" s="19">
        <f>Elværkskul!D371+'Anden stenkul '!D371</f>
        <v>0</v>
      </c>
      <c r="E371" s="11">
        <f>Elværkskul!E371+'Anden stenkul '!E371</f>
        <v>-212451.15899999999</v>
      </c>
      <c r="F371" s="4">
        <f>Elværkskul!F371+'Anden stenkul '!F371</f>
        <v>18732.262</v>
      </c>
      <c r="G371" s="4"/>
      <c r="H371" s="4">
        <f>Elværkskul!H371+'Anden stenkul '!H371</f>
        <v>2031742.054</v>
      </c>
      <c r="J371" s="80" t="str">
        <f t="shared" si="2"/>
        <v>July</v>
      </c>
    </row>
    <row r="372" spans="1:10" ht="12.75">
      <c r="A372" s="20" t="str">
        <f t="shared" si="1"/>
        <v>August</v>
      </c>
      <c r="B372" s="4">
        <f>Elværkskul!B372+'Anden stenkul '!B372</f>
        <v>251267.489</v>
      </c>
      <c r="C372" s="4">
        <f>Elværkskul!C372+'Anden stenkul '!C372</f>
        <v>50000</v>
      </c>
      <c r="D372" s="19">
        <f>Elværkskul!D372+'Anden stenkul '!D372</f>
        <v>24819</v>
      </c>
      <c r="E372" s="11">
        <f>Elværkskul!E372+'Anden stenkul '!E372</f>
        <v>-248662.13400000008</v>
      </c>
      <c r="F372" s="4">
        <f>Elværkskul!F372+'Anden stenkul '!F372</f>
        <v>27786.355000000003</v>
      </c>
      <c r="G372" s="4"/>
      <c r="H372" s="4">
        <f>Elværkskul!H372+'Anden stenkul '!H372</f>
        <v>2280404.188</v>
      </c>
      <c r="J372" s="80" t="str">
        <f t="shared" si="2"/>
        <v>August</v>
      </c>
    </row>
    <row r="373" spans="1:10" ht="12.75">
      <c r="A373" s="20" t="str">
        <f t="shared" si="1"/>
        <v>September</v>
      </c>
      <c r="B373" s="4">
        <f>Elværkskul!B373+'Anden stenkul '!B373</f>
        <v>160281.712</v>
      </c>
      <c r="C373" s="4">
        <f>Elværkskul!C373+'Anden stenkul '!C373</f>
        <v>0.7</v>
      </c>
      <c r="D373" s="19">
        <f>Elværkskul!D373+'Anden stenkul '!D373</f>
        <v>10484</v>
      </c>
      <c r="E373" s="11">
        <f>Elværkskul!E373+'Anden stenkul '!E373</f>
        <v>-110122.57700000005</v>
      </c>
      <c r="F373" s="4">
        <f>Elværkskul!F373+'Anden stenkul '!F373</f>
        <v>39675.835</v>
      </c>
      <c r="G373" s="4"/>
      <c r="H373" s="4">
        <f>Elværkskul!H373+'Anden stenkul '!H373</f>
        <v>2390526.765</v>
      </c>
      <c r="J373" s="80" t="str">
        <f t="shared" si="2"/>
        <v>September</v>
      </c>
    </row>
    <row r="374" spans="1:10" ht="12.75">
      <c r="A374" s="20" t="str">
        <f t="shared" si="1"/>
        <v>Oktober</v>
      </c>
      <c r="B374" s="4">
        <f>Elværkskul!B374+'Anden stenkul '!B374</f>
        <v>108814.59</v>
      </c>
      <c r="C374" s="4">
        <f>Elværkskul!C374+'Anden stenkul '!C374</f>
        <v>0</v>
      </c>
      <c r="D374" s="19">
        <f>Elværkskul!D374+'Anden stenkul '!D374</f>
        <v>10505</v>
      </c>
      <c r="E374" s="11">
        <f>Elværkskul!E374+'Anden stenkul '!E374</f>
        <v>-21669.153000000166</v>
      </c>
      <c r="F374" s="4">
        <f>Elværkskul!F374+'Anden stenkul '!F374</f>
        <v>76640.437</v>
      </c>
      <c r="G374" s="4"/>
      <c r="H374" s="4">
        <f>Elværkskul!H374+'Anden stenkul '!H374</f>
        <v>2412195.9180000005</v>
      </c>
      <c r="J374" s="80" t="str">
        <f t="shared" si="2"/>
        <v>October</v>
      </c>
    </row>
    <row r="375" spans="1:10" ht="12.75">
      <c r="A375" s="20" t="str">
        <f t="shared" si="1"/>
        <v>November</v>
      </c>
      <c r="B375" s="4">
        <f>Elværkskul!B375+'Anden stenkul '!B375</f>
        <v>101213.845</v>
      </c>
      <c r="C375" s="4">
        <f>Elværkskul!C375+'Anden stenkul '!C375</f>
        <v>0.7219999999979336</v>
      </c>
      <c r="D375" s="19">
        <f>Elværkskul!D375+'Anden stenkul '!D375</f>
        <v>0</v>
      </c>
      <c r="E375" s="11">
        <f>Elværkskul!E375+'Anden stenkul '!E375</f>
        <v>47047.20999999996</v>
      </c>
      <c r="F375" s="4">
        <f>Elværkskul!F375+'Anden stenkul '!F375</f>
        <v>148261.777</v>
      </c>
      <c r="G375" s="4"/>
      <c r="H375" s="4">
        <f>Elværkskul!H375+'Anden stenkul '!H375</f>
        <v>2365148.7080000006</v>
      </c>
      <c r="J375" s="80" t="str">
        <f t="shared" si="2"/>
        <v>November</v>
      </c>
    </row>
    <row r="376" spans="1:10" ht="13.5" thickBot="1">
      <c r="A376" s="41" t="str">
        <f t="shared" si="1"/>
        <v>December</v>
      </c>
      <c r="B376" s="53">
        <f>Elværkskul!B376+'Anden stenkul '!B376</f>
        <v>93666.07800000001</v>
      </c>
      <c r="C376" s="53">
        <f>Elværkskul!C376+'Anden stenkul '!C376</f>
        <v>4886.059999999998</v>
      </c>
      <c r="D376" s="52">
        <f>Elværkskul!D376+'Anden stenkul '!D376</f>
        <v>0</v>
      </c>
      <c r="E376" s="53">
        <f>Elværkskul!E376+'Anden stenkul '!E376</f>
        <v>92613.75799999991</v>
      </c>
      <c r="F376" s="53">
        <f>Elværkskul!F376+'Anden stenkul '!F376</f>
        <v>191165.896</v>
      </c>
      <c r="G376" s="53"/>
      <c r="H376" s="53">
        <f>Elværkskul!H376+'Anden stenkul '!H376</f>
        <v>2272534.95</v>
      </c>
      <c r="I376" s="48"/>
      <c r="J376" s="79" t="str">
        <f t="shared" si="2"/>
        <v>December</v>
      </c>
    </row>
    <row r="377" spans="1:10" ht="12.75">
      <c r="A377" s="35">
        <v>2020</v>
      </c>
      <c r="B377" s="4"/>
      <c r="C377" s="4"/>
      <c r="D377" s="19"/>
      <c r="E377" s="11"/>
      <c r="F377" s="4"/>
      <c r="G377" s="4"/>
      <c r="H377" s="4"/>
      <c r="J377" s="35">
        <v>2020</v>
      </c>
    </row>
    <row r="378" spans="1:10" ht="12.75">
      <c r="A378" s="20" t="str">
        <f t="shared" si="1"/>
        <v>Januar</v>
      </c>
      <c r="B378" s="4">
        <f>Elværkskul!B378+'Anden stenkul '!B378</f>
        <v>17329.347</v>
      </c>
      <c r="C378" s="4">
        <f>Elværkskul!C378+'Anden stenkul '!C378</f>
        <v>2732</v>
      </c>
      <c r="D378" s="19">
        <f>Elværkskul!D378+'Anden stenkul '!D378</f>
        <v>0</v>
      </c>
      <c r="E378" s="11">
        <f>Elværkskul!E378+'Anden stenkul '!E378</f>
        <v>165623.338</v>
      </c>
      <c r="F378" s="4">
        <f>Elværkskul!F378+'Anden stenkul '!F378</f>
        <v>185684.685</v>
      </c>
      <c r="G378" s="4"/>
      <c r="H378" s="4">
        <f>Elværkskul!H378+'Anden stenkul '!H378</f>
        <v>2106911.6120000007</v>
      </c>
      <c r="J378" s="80" t="str">
        <f t="shared" si="2"/>
        <v>January</v>
      </c>
    </row>
    <row r="379" spans="1:10" ht="12.75">
      <c r="A379" s="20" t="str">
        <f t="shared" si="1"/>
        <v>Februar</v>
      </c>
      <c r="B379" s="4">
        <f>Elværkskul!B379+'Anden stenkul '!B379</f>
        <v>19847.177</v>
      </c>
      <c r="C379" s="4">
        <f>Elværkskul!C379+'Anden stenkul '!C379</f>
        <v>314</v>
      </c>
      <c r="D379" s="19">
        <f>Elværkskul!D379+'Anden stenkul '!D379</f>
        <v>0</v>
      </c>
      <c r="E379" s="11">
        <f>Elværkskul!E379+'Anden stenkul '!E379</f>
        <v>177122.45400000014</v>
      </c>
      <c r="F379" s="4">
        <f>Elværkskul!F379+'Anden stenkul '!F379</f>
        <v>197283.631</v>
      </c>
      <c r="G379" s="4"/>
      <c r="H379" s="4">
        <f>Elværkskul!H379+'Anden stenkul '!H379</f>
        <v>1929789.1580000003</v>
      </c>
      <c r="J379" s="80" t="str">
        <f t="shared" si="2"/>
        <v>February</v>
      </c>
    </row>
    <row r="380" spans="1:10" ht="12.75">
      <c r="A380" s="20" t="str">
        <f t="shared" si="1"/>
        <v>Marts</v>
      </c>
      <c r="B380" s="4">
        <f>Elværkskul!B380+'Anden stenkul '!B380</f>
        <v>57626.705</v>
      </c>
      <c r="C380" s="4">
        <f>Elværkskul!C380+'Anden stenkul '!C380</f>
        <v>13107.012999999999</v>
      </c>
      <c r="D380" s="19">
        <f>Elværkskul!D380+'Anden stenkul '!D380</f>
        <v>0</v>
      </c>
      <c r="E380" s="11">
        <f>Elværkskul!E380+'Anden stenkul '!E380</f>
        <v>103604.84699999983</v>
      </c>
      <c r="F380" s="4">
        <f>Elværkskul!F380+'Anden stenkul '!F380</f>
        <v>174338.565</v>
      </c>
      <c r="G380" s="4"/>
      <c r="H380" s="4">
        <f>Elværkskul!H380+'Anden stenkul '!H380</f>
        <v>1826184.3110000005</v>
      </c>
      <c r="J380" s="80" t="str">
        <f t="shared" si="2"/>
        <v>March</v>
      </c>
    </row>
    <row r="381" spans="1:10" ht="12.75">
      <c r="A381" s="20" t="str">
        <f t="shared" si="1"/>
        <v>April</v>
      </c>
      <c r="B381" s="4">
        <f>Elværkskul!B381+'Anden stenkul '!B381</f>
        <v>111066.587</v>
      </c>
      <c r="C381" s="4">
        <f>Elværkskul!C381+'Anden stenkul '!C381</f>
        <v>3141</v>
      </c>
      <c r="D381" s="19">
        <f>Elværkskul!D381+'Anden stenkul '!D381</f>
        <v>0</v>
      </c>
      <c r="E381" s="11">
        <f>Elværkskul!E381+'Anden stenkul '!E381</f>
        <v>-49066.93000000017</v>
      </c>
      <c r="F381" s="4">
        <f>Elværkskul!F381+'Anden stenkul '!F381</f>
        <v>65140.657</v>
      </c>
      <c r="G381" s="4"/>
      <c r="H381" s="4">
        <f>Elværkskul!H381+'Anden stenkul '!H381</f>
        <v>1875251.2410000006</v>
      </c>
      <c r="J381" s="80" t="str">
        <f t="shared" si="2"/>
        <v>April</v>
      </c>
    </row>
    <row r="382" spans="1:10" ht="12.75">
      <c r="A382" s="20" t="str">
        <f t="shared" si="1"/>
        <v>Maj</v>
      </c>
      <c r="B382" s="4">
        <f>Elværkskul!B382+'Anden stenkul '!B382</f>
        <v>64192.465</v>
      </c>
      <c r="C382" s="4">
        <f>Elværkskul!C382+'Anden stenkul '!C382</f>
        <v>94140.99236</v>
      </c>
      <c r="D382" s="19">
        <f>Elværkskul!D382+'Anden stenkul '!D382</f>
        <v>0</v>
      </c>
      <c r="E382" s="11">
        <f>Elværkskul!E382+'Anden stenkul '!E382</f>
        <v>-54279.951360000065</v>
      </c>
      <c r="F382" s="4">
        <f>Elværkskul!F382+'Anden stenkul '!F382</f>
        <v>104053.506</v>
      </c>
      <c r="G382" s="4"/>
      <c r="H382" s="4">
        <f>Elværkskul!H382+'Anden stenkul '!H382</f>
        <v>1929531.1923600007</v>
      </c>
      <c r="J382" s="80" t="str">
        <f t="shared" si="2"/>
        <v>May</v>
      </c>
    </row>
    <row r="383" spans="1:10" ht="12.75">
      <c r="A383" s="20" t="str">
        <f t="shared" si="1"/>
        <v>Juni</v>
      </c>
      <c r="B383" s="4">
        <f>Elværkskul!B383+'Anden stenkul '!B383</f>
        <v>131833.687</v>
      </c>
      <c r="C383" s="4">
        <f>Elværkskul!C383+'Anden stenkul '!C383</f>
        <v>1519</v>
      </c>
      <c r="D383" s="19">
        <f>Elværkskul!D383+'Anden stenkul '!D383</f>
        <v>0</v>
      </c>
      <c r="E383" s="11">
        <f>Elværkskul!E383+'Anden stenkul '!E383</f>
        <v>-61401.299999999814</v>
      </c>
      <c r="F383" s="4">
        <f>Elværkskul!F383+'Anden stenkul '!F383</f>
        <v>71951.387</v>
      </c>
      <c r="G383" s="4"/>
      <c r="H383" s="4">
        <f>Elværkskul!H383+'Anden stenkul '!H383</f>
        <v>1990932.4923600005</v>
      </c>
      <c r="J383" s="80" t="str">
        <f t="shared" si="2"/>
        <v>June</v>
      </c>
    </row>
    <row r="384" spans="1:10" ht="12.75">
      <c r="A384" s="20" t="str">
        <f t="shared" si="1"/>
        <v>Juli</v>
      </c>
      <c r="B384" s="4">
        <f>Elværkskul!B384+'Anden stenkul '!B384</f>
        <v>220337.849</v>
      </c>
      <c r="C384" s="4">
        <f>Elværkskul!C384+'Anden stenkul '!C384</f>
        <v>2152</v>
      </c>
      <c r="D384" s="19">
        <f>Elværkskul!D384+'Anden stenkul '!D384</f>
        <v>0</v>
      </c>
      <c r="E384" s="11">
        <f>Elværkskul!E384+'Anden stenkul '!E384</f>
        <v>-142317.463</v>
      </c>
      <c r="F384" s="4">
        <f>Elværkskul!F384+'Anden stenkul '!F384</f>
        <v>80172.386</v>
      </c>
      <c r="G384" s="4"/>
      <c r="H384" s="4">
        <f>Elværkskul!H384+'Anden stenkul '!H384</f>
        <v>2133249.9553600005</v>
      </c>
      <c r="J384" s="80" t="str">
        <f t="shared" si="2"/>
        <v>July</v>
      </c>
    </row>
    <row r="385" spans="1:10" ht="12.75">
      <c r="A385" s="20" t="str">
        <f t="shared" si="1"/>
        <v>August</v>
      </c>
      <c r="B385" s="4">
        <f>Elværkskul!B385+'Anden stenkul '!B385</f>
        <v>117168.347</v>
      </c>
      <c r="C385" s="4">
        <f>Elværkskul!C385+'Anden stenkul '!C385</f>
        <v>0.17000000001280569</v>
      </c>
      <c r="D385" s="19">
        <f>Elværkskul!D385+'Anden stenkul '!D385</f>
        <v>21266</v>
      </c>
      <c r="E385" s="11">
        <f>Elværkskul!E385+'Anden stenkul '!E385</f>
        <v>-19874.940000000177</v>
      </c>
      <c r="F385" s="4">
        <f>Elværkskul!F385+'Anden stenkul '!F385</f>
        <v>76027.577</v>
      </c>
      <c r="G385" s="4"/>
      <c r="H385" s="4">
        <f>Elværkskul!H385+'Anden stenkul '!H385</f>
        <v>2153124.8953600004</v>
      </c>
      <c r="J385" s="80" t="str">
        <f t="shared" si="2"/>
        <v>August</v>
      </c>
    </row>
    <row r="386" spans="1:10" ht="12.75">
      <c r="A386" s="20" t="str">
        <f t="shared" si="1"/>
        <v>September</v>
      </c>
      <c r="B386" s="4">
        <f>Elværkskul!B386+'Anden stenkul '!B386</f>
        <v>80978.256</v>
      </c>
      <c r="C386" s="4">
        <f>Elværkskul!C386+'Anden stenkul '!C386</f>
        <v>326.41999999999825</v>
      </c>
      <c r="D386" s="19">
        <f>Elværkskul!D386+'Anden stenkul '!D386</f>
        <v>20785</v>
      </c>
      <c r="E386" s="11">
        <f>Elværkskul!E386+'Anden stenkul '!E386</f>
        <v>-3736.9090000001015</v>
      </c>
      <c r="F386" s="4">
        <f>Elværkskul!F386+'Anden stenkul '!F386</f>
        <v>56782.767</v>
      </c>
      <c r="G386" s="4"/>
      <c r="H386" s="4">
        <f>Elværkskul!H386+'Anden stenkul '!H386</f>
        <v>2156861.804360001</v>
      </c>
      <c r="J386" s="80" t="str">
        <f t="shared" si="2"/>
        <v>September</v>
      </c>
    </row>
    <row r="387" spans="1:10" ht="12.75">
      <c r="A387" s="20" t="str">
        <f t="shared" si="1"/>
        <v>Oktober</v>
      </c>
      <c r="B387" s="4">
        <f>Elværkskul!B387+'Anden stenkul '!B387</f>
        <v>131708.835</v>
      </c>
      <c r="C387" s="4">
        <f>Elværkskul!C387+'Anden stenkul '!C387</f>
        <v>-294</v>
      </c>
      <c r="D387" s="19">
        <f>Elværkskul!D387+'Anden stenkul '!D387</f>
        <v>0</v>
      </c>
      <c r="E387" s="11">
        <f>Elværkskul!E387+'Anden stenkul '!E387</f>
        <v>-59392.103999999934</v>
      </c>
      <c r="F387" s="4">
        <f>Elværkskul!F387+'Anden stenkul '!F387</f>
        <v>72022.731</v>
      </c>
      <c r="G387" s="4"/>
      <c r="H387" s="4">
        <f>Elværkskul!H387+'Anden stenkul '!H387</f>
        <v>2216253.9083600007</v>
      </c>
      <c r="J387" s="80" t="str">
        <f t="shared" si="2"/>
        <v>October</v>
      </c>
    </row>
    <row r="388" spans="1:10" ht="12.75">
      <c r="A388" s="20" t="str">
        <f t="shared" si="1"/>
        <v>November</v>
      </c>
      <c r="B388" s="4">
        <f>Elværkskul!B388+'Anden stenkul '!B388</f>
        <v>62874.49</v>
      </c>
      <c r="C388" s="4">
        <f>Elværkskul!C388+'Anden stenkul '!C388</f>
        <v>-165</v>
      </c>
      <c r="D388" s="19">
        <f>Elværkskul!D388+'Anden stenkul '!D388</f>
        <v>0</v>
      </c>
      <c r="E388" s="11">
        <f>Elværkskul!E388+'Anden stenkul '!E388</f>
        <v>42360.46100000013</v>
      </c>
      <c r="F388" s="4">
        <f>Elværkskul!F388+'Anden stenkul '!F388</f>
        <v>105069.951</v>
      </c>
      <c r="G388" s="4"/>
      <c r="H388" s="4">
        <f>Elværkskul!H388+'Anden stenkul '!H388</f>
        <v>2173893.4473600006</v>
      </c>
      <c r="J388" s="80" t="str">
        <f t="shared" si="2"/>
        <v>November</v>
      </c>
    </row>
    <row r="389" spans="1:10" ht="13.5" thickBot="1">
      <c r="A389" s="41" t="str">
        <f t="shared" si="1"/>
        <v>December</v>
      </c>
      <c r="B389" s="53">
        <f>Elværkskul!B389+'Anden stenkul '!B389</f>
        <v>96031.486</v>
      </c>
      <c r="C389" s="53">
        <f>Elværkskul!C389+'Anden stenkul '!C389</f>
        <v>-1071</v>
      </c>
      <c r="D389" s="52">
        <f>Elværkskul!D389+'Anden stenkul '!D389</f>
        <v>151953</v>
      </c>
      <c r="E389" s="53">
        <f>Elværkskul!E389+'Anden stenkul '!E389</f>
        <v>221463.00099999993</v>
      </c>
      <c r="F389" s="53">
        <f>Elværkskul!F389+'Anden stenkul '!F389</f>
        <v>164470.487</v>
      </c>
      <c r="G389" s="53"/>
      <c r="H389" s="53">
        <f>Elværkskul!H389+'Anden stenkul '!H389</f>
        <v>1952430.4463600006</v>
      </c>
      <c r="I389" s="48"/>
      <c r="J389" s="79" t="str">
        <f t="shared" si="2"/>
        <v>December</v>
      </c>
    </row>
    <row r="390" spans="1:10" ht="12.75">
      <c r="A390" s="35">
        <v>2021</v>
      </c>
      <c r="B390" s="14"/>
      <c r="C390" s="14"/>
      <c r="D390" s="51"/>
      <c r="E390" s="40"/>
      <c r="F390" s="14"/>
      <c r="G390" s="38"/>
      <c r="H390" s="14"/>
      <c r="J390" s="35">
        <v>2021</v>
      </c>
    </row>
    <row r="391" spans="1:10" ht="12.75">
      <c r="A391" s="20" t="str">
        <f t="shared" si="1"/>
        <v>Januar</v>
      </c>
      <c r="B391" s="4">
        <f>Elværkskul!B391+'Anden stenkul '!B391</f>
        <v>0</v>
      </c>
      <c r="C391" s="4">
        <f>Elværkskul!C391+'Anden stenkul '!C391</f>
        <v>22</v>
      </c>
      <c r="D391" s="19">
        <f>Elværkskul!D391+'Anden stenkul '!D391</f>
        <v>152289</v>
      </c>
      <c r="E391" s="11">
        <f>Elværkskul!E391+'Anden stenkul '!E391</f>
        <v>408206.00000000023</v>
      </c>
      <c r="F391" s="4">
        <f>Elværkskul!F391+'Anden stenkul '!F391</f>
        <v>255939</v>
      </c>
      <c r="G391" s="4"/>
      <c r="H391" s="4">
        <f>Elværkskul!H391+'Anden stenkul '!H391</f>
        <v>1544224.4463600004</v>
      </c>
      <c r="J391" s="80" t="str">
        <f t="shared" si="2"/>
        <v>January</v>
      </c>
    </row>
    <row r="392" spans="1:10" ht="12.75">
      <c r="A392" s="20" t="str">
        <f t="shared" si="1"/>
        <v>Februar</v>
      </c>
      <c r="B392" s="4">
        <f>Elværkskul!B392+'Anden stenkul '!B392</f>
        <v>41492</v>
      </c>
      <c r="C392" s="4">
        <f>Elværkskul!C392+'Anden stenkul '!C392</f>
        <v>-12</v>
      </c>
      <c r="D392" s="19">
        <f>Elværkskul!D392+'Anden stenkul '!D392</f>
        <v>97766</v>
      </c>
      <c r="E392" s="11">
        <f>Elværkskul!E392+'Anden stenkul '!E392</f>
        <v>266928</v>
      </c>
      <c r="F392" s="4">
        <f>Elværkskul!F392+'Anden stenkul '!F392</f>
        <v>210642</v>
      </c>
      <c r="G392" s="4"/>
      <c r="H392" s="4">
        <f>Elværkskul!H392+'Anden stenkul '!H392</f>
        <v>1277296.4463600004</v>
      </c>
      <c r="J392" s="80" t="str">
        <f t="shared" si="2"/>
        <v>February</v>
      </c>
    </row>
    <row r="393" spans="1:10" ht="12.75">
      <c r="A393" s="20" t="str">
        <f t="shared" si="1"/>
        <v>Marts</v>
      </c>
      <c r="B393" s="4">
        <f>Elværkskul!B393+'Anden stenkul '!B393</f>
        <v>14071</v>
      </c>
      <c r="C393" s="4">
        <f>Elværkskul!C393+'Anden stenkul '!C393</f>
        <v>17695</v>
      </c>
      <c r="D393" s="19">
        <f>Elværkskul!D393+'Anden stenkul '!D393</f>
        <v>109183</v>
      </c>
      <c r="E393" s="11">
        <f>Elværkskul!E393+'Anden stenkul '!E393</f>
        <v>264057</v>
      </c>
      <c r="F393" s="4">
        <f>Elværkskul!F393+'Anden stenkul '!F393</f>
        <v>186640</v>
      </c>
      <c r="G393" s="4"/>
      <c r="H393" s="4">
        <f>Elværkskul!H393+'Anden stenkul '!H393</f>
        <v>1013239.4463600004</v>
      </c>
      <c r="J393" s="80" t="str">
        <f t="shared" si="2"/>
        <v>March</v>
      </c>
    </row>
    <row r="394" spans="1:10" ht="12.75">
      <c r="A394" s="20" t="str">
        <f t="shared" si="1"/>
        <v>April</v>
      </c>
      <c r="B394" s="4">
        <f>Elværkskul!B394+'Anden stenkul '!B394</f>
        <v>17405</v>
      </c>
      <c r="C394" s="4">
        <f>Elværkskul!C394+'Anden stenkul '!C394</f>
        <v>-1.4600000000000364</v>
      </c>
      <c r="D394" s="19">
        <f>Elværkskul!D394+'Anden stenkul '!D394</f>
        <v>0</v>
      </c>
      <c r="E394" s="11">
        <f>Elværkskul!E394+'Anden stenkul '!E394</f>
        <v>105896.46000000002</v>
      </c>
      <c r="F394" s="4">
        <f>Elværkskul!F394+'Anden stenkul '!F394</f>
        <v>123300</v>
      </c>
      <c r="G394" s="4"/>
      <c r="H394" s="4">
        <f>Elværkskul!H394+'Anden stenkul '!H394</f>
        <v>907342.9863600004</v>
      </c>
      <c r="J394" s="80" t="str">
        <f t="shared" si="2"/>
        <v>April</v>
      </c>
    </row>
    <row r="395" spans="1:10" ht="12.75">
      <c r="A395" s="20" t="str">
        <f t="shared" si="1"/>
        <v>Maj</v>
      </c>
      <c r="B395" s="4">
        <f>Elværkskul!B395+'Anden stenkul '!B395</f>
        <v>73687</v>
      </c>
      <c r="C395" s="4">
        <f>Elværkskul!C395+'Anden stenkul '!C395</f>
        <v>-0.19999999999998863</v>
      </c>
      <c r="D395" s="19">
        <f>Elværkskul!D395+'Anden stenkul '!D395</f>
        <v>0</v>
      </c>
      <c r="E395" s="11">
        <f>Elværkskul!E395+'Anden stenkul '!E395</f>
        <v>-24615</v>
      </c>
      <c r="F395" s="4">
        <f>Elværkskul!F395+'Anden stenkul '!F395</f>
        <v>49071.8</v>
      </c>
      <c r="G395" s="4"/>
      <c r="H395" s="4">
        <f>Elværkskul!H395+'Anden stenkul '!H395</f>
        <v>931957.9863600004</v>
      </c>
      <c r="J395" s="80" t="str">
        <f t="shared" si="2"/>
        <v>May</v>
      </c>
    </row>
    <row r="396" spans="1:10" ht="12.75">
      <c r="A396" s="20" t="str">
        <f t="shared" si="1"/>
        <v>Juni</v>
      </c>
      <c r="B396" s="4">
        <f>Elværkskul!B396+'Anden stenkul '!B396</f>
        <v>81793</v>
      </c>
      <c r="C396" s="4">
        <f>Elværkskul!C396+'Anden stenkul '!C396</f>
        <v>4792.843000000001</v>
      </c>
      <c r="D396" s="19">
        <f>Elværkskul!D396+'Anden stenkul '!D396</f>
        <v>146279</v>
      </c>
      <c r="E396" s="11">
        <f>Elværkskul!E396+'Anden stenkul '!E396</f>
        <v>161995.35699999996</v>
      </c>
      <c r="F396" s="4">
        <f>Elværkskul!F396+'Anden stenkul '!F396</f>
        <v>102302.2</v>
      </c>
      <c r="G396" s="4"/>
      <c r="H396" s="4">
        <f>Elværkskul!H396+'Anden stenkul '!H396</f>
        <v>769962.6293600004</v>
      </c>
      <c r="J396" s="80" t="str">
        <f t="shared" si="2"/>
        <v>June</v>
      </c>
    </row>
    <row r="397" spans="1:10" ht="12.75">
      <c r="A397" s="20" t="str">
        <f t="shared" si="1"/>
        <v>Juli</v>
      </c>
      <c r="B397" s="4">
        <f>Elværkskul!B397+'Anden stenkul '!B397</f>
        <v>7064.360000000001</v>
      </c>
      <c r="C397" s="4">
        <f>Elværkskul!C397+'Anden stenkul '!C397</f>
        <v>37576.14</v>
      </c>
      <c r="D397" s="19">
        <f>Elværkskul!D397+'Anden stenkul '!D397</f>
        <v>0</v>
      </c>
      <c r="E397" s="11">
        <f>Elværkskul!E397+'Anden stenkul '!E397</f>
        <v>95086.50000000001</v>
      </c>
      <c r="F397" s="4">
        <f>Elværkskul!F397+'Anden stenkul '!F397</f>
        <v>139727</v>
      </c>
      <c r="G397" s="4"/>
      <c r="H397" s="4">
        <f>Elværkskul!H397+'Anden stenkul '!H397</f>
        <v>674876.1293600004</v>
      </c>
      <c r="J397" s="80" t="str">
        <f t="shared" si="2"/>
        <v>July</v>
      </c>
    </row>
    <row r="398" spans="1:10" ht="12.75">
      <c r="A398" s="20" t="str">
        <f t="shared" si="1"/>
        <v>August</v>
      </c>
      <c r="B398" s="4">
        <f>Elværkskul!B398+'Anden stenkul '!B398</f>
        <v>33014</v>
      </c>
      <c r="C398" s="4">
        <f>Elværkskul!C398+'Anden stenkul '!C398</f>
        <v>22311</v>
      </c>
      <c r="D398" s="19">
        <f>Elværkskul!D398+'Anden stenkul '!D398</f>
        <v>23243</v>
      </c>
      <c r="E398" s="11">
        <f>Elværkskul!E398+'Anden stenkul '!E398</f>
        <v>67676</v>
      </c>
      <c r="F398" s="4">
        <f>Elværkskul!F398+'Anden stenkul '!F398</f>
        <v>99758</v>
      </c>
      <c r="G398" s="4"/>
      <c r="H398" s="4">
        <f>Elværkskul!H398+'Anden stenkul '!H398</f>
        <v>607200.1293600004</v>
      </c>
      <c r="J398" s="80" t="str">
        <f t="shared" si="2"/>
        <v>August</v>
      </c>
    </row>
    <row r="399" spans="1:10" ht="12.75">
      <c r="A399" s="20" t="str">
        <f t="shared" si="1"/>
        <v>September</v>
      </c>
      <c r="B399" s="4">
        <f>Elværkskul!B399+'Anden stenkul '!B399</f>
        <v>126866</v>
      </c>
      <c r="C399" s="4">
        <f>Elværkskul!C399+'Anden stenkul '!C399</f>
        <v>43014</v>
      </c>
      <c r="D399" s="19">
        <f>Elværkskul!D399+'Anden stenkul '!D399</f>
        <v>0</v>
      </c>
      <c r="E399" s="11">
        <f>Elværkskul!E399+'Anden stenkul '!E399</f>
        <v>-24077</v>
      </c>
      <c r="F399" s="4">
        <f>Elværkskul!F399+'Anden stenkul '!F399</f>
        <v>145803</v>
      </c>
      <c r="G399" s="4"/>
      <c r="H399" s="4">
        <f>Elværkskul!H399+'Anden stenkul '!H399</f>
        <v>631277.1293600004</v>
      </c>
      <c r="J399" s="80" t="str">
        <f t="shared" si="2"/>
        <v>September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9"/>
  <sheetViews>
    <sheetView zoomScalePageLayoutView="0" workbookViewId="0" topLeftCell="A1">
      <pane xSplit="1" ySplit="5" topLeftCell="B368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B127" sqref="B127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2.710937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8.421875" style="0" customWidth="1"/>
    <col min="12" max="12" width="42.28125" style="0" customWidth="1"/>
  </cols>
  <sheetData>
    <row r="1" spans="1:10" ht="15.75">
      <c r="A1" s="1" t="s">
        <v>14</v>
      </c>
      <c r="F1" s="15"/>
      <c r="G1" s="1"/>
      <c r="H1" s="1"/>
      <c r="I1" s="1"/>
      <c r="J1" s="1" t="s">
        <v>64</v>
      </c>
    </row>
    <row r="2" spans="1:10" s="2" customFormat="1" ht="15.7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47573</v>
      </c>
      <c r="C7" s="19">
        <v>-979</v>
      </c>
      <c r="D7" s="19">
        <v>8241</v>
      </c>
      <c r="E7" s="19">
        <v>-1019</v>
      </c>
      <c r="F7" s="19">
        <v>37334</v>
      </c>
      <c r="G7" s="19"/>
      <c r="H7" s="19">
        <v>9820</v>
      </c>
      <c r="J7" s="18">
        <v>2005</v>
      </c>
    </row>
    <row r="8" spans="1:10" ht="12.75">
      <c r="A8" s="18">
        <v>2006</v>
      </c>
      <c r="B8" s="19">
        <v>38380</v>
      </c>
      <c r="C8" s="19">
        <v>-3190</v>
      </c>
      <c r="D8" s="19">
        <v>0</v>
      </c>
      <c r="E8" s="19">
        <v>-705</v>
      </c>
      <c r="F8" s="19">
        <v>34485</v>
      </c>
      <c r="G8" s="19"/>
      <c r="H8" s="19">
        <v>10525</v>
      </c>
      <c r="J8" s="18">
        <v>2006</v>
      </c>
    </row>
    <row r="9" spans="1:10" ht="12.75">
      <c r="A9" s="18">
        <v>2007</v>
      </c>
      <c r="B9" s="19">
        <v>35382</v>
      </c>
      <c r="C9" s="19">
        <v>35</v>
      </c>
      <c r="D9" s="19">
        <v>0</v>
      </c>
      <c r="E9" s="19">
        <v>2823</v>
      </c>
      <c r="F9" s="19">
        <v>38240</v>
      </c>
      <c r="G9" s="19"/>
      <c r="H9" s="19">
        <v>7702</v>
      </c>
      <c r="J9" s="18">
        <v>2007</v>
      </c>
    </row>
    <row r="10" spans="1:10" ht="12.75">
      <c r="A10" s="18">
        <v>2008</v>
      </c>
      <c r="B10" s="19">
        <v>39397</v>
      </c>
      <c r="C10" s="19">
        <v>-125</v>
      </c>
      <c r="D10" s="19">
        <v>0</v>
      </c>
      <c r="E10" s="19">
        <v>-3881</v>
      </c>
      <c r="F10" s="19">
        <v>35391</v>
      </c>
      <c r="G10" s="19"/>
      <c r="H10" s="19">
        <v>11583</v>
      </c>
      <c r="J10" s="18">
        <v>2008</v>
      </c>
    </row>
    <row r="11" spans="1:10" ht="12.75">
      <c r="A11" s="18">
        <v>2009</v>
      </c>
      <c r="B11" s="19">
        <v>20859</v>
      </c>
      <c r="C11" s="19">
        <v>0</v>
      </c>
      <c r="D11" s="19">
        <v>0</v>
      </c>
      <c r="E11" s="19">
        <v>4792</v>
      </c>
      <c r="F11" s="19">
        <v>25651</v>
      </c>
      <c r="G11" s="19"/>
      <c r="H11" s="19">
        <v>6791</v>
      </c>
      <c r="J11" s="18">
        <v>2009</v>
      </c>
    </row>
    <row r="12" spans="1:10" ht="12.75">
      <c r="A12" s="18">
        <v>2010</v>
      </c>
      <c r="B12" s="19">
        <v>22721</v>
      </c>
      <c r="C12" s="19">
        <v>-637</v>
      </c>
      <c r="D12" s="19">
        <v>0</v>
      </c>
      <c r="E12" s="19">
        <v>-170</v>
      </c>
      <c r="F12" s="19">
        <v>23133</v>
      </c>
      <c r="G12" s="19"/>
      <c r="H12" s="44">
        <v>6961</v>
      </c>
      <c r="J12" s="18">
        <v>2010</v>
      </c>
    </row>
    <row r="13" spans="1:10" ht="12.75">
      <c r="A13" s="18">
        <v>2011</v>
      </c>
      <c r="B13" s="19">
        <v>20329</v>
      </c>
      <c r="C13" s="19">
        <v>124</v>
      </c>
      <c r="D13" s="19">
        <v>0</v>
      </c>
      <c r="E13" s="19">
        <v>377</v>
      </c>
      <c r="F13" s="19">
        <v>23276</v>
      </c>
      <c r="G13" s="19"/>
      <c r="H13" s="44">
        <v>2919</v>
      </c>
      <c r="J13" s="18">
        <v>2011</v>
      </c>
    </row>
    <row r="14" spans="1:10" ht="12.75">
      <c r="A14" s="18">
        <v>2012</v>
      </c>
      <c r="B14" s="19">
        <v>20906</v>
      </c>
      <c r="C14" s="19">
        <v>249</v>
      </c>
      <c r="D14" s="19">
        <v>0</v>
      </c>
      <c r="E14" s="19">
        <v>272</v>
      </c>
      <c r="F14" s="19">
        <v>20679</v>
      </c>
      <c r="G14" s="19"/>
      <c r="H14" s="44">
        <v>3395</v>
      </c>
      <c r="J14" s="18">
        <v>2012</v>
      </c>
    </row>
    <row r="15" spans="1:10" ht="12.75">
      <c r="A15" s="18">
        <v>2013</v>
      </c>
      <c r="B15" s="19">
        <v>19194</v>
      </c>
      <c r="C15" s="19">
        <v>38</v>
      </c>
      <c r="D15" s="19">
        <v>0</v>
      </c>
      <c r="E15" s="19">
        <v>147</v>
      </c>
      <c r="F15" s="19">
        <v>19379</v>
      </c>
      <c r="G15" s="19"/>
      <c r="H15" s="44">
        <v>3248</v>
      </c>
      <c r="J15" s="18">
        <v>2013</v>
      </c>
    </row>
    <row r="16" spans="1:10" ht="12.75">
      <c r="A16" s="18">
        <v>2014</v>
      </c>
      <c r="B16" s="19">
        <f>SUM(B90:B93)</f>
        <v>20950</v>
      </c>
      <c r="C16" s="19">
        <f>SUM(C90:C93)</f>
        <v>1</v>
      </c>
      <c r="D16" s="19">
        <f>SUM(D90:D93)</f>
        <v>0</v>
      </c>
      <c r="E16" s="19">
        <f>SUM(E90:E93)</f>
        <v>-1030</v>
      </c>
      <c r="F16" s="19">
        <f>SUM(F90:F93)</f>
        <v>19920</v>
      </c>
      <c r="G16" s="19"/>
      <c r="H16" s="44">
        <f>H93</f>
        <v>4278</v>
      </c>
      <c r="J16" s="18">
        <v>2014</v>
      </c>
    </row>
    <row r="17" spans="1:10" ht="12.75">
      <c r="A17" s="18">
        <v>2015</v>
      </c>
      <c r="B17" s="19">
        <f>SUM(B95:B98)</f>
        <v>14979</v>
      </c>
      <c r="C17" s="19">
        <f>SUM(C95:C98)</f>
        <v>0</v>
      </c>
      <c r="D17" s="19">
        <f>SUM(D95:D98)</f>
        <v>0</v>
      </c>
      <c r="E17" s="19">
        <f>SUM(E95:E98)</f>
        <v>2224</v>
      </c>
      <c r="F17" s="19">
        <f>SUM(F95:F98)</f>
        <v>17203</v>
      </c>
      <c r="G17" s="19"/>
      <c r="H17" s="19">
        <f>H98</f>
        <v>2054</v>
      </c>
      <c r="J17" s="18">
        <v>2015</v>
      </c>
    </row>
    <row r="18" spans="1:10" ht="12.75">
      <c r="A18" s="18">
        <v>2016</v>
      </c>
      <c r="B18" s="19">
        <f>SUM(B100:B103)</f>
        <v>11039.56</v>
      </c>
      <c r="C18" s="19">
        <f>SUM(C100:C103)</f>
        <v>0</v>
      </c>
      <c r="D18" s="19">
        <f>SUM(D100:D103)</f>
        <v>0</v>
      </c>
      <c r="E18" s="19">
        <f>SUM(E100:E103)</f>
        <v>900.6400000000012</v>
      </c>
      <c r="F18" s="19">
        <f>SUM(F100:F103)</f>
        <v>11940.2</v>
      </c>
      <c r="G18" s="19"/>
      <c r="H18" s="19">
        <f>H103</f>
        <v>1153.359999999999</v>
      </c>
      <c r="J18" s="18">
        <v>2016</v>
      </c>
    </row>
    <row r="19" spans="1:10" ht="12.75">
      <c r="A19" s="18">
        <v>2017</v>
      </c>
      <c r="B19" s="19">
        <f>SUM(B105:B108)</f>
        <v>11767.579</v>
      </c>
      <c r="C19" s="19">
        <f>SUM(C105:C108)</f>
        <v>193</v>
      </c>
      <c r="D19" s="19">
        <f>SUM(D105:D108)</f>
        <v>0</v>
      </c>
      <c r="E19" s="19">
        <f>SUM(E105:E108)</f>
        <v>43.836000000000695</v>
      </c>
      <c r="F19" s="19">
        <f>SUM(F105:F108)</f>
        <v>12004.414999999999</v>
      </c>
      <c r="G19" s="19"/>
      <c r="H19" s="19">
        <f>H108</f>
        <v>1109.523999999998</v>
      </c>
      <c r="J19" s="18">
        <v>2017</v>
      </c>
    </row>
    <row r="20" spans="1:10" ht="12.75">
      <c r="A20" s="18">
        <v>2018</v>
      </c>
      <c r="B20" s="19">
        <f>SUM(B110:B113)</f>
        <v>14492.415</v>
      </c>
      <c r="C20" s="19">
        <f>SUM(C110:C113)</f>
        <v>310</v>
      </c>
      <c r="D20" s="19">
        <f>SUM(D110:D113)</f>
        <v>0</v>
      </c>
      <c r="E20" s="19">
        <f>SUM(E110:E113)</f>
        <v>-1857.5560000000005</v>
      </c>
      <c r="F20" s="19">
        <f>SUM(F110:F113)</f>
        <v>12944.859</v>
      </c>
      <c r="G20" s="19"/>
      <c r="H20" s="19">
        <f>H113</f>
        <v>2967.08</v>
      </c>
      <c r="J20" s="18">
        <v>2018</v>
      </c>
    </row>
    <row r="21" spans="1:10" ht="12.75">
      <c r="A21" s="18">
        <v>2019</v>
      </c>
      <c r="B21" s="19">
        <f>SUM(B115:B118)</f>
        <v>8885.110999999999</v>
      </c>
      <c r="C21" s="19">
        <f>SUM(C115:C118)</f>
        <v>3</v>
      </c>
      <c r="D21" s="19">
        <f>SUM(D115:D118)</f>
        <v>0</v>
      </c>
      <c r="E21" s="19">
        <f>SUM(E115:E118)</f>
        <v>1094.9920000000002</v>
      </c>
      <c r="F21" s="19">
        <f>SUM(F115:F118)</f>
        <v>9983.103</v>
      </c>
      <c r="G21" s="19"/>
      <c r="H21" s="44">
        <f>H118</f>
        <v>1872.0879999999995</v>
      </c>
      <c r="J21" s="18">
        <v>2019</v>
      </c>
    </row>
    <row r="22" spans="1:10" ht="12.75">
      <c r="A22" s="18">
        <v>2020</v>
      </c>
      <c r="B22" s="19">
        <f>SUM(B120:B123)</f>
        <v>11171.070999999998</v>
      </c>
      <c r="C22" s="19">
        <f>SUM(C120:C123)</f>
        <v>0</v>
      </c>
      <c r="D22" s="19">
        <f>SUM(D120:D123)</f>
        <v>0</v>
      </c>
      <c r="E22" s="19">
        <f>SUM(E120:E123)</f>
        <v>430.51700000000073</v>
      </c>
      <c r="F22" s="19">
        <f>SUM(F120:F123)</f>
        <v>11601.588</v>
      </c>
      <c r="G22" s="19"/>
      <c r="H22" s="44">
        <f>H123</f>
        <v>1441.570999999999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18"/>
      <c r="B24" s="19"/>
      <c r="C24" s="19"/>
      <c r="D24" s="19"/>
      <c r="E24" s="19"/>
      <c r="F24" s="19"/>
      <c r="G24" s="19"/>
      <c r="H24" s="44"/>
      <c r="J24" s="18"/>
    </row>
    <row r="25" spans="1:10" ht="12.75">
      <c r="A25" s="18" t="str">
        <f>Elværkskul!A25</f>
        <v>Januar-september</v>
      </c>
      <c r="B25" s="19"/>
      <c r="C25" s="19"/>
      <c r="D25" s="19"/>
      <c r="E25" s="19"/>
      <c r="F25" s="19"/>
      <c r="G25" s="19"/>
      <c r="H25" s="19"/>
      <c r="J25" s="18" t="str">
        <f>Elværkskul!J25</f>
        <v>January-September</v>
      </c>
    </row>
    <row r="26" spans="1:10" ht="12.75">
      <c r="A26" s="18">
        <v>2005</v>
      </c>
      <c r="B26" s="19">
        <f>SUM(B183:B191)</f>
        <v>34650</v>
      </c>
      <c r="C26" s="19">
        <f>SUM(C183:C191)</f>
        <v>-1104</v>
      </c>
      <c r="D26" s="19">
        <f>SUM(D183:D191)</f>
        <v>2611</v>
      </c>
      <c r="E26" s="19">
        <f>SUM(E183:E191)</f>
        <v>-6125</v>
      </c>
      <c r="F26" s="19">
        <f>SUM(F183:F191)</f>
        <v>24810</v>
      </c>
      <c r="G26" s="19"/>
      <c r="H26" s="19">
        <f>SUM(H191)</f>
        <v>14926</v>
      </c>
      <c r="J26" s="18">
        <v>2005</v>
      </c>
    </row>
    <row r="27" spans="1:10" ht="12.75">
      <c r="A27" s="18">
        <v>2006</v>
      </c>
      <c r="B27" s="19">
        <f>SUM(B196:B204)</f>
        <v>24825</v>
      </c>
      <c r="C27" s="19">
        <f>SUM(C196:C204)</f>
        <v>-3177</v>
      </c>
      <c r="D27" s="19">
        <f>SUM(D196:D204)</f>
        <v>0</v>
      </c>
      <c r="E27" s="19">
        <f>SUM(E196:E204)</f>
        <v>830</v>
      </c>
      <c r="F27" s="19">
        <f>SUM(F196:F204)</f>
        <v>22478</v>
      </c>
      <c r="G27" s="19"/>
      <c r="H27" s="19">
        <f>SUM(H204)</f>
        <v>8990</v>
      </c>
      <c r="J27" s="18">
        <v>2006</v>
      </c>
    </row>
    <row r="28" spans="1:10" ht="12.75">
      <c r="A28" s="18">
        <v>2007</v>
      </c>
      <c r="B28" s="19">
        <f>SUM(B209:B217)</f>
        <v>26084</v>
      </c>
      <c r="C28" s="19">
        <f>SUM(C209:C217)</f>
        <v>46</v>
      </c>
      <c r="D28" s="19">
        <f>SUM(D209:D217)</f>
        <v>0</v>
      </c>
      <c r="E28" s="19">
        <f>SUM(E209:E217)</f>
        <v>856</v>
      </c>
      <c r="F28" s="19">
        <f>SUM(F209:F217)</f>
        <v>26986</v>
      </c>
      <c r="G28" s="19"/>
      <c r="H28" s="19">
        <f>SUM(H217)</f>
        <v>9669</v>
      </c>
      <c r="J28" s="18">
        <v>2007</v>
      </c>
    </row>
    <row r="29" spans="1:10" ht="12.75">
      <c r="A29" s="18">
        <v>2008</v>
      </c>
      <c r="B29" s="19">
        <f>SUM(B222:B230)</f>
        <v>28203</v>
      </c>
      <c r="C29" s="19">
        <f>SUM(C222:C230)</f>
        <v>-124</v>
      </c>
      <c r="D29" s="19">
        <f>SUM(D222:D230)</f>
        <v>0</v>
      </c>
      <c r="E29" s="19">
        <f>SUM(E222:E230)</f>
        <v>-3067</v>
      </c>
      <c r="F29" s="19">
        <f>SUM(F222:F230)</f>
        <v>25012</v>
      </c>
      <c r="G29" s="19"/>
      <c r="H29" s="19">
        <f>SUM(H230)</f>
        <v>10769</v>
      </c>
      <c r="J29" s="18">
        <v>2008</v>
      </c>
    </row>
    <row r="30" spans="1:10" ht="12.75">
      <c r="A30" s="18">
        <v>2009</v>
      </c>
      <c r="B30" s="19">
        <f>SUM(B235:B243)</f>
        <v>14270</v>
      </c>
      <c r="C30" s="19">
        <f>SUM(C235:C243)</f>
        <v>0</v>
      </c>
      <c r="D30" s="19">
        <f>SUM(D235:D243)</f>
        <v>0</v>
      </c>
      <c r="E30" s="19">
        <f>SUM(E235:E243)</f>
        <v>1742</v>
      </c>
      <c r="F30" s="19">
        <f>SUM(F235:F243)</f>
        <v>16012</v>
      </c>
      <c r="G30" s="19"/>
      <c r="H30" s="19">
        <f>SUM(H243)</f>
        <v>9841</v>
      </c>
      <c r="J30" s="18">
        <v>2009</v>
      </c>
    </row>
    <row r="31" spans="1:10" ht="12.75">
      <c r="A31" s="18">
        <v>2010</v>
      </c>
      <c r="B31" s="19">
        <f>SUM(B248:B256)</f>
        <v>13847</v>
      </c>
      <c r="C31" s="19">
        <f>SUM(C248:C256)</f>
        <v>-251</v>
      </c>
      <c r="D31" s="19">
        <f>SUM(D248:D256)</f>
        <v>0</v>
      </c>
      <c r="E31" s="19">
        <f>SUM(E248:E256)</f>
        <v>-186</v>
      </c>
      <c r="F31" s="19">
        <f>SUM(F248:F256)</f>
        <v>14629</v>
      </c>
      <c r="G31" s="19"/>
      <c r="H31" s="19">
        <f>SUM(H256)</f>
        <v>6977</v>
      </c>
      <c r="J31" s="18">
        <v>2010</v>
      </c>
    </row>
    <row r="32" spans="1:10" ht="12.75">
      <c r="A32" s="18">
        <v>2011</v>
      </c>
      <c r="B32" s="19">
        <f>SUM(B261:B269)</f>
        <v>14399</v>
      </c>
      <c r="C32" s="19">
        <f>SUM(C261:C269)</f>
        <v>124</v>
      </c>
      <c r="D32" s="19">
        <f>SUM(D261:D269)</f>
        <v>0</v>
      </c>
      <c r="E32" s="19">
        <f>SUM(E261:E269)</f>
        <v>-2813</v>
      </c>
      <c r="F32" s="19">
        <f>SUM(F261:F269)</f>
        <v>14879</v>
      </c>
      <c r="G32" s="19"/>
      <c r="H32" s="19">
        <f>SUM(H269)</f>
        <v>5386</v>
      </c>
      <c r="J32" s="18">
        <v>2011</v>
      </c>
    </row>
    <row r="33" spans="1:10" ht="12.75">
      <c r="A33" s="18">
        <v>2012</v>
      </c>
      <c r="B33" s="19">
        <f>SUM(B274:B282)</f>
        <v>16649</v>
      </c>
      <c r="C33" s="19">
        <f>SUM(C274:C282)</f>
        <v>197</v>
      </c>
      <c r="D33" s="19">
        <f>SUM(D274:D282)</f>
        <v>0</v>
      </c>
      <c r="E33" s="19">
        <f>SUM(E274:E282)</f>
        <v>-3281</v>
      </c>
      <c r="F33" s="19">
        <f>SUM(F274:F282)</f>
        <v>13565</v>
      </c>
      <c r="G33" s="19"/>
      <c r="H33" s="19">
        <f>SUM(H282)</f>
        <v>6200</v>
      </c>
      <c r="J33" s="18">
        <v>2012</v>
      </c>
    </row>
    <row r="34" spans="1:10" ht="12.75">
      <c r="A34" s="18">
        <v>2013</v>
      </c>
      <c r="B34" s="19">
        <f>SUM(B287:B295)</f>
        <v>15055</v>
      </c>
      <c r="C34" s="19">
        <f>SUM(C287:C295)</f>
        <v>38</v>
      </c>
      <c r="D34" s="19">
        <f>SUM(D287:D295)</f>
        <v>0</v>
      </c>
      <c r="E34" s="19">
        <f>SUM(E287:E295)</f>
        <v>-3623</v>
      </c>
      <c r="F34" s="19">
        <f>SUM(F287:F295)</f>
        <v>11470</v>
      </c>
      <c r="G34" s="19"/>
      <c r="H34" s="19">
        <f>SUM(H295)</f>
        <v>7018</v>
      </c>
      <c r="J34" s="18">
        <v>2013</v>
      </c>
    </row>
    <row r="35" spans="1:10" ht="12.75">
      <c r="A35" s="18">
        <v>2014</v>
      </c>
      <c r="B35" s="19">
        <f>SUM(B300:B308)</f>
        <v>17087</v>
      </c>
      <c r="C35" s="19">
        <f>SUM(C300:C308)</f>
        <v>1</v>
      </c>
      <c r="D35" s="19">
        <f>SUM(D300:D308)</f>
        <v>0</v>
      </c>
      <c r="E35" s="19">
        <f>SUM(E300:E308)</f>
        <v>-4702</v>
      </c>
      <c r="F35" s="19">
        <f>SUM(F300:F308)</f>
        <v>12385</v>
      </c>
      <c r="G35" s="19"/>
      <c r="H35" s="19">
        <f>SUM(H308)</f>
        <v>7950</v>
      </c>
      <c r="J35" s="18">
        <v>2014</v>
      </c>
    </row>
    <row r="36" spans="1:10" ht="12.75">
      <c r="A36" s="18">
        <v>2015</v>
      </c>
      <c r="B36" s="19">
        <f>SUM(B313:B321)</f>
        <v>12854</v>
      </c>
      <c r="C36" s="19">
        <f>SUM(C313:C321)</f>
        <v>0</v>
      </c>
      <c r="D36" s="19">
        <f>SUM(D313:D321)</f>
        <v>0</v>
      </c>
      <c r="E36" s="19">
        <f>SUM(E313:E321)</f>
        <v>-1129</v>
      </c>
      <c r="F36" s="19">
        <f>SUM(F313:F321)</f>
        <v>11725</v>
      </c>
      <c r="G36" s="19"/>
      <c r="H36" s="19">
        <f>SUM(H321)</f>
        <v>5407</v>
      </c>
      <c r="J36" s="18">
        <v>2015</v>
      </c>
    </row>
    <row r="37" spans="1:10" ht="12.75">
      <c r="A37" s="18">
        <v>2016</v>
      </c>
      <c r="B37" s="19">
        <f>SUM(B326:B334)</f>
        <v>9325.56</v>
      </c>
      <c r="C37" s="19">
        <f>SUM(C326:C334)</f>
        <v>0</v>
      </c>
      <c r="D37" s="19">
        <f>SUM(D326:D334)</f>
        <v>0</v>
      </c>
      <c r="E37" s="19">
        <f>SUM(E326:E334)</f>
        <v>-2902.159999999999</v>
      </c>
      <c r="F37" s="19">
        <f>SUM(F326:F334)</f>
        <v>6423.400000000001</v>
      </c>
      <c r="G37" s="19"/>
      <c r="H37" s="19">
        <f>SUM(H334)</f>
        <v>4956.159999999999</v>
      </c>
      <c r="J37" s="18">
        <v>2016</v>
      </c>
    </row>
    <row r="38" spans="1:10" ht="12.75">
      <c r="A38" s="18">
        <v>2017</v>
      </c>
      <c r="B38" s="19">
        <f>SUM(B339:B347)</f>
        <v>9581.121</v>
      </c>
      <c r="C38" s="19">
        <f>SUM(C339:C347)</f>
        <v>193</v>
      </c>
      <c r="D38" s="19">
        <f>SUM(D339:D347)</f>
        <v>0</v>
      </c>
      <c r="E38" s="19">
        <f>SUM(E339:E347)</f>
        <v>-3315.6859999999997</v>
      </c>
      <c r="F38" s="19">
        <f>SUM(F339:F347)</f>
        <v>6458.435000000001</v>
      </c>
      <c r="G38" s="19"/>
      <c r="H38" s="19">
        <f>SUM(H347)</f>
        <v>4469.0459999999985</v>
      </c>
      <c r="J38" s="18">
        <v>2017</v>
      </c>
    </row>
    <row r="39" spans="1:10" ht="12.75">
      <c r="A39" s="18">
        <v>2018</v>
      </c>
      <c r="B39" s="19">
        <f>SUM(B352:B360)</f>
        <v>11739.877</v>
      </c>
      <c r="C39" s="19">
        <f>SUM(C352:C360)</f>
        <v>310</v>
      </c>
      <c r="D39" s="19">
        <f>SUM(D352:D360)</f>
        <v>0</v>
      </c>
      <c r="E39" s="19">
        <f>SUM(E352:E360)</f>
        <v>-4486.4980000000005</v>
      </c>
      <c r="F39" s="19">
        <f>SUM(F352:F360)</f>
        <v>7563.379</v>
      </c>
      <c r="G39" s="19"/>
      <c r="H39" s="19">
        <f>SUM(H360)</f>
        <v>5596.021999999999</v>
      </c>
      <c r="J39" s="18">
        <v>2018</v>
      </c>
    </row>
    <row r="40" spans="1:10" ht="12.75">
      <c r="A40" s="18">
        <v>2019</v>
      </c>
      <c r="B40" s="19">
        <f>SUM(B365:B373)</f>
        <v>7301.173999999999</v>
      </c>
      <c r="C40" s="19">
        <f>SUM(C365:C373)</f>
        <v>3</v>
      </c>
      <c r="D40" s="19">
        <f>SUM(D365:D373)</f>
        <v>0</v>
      </c>
      <c r="E40" s="19">
        <f>SUM(E365:E373)</f>
        <v>-2206</v>
      </c>
      <c r="F40" s="19">
        <f>SUM(F365:F373)</f>
        <v>5098.174</v>
      </c>
      <c r="G40" s="19"/>
      <c r="H40" s="19">
        <f>SUM(H373)</f>
        <v>5173.08</v>
      </c>
      <c r="J40" s="18">
        <v>2019</v>
      </c>
    </row>
    <row r="41" spans="1:10" ht="12.75">
      <c r="A41" s="18">
        <v>2020</v>
      </c>
      <c r="B41" s="19">
        <f>SUM(B378:B386)</f>
        <v>9392.293999999998</v>
      </c>
      <c r="C41" s="19">
        <f>SUM(C378:C386)</f>
        <v>0</v>
      </c>
      <c r="D41" s="19">
        <f>SUM(D378:D386)</f>
        <v>0</v>
      </c>
      <c r="E41" s="19">
        <f>SUM(E378:E386)</f>
        <v>-2856.401</v>
      </c>
      <c r="F41" s="19">
        <f>SUM(F378:F386)</f>
        <v>6535.893</v>
      </c>
      <c r="G41" s="19"/>
      <c r="H41" s="19">
        <f>SUM(H386)</f>
        <v>4728.489</v>
      </c>
      <c r="J41" s="18">
        <v>2020</v>
      </c>
    </row>
    <row r="42" spans="1:10" ht="12.75">
      <c r="A42" s="18">
        <v>2021</v>
      </c>
      <c r="B42" s="19">
        <f>SUM(B391:B399)</f>
        <v>5901.054</v>
      </c>
      <c r="C42" s="19">
        <f>SUM(C391:C399)</f>
        <v>-1</v>
      </c>
      <c r="D42" s="19">
        <f>SUM(D391:D399)</f>
        <v>0</v>
      </c>
      <c r="E42" s="19">
        <f>SUM(E391:E399)</f>
        <v>398.3019999999997</v>
      </c>
      <c r="F42" s="19">
        <f>SUM(F391:F399)</f>
        <v>6298.355999999999</v>
      </c>
      <c r="G42" s="19"/>
      <c r="H42" s="19">
        <f>SUM(H399)</f>
        <v>1043.2689999999993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24"/>
      <c r="H43" s="24"/>
      <c r="I43" s="24"/>
      <c r="J43" s="24"/>
    </row>
    <row r="44" spans="1:10" ht="12.75">
      <c r="A44" s="20"/>
      <c r="B44" s="19"/>
      <c r="C44" s="19"/>
      <c r="D44" s="19"/>
      <c r="E44" s="19"/>
      <c r="F44" s="19"/>
      <c r="G44" s="19"/>
      <c r="H44" s="19"/>
      <c r="J44" s="20"/>
    </row>
    <row r="45" spans="1:10" ht="12.75">
      <c r="A45" s="20" t="s">
        <v>24</v>
      </c>
      <c r="B45" s="19">
        <v>14168</v>
      </c>
      <c r="C45" s="19">
        <v>-252</v>
      </c>
      <c r="D45" s="19">
        <v>404</v>
      </c>
      <c r="E45" s="19">
        <v>-3619</v>
      </c>
      <c r="F45" s="19">
        <v>9893</v>
      </c>
      <c r="G45" s="19"/>
      <c r="H45" s="19">
        <v>12420</v>
      </c>
      <c r="J45" s="20" t="s">
        <v>25</v>
      </c>
    </row>
    <row r="46" spans="1:10" ht="12.75">
      <c r="A46" s="20" t="s">
        <v>26</v>
      </c>
      <c r="B46" s="19">
        <v>10233</v>
      </c>
      <c r="C46" s="19">
        <v>-549</v>
      </c>
      <c r="D46" s="19">
        <v>396</v>
      </c>
      <c r="E46" s="19">
        <v>-1534</v>
      </c>
      <c r="F46" s="19">
        <v>7754</v>
      </c>
      <c r="G46" s="19"/>
      <c r="H46" s="19">
        <v>13954</v>
      </c>
      <c r="J46" s="20" t="s">
        <v>27</v>
      </c>
    </row>
    <row r="47" spans="1:10" ht="12.75">
      <c r="A47" s="20" t="s">
        <v>28</v>
      </c>
      <c r="B47" s="19">
        <v>10249</v>
      </c>
      <c r="C47" s="19">
        <v>-303</v>
      </c>
      <c r="D47" s="19">
        <v>1811</v>
      </c>
      <c r="E47" s="19">
        <v>-972</v>
      </c>
      <c r="F47" s="19">
        <v>7163</v>
      </c>
      <c r="G47" s="19"/>
      <c r="H47" s="19">
        <v>14926</v>
      </c>
      <c r="J47" s="20" t="s">
        <v>29</v>
      </c>
    </row>
    <row r="48" spans="1:10" ht="12.75">
      <c r="A48" s="20" t="s">
        <v>30</v>
      </c>
      <c r="B48" s="19">
        <v>12923</v>
      </c>
      <c r="C48" s="19">
        <v>125</v>
      </c>
      <c r="D48" s="19">
        <v>5630</v>
      </c>
      <c r="E48" s="19">
        <v>5106</v>
      </c>
      <c r="F48" s="19">
        <v>12524</v>
      </c>
      <c r="G48" s="19"/>
      <c r="H48" s="19">
        <v>9820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9193</v>
      </c>
      <c r="C50" s="19">
        <v>-3142</v>
      </c>
      <c r="D50" s="19">
        <v>0</v>
      </c>
      <c r="E50" s="19">
        <v>1500</v>
      </c>
      <c r="F50" s="19">
        <v>7551</v>
      </c>
      <c r="G50" s="19"/>
      <c r="H50" s="19">
        <v>8320</v>
      </c>
      <c r="J50" s="20" t="s">
        <v>33</v>
      </c>
    </row>
    <row r="51" spans="1:10" ht="12.75">
      <c r="A51" s="20" t="s">
        <v>34</v>
      </c>
      <c r="B51" s="19">
        <v>6315</v>
      </c>
      <c r="C51" s="19">
        <v>-43</v>
      </c>
      <c r="D51" s="19">
        <v>0</v>
      </c>
      <c r="E51" s="19">
        <v>1470</v>
      </c>
      <c r="F51" s="19">
        <v>7742</v>
      </c>
      <c r="G51" s="19"/>
      <c r="H51" s="19">
        <v>6850</v>
      </c>
      <c r="J51" s="20" t="s">
        <v>35</v>
      </c>
    </row>
    <row r="52" spans="1:10" ht="12.75">
      <c r="A52" s="20" t="s">
        <v>36</v>
      </c>
      <c r="B52" s="19">
        <v>9317</v>
      </c>
      <c r="C52" s="19">
        <v>8</v>
      </c>
      <c r="D52" s="19">
        <v>0</v>
      </c>
      <c r="E52" s="19">
        <v>-2140</v>
      </c>
      <c r="F52" s="19">
        <v>7185</v>
      </c>
      <c r="G52" s="19"/>
      <c r="H52" s="19">
        <v>8990</v>
      </c>
      <c r="J52" s="20" t="s">
        <v>37</v>
      </c>
    </row>
    <row r="53" spans="1:10" ht="12.75">
      <c r="A53" s="20" t="s">
        <v>38</v>
      </c>
      <c r="B53" s="19">
        <v>13555</v>
      </c>
      <c r="C53" s="19">
        <v>-13</v>
      </c>
      <c r="D53" s="19">
        <v>0</v>
      </c>
      <c r="E53" s="19">
        <v>-1535</v>
      </c>
      <c r="F53" s="19">
        <v>12007</v>
      </c>
      <c r="G53" s="19"/>
      <c r="H53" s="19">
        <v>10525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2369</v>
      </c>
      <c r="C55" s="19">
        <v>46</v>
      </c>
      <c r="D55" s="19">
        <v>0</v>
      </c>
      <c r="E55" s="19">
        <v>6723</v>
      </c>
      <c r="F55" s="19">
        <v>9138</v>
      </c>
      <c r="G55" s="19"/>
      <c r="H55" s="19">
        <v>3802</v>
      </c>
      <c r="J55" s="20" t="s">
        <v>41</v>
      </c>
    </row>
    <row r="56" spans="1:10" ht="12.75">
      <c r="A56" s="20" t="s">
        <v>42</v>
      </c>
      <c r="B56" s="19">
        <v>10198</v>
      </c>
      <c r="C56" s="19">
        <v>0</v>
      </c>
      <c r="D56" s="19">
        <v>0</v>
      </c>
      <c r="E56" s="19">
        <v>-1398</v>
      </c>
      <c r="F56" s="19">
        <v>8800</v>
      </c>
      <c r="G56" s="19"/>
      <c r="H56" s="19">
        <v>5200</v>
      </c>
      <c r="J56" s="20" t="s">
        <v>43</v>
      </c>
    </row>
    <row r="57" spans="1:10" ht="12.75">
      <c r="A57" s="20" t="s">
        <v>44</v>
      </c>
      <c r="B57" s="19">
        <v>13517</v>
      </c>
      <c r="C57" s="19">
        <v>0</v>
      </c>
      <c r="D57" s="19">
        <v>0</v>
      </c>
      <c r="E57" s="19">
        <v>-4469</v>
      </c>
      <c r="F57" s="19">
        <v>9048</v>
      </c>
      <c r="G57" s="19"/>
      <c r="H57" s="19">
        <v>9669</v>
      </c>
      <c r="J57" s="20" t="s">
        <v>45</v>
      </c>
    </row>
    <row r="58" spans="1:10" ht="12.75">
      <c r="A58" s="20" t="s">
        <v>46</v>
      </c>
      <c r="B58" s="19">
        <v>9298</v>
      </c>
      <c r="C58" s="19">
        <v>-11</v>
      </c>
      <c r="D58" s="19">
        <v>0</v>
      </c>
      <c r="E58" s="19">
        <v>1967</v>
      </c>
      <c r="F58" s="19">
        <v>11254</v>
      </c>
      <c r="G58" s="19"/>
      <c r="H58" s="19">
        <v>7702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16723</v>
      </c>
      <c r="C60" s="19">
        <v>0</v>
      </c>
      <c r="D60" s="19">
        <v>0</v>
      </c>
      <c r="E60" s="19">
        <v>-7955</v>
      </c>
      <c r="F60" s="19">
        <v>8768</v>
      </c>
      <c r="G60" s="19"/>
      <c r="H60" s="19">
        <v>15657</v>
      </c>
      <c r="J60" s="20" t="s">
        <v>49</v>
      </c>
    </row>
    <row r="61" spans="1:10" ht="12.75">
      <c r="A61" s="20" t="s">
        <v>50</v>
      </c>
      <c r="B61" s="19">
        <v>5059</v>
      </c>
      <c r="C61" s="19">
        <v>-81</v>
      </c>
      <c r="D61" s="19">
        <v>0</v>
      </c>
      <c r="E61" s="19">
        <v>3501</v>
      </c>
      <c r="F61" s="19">
        <v>8479</v>
      </c>
      <c r="G61" s="19"/>
      <c r="H61" s="19">
        <v>12156</v>
      </c>
      <c r="J61" s="20" t="s">
        <v>51</v>
      </c>
    </row>
    <row r="62" spans="1:10" ht="12.75">
      <c r="A62" s="20" t="s">
        <v>52</v>
      </c>
      <c r="B62" s="19">
        <v>6421</v>
      </c>
      <c r="C62" s="19">
        <v>-43</v>
      </c>
      <c r="D62" s="19">
        <v>0</v>
      </c>
      <c r="E62" s="19">
        <v>1387</v>
      </c>
      <c r="F62" s="19">
        <v>7765</v>
      </c>
      <c r="G62" s="19"/>
      <c r="H62" s="19">
        <v>10769</v>
      </c>
      <c r="J62" s="20" t="s">
        <v>53</v>
      </c>
    </row>
    <row r="63" spans="1:10" ht="12.75">
      <c r="A63" s="20" t="s">
        <v>54</v>
      </c>
      <c r="B63" s="19">
        <v>11194</v>
      </c>
      <c r="C63" s="19">
        <v>-1</v>
      </c>
      <c r="D63" s="19">
        <v>0</v>
      </c>
      <c r="E63" s="19">
        <v>-814</v>
      </c>
      <c r="F63" s="19">
        <v>10379</v>
      </c>
      <c r="G63" s="19"/>
      <c r="H63" s="19">
        <v>11583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2579</v>
      </c>
      <c r="C65" s="19">
        <v>0</v>
      </c>
      <c r="D65" s="19">
        <v>0</v>
      </c>
      <c r="E65" s="19">
        <v>3980</v>
      </c>
      <c r="F65" s="19">
        <v>6559</v>
      </c>
      <c r="G65" s="19"/>
      <c r="H65" s="19">
        <v>7603</v>
      </c>
      <c r="J65" s="20" t="s">
        <v>57</v>
      </c>
    </row>
    <row r="66" spans="1:10" ht="12.75">
      <c r="A66" s="20" t="s">
        <v>58</v>
      </c>
      <c r="B66" s="19">
        <v>5254</v>
      </c>
      <c r="C66" s="19">
        <v>0</v>
      </c>
      <c r="D66" s="19">
        <v>0</v>
      </c>
      <c r="E66" s="19">
        <v>-1270</v>
      </c>
      <c r="F66" s="19">
        <v>3984</v>
      </c>
      <c r="G66" s="19"/>
      <c r="H66" s="19">
        <v>8873</v>
      </c>
      <c r="J66" s="20" t="s">
        <v>59</v>
      </c>
    </row>
    <row r="67" spans="1:10" ht="12.75">
      <c r="A67" s="20" t="s">
        <v>60</v>
      </c>
      <c r="B67" s="19">
        <v>6437</v>
      </c>
      <c r="C67" s="19">
        <v>0</v>
      </c>
      <c r="D67" s="19">
        <v>0</v>
      </c>
      <c r="E67" s="19">
        <v>-968</v>
      </c>
      <c r="F67" s="19">
        <v>5469</v>
      </c>
      <c r="G67" s="19"/>
      <c r="H67" s="19">
        <v>9841</v>
      </c>
      <c r="J67" s="20" t="s">
        <v>61</v>
      </c>
    </row>
    <row r="68" spans="1:10" ht="12.75">
      <c r="A68" s="20" t="s">
        <v>73</v>
      </c>
      <c r="B68" s="19">
        <v>6589</v>
      </c>
      <c r="C68" s="19">
        <v>0</v>
      </c>
      <c r="D68" s="19">
        <v>0</v>
      </c>
      <c r="E68" s="19">
        <v>3050</v>
      </c>
      <c r="F68" s="19">
        <v>9639</v>
      </c>
      <c r="G68" s="19"/>
      <c r="H68" s="19">
        <v>6791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4462</v>
      </c>
      <c r="C70" s="19">
        <v>0</v>
      </c>
      <c r="D70" s="19">
        <v>0</v>
      </c>
      <c r="E70" s="19">
        <v>-506</v>
      </c>
      <c r="F70" s="19">
        <v>5175</v>
      </c>
      <c r="G70" s="19"/>
      <c r="H70" s="19">
        <v>7297</v>
      </c>
      <c r="J70" s="33" t="s">
        <v>77</v>
      </c>
    </row>
    <row r="71" spans="1:10" ht="12.75">
      <c r="A71" s="33" t="s">
        <v>78</v>
      </c>
      <c r="B71" s="19">
        <v>4144</v>
      </c>
      <c r="C71" s="19">
        <v>-223</v>
      </c>
      <c r="D71" s="19">
        <v>0</v>
      </c>
      <c r="E71" s="19">
        <v>129</v>
      </c>
      <c r="F71" s="19">
        <v>4050</v>
      </c>
      <c r="G71" s="19"/>
      <c r="H71" s="19">
        <v>7168</v>
      </c>
      <c r="J71" s="33" t="s">
        <v>79</v>
      </c>
    </row>
    <row r="72" spans="1:10" ht="12.75">
      <c r="A72" s="33" t="s">
        <v>103</v>
      </c>
      <c r="B72" s="19">
        <v>5241</v>
      </c>
      <c r="C72" s="19">
        <v>-28</v>
      </c>
      <c r="D72" s="19">
        <v>0</v>
      </c>
      <c r="E72" s="19">
        <v>191</v>
      </c>
      <c r="F72" s="19">
        <v>5404</v>
      </c>
      <c r="G72" s="19"/>
      <c r="H72" s="19">
        <v>6977</v>
      </c>
      <c r="J72" s="33" t="s">
        <v>104</v>
      </c>
    </row>
    <row r="73" spans="1:10" ht="12.75">
      <c r="A73" s="33" t="s">
        <v>106</v>
      </c>
      <c r="B73" s="19">
        <v>8874</v>
      </c>
      <c r="C73" s="19">
        <v>-386</v>
      </c>
      <c r="D73" s="19">
        <v>0</v>
      </c>
      <c r="E73" s="19">
        <v>16</v>
      </c>
      <c r="F73" s="19">
        <v>8504</v>
      </c>
      <c r="G73" s="19"/>
      <c r="H73" s="19">
        <v>6961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4047</v>
      </c>
      <c r="C75" s="19">
        <v>126</v>
      </c>
      <c r="D75" s="19">
        <v>0</v>
      </c>
      <c r="E75" s="19">
        <v>-3524</v>
      </c>
      <c r="F75" s="19">
        <v>4783</v>
      </c>
      <c r="G75" s="19"/>
      <c r="H75" s="19">
        <v>5132</v>
      </c>
      <c r="J75" s="33" t="s">
        <v>109</v>
      </c>
    </row>
    <row r="76" spans="1:10" ht="12.75">
      <c r="A76" s="33" t="s">
        <v>113</v>
      </c>
      <c r="B76" s="19">
        <v>4556</v>
      </c>
      <c r="C76" s="19">
        <v>0</v>
      </c>
      <c r="D76" s="19">
        <v>0</v>
      </c>
      <c r="E76" s="19">
        <v>938</v>
      </c>
      <c r="F76" s="19">
        <v>4974</v>
      </c>
      <c r="G76" s="19"/>
      <c r="H76" s="19">
        <v>4714</v>
      </c>
      <c r="J76" s="33" t="s">
        <v>114</v>
      </c>
    </row>
    <row r="77" spans="1:10" ht="12.75">
      <c r="A77" s="33" t="s">
        <v>116</v>
      </c>
      <c r="B77" s="19">
        <v>5796</v>
      </c>
      <c r="C77" s="19">
        <v>-2</v>
      </c>
      <c r="D77" s="19">
        <v>0</v>
      </c>
      <c r="E77" s="19">
        <v>-227</v>
      </c>
      <c r="F77" s="19">
        <v>5122</v>
      </c>
      <c r="G77" s="19"/>
      <c r="H77" s="19">
        <v>5386</v>
      </c>
      <c r="J77" s="33" t="s">
        <v>117</v>
      </c>
    </row>
    <row r="78" spans="1:10" ht="12.75">
      <c r="A78" s="33" t="s">
        <v>118</v>
      </c>
      <c r="B78" s="19">
        <v>5930</v>
      </c>
      <c r="C78" s="19">
        <v>0</v>
      </c>
      <c r="D78" s="19">
        <v>0</v>
      </c>
      <c r="E78" s="19">
        <v>3190</v>
      </c>
      <c r="F78" s="19">
        <v>8397</v>
      </c>
      <c r="G78" s="19"/>
      <c r="H78" s="19">
        <v>2919</v>
      </c>
      <c r="J78" s="33" t="s">
        <v>120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4729</v>
      </c>
      <c r="C80" s="19">
        <v>197</v>
      </c>
      <c r="D80" s="19">
        <v>0</v>
      </c>
      <c r="E80" s="19">
        <v>916</v>
      </c>
      <c r="F80" s="19">
        <v>5842</v>
      </c>
      <c r="G80" s="19"/>
      <c r="H80" s="19">
        <v>2003</v>
      </c>
      <c r="J80" s="33" t="s">
        <v>123</v>
      </c>
    </row>
    <row r="81" spans="1:10" ht="12.75">
      <c r="A81" s="33" t="s">
        <v>128</v>
      </c>
      <c r="B81" s="19">
        <v>3489</v>
      </c>
      <c r="C81" s="19">
        <v>0</v>
      </c>
      <c r="D81" s="19">
        <v>0</v>
      </c>
      <c r="E81" s="19">
        <v>33</v>
      </c>
      <c r="F81" s="19">
        <v>3522</v>
      </c>
      <c r="G81" s="19"/>
      <c r="H81" s="19">
        <v>1970</v>
      </c>
      <c r="J81" s="33" t="s">
        <v>130</v>
      </c>
    </row>
    <row r="82" spans="1:10" ht="12.75">
      <c r="A82" s="33" t="s">
        <v>134</v>
      </c>
      <c r="B82" s="19">
        <v>8431</v>
      </c>
      <c r="C82" s="19">
        <v>0</v>
      </c>
      <c r="D82" s="19">
        <v>0</v>
      </c>
      <c r="E82" s="19">
        <v>-4230</v>
      </c>
      <c r="F82" s="19">
        <v>4201</v>
      </c>
      <c r="G82" s="19"/>
      <c r="H82" s="19">
        <v>6200</v>
      </c>
      <c r="J82" s="33" t="s">
        <v>135</v>
      </c>
    </row>
    <row r="83" spans="1:10" ht="12.75">
      <c r="A83" s="33" t="s">
        <v>138</v>
      </c>
      <c r="B83" s="19">
        <v>4257</v>
      </c>
      <c r="C83" s="19">
        <v>52</v>
      </c>
      <c r="D83" s="19">
        <v>0</v>
      </c>
      <c r="E83" s="19">
        <v>3553</v>
      </c>
      <c r="F83" s="19">
        <v>7114</v>
      </c>
      <c r="G83" s="19"/>
      <c r="H83" s="19">
        <v>3395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3987</v>
      </c>
      <c r="C85" s="19">
        <v>38</v>
      </c>
      <c r="D85" s="19">
        <v>0</v>
      </c>
      <c r="E85" s="19">
        <v>806</v>
      </c>
      <c r="F85" s="19">
        <v>4831</v>
      </c>
      <c r="G85" s="19"/>
      <c r="H85" s="19">
        <v>2589</v>
      </c>
      <c r="J85" s="33" t="s">
        <v>144</v>
      </c>
    </row>
    <row r="86" spans="1:10" ht="12.75">
      <c r="A86" s="33" t="s">
        <v>141</v>
      </c>
      <c r="B86" s="19">
        <v>2990</v>
      </c>
      <c r="C86" s="19">
        <v>0</v>
      </c>
      <c r="D86" s="19">
        <v>0</v>
      </c>
      <c r="E86" s="19">
        <v>-17</v>
      </c>
      <c r="F86" s="19">
        <v>2973</v>
      </c>
      <c r="G86" s="19"/>
      <c r="H86" s="19">
        <v>2606</v>
      </c>
      <c r="J86" s="33" t="s">
        <v>145</v>
      </c>
    </row>
    <row r="87" spans="1:10" ht="12.75">
      <c r="A87" s="33" t="s">
        <v>142</v>
      </c>
      <c r="B87" s="19">
        <v>8078</v>
      </c>
      <c r="C87" s="19">
        <v>0</v>
      </c>
      <c r="D87" s="19">
        <v>0</v>
      </c>
      <c r="E87" s="19">
        <v>-4412</v>
      </c>
      <c r="F87" s="19">
        <v>3666</v>
      </c>
      <c r="G87" s="19"/>
      <c r="H87" s="19">
        <v>7018</v>
      </c>
      <c r="J87" s="33" t="s">
        <v>146</v>
      </c>
    </row>
    <row r="88" spans="1:10" ht="12.75">
      <c r="A88" s="33" t="s">
        <v>143</v>
      </c>
      <c r="B88" s="19">
        <v>4139</v>
      </c>
      <c r="C88" s="19">
        <v>0</v>
      </c>
      <c r="D88" s="19">
        <v>0</v>
      </c>
      <c r="E88" s="19">
        <v>3770</v>
      </c>
      <c r="F88" s="19">
        <v>7909</v>
      </c>
      <c r="G88" s="19"/>
      <c r="H88" s="19">
        <v>3248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4685</v>
      </c>
      <c r="C90" s="19">
        <f>SUM(C300:C302)</f>
        <v>1</v>
      </c>
      <c r="D90" s="19">
        <f>SUM(D300:D302)</f>
        <v>0</v>
      </c>
      <c r="E90" s="19">
        <f>SUM(E300:E302)</f>
        <v>107</v>
      </c>
      <c r="F90" s="19">
        <f>SUM(F300:F302)</f>
        <v>4793</v>
      </c>
      <c r="G90" s="19"/>
      <c r="H90" s="19">
        <f>SUM(H302)</f>
        <v>3141</v>
      </c>
      <c r="J90" s="33" t="s">
        <v>153</v>
      </c>
    </row>
    <row r="91" spans="1:10" ht="12.75">
      <c r="A91" s="33" t="s">
        <v>150</v>
      </c>
      <c r="B91" s="19">
        <f>SUM(B303:B305)</f>
        <v>3070</v>
      </c>
      <c r="C91" s="19">
        <f>SUM(C303:C305)</f>
        <v>0</v>
      </c>
      <c r="D91" s="19">
        <f>SUM(D303:D305)</f>
        <v>0</v>
      </c>
      <c r="E91" s="19">
        <f>SUM(E303:E305)</f>
        <v>970</v>
      </c>
      <c r="F91" s="19">
        <f>SUM(F303:F305)</f>
        <v>4040</v>
      </c>
      <c r="G91" s="19"/>
      <c r="H91" s="19">
        <f>SUM(H305)</f>
        <v>2171</v>
      </c>
      <c r="J91" s="33" t="s">
        <v>154</v>
      </c>
    </row>
    <row r="92" spans="1:10" ht="12.75">
      <c r="A92" s="33" t="s">
        <v>151</v>
      </c>
      <c r="B92" s="19">
        <f>SUM(B306:B308)</f>
        <v>9332</v>
      </c>
      <c r="C92" s="19">
        <f>SUM(C306:C308)</f>
        <v>0</v>
      </c>
      <c r="D92" s="19">
        <f>SUM(D306:D308)</f>
        <v>0</v>
      </c>
      <c r="E92" s="19">
        <f>SUM(E306:E308)</f>
        <v>-5779</v>
      </c>
      <c r="F92" s="19">
        <f>SUM(F306:F308)</f>
        <v>3552</v>
      </c>
      <c r="G92" s="19"/>
      <c r="H92" s="19">
        <f>SUM(H308)</f>
        <v>7950</v>
      </c>
      <c r="J92" s="33" t="s">
        <v>155</v>
      </c>
    </row>
    <row r="93" spans="1:10" ht="12.75">
      <c r="A93" s="33" t="s">
        <v>152</v>
      </c>
      <c r="B93" s="19">
        <f>SUM(B309:B311)</f>
        <v>3863</v>
      </c>
      <c r="C93" s="19">
        <f>SUM(C309:C311)</f>
        <v>0</v>
      </c>
      <c r="D93" s="19">
        <f>SUM(D309:D311)</f>
        <v>0</v>
      </c>
      <c r="E93" s="19">
        <f>SUM(E309:E311)</f>
        <v>3672</v>
      </c>
      <c r="F93" s="19">
        <f>SUM(F309:F311)</f>
        <v>7535</v>
      </c>
      <c r="G93" s="19"/>
      <c r="H93" s="19">
        <f>SUM(H311)</f>
        <v>4278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3753</v>
      </c>
      <c r="C95" s="19">
        <f>SUM(C313:C315)</f>
        <v>0</v>
      </c>
      <c r="D95" s="19">
        <f>SUM(D313:D315)</f>
        <v>0</v>
      </c>
      <c r="E95" s="19">
        <f>SUM(E313:E315)</f>
        <v>490</v>
      </c>
      <c r="F95" s="19">
        <f>SUM(F313:F315)</f>
        <v>4243</v>
      </c>
      <c r="G95" s="19"/>
      <c r="H95" s="19">
        <f>SUM(H315)</f>
        <v>3788</v>
      </c>
      <c r="J95" s="33" t="s">
        <v>161</v>
      </c>
    </row>
    <row r="96" spans="1:10" ht="12.75">
      <c r="A96" s="33" t="s">
        <v>158</v>
      </c>
      <c r="B96" s="19">
        <f>SUM(B316:B318)</f>
        <v>3742</v>
      </c>
      <c r="C96" s="19">
        <f>SUM(C316:C318)</f>
        <v>0</v>
      </c>
      <c r="D96" s="19">
        <f>SUM(D316:D318)</f>
        <v>0</v>
      </c>
      <c r="E96" s="19">
        <f>SUM(E316:E318)</f>
        <v>207</v>
      </c>
      <c r="F96" s="19">
        <f>SUM(F316:F318)</f>
        <v>3949</v>
      </c>
      <c r="G96" s="19"/>
      <c r="H96" s="19">
        <f>SUM(H318)</f>
        <v>3581</v>
      </c>
      <c r="J96" s="33" t="s">
        <v>162</v>
      </c>
    </row>
    <row r="97" spans="1:10" ht="12.75">
      <c r="A97" s="33" t="s">
        <v>159</v>
      </c>
      <c r="B97" s="19">
        <f>SUM(B319:B321)</f>
        <v>5359</v>
      </c>
      <c r="C97" s="19">
        <f>SUM(C319:C321)</f>
        <v>0</v>
      </c>
      <c r="D97" s="19">
        <f>SUM(D319:D321)</f>
        <v>0</v>
      </c>
      <c r="E97" s="19">
        <f>SUM(E319:E321)</f>
        <v>-1826</v>
      </c>
      <c r="F97" s="19">
        <f>SUM(F319:F321)</f>
        <v>3533</v>
      </c>
      <c r="G97" s="19"/>
      <c r="H97" s="19">
        <f>SUM(H321)</f>
        <v>5407</v>
      </c>
      <c r="J97" s="33" t="s">
        <v>163</v>
      </c>
    </row>
    <row r="98" spans="1:10" ht="12.75">
      <c r="A98" s="33" t="s">
        <v>160</v>
      </c>
      <c r="B98" s="19">
        <f>SUM(B322:B324)</f>
        <v>2125</v>
      </c>
      <c r="C98" s="19">
        <f>SUM(C322:C324)</f>
        <v>0</v>
      </c>
      <c r="D98" s="19">
        <f>SUM(D322:D324)</f>
        <v>0</v>
      </c>
      <c r="E98" s="19">
        <f>SUM(E322:E324)</f>
        <v>3353</v>
      </c>
      <c r="F98" s="19">
        <f>SUM(F322:F324)</f>
        <v>5478</v>
      </c>
      <c r="G98" s="19"/>
      <c r="H98" s="19">
        <f>SUM(H324)</f>
        <v>2054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2224</v>
      </c>
      <c r="C100" s="19">
        <f>SUM(C326:C328)</f>
        <v>0</v>
      </c>
      <c r="D100" s="19">
        <f>SUM(D326:D328)</f>
        <v>0</v>
      </c>
      <c r="E100" s="19">
        <f>SUM(E326:E328)</f>
        <v>-474</v>
      </c>
      <c r="F100" s="19">
        <f>SUM(F326:F328)</f>
        <v>1750</v>
      </c>
      <c r="G100" s="19"/>
      <c r="H100" s="19">
        <f>H328</f>
        <v>2528</v>
      </c>
      <c r="J100" s="33" t="s">
        <v>169</v>
      </c>
    </row>
    <row r="101" spans="1:10" ht="12.75">
      <c r="A101" s="33" t="s">
        <v>166</v>
      </c>
      <c r="B101" s="19">
        <f>SUM(B329:B331)</f>
        <v>2326</v>
      </c>
      <c r="C101" s="19">
        <f>SUM(C329:C331)</f>
        <v>0</v>
      </c>
      <c r="D101" s="19">
        <f>SUM(D329:D331)</f>
        <v>0</v>
      </c>
      <c r="E101" s="19">
        <f>SUM(E329:E331)</f>
        <v>-44</v>
      </c>
      <c r="F101" s="19">
        <f>SUM(F329:F331)</f>
        <v>2282</v>
      </c>
      <c r="G101" s="19"/>
      <c r="H101" s="19">
        <f>H331</f>
        <v>2572</v>
      </c>
      <c r="J101" s="33" t="s">
        <v>170</v>
      </c>
    </row>
    <row r="102" spans="1:10" ht="12.75">
      <c r="A102" s="33" t="s">
        <v>167</v>
      </c>
      <c r="B102" s="19">
        <f>SUM(B332:B334)</f>
        <v>4775.5599999999995</v>
      </c>
      <c r="C102" s="19">
        <f>SUM(C332:C334)</f>
        <v>0</v>
      </c>
      <c r="D102" s="19">
        <f>SUM(D332:D334)</f>
        <v>0</v>
      </c>
      <c r="E102" s="19">
        <f>SUM(E332:E334)</f>
        <v>-2384.159999999999</v>
      </c>
      <c r="F102" s="19">
        <f>SUM(F332:F334)</f>
        <v>2391.3999999999996</v>
      </c>
      <c r="G102" s="19"/>
      <c r="H102" s="19">
        <f>H334</f>
        <v>4956.159999999999</v>
      </c>
      <c r="J102" s="33" t="s">
        <v>171</v>
      </c>
    </row>
    <row r="103" spans="1:10" ht="12.75">
      <c r="A103" s="33" t="s">
        <v>168</v>
      </c>
      <c r="B103" s="19">
        <f>SUM(B335:B337)</f>
        <v>1714</v>
      </c>
      <c r="C103" s="19">
        <f>SUM(C335:C337)</f>
        <v>0</v>
      </c>
      <c r="D103" s="19">
        <f>SUM(D335:D337)</f>
        <v>0</v>
      </c>
      <c r="E103" s="19">
        <f>SUM(E335:E337)</f>
        <v>3802.8</v>
      </c>
      <c r="F103" s="19">
        <f>SUM(F335:F337)</f>
        <v>5516.8</v>
      </c>
      <c r="G103" s="19"/>
      <c r="H103" s="19">
        <f>H337</f>
        <v>1153.359999999999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2247</v>
      </c>
      <c r="C105" s="19">
        <f>SUM(C339:C341)</f>
        <v>193</v>
      </c>
      <c r="D105" s="19">
        <f>SUM(D339:D341)</f>
        <v>0</v>
      </c>
      <c r="E105" s="19">
        <f>SUM(E339:E341)</f>
        <v>-436.9999999999998</v>
      </c>
      <c r="F105" s="19">
        <f>SUM(F339:F341)</f>
        <v>2003</v>
      </c>
      <c r="G105" s="19"/>
      <c r="H105" s="19">
        <f>H341</f>
        <v>1590.3599999999988</v>
      </c>
      <c r="J105" s="33" t="s">
        <v>177</v>
      </c>
    </row>
    <row r="106" spans="1:10" ht="12.75">
      <c r="A106" s="33" t="s">
        <v>174</v>
      </c>
      <c r="B106" s="19">
        <f>SUM(B342:B344)</f>
        <v>1948.5590000000002</v>
      </c>
      <c r="C106" s="19">
        <f>SUM(C342:C344)</f>
        <v>0</v>
      </c>
      <c r="D106" s="19">
        <f>SUM(D342:D344)</f>
        <v>0</v>
      </c>
      <c r="E106" s="19">
        <f>SUM(E342:E344)</f>
        <v>-39.909999999999854</v>
      </c>
      <c r="F106" s="19">
        <f>SUM(F342:F344)</f>
        <v>1908.649</v>
      </c>
      <c r="G106" s="19"/>
      <c r="H106" s="19">
        <f>H344</f>
        <v>1630.2699999999986</v>
      </c>
      <c r="J106" s="33" t="s">
        <v>178</v>
      </c>
    </row>
    <row r="107" spans="1:10" ht="12.75">
      <c r="A107" s="33" t="s">
        <v>175</v>
      </c>
      <c r="B107" s="19">
        <f>SUM(B345:B347)</f>
        <v>5385.562</v>
      </c>
      <c r="C107" s="19">
        <f>SUM(C345:C347)</f>
        <v>0</v>
      </c>
      <c r="D107" s="19">
        <f>SUM(D345:D347)</f>
        <v>0</v>
      </c>
      <c r="E107" s="19">
        <f>SUM(E345:E347)</f>
        <v>-2838.776</v>
      </c>
      <c r="F107" s="19">
        <f>SUM(F345:F347)</f>
        <v>2546.786</v>
      </c>
      <c r="G107" s="19"/>
      <c r="H107" s="19">
        <f>H347</f>
        <v>4469.0459999999985</v>
      </c>
      <c r="J107" s="33" t="s">
        <v>179</v>
      </c>
    </row>
    <row r="108" spans="1:10" ht="12.75">
      <c r="A108" s="33" t="s">
        <v>176</v>
      </c>
      <c r="B108" s="19">
        <f>SUM(B348:B350)</f>
        <v>2186.458</v>
      </c>
      <c r="C108" s="19">
        <f>SUM(C348:C350)</f>
        <v>0</v>
      </c>
      <c r="D108" s="19">
        <f>SUM(D348:D350)</f>
        <v>0</v>
      </c>
      <c r="E108" s="19">
        <f>SUM(E348:E350)</f>
        <v>3359.5220000000004</v>
      </c>
      <c r="F108" s="19">
        <f>SUM(F348:F350)</f>
        <v>5545.98</v>
      </c>
      <c r="G108" s="19"/>
      <c r="H108" s="19">
        <f>H350</f>
        <v>1109.523999999998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2463.647</v>
      </c>
      <c r="C110" s="19">
        <f>SUM(C352:C354)</f>
        <v>310</v>
      </c>
      <c r="D110" s="19">
        <f>SUM(D352:D354)</f>
        <v>0</v>
      </c>
      <c r="E110" s="19">
        <f>SUM(E352:E354)</f>
        <v>-136.87099999999987</v>
      </c>
      <c r="F110" s="19">
        <f>SUM(F352:F354)</f>
        <v>2636.776</v>
      </c>
      <c r="G110" s="19"/>
      <c r="H110" s="19">
        <f>H354</f>
        <v>1246.394999999998</v>
      </c>
      <c r="J110" s="33" t="s">
        <v>208</v>
      </c>
    </row>
    <row r="111" spans="1:10" ht="12.75">
      <c r="A111" s="33" t="s">
        <v>205</v>
      </c>
      <c r="B111" s="19">
        <f>SUM(B355:B357)</f>
        <v>2391.1090000000004</v>
      </c>
      <c r="C111" s="19">
        <f>SUM(C355:C357)</f>
        <v>0</v>
      </c>
      <c r="D111" s="19">
        <f>SUM(D355:D357)</f>
        <v>0</v>
      </c>
      <c r="E111" s="19">
        <f>SUM(E355:E357)</f>
        <v>179.5509999999997</v>
      </c>
      <c r="F111" s="19">
        <f>SUM(F355:F357)</f>
        <v>2570.66</v>
      </c>
      <c r="G111" s="19"/>
      <c r="H111" s="19">
        <f>H357</f>
        <v>1066.8439999999982</v>
      </c>
      <c r="J111" s="33" t="s">
        <v>209</v>
      </c>
    </row>
    <row r="112" spans="1:10" ht="12.75">
      <c r="A112" s="33" t="s">
        <v>206</v>
      </c>
      <c r="B112" s="19">
        <f>SUM(B358:B360)</f>
        <v>6885.121</v>
      </c>
      <c r="C112" s="19">
        <f>SUM(C358:C360)</f>
        <v>0</v>
      </c>
      <c r="D112" s="19">
        <f>SUM(D358:D360)</f>
        <v>0</v>
      </c>
      <c r="E112" s="19">
        <f>SUM(E358:E360)</f>
        <v>-4529.178</v>
      </c>
      <c r="F112" s="19">
        <f>SUM(F358:F360)</f>
        <v>2355.943</v>
      </c>
      <c r="G112" s="19"/>
      <c r="H112" s="19">
        <f>H360</f>
        <v>5596.021999999999</v>
      </c>
      <c r="J112" s="33" t="s">
        <v>210</v>
      </c>
    </row>
    <row r="113" spans="1:10" ht="12.75">
      <c r="A113" s="33" t="s">
        <v>207</v>
      </c>
      <c r="B113" s="19">
        <f>SUM(B361:B363)</f>
        <v>2752.538</v>
      </c>
      <c r="C113" s="19">
        <f>SUM(C361:C363)</f>
        <v>0</v>
      </c>
      <c r="D113" s="19">
        <f>SUM(D361:D363)</f>
        <v>0</v>
      </c>
      <c r="E113" s="19">
        <f>SUM(E361:E363)</f>
        <v>2628.941999999999</v>
      </c>
      <c r="F113" s="19">
        <f>SUM(F361:F363)</f>
        <v>5381.48</v>
      </c>
      <c r="G113" s="19"/>
      <c r="H113" s="19">
        <f>H363</f>
        <v>2967.08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1786.5499999999997</v>
      </c>
      <c r="C115" s="19">
        <f>SUM(C365:C367)</f>
        <v>3</v>
      </c>
      <c r="D115" s="19">
        <f>SUM(D365:D367)</f>
        <v>0</v>
      </c>
      <c r="E115" s="19">
        <f>SUM(E365:E367)</f>
        <v>395.8629999999994</v>
      </c>
      <c r="F115" s="19">
        <f>SUM(F365:F367)</f>
        <v>2185.413</v>
      </c>
      <c r="G115" s="19"/>
      <c r="H115" s="19">
        <f>H367</f>
        <v>2571.2170000000006</v>
      </c>
      <c r="J115" s="33" t="s">
        <v>216</v>
      </c>
    </row>
    <row r="116" spans="1:10" ht="12.75">
      <c r="A116" s="33" t="s">
        <v>213</v>
      </c>
      <c r="B116" s="19">
        <f>SUM(B368:B370)</f>
        <v>1310.5819999999999</v>
      </c>
      <c r="C116" s="19">
        <f>SUM(C368:C370)</f>
        <v>0</v>
      </c>
      <c r="D116" s="19">
        <f>SUM(D368:D370)</f>
        <v>0</v>
      </c>
      <c r="E116" s="19">
        <f>SUM(E368:E370)</f>
        <v>33.71499999999969</v>
      </c>
      <c r="F116" s="19">
        <f>SUM(F368:F370)</f>
        <v>1344.297</v>
      </c>
      <c r="G116" s="19"/>
      <c r="H116" s="19">
        <f>H370</f>
        <v>2537.502000000001</v>
      </c>
      <c r="J116" s="33" t="s">
        <v>217</v>
      </c>
    </row>
    <row r="117" spans="1:10" ht="12.75">
      <c r="A117" s="33" t="s">
        <v>214</v>
      </c>
      <c r="B117" s="19">
        <f>SUM(B371:B373)</f>
        <v>4204.0419999999995</v>
      </c>
      <c r="C117" s="19">
        <f>SUM(C371:C373)</f>
        <v>0</v>
      </c>
      <c r="D117" s="19">
        <f>SUM(D371:D373)</f>
        <v>0</v>
      </c>
      <c r="E117" s="19">
        <f>SUM(E371:E373)</f>
        <v>-2635.577999999999</v>
      </c>
      <c r="F117" s="19">
        <f>SUM(F371:F373)</f>
        <v>1568.464</v>
      </c>
      <c r="G117" s="19"/>
      <c r="H117" s="19">
        <f>H373</f>
        <v>5173.08</v>
      </c>
      <c r="J117" s="33" t="s">
        <v>218</v>
      </c>
    </row>
    <row r="118" spans="1:10" ht="12.75">
      <c r="A118" s="33" t="s">
        <v>215</v>
      </c>
      <c r="B118" s="19">
        <f>SUM(B374:B376)</f>
        <v>1583.937</v>
      </c>
      <c r="C118" s="19">
        <f>SUM(C374:C376)</f>
        <v>0</v>
      </c>
      <c r="D118" s="19">
        <f>SUM(D374:D376)</f>
        <v>0</v>
      </c>
      <c r="E118" s="19">
        <f>SUM(E374:E376)</f>
        <v>3300.992</v>
      </c>
      <c r="F118" s="19">
        <f>SUM(F374:F376)</f>
        <v>4884.929</v>
      </c>
      <c r="G118" s="19"/>
      <c r="H118" s="19">
        <f>H376</f>
        <v>1872.0879999999995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1695.4699999999998</v>
      </c>
      <c r="C120" s="19">
        <f>SUM(C378:C380)</f>
        <v>0</v>
      </c>
      <c r="D120" s="19">
        <f>SUM(D378:D380)</f>
        <v>0</v>
      </c>
      <c r="E120" s="19">
        <f>SUM(E378:E380)</f>
        <v>868.9869999999999</v>
      </c>
      <c r="F120" s="19">
        <f>SUM(F378:F380)</f>
        <v>2564.457</v>
      </c>
      <c r="G120" s="19"/>
      <c r="H120" s="19">
        <f>H380</f>
        <v>1003.1009999999997</v>
      </c>
      <c r="J120" s="33" t="s">
        <v>224</v>
      </c>
    </row>
    <row r="121" spans="1:10" ht="12.75">
      <c r="A121" s="33" t="s">
        <v>221</v>
      </c>
      <c r="B121" s="19">
        <f>SUM(B381:B383)</f>
        <v>3492.2039999999997</v>
      </c>
      <c r="C121" s="19">
        <f>SUM(C381:C383)</f>
        <v>0</v>
      </c>
      <c r="D121" s="19">
        <f>SUM(D381:D383)</f>
        <v>0</v>
      </c>
      <c r="E121" s="19">
        <f>SUM(E381:E383)</f>
        <v>-1616.7759999999998</v>
      </c>
      <c r="F121" s="19">
        <f>SUM(F381:F383)</f>
        <v>1875.428</v>
      </c>
      <c r="G121" s="19"/>
      <c r="H121" s="19">
        <f>H383</f>
        <v>2619.8769999999995</v>
      </c>
      <c r="J121" s="33" t="s">
        <v>225</v>
      </c>
    </row>
    <row r="122" spans="1:10" ht="12.75">
      <c r="A122" s="33" t="s">
        <v>222</v>
      </c>
      <c r="B122" s="19">
        <f>SUM(B384:B386)</f>
        <v>4204.62</v>
      </c>
      <c r="C122" s="19">
        <f>SUM(C384:C386)</f>
        <v>0</v>
      </c>
      <c r="D122" s="19">
        <f>SUM(D384:D386)</f>
        <v>0</v>
      </c>
      <c r="E122" s="19">
        <f>SUM(E384:E386)</f>
        <v>-2108.612</v>
      </c>
      <c r="F122" s="19">
        <f>SUM(F384:F386)</f>
        <v>2096.008</v>
      </c>
      <c r="G122" s="19"/>
      <c r="H122" s="19">
        <f>H386</f>
        <v>4728.489</v>
      </c>
      <c r="J122" s="33" t="s">
        <v>226</v>
      </c>
    </row>
    <row r="123" spans="1:10" ht="12.75">
      <c r="A123" s="33" t="s">
        <v>223</v>
      </c>
      <c r="B123" s="19">
        <f>SUM(B387:B389)</f>
        <v>1778.777</v>
      </c>
      <c r="C123" s="19">
        <f>SUM(C387:C389)</f>
        <v>0</v>
      </c>
      <c r="D123" s="19">
        <f>SUM(D387:D389)</f>
        <v>0</v>
      </c>
      <c r="E123" s="19">
        <f>SUM(E387:E389)</f>
        <v>3286.9180000000006</v>
      </c>
      <c r="F123" s="19">
        <f>SUM(F387:F389)</f>
        <v>5065.695</v>
      </c>
      <c r="G123" s="19"/>
      <c r="H123" s="19">
        <f>H389</f>
        <v>1441.570999999999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2067.342</v>
      </c>
      <c r="C125" s="19">
        <f>SUM(C391:C393)</f>
        <v>-1</v>
      </c>
      <c r="D125" s="19">
        <f>SUM(D391:D393)</f>
        <v>0</v>
      </c>
      <c r="E125" s="19">
        <f>SUM(E391:E393)</f>
        <v>294.3809999999994</v>
      </c>
      <c r="F125" s="19">
        <f>SUM(F391:F393)</f>
        <v>2360.723</v>
      </c>
      <c r="G125" s="19"/>
      <c r="H125" s="19">
        <f>SUM(H393)</f>
        <v>1147.1899999999996</v>
      </c>
      <c r="J125" s="33" t="s">
        <v>232</v>
      </c>
    </row>
    <row r="126" spans="1:10" ht="12.75">
      <c r="A126" s="33" t="s">
        <v>229</v>
      </c>
      <c r="B126" s="19">
        <f>SUM(B394:B396)</f>
        <v>2101.313</v>
      </c>
      <c r="C126" s="19">
        <f>SUM(C394:C396)</f>
        <v>0</v>
      </c>
      <c r="D126" s="19">
        <f>SUM(D394:D396)</f>
        <v>0</v>
      </c>
      <c r="E126" s="19">
        <f>SUM(E394:E396)</f>
        <v>-38.985999999999876</v>
      </c>
      <c r="F126" s="19">
        <f>SUM(F394:F396)</f>
        <v>2062.3269999999998</v>
      </c>
      <c r="G126" s="19"/>
      <c r="H126" s="19">
        <f>SUM(H396)</f>
        <v>1186.1759999999995</v>
      </c>
      <c r="J126" s="33" t="s">
        <v>233</v>
      </c>
    </row>
    <row r="127" spans="1:10" ht="12.75">
      <c r="A127" s="33" t="s">
        <v>230</v>
      </c>
      <c r="B127" s="19">
        <f>SUM(B397:B399)</f>
        <v>1732.399</v>
      </c>
      <c r="C127" s="19">
        <f>SUM(C397:C399)</f>
        <v>0</v>
      </c>
      <c r="D127" s="19">
        <f>SUM(D397:D399)</f>
        <v>0</v>
      </c>
      <c r="E127" s="19">
        <f>SUM(E397:E399)</f>
        <v>142.90700000000015</v>
      </c>
      <c r="F127" s="19">
        <f>SUM(F397:F399)</f>
        <v>1875.306</v>
      </c>
      <c r="G127" s="19"/>
      <c r="H127" s="19">
        <f>SUM(H399)</f>
        <v>1043.2689999999993</v>
      </c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2.75" customHeight="1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583</v>
      </c>
      <c r="C131" s="4">
        <v>23</v>
      </c>
      <c r="D131" s="19">
        <v>0</v>
      </c>
      <c r="E131" s="11">
        <v>2538</v>
      </c>
      <c r="F131" s="4">
        <v>3144</v>
      </c>
      <c r="G131" s="4"/>
      <c r="H131" s="4">
        <v>11871</v>
      </c>
      <c r="J131" s="20" t="s">
        <v>92</v>
      </c>
    </row>
    <row r="132" spans="1:10" ht="12.75">
      <c r="A132" s="36" t="s">
        <v>81</v>
      </c>
      <c r="B132" s="4">
        <v>125</v>
      </c>
      <c r="C132" s="19">
        <v>0</v>
      </c>
      <c r="D132" s="19">
        <v>0</v>
      </c>
      <c r="E132" s="4">
        <v>2395</v>
      </c>
      <c r="F132" s="4">
        <v>2520</v>
      </c>
      <c r="G132" s="4"/>
      <c r="H132" s="4">
        <v>9476</v>
      </c>
      <c r="J132" s="20" t="s">
        <v>93</v>
      </c>
    </row>
    <row r="133" spans="1:10" ht="12.75">
      <c r="A133" s="36" t="s">
        <v>82</v>
      </c>
      <c r="B133" s="4">
        <v>1807</v>
      </c>
      <c r="C133" s="19">
        <v>0</v>
      </c>
      <c r="D133" s="19">
        <v>0</v>
      </c>
      <c r="E133" s="4">
        <v>1545</v>
      </c>
      <c r="F133" s="4">
        <v>3352</v>
      </c>
      <c r="G133" s="4"/>
      <c r="H133" s="4">
        <v>7931</v>
      </c>
      <c r="J133" s="20" t="s">
        <v>94</v>
      </c>
    </row>
    <row r="134" spans="1:10" ht="12.75">
      <c r="A134" s="36" t="s">
        <v>83</v>
      </c>
      <c r="B134" s="4">
        <v>1784</v>
      </c>
      <c r="C134" s="19">
        <v>0</v>
      </c>
      <c r="D134" s="19">
        <v>0</v>
      </c>
      <c r="E134" s="12">
        <v>594</v>
      </c>
      <c r="F134" s="12">
        <v>2378</v>
      </c>
      <c r="G134" s="12"/>
      <c r="H134" s="4">
        <v>7337</v>
      </c>
      <c r="J134" s="20" t="s">
        <v>95</v>
      </c>
    </row>
    <row r="135" spans="1:10" ht="12.75">
      <c r="A135" s="36" t="s">
        <v>84</v>
      </c>
      <c r="B135" s="4">
        <v>3874</v>
      </c>
      <c r="C135" s="19">
        <v>0</v>
      </c>
      <c r="D135" s="19">
        <v>0</v>
      </c>
      <c r="E135" s="12">
        <v>-1664</v>
      </c>
      <c r="F135" s="12">
        <v>2210</v>
      </c>
      <c r="G135" s="12"/>
      <c r="H135" s="4">
        <v>9001</v>
      </c>
      <c r="J135" s="20" t="s">
        <v>96</v>
      </c>
    </row>
    <row r="136" spans="1:10" ht="12.75">
      <c r="A136" s="36" t="s">
        <v>85</v>
      </c>
      <c r="B136" s="4">
        <v>0</v>
      </c>
      <c r="C136" s="19">
        <v>0</v>
      </c>
      <c r="D136" s="19">
        <v>0</v>
      </c>
      <c r="E136" s="12">
        <v>3328</v>
      </c>
      <c r="F136" s="12">
        <v>3328</v>
      </c>
      <c r="G136" s="12"/>
      <c r="H136" s="4">
        <v>5673</v>
      </c>
      <c r="J136" s="20" t="s">
        <v>97</v>
      </c>
    </row>
    <row r="137" spans="1:10" ht="12.75">
      <c r="A137" s="36" t="s">
        <v>86</v>
      </c>
      <c r="B137" s="4">
        <v>3447</v>
      </c>
      <c r="C137" s="19">
        <v>0</v>
      </c>
      <c r="D137" s="19">
        <v>0</v>
      </c>
      <c r="E137" s="12">
        <v>-978</v>
      </c>
      <c r="F137" s="12">
        <v>2469</v>
      </c>
      <c r="G137" s="12"/>
      <c r="H137" s="4">
        <v>6651</v>
      </c>
      <c r="J137" s="20" t="s">
        <v>98</v>
      </c>
    </row>
    <row r="138" spans="1:10" ht="12.75">
      <c r="A138" s="36" t="s">
        <v>87</v>
      </c>
      <c r="B138" s="12">
        <v>11175</v>
      </c>
      <c r="C138" s="19">
        <v>8</v>
      </c>
      <c r="D138" s="19">
        <v>0</v>
      </c>
      <c r="E138" s="12">
        <v>-8568</v>
      </c>
      <c r="F138" s="12">
        <v>2615</v>
      </c>
      <c r="G138" s="12"/>
      <c r="H138" s="12">
        <v>15219</v>
      </c>
      <c r="J138" s="20" t="s">
        <v>99</v>
      </c>
    </row>
    <row r="139" spans="1:10" ht="12.75">
      <c r="A139" s="36" t="s">
        <v>88</v>
      </c>
      <c r="B139" s="12">
        <v>89</v>
      </c>
      <c r="C139" s="19">
        <v>0</v>
      </c>
      <c r="D139" s="19">
        <v>0</v>
      </c>
      <c r="E139" s="12">
        <v>3409</v>
      </c>
      <c r="F139" s="12">
        <v>3498</v>
      </c>
      <c r="G139" s="12"/>
      <c r="H139" s="12">
        <v>11810</v>
      </c>
      <c r="J139" s="20" t="s">
        <v>100</v>
      </c>
    </row>
    <row r="140" spans="1:10" ht="12.75">
      <c r="A140" s="36" t="s">
        <v>89</v>
      </c>
      <c r="B140" s="12">
        <v>5210</v>
      </c>
      <c r="C140" s="19">
        <v>0</v>
      </c>
      <c r="D140" s="19">
        <v>0</v>
      </c>
      <c r="E140" s="12">
        <v>-1226</v>
      </c>
      <c r="F140" s="12">
        <v>3984</v>
      </c>
      <c r="G140" s="12"/>
      <c r="H140" s="12">
        <v>13036</v>
      </c>
      <c r="J140" s="20" t="s">
        <v>101</v>
      </c>
    </row>
    <row r="141" spans="1:10" ht="12.75">
      <c r="A141" s="36" t="s">
        <v>90</v>
      </c>
      <c r="B141" s="12">
        <v>1369</v>
      </c>
      <c r="C141" s="19">
        <v>-3</v>
      </c>
      <c r="D141" s="19">
        <v>0</v>
      </c>
      <c r="E141" s="12">
        <v>2991</v>
      </c>
      <c r="F141" s="12">
        <v>4357</v>
      </c>
      <c r="G141" s="12"/>
      <c r="H141" s="12">
        <v>10045</v>
      </c>
      <c r="J141" s="20" t="s">
        <v>102</v>
      </c>
    </row>
    <row r="142" spans="1:10" ht="13.5" thickBot="1">
      <c r="A142" s="41" t="s">
        <v>91</v>
      </c>
      <c r="B142" s="42">
        <v>1064</v>
      </c>
      <c r="C142" s="43">
        <v>0</v>
      </c>
      <c r="D142" s="43">
        <v>941</v>
      </c>
      <c r="E142" s="42">
        <v>3873</v>
      </c>
      <c r="F142" s="42">
        <v>3996</v>
      </c>
      <c r="G142" s="42"/>
      <c r="H142" s="42">
        <v>6172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4">
        <v>3427</v>
      </c>
      <c r="C144" s="4">
        <v>-41</v>
      </c>
      <c r="D144" s="19">
        <v>0</v>
      </c>
      <c r="E144" s="11">
        <v>-380</v>
      </c>
      <c r="F144" s="4">
        <v>3006</v>
      </c>
      <c r="G144" s="4"/>
      <c r="H144" s="4">
        <v>6552</v>
      </c>
      <c r="J144" s="20" t="s">
        <v>92</v>
      </c>
    </row>
    <row r="145" spans="1:10" ht="12.75">
      <c r="A145" s="36" t="s">
        <v>81</v>
      </c>
      <c r="B145" s="4">
        <v>3433</v>
      </c>
      <c r="C145" s="19">
        <v>0</v>
      </c>
      <c r="D145" s="19">
        <v>0</v>
      </c>
      <c r="E145" s="4">
        <v>-1107</v>
      </c>
      <c r="F145" s="4">
        <v>2326</v>
      </c>
      <c r="G145" s="4"/>
      <c r="H145" s="4">
        <v>7659</v>
      </c>
      <c r="J145" s="20" t="s">
        <v>93</v>
      </c>
    </row>
    <row r="146" spans="1:10" ht="12.75">
      <c r="A146" s="36" t="s">
        <v>82</v>
      </c>
      <c r="B146" s="4">
        <v>3989</v>
      </c>
      <c r="C146" s="19">
        <v>0</v>
      </c>
      <c r="D146" s="19">
        <v>0</v>
      </c>
      <c r="E146" s="4">
        <v>-1385</v>
      </c>
      <c r="F146" s="4">
        <v>2604</v>
      </c>
      <c r="G146" s="4"/>
      <c r="H146" s="4">
        <v>9044</v>
      </c>
      <c r="J146" s="20" t="s">
        <v>94</v>
      </c>
    </row>
    <row r="147" spans="1:10" ht="12.75">
      <c r="A147" s="36" t="s">
        <v>83</v>
      </c>
      <c r="B147" s="4">
        <v>0</v>
      </c>
      <c r="C147" s="19">
        <v>0</v>
      </c>
      <c r="D147" s="19">
        <v>0</v>
      </c>
      <c r="E147" s="12">
        <v>2325</v>
      </c>
      <c r="F147" s="12">
        <v>2325</v>
      </c>
      <c r="G147" s="12"/>
      <c r="H147" s="4">
        <v>6719</v>
      </c>
      <c r="J147" s="20" t="s">
        <v>95</v>
      </c>
    </row>
    <row r="148" spans="1:10" ht="12.75">
      <c r="A148" s="36" t="s">
        <v>84</v>
      </c>
      <c r="B148" s="4">
        <v>5897</v>
      </c>
      <c r="C148" s="19">
        <v>0</v>
      </c>
      <c r="D148" s="19">
        <v>0</v>
      </c>
      <c r="E148" s="12">
        <v>-3865</v>
      </c>
      <c r="F148" s="12">
        <v>2032</v>
      </c>
      <c r="G148" s="12"/>
      <c r="H148" s="4">
        <v>10584</v>
      </c>
      <c r="J148" s="20" t="s">
        <v>96</v>
      </c>
    </row>
    <row r="149" spans="1:10" ht="12.75">
      <c r="A149" s="36" t="s">
        <v>85</v>
      </c>
      <c r="B149" s="4">
        <v>0</v>
      </c>
      <c r="C149" s="19">
        <v>0</v>
      </c>
      <c r="D149" s="19">
        <v>0</v>
      </c>
      <c r="E149" s="12">
        <v>3225</v>
      </c>
      <c r="F149" s="12">
        <v>3225</v>
      </c>
      <c r="G149" s="12"/>
      <c r="H149" s="4">
        <v>7359</v>
      </c>
      <c r="J149" s="20" t="s">
        <v>97</v>
      </c>
    </row>
    <row r="150" spans="1:10" ht="12.75">
      <c r="A150" s="36" t="s">
        <v>86</v>
      </c>
      <c r="B150" s="4">
        <v>2606</v>
      </c>
      <c r="C150" s="19">
        <v>0</v>
      </c>
      <c r="D150" s="19">
        <v>0</v>
      </c>
      <c r="E150" s="12">
        <v>-1017</v>
      </c>
      <c r="F150" s="12">
        <v>1589</v>
      </c>
      <c r="G150" s="12"/>
      <c r="H150" s="4">
        <v>8376</v>
      </c>
      <c r="J150" s="20" t="s">
        <v>98</v>
      </c>
    </row>
    <row r="151" spans="1:10" ht="12.75">
      <c r="A151" s="36" t="s">
        <v>87</v>
      </c>
      <c r="B151" s="12">
        <v>4061</v>
      </c>
      <c r="C151" s="19">
        <v>0</v>
      </c>
      <c r="D151" s="19">
        <v>0</v>
      </c>
      <c r="E151" s="12">
        <v>-1581</v>
      </c>
      <c r="F151" s="12">
        <v>2480</v>
      </c>
      <c r="G151" s="12"/>
      <c r="H151" s="12">
        <v>9957</v>
      </c>
      <c r="J151" s="20" t="s">
        <v>99</v>
      </c>
    </row>
    <row r="152" spans="1:10" ht="12.75">
      <c r="A152" s="36" t="s">
        <v>88</v>
      </c>
      <c r="B152" s="12">
        <v>5853</v>
      </c>
      <c r="C152" s="19">
        <v>0</v>
      </c>
      <c r="D152" s="19">
        <v>0</v>
      </c>
      <c r="E152" s="12">
        <v>-1267</v>
      </c>
      <c r="F152" s="12">
        <v>4586</v>
      </c>
      <c r="G152" s="12"/>
      <c r="H152" s="12">
        <v>11224</v>
      </c>
      <c r="J152" s="20" t="s">
        <v>100</v>
      </c>
    </row>
    <row r="153" spans="1:10" ht="12.75">
      <c r="A153" s="36" t="s">
        <v>89</v>
      </c>
      <c r="B153" s="12">
        <v>2003</v>
      </c>
      <c r="C153" s="19">
        <v>0</v>
      </c>
      <c r="D153" s="19">
        <v>0</v>
      </c>
      <c r="E153" s="12">
        <v>1953</v>
      </c>
      <c r="F153" s="12">
        <v>3956</v>
      </c>
      <c r="G153" s="12"/>
      <c r="H153" s="12">
        <v>9271</v>
      </c>
      <c r="J153" s="20" t="s">
        <v>101</v>
      </c>
    </row>
    <row r="154" spans="1:10" ht="12.75">
      <c r="A154" s="36" t="s">
        <v>90</v>
      </c>
      <c r="B154" s="12">
        <v>2812</v>
      </c>
      <c r="C154" s="19">
        <v>0</v>
      </c>
      <c r="D154" s="19">
        <v>0</v>
      </c>
      <c r="E154" s="12">
        <v>1310</v>
      </c>
      <c r="F154" s="12">
        <v>4122</v>
      </c>
      <c r="G154" s="12"/>
      <c r="H154" s="12">
        <v>7961</v>
      </c>
      <c r="J154" s="20" t="s">
        <v>102</v>
      </c>
    </row>
    <row r="155" spans="1:10" ht="13.5" thickBot="1">
      <c r="A155" s="41" t="s">
        <v>91</v>
      </c>
      <c r="B155" s="42">
        <v>4298</v>
      </c>
      <c r="C155" s="43">
        <v>0</v>
      </c>
      <c r="D155" s="43">
        <v>0</v>
      </c>
      <c r="E155" s="42">
        <v>-179</v>
      </c>
      <c r="F155" s="42">
        <v>4119</v>
      </c>
      <c r="G155" s="42"/>
      <c r="H155" s="42">
        <v>8140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4">
        <v>0</v>
      </c>
      <c r="C157" s="19">
        <v>0</v>
      </c>
      <c r="D157" s="19">
        <v>0</v>
      </c>
      <c r="E157" s="11">
        <v>2990</v>
      </c>
      <c r="F157" s="4">
        <v>2990</v>
      </c>
      <c r="G157" s="4"/>
      <c r="H157" s="4">
        <v>5150</v>
      </c>
      <c r="J157" s="20" t="s">
        <v>92</v>
      </c>
    </row>
    <row r="158" spans="1:10" ht="12.75">
      <c r="A158" s="36" t="s">
        <v>81</v>
      </c>
      <c r="B158" s="4">
        <v>1850</v>
      </c>
      <c r="C158" s="19">
        <v>0</v>
      </c>
      <c r="D158" s="19">
        <v>0</v>
      </c>
      <c r="E158" s="4">
        <v>-117</v>
      </c>
      <c r="F158" s="4">
        <v>1733</v>
      </c>
      <c r="G158" s="4"/>
      <c r="H158" s="4">
        <v>5267</v>
      </c>
      <c r="J158" s="20" t="s">
        <v>93</v>
      </c>
    </row>
    <row r="159" spans="1:10" ht="12.75">
      <c r="A159" s="36" t="s">
        <v>82</v>
      </c>
      <c r="B159" s="4">
        <v>1901</v>
      </c>
      <c r="C159" s="19">
        <v>0</v>
      </c>
      <c r="D159" s="19">
        <v>0</v>
      </c>
      <c r="E159" s="4">
        <v>482</v>
      </c>
      <c r="F159" s="4">
        <v>2383</v>
      </c>
      <c r="G159" s="4"/>
      <c r="H159" s="4">
        <v>4785</v>
      </c>
      <c r="J159" s="20" t="s">
        <v>94</v>
      </c>
    </row>
    <row r="160" spans="1:10" ht="12.75">
      <c r="A160" s="36" t="s">
        <v>83</v>
      </c>
      <c r="B160" s="4">
        <v>2235</v>
      </c>
      <c r="C160" s="19">
        <v>0</v>
      </c>
      <c r="D160" s="19">
        <v>0</v>
      </c>
      <c r="E160" s="12">
        <v>-511</v>
      </c>
      <c r="F160" s="12">
        <v>1724</v>
      </c>
      <c r="G160" s="12"/>
      <c r="H160" s="4">
        <v>5296</v>
      </c>
      <c r="J160" s="20" t="s">
        <v>95</v>
      </c>
    </row>
    <row r="161" spans="1:10" ht="12.75">
      <c r="A161" s="36" t="s">
        <v>84</v>
      </c>
      <c r="B161" s="4">
        <v>1615</v>
      </c>
      <c r="C161" s="19">
        <v>0</v>
      </c>
      <c r="D161" s="19">
        <v>0</v>
      </c>
      <c r="E161" s="12">
        <v>456</v>
      </c>
      <c r="F161" s="12">
        <v>2071</v>
      </c>
      <c r="G161" s="12"/>
      <c r="H161" s="4">
        <v>4840</v>
      </c>
      <c r="J161" s="20" t="s">
        <v>96</v>
      </c>
    </row>
    <row r="162" spans="1:10" ht="12.75">
      <c r="A162" s="36" t="s">
        <v>85</v>
      </c>
      <c r="B162" s="4">
        <v>4584</v>
      </c>
      <c r="C162" s="19">
        <v>0</v>
      </c>
      <c r="D162" s="19">
        <v>0</v>
      </c>
      <c r="E162" s="12">
        <v>-2147</v>
      </c>
      <c r="F162" s="12">
        <v>2437</v>
      </c>
      <c r="G162" s="12"/>
      <c r="H162" s="4">
        <v>6987</v>
      </c>
      <c r="J162" s="20" t="s">
        <v>97</v>
      </c>
    </row>
    <row r="163" spans="1:10" ht="12.75">
      <c r="A163" s="36" t="s">
        <v>86</v>
      </c>
      <c r="B163" s="4">
        <v>0</v>
      </c>
      <c r="C163" s="19">
        <v>0</v>
      </c>
      <c r="D163" s="19">
        <v>0</v>
      </c>
      <c r="E163" s="12">
        <v>1798</v>
      </c>
      <c r="F163" s="12">
        <v>1798</v>
      </c>
      <c r="G163" s="12"/>
      <c r="H163" s="4">
        <v>5189</v>
      </c>
      <c r="J163" s="20" t="s">
        <v>98</v>
      </c>
    </row>
    <row r="164" spans="1:10" ht="12.75">
      <c r="A164" s="36" t="s">
        <v>87</v>
      </c>
      <c r="B164" s="12">
        <v>5394</v>
      </c>
      <c r="C164" s="19">
        <v>0</v>
      </c>
      <c r="D164" s="19">
        <v>0</v>
      </c>
      <c r="E164" s="12">
        <v>-3120</v>
      </c>
      <c r="F164" s="12">
        <v>2274</v>
      </c>
      <c r="G164" s="12"/>
      <c r="H164" s="12">
        <v>8309</v>
      </c>
      <c r="J164" s="20" t="s">
        <v>99</v>
      </c>
    </row>
    <row r="165" spans="1:12" ht="12.75">
      <c r="A165" s="36" t="s">
        <v>88</v>
      </c>
      <c r="B165" s="12">
        <v>3258</v>
      </c>
      <c r="C165" s="19">
        <v>0</v>
      </c>
      <c r="D165" s="19">
        <v>0</v>
      </c>
      <c r="E165" s="12">
        <v>378</v>
      </c>
      <c r="F165" s="12">
        <v>3636</v>
      </c>
      <c r="G165" s="12"/>
      <c r="H165" s="12">
        <v>7931</v>
      </c>
      <c r="J165" s="20" t="s">
        <v>100</v>
      </c>
      <c r="L165" s="4"/>
    </row>
    <row r="166" spans="1:10" ht="12.75">
      <c r="A166" s="36" t="s">
        <v>89</v>
      </c>
      <c r="B166" s="12">
        <v>5188</v>
      </c>
      <c r="C166" s="19">
        <v>0</v>
      </c>
      <c r="D166" s="19">
        <v>0</v>
      </c>
      <c r="E166" s="12">
        <v>-1060</v>
      </c>
      <c r="F166" s="12">
        <v>4128</v>
      </c>
      <c r="G166" s="12"/>
      <c r="H166" s="12">
        <v>8991</v>
      </c>
      <c r="J166" s="20" t="s">
        <v>101</v>
      </c>
    </row>
    <row r="167" spans="1:10" ht="12.75">
      <c r="A167" s="36" t="s">
        <v>90</v>
      </c>
      <c r="B167" s="12">
        <v>1746</v>
      </c>
      <c r="C167" s="19">
        <v>0</v>
      </c>
      <c r="D167" s="19">
        <v>0</v>
      </c>
      <c r="E167" s="12">
        <v>2421</v>
      </c>
      <c r="F167" s="12">
        <v>4167</v>
      </c>
      <c r="G167" s="12"/>
      <c r="H167" s="12">
        <v>6570</v>
      </c>
      <c r="J167" s="20" t="s">
        <v>102</v>
      </c>
    </row>
    <row r="168" spans="1:10" ht="13.5" thickBot="1">
      <c r="A168" s="41" t="s">
        <v>91</v>
      </c>
      <c r="B168" s="42">
        <v>4071</v>
      </c>
      <c r="C168" s="42">
        <v>3286</v>
      </c>
      <c r="D168" s="43">
        <v>0</v>
      </c>
      <c r="E168" s="42">
        <v>-3601</v>
      </c>
      <c r="F168" s="42">
        <v>3756</v>
      </c>
      <c r="G168" s="42"/>
      <c r="H168" s="42">
        <v>10171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4">
        <v>943</v>
      </c>
      <c r="C170" s="4">
        <v>-886</v>
      </c>
      <c r="D170" s="19">
        <v>0</v>
      </c>
      <c r="E170" s="11">
        <v>2231</v>
      </c>
      <c r="F170" s="4">
        <v>2288</v>
      </c>
      <c r="G170" s="4"/>
      <c r="H170" s="4">
        <v>7940</v>
      </c>
      <c r="J170" s="20" t="s">
        <v>92</v>
      </c>
    </row>
    <row r="171" spans="1:10" ht="12.75">
      <c r="A171" s="36" t="s">
        <v>81</v>
      </c>
      <c r="B171" s="4">
        <v>3565</v>
      </c>
      <c r="C171" s="4">
        <v>152</v>
      </c>
      <c r="D171" s="19">
        <v>0</v>
      </c>
      <c r="E171" s="4">
        <v>-1165</v>
      </c>
      <c r="F171" s="4">
        <v>2552</v>
      </c>
      <c r="G171" s="4"/>
      <c r="H171" s="4">
        <v>9105</v>
      </c>
      <c r="J171" s="20" t="s">
        <v>93</v>
      </c>
    </row>
    <row r="172" spans="1:10" ht="12.75">
      <c r="A172" s="36" t="s">
        <v>82</v>
      </c>
      <c r="B172" s="4">
        <v>4852</v>
      </c>
      <c r="C172" s="4">
        <v>-702</v>
      </c>
      <c r="D172" s="19">
        <v>0</v>
      </c>
      <c r="E172" s="4">
        <v>-936</v>
      </c>
      <c r="F172" s="4">
        <v>3214</v>
      </c>
      <c r="G172" s="4"/>
      <c r="H172" s="4">
        <v>10041</v>
      </c>
      <c r="J172" s="20" t="s">
        <v>94</v>
      </c>
    </row>
    <row r="173" spans="1:10" ht="12.75">
      <c r="A173" s="36" t="s">
        <v>83</v>
      </c>
      <c r="B173" s="4">
        <v>8512</v>
      </c>
      <c r="C173" s="12">
        <v>-850</v>
      </c>
      <c r="D173" s="19">
        <v>0</v>
      </c>
      <c r="E173" s="12">
        <v>-5584</v>
      </c>
      <c r="F173" s="12">
        <v>2078</v>
      </c>
      <c r="G173" s="12"/>
      <c r="H173" s="4">
        <v>15625</v>
      </c>
      <c r="J173" s="20" t="s">
        <v>95</v>
      </c>
    </row>
    <row r="174" spans="1:10" ht="12.75">
      <c r="A174" s="36" t="s">
        <v>84</v>
      </c>
      <c r="B174" s="4">
        <v>4200</v>
      </c>
      <c r="C174" s="12">
        <v>2932</v>
      </c>
      <c r="D174" s="19">
        <v>0</v>
      </c>
      <c r="E174" s="12">
        <v>-4398</v>
      </c>
      <c r="F174" s="12">
        <v>2734</v>
      </c>
      <c r="G174" s="12"/>
      <c r="H174" s="4">
        <v>20023</v>
      </c>
      <c r="J174" s="20" t="s">
        <v>96</v>
      </c>
    </row>
    <row r="175" spans="1:10" ht="12.75">
      <c r="A175" s="36" t="s">
        <v>85</v>
      </c>
      <c r="B175" s="4">
        <v>1416</v>
      </c>
      <c r="C175" s="12">
        <v>-3724</v>
      </c>
      <c r="D175" s="19">
        <v>0</v>
      </c>
      <c r="E175" s="12">
        <v>5550</v>
      </c>
      <c r="F175" s="12">
        <v>3242</v>
      </c>
      <c r="G175" s="12"/>
      <c r="H175" s="4">
        <v>14473</v>
      </c>
      <c r="J175" s="20" t="s">
        <v>97</v>
      </c>
    </row>
    <row r="176" spans="1:10" ht="12.75">
      <c r="A176" s="36" t="s">
        <v>86</v>
      </c>
      <c r="B176" s="4">
        <v>1499</v>
      </c>
      <c r="C176" s="19">
        <v>0</v>
      </c>
      <c r="D176" s="19">
        <v>0</v>
      </c>
      <c r="E176" s="12">
        <v>387</v>
      </c>
      <c r="F176" s="12">
        <v>1886</v>
      </c>
      <c r="G176" s="12"/>
      <c r="H176" s="4">
        <v>14086</v>
      </c>
      <c r="J176" s="20" t="s">
        <v>98</v>
      </c>
    </row>
    <row r="177" spans="1:10" ht="12.75">
      <c r="A177" s="36" t="s">
        <v>87</v>
      </c>
      <c r="B177" s="12">
        <v>1221</v>
      </c>
      <c r="C177" s="19">
        <v>0</v>
      </c>
      <c r="D177" s="19">
        <v>0</v>
      </c>
      <c r="E177" s="12">
        <v>2106</v>
      </c>
      <c r="F177" s="12">
        <v>3327</v>
      </c>
      <c r="G177" s="12"/>
      <c r="H177" s="12">
        <v>11980</v>
      </c>
      <c r="J177" s="20" t="s">
        <v>99</v>
      </c>
    </row>
    <row r="178" spans="1:10" ht="12.75">
      <c r="A178" s="36" t="s">
        <v>88</v>
      </c>
      <c r="B178" s="12">
        <v>3861</v>
      </c>
      <c r="C178" s="19">
        <v>0</v>
      </c>
      <c r="D178" s="19">
        <v>0</v>
      </c>
      <c r="E178" s="12">
        <v>-463</v>
      </c>
      <c r="F178" s="12">
        <v>3398</v>
      </c>
      <c r="G178" s="12"/>
      <c r="H178" s="12">
        <v>12443</v>
      </c>
      <c r="J178" s="20" t="s">
        <v>100</v>
      </c>
    </row>
    <row r="179" spans="1:10" ht="12.75">
      <c r="A179" s="36" t="s">
        <v>89</v>
      </c>
      <c r="B179" s="12">
        <v>7729</v>
      </c>
      <c r="C179" s="12">
        <v>-401</v>
      </c>
      <c r="D179" s="19">
        <v>660</v>
      </c>
      <c r="E179" s="12">
        <v>-2016</v>
      </c>
      <c r="F179" s="12">
        <v>4652</v>
      </c>
      <c r="G179" s="12"/>
      <c r="H179" s="12">
        <v>14459</v>
      </c>
      <c r="J179" s="20" t="s">
        <v>101</v>
      </c>
    </row>
    <row r="180" spans="1:10" ht="12.75">
      <c r="A180" s="36" t="s">
        <v>90</v>
      </c>
      <c r="B180" s="12">
        <v>59</v>
      </c>
      <c r="C180" s="12">
        <v>19</v>
      </c>
      <c r="D180" s="19">
        <v>457</v>
      </c>
      <c r="E180" s="12">
        <v>5846</v>
      </c>
      <c r="F180" s="12">
        <v>5467</v>
      </c>
      <c r="G180" s="12"/>
      <c r="H180" s="12">
        <v>8613</v>
      </c>
      <c r="J180" s="20" t="s">
        <v>102</v>
      </c>
    </row>
    <row r="181" spans="1:10" ht="13.5" thickBot="1">
      <c r="A181" s="41" t="s">
        <v>91</v>
      </c>
      <c r="B181" s="42">
        <v>4200</v>
      </c>
      <c r="C181" s="42">
        <v>836</v>
      </c>
      <c r="D181" s="43">
        <v>674</v>
      </c>
      <c r="E181" s="42">
        <v>-188</v>
      </c>
      <c r="F181" s="42">
        <v>4174</v>
      </c>
      <c r="G181" s="42"/>
      <c r="H181" s="42">
        <v>8801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4">
        <v>4907</v>
      </c>
      <c r="C183" s="4">
        <v>-82</v>
      </c>
      <c r="D183" s="19">
        <v>211</v>
      </c>
      <c r="E183" s="11">
        <v>-1031</v>
      </c>
      <c r="F183" s="4">
        <v>3583</v>
      </c>
      <c r="G183" s="4"/>
      <c r="H183" s="4">
        <v>9832</v>
      </c>
      <c r="J183" s="20" t="s">
        <v>92</v>
      </c>
    </row>
    <row r="184" spans="1:10" ht="12.75">
      <c r="A184" s="36" t="s">
        <v>81</v>
      </c>
      <c r="B184" s="4">
        <v>1915</v>
      </c>
      <c r="C184" s="19">
        <v>0</v>
      </c>
      <c r="D184" s="19">
        <v>93</v>
      </c>
      <c r="E184" s="4">
        <v>1254</v>
      </c>
      <c r="F184" s="4">
        <v>3076</v>
      </c>
      <c r="G184" s="4"/>
      <c r="H184" s="4">
        <v>8578</v>
      </c>
      <c r="J184" s="20" t="s">
        <v>93</v>
      </c>
    </row>
    <row r="185" spans="1:10" ht="12.75">
      <c r="A185" s="36" t="s">
        <v>82</v>
      </c>
      <c r="B185" s="4">
        <v>7346</v>
      </c>
      <c r="C185" s="4">
        <v>-170</v>
      </c>
      <c r="D185" s="19">
        <v>100</v>
      </c>
      <c r="E185" s="4">
        <v>-3842</v>
      </c>
      <c r="F185" s="4">
        <v>3234</v>
      </c>
      <c r="G185" s="4"/>
      <c r="H185" s="4">
        <v>12420</v>
      </c>
      <c r="J185" s="20" t="s">
        <v>94</v>
      </c>
    </row>
    <row r="186" spans="1:10" ht="12.75">
      <c r="A186" s="36" t="s">
        <v>83</v>
      </c>
      <c r="B186" s="4">
        <v>3718</v>
      </c>
      <c r="C186" s="12">
        <v>-213</v>
      </c>
      <c r="D186" s="19">
        <v>21</v>
      </c>
      <c r="E186" s="12">
        <v>-968</v>
      </c>
      <c r="F186" s="12">
        <v>2516</v>
      </c>
      <c r="G186" s="12"/>
      <c r="H186" s="4">
        <v>13388</v>
      </c>
      <c r="J186" s="20" t="s">
        <v>95</v>
      </c>
    </row>
    <row r="187" spans="1:10" ht="12.75">
      <c r="A187" s="36" t="s">
        <v>84</v>
      </c>
      <c r="B187" s="4">
        <v>0</v>
      </c>
      <c r="C187" s="12">
        <v>-270</v>
      </c>
      <c r="D187" s="19">
        <v>34</v>
      </c>
      <c r="E187" s="12">
        <v>2622</v>
      </c>
      <c r="F187" s="12">
        <v>2318</v>
      </c>
      <c r="G187" s="12"/>
      <c r="H187" s="4">
        <v>10766</v>
      </c>
      <c r="J187" s="20" t="s">
        <v>96</v>
      </c>
    </row>
    <row r="188" spans="1:10" ht="12.75">
      <c r="A188" s="36" t="s">
        <v>85</v>
      </c>
      <c r="B188" s="4">
        <v>6515</v>
      </c>
      <c r="C188" s="12">
        <v>-66</v>
      </c>
      <c r="D188" s="19">
        <v>341</v>
      </c>
      <c r="E188" s="12">
        <v>-3188</v>
      </c>
      <c r="F188" s="12">
        <v>2920</v>
      </c>
      <c r="G188" s="12"/>
      <c r="H188" s="4">
        <v>13954</v>
      </c>
      <c r="J188" s="20" t="s">
        <v>97</v>
      </c>
    </row>
    <row r="189" spans="1:10" ht="12.75">
      <c r="A189" s="36" t="s">
        <v>86</v>
      </c>
      <c r="B189" s="4">
        <v>1500</v>
      </c>
      <c r="C189" s="19">
        <v>0</v>
      </c>
      <c r="D189" s="19">
        <v>268</v>
      </c>
      <c r="E189" s="12">
        <v>314</v>
      </c>
      <c r="F189" s="12">
        <v>1546</v>
      </c>
      <c r="G189" s="12"/>
      <c r="H189" s="4">
        <v>13640</v>
      </c>
      <c r="J189" s="20" t="s">
        <v>98</v>
      </c>
    </row>
    <row r="190" spans="1:10" ht="12.75">
      <c r="A190" s="36" t="s">
        <v>87</v>
      </c>
      <c r="B190" s="12">
        <v>1963</v>
      </c>
      <c r="C190" s="19">
        <v>-264</v>
      </c>
      <c r="D190" s="19">
        <v>242</v>
      </c>
      <c r="E190" s="12">
        <v>896</v>
      </c>
      <c r="F190" s="12">
        <v>2353</v>
      </c>
      <c r="G190" s="12"/>
      <c r="H190" s="12">
        <v>12744</v>
      </c>
      <c r="J190" s="20" t="s">
        <v>99</v>
      </c>
    </row>
    <row r="191" spans="1:10" ht="12.75">
      <c r="A191" s="36" t="s">
        <v>88</v>
      </c>
      <c r="B191" s="12">
        <v>6786</v>
      </c>
      <c r="C191" s="12">
        <v>-39</v>
      </c>
      <c r="D191" s="19">
        <v>1301</v>
      </c>
      <c r="E191" s="12">
        <v>-2182</v>
      </c>
      <c r="F191" s="12">
        <v>3264</v>
      </c>
      <c r="G191" s="12"/>
      <c r="H191" s="12">
        <v>14926</v>
      </c>
      <c r="J191" s="20" t="s">
        <v>100</v>
      </c>
    </row>
    <row r="192" spans="1:10" ht="12.75">
      <c r="A192" s="36" t="s">
        <v>89</v>
      </c>
      <c r="B192" s="12">
        <v>2800</v>
      </c>
      <c r="C192" s="12">
        <v>32</v>
      </c>
      <c r="D192" s="19">
        <v>2646</v>
      </c>
      <c r="E192" s="12">
        <v>3584</v>
      </c>
      <c r="F192" s="12">
        <v>3770</v>
      </c>
      <c r="G192" s="12"/>
      <c r="H192" s="12">
        <v>11342</v>
      </c>
      <c r="J192" s="20" t="s">
        <v>101</v>
      </c>
    </row>
    <row r="193" spans="1:10" ht="12.75">
      <c r="A193" s="36" t="s">
        <v>90</v>
      </c>
      <c r="B193" s="12">
        <v>5550</v>
      </c>
      <c r="C193" s="12">
        <v>93</v>
      </c>
      <c r="D193" s="19">
        <v>1408</v>
      </c>
      <c r="E193" s="12">
        <v>1522</v>
      </c>
      <c r="F193" s="12">
        <v>6099</v>
      </c>
      <c r="G193" s="12"/>
      <c r="H193" s="12">
        <v>9478</v>
      </c>
      <c r="J193" s="20" t="s">
        <v>102</v>
      </c>
    </row>
    <row r="194" spans="1:10" ht="13.5" thickBot="1">
      <c r="A194" s="41" t="s">
        <v>91</v>
      </c>
      <c r="B194" s="42">
        <v>4573</v>
      </c>
      <c r="C194" s="43">
        <v>0</v>
      </c>
      <c r="D194" s="43">
        <v>1576</v>
      </c>
      <c r="E194" s="42">
        <v>0</v>
      </c>
      <c r="F194" s="42">
        <v>2655</v>
      </c>
      <c r="G194" s="42"/>
      <c r="H194" s="42">
        <v>9820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4">
        <v>0</v>
      </c>
      <c r="C196" s="4">
        <v>-3142</v>
      </c>
      <c r="D196" s="19">
        <v>0</v>
      </c>
      <c r="E196" s="11">
        <v>5826</v>
      </c>
      <c r="F196" s="4">
        <v>2684</v>
      </c>
      <c r="G196" s="4"/>
      <c r="H196" s="4">
        <v>3994</v>
      </c>
      <c r="J196" s="20" t="s">
        <v>92</v>
      </c>
    </row>
    <row r="197" spans="1:10" ht="12.75">
      <c r="A197" s="36" t="s">
        <v>81</v>
      </c>
      <c r="B197" s="4">
        <v>4659</v>
      </c>
      <c r="C197" s="19">
        <v>0</v>
      </c>
      <c r="D197" s="19">
        <v>0</v>
      </c>
      <c r="E197" s="4">
        <v>-2442</v>
      </c>
      <c r="F197" s="4">
        <v>2217</v>
      </c>
      <c r="G197" s="4"/>
      <c r="H197" s="4">
        <v>6436</v>
      </c>
      <c r="J197" s="20" t="s">
        <v>93</v>
      </c>
    </row>
    <row r="198" spans="1:10" ht="12.75">
      <c r="A198" s="36" t="s">
        <v>82</v>
      </c>
      <c r="B198" s="4">
        <v>4534</v>
      </c>
      <c r="C198" s="19">
        <v>0</v>
      </c>
      <c r="D198" s="19">
        <v>0</v>
      </c>
      <c r="E198" s="4">
        <v>-1884</v>
      </c>
      <c r="F198" s="4">
        <v>2650</v>
      </c>
      <c r="G198" s="4"/>
      <c r="H198" s="4">
        <v>8320</v>
      </c>
      <c r="J198" s="20" t="s">
        <v>94</v>
      </c>
    </row>
    <row r="199" spans="1:10" ht="12.75">
      <c r="A199" s="36" t="s">
        <v>83</v>
      </c>
      <c r="B199" s="4">
        <v>0</v>
      </c>
      <c r="C199" s="12">
        <v>32</v>
      </c>
      <c r="D199" s="19">
        <v>0</v>
      </c>
      <c r="E199" s="12">
        <v>2127</v>
      </c>
      <c r="F199" s="12">
        <v>2159</v>
      </c>
      <c r="G199" s="12"/>
      <c r="H199" s="4">
        <v>6193</v>
      </c>
      <c r="J199" s="20" t="s">
        <v>95</v>
      </c>
    </row>
    <row r="200" spans="1:10" ht="12.75">
      <c r="A200" s="36" t="s">
        <v>84</v>
      </c>
      <c r="B200" s="4">
        <v>221</v>
      </c>
      <c r="C200" s="12">
        <v>-75</v>
      </c>
      <c r="D200" s="19">
        <v>0</v>
      </c>
      <c r="E200" s="12">
        <v>2282</v>
      </c>
      <c r="F200" s="12">
        <v>2428</v>
      </c>
      <c r="G200" s="12"/>
      <c r="H200" s="4">
        <v>3911</v>
      </c>
      <c r="J200" s="20" t="s">
        <v>96</v>
      </c>
    </row>
    <row r="201" spans="1:10" ht="12.75">
      <c r="A201" s="36" t="s">
        <v>85</v>
      </c>
      <c r="B201" s="4">
        <v>6094</v>
      </c>
      <c r="C201" s="19">
        <v>0</v>
      </c>
      <c r="D201" s="19">
        <v>0</v>
      </c>
      <c r="E201" s="12">
        <v>-2939</v>
      </c>
      <c r="F201" s="12">
        <v>3155</v>
      </c>
      <c r="G201" s="12"/>
      <c r="H201" s="4">
        <v>6850</v>
      </c>
      <c r="J201" s="20" t="s">
        <v>97</v>
      </c>
    </row>
    <row r="202" spans="1:10" ht="12.75">
      <c r="A202" s="36" t="s">
        <v>86</v>
      </c>
      <c r="B202" s="4">
        <v>4500</v>
      </c>
      <c r="C202" s="12">
        <v>8</v>
      </c>
      <c r="D202" s="19">
        <v>0</v>
      </c>
      <c r="E202" s="12">
        <v>-2879</v>
      </c>
      <c r="F202" s="12">
        <v>1629</v>
      </c>
      <c r="G202" s="12"/>
      <c r="H202" s="4">
        <v>9729</v>
      </c>
      <c r="J202" s="20" t="s">
        <v>98</v>
      </c>
    </row>
    <row r="203" spans="1:10" ht="12.75">
      <c r="A203" s="36" t="s">
        <v>87</v>
      </c>
      <c r="B203" s="12">
        <v>2691</v>
      </c>
      <c r="C203" s="19">
        <v>0</v>
      </c>
      <c r="D203" s="19">
        <v>0</v>
      </c>
      <c r="E203" s="12">
        <v>-294</v>
      </c>
      <c r="F203" s="12">
        <v>2397</v>
      </c>
      <c r="G203" s="12"/>
      <c r="H203" s="12">
        <v>10023</v>
      </c>
      <c r="J203" s="20" t="s">
        <v>99</v>
      </c>
    </row>
    <row r="204" spans="1:10" ht="12.75">
      <c r="A204" s="36" t="s">
        <v>88</v>
      </c>
      <c r="B204" s="12">
        <v>2126</v>
      </c>
      <c r="C204" s="19">
        <v>0</v>
      </c>
      <c r="D204" s="19">
        <v>0</v>
      </c>
      <c r="E204" s="12">
        <v>1033</v>
      </c>
      <c r="F204" s="12">
        <v>3159</v>
      </c>
      <c r="G204" s="12"/>
      <c r="H204" s="12">
        <v>8990</v>
      </c>
      <c r="J204" s="20" t="s">
        <v>100</v>
      </c>
    </row>
    <row r="205" spans="1:10" ht="12.75">
      <c r="A205" s="36" t="s">
        <v>89</v>
      </c>
      <c r="B205" s="12">
        <v>3321</v>
      </c>
      <c r="C205" s="12">
        <v>-24</v>
      </c>
      <c r="D205" s="19">
        <v>0</v>
      </c>
      <c r="E205" s="12">
        <v>764</v>
      </c>
      <c r="F205" s="12">
        <v>4061</v>
      </c>
      <c r="G205" s="12"/>
      <c r="H205" s="12">
        <v>8226</v>
      </c>
      <c r="J205" s="20" t="s">
        <v>101</v>
      </c>
    </row>
    <row r="206" spans="1:10" ht="12.75">
      <c r="A206" s="36" t="s">
        <v>90</v>
      </c>
      <c r="B206" s="12">
        <v>4869</v>
      </c>
      <c r="C206" s="12">
        <v>-26</v>
      </c>
      <c r="D206" s="19">
        <v>0</v>
      </c>
      <c r="E206" s="12">
        <v>-564</v>
      </c>
      <c r="F206" s="12">
        <v>4279</v>
      </c>
      <c r="G206" s="12"/>
      <c r="H206" s="12">
        <v>8790</v>
      </c>
      <c r="J206" s="20" t="s">
        <v>102</v>
      </c>
    </row>
    <row r="207" spans="1:10" ht="13.5" thickBot="1">
      <c r="A207" s="41" t="s">
        <v>91</v>
      </c>
      <c r="B207" s="42">
        <v>5365</v>
      </c>
      <c r="C207" s="42">
        <v>37</v>
      </c>
      <c r="D207" s="43">
        <v>0</v>
      </c>
      <c r="E207" s="42">
        <v>-1735</v>
      </c>
      <c r="F207" s="42">
        <v>3667</v>
      </c>
      <c r="G207" s="42"/>
      <c r="H207" s="42">
        <v>10525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4">
        <v>0</v>
      </c>
      <c r="C209" s="4">
        <v>48</v>
      </c>
      <c r="D209" s="19">
        <v>0</v>
      </c>
      <c r="E209" s="11">
        <v>2927</v>
      </c>
      <c r="F209" s="4">
        <v>2975</v>
      </c>
      <c r="G209" s="4"/>
      <c r="H209" s="4">
        <v>7598</v>
      </c>
      <c r="J209" s="20" t="s">
        <v>92</v>
      </c>
    </row>
    <row r="210" spans="1:10" ht="12.75">
      <c r="A210" s="36" t="s">
        <v>81</v>
      </c>
      <c r="B210" s="4">
        <v>2369</v>
      </c>
      <c r="C210" s="19">
        <v>0</v>
      </c>
      <c r="D210" s="19">
        <v>0</v>
      </c>
      <c r="E210" s="4">
        <v>481</v>
      </c>
      <c r="F210" s="4">
        <v>2850</v>
      </c>
      <c r="G210" s="4"/>
      <c r="H210" s="4">
        <v>7117</v>
      </c>
      <c r="J210" s="20" t="s">
        <v>93</v>
      </c>
    </row>
    <row r="211" spans="1:10" ht="12.75">
      <c r="A211" s="36" t="s">
        <v>82</v>
      </c>
      <c r="B211" s="4">
        <v>0</v>
      </c>
      <c r="C211" s="4">
        <v>-2</v>
      </c>
      <c r="D211" s="19">
        <v>0</v>
      </c>
      <c r="E211" s="4">
        <v>3315</v>
      </c>
      <c r="F211" s="4">
        <v>3313</v>
      </c>
      <c r="G211" s="4"/>
      <c r="H211" s="4">
        <v>3802</v>
      </c>
      <c r="J211" s="20" t="s">
        <v>94</v>
      </c>
    </row>
    <row r="212" spans="1:10" ht="12.75">
      <c r="A212" s="36" t="s">
        <v>83</v>
      </c>
      <c r="B212" s="4">
        <v>3994</v>
      </c>
      <c r="C212" s="19">
        <v>0</v>
      </c>
      <c r="D212" s="19">
        <v>0</v>
      </c>
      <c r="E212" s="12">
        <v>-1284</v>
      </c>
      <c r="F212" s="12">
        <v>2710</v>
      </c>
      <c r="G212" s="12"/>
      <c r="H212" s="4">
        <v>5086</v>
      </c>
      <c r="J212" s="20" t="s">
        <v>95</v>
      </c>
    </row>
    <row r="213" spans="1:10" ht="12.75">
      <c r="A213" s="36" t="s">
        <v>84</v>
      </c>
      <c r="B213" s="4">
        <v>3579</v>
      </c>
      <c r="C213" s="19">
        <v>0</v>
      </c>
      <c r="D213" s="19">
        <v>0</v>
      </c>
      <c r="E213" s="12">
        <v>-940</v>
      </c>
      <c r="F213" s="12">
        <v>2639</v>
      </c>
      <c r="G213" s="12"/>
      <c r="H213" s="4">
        <v>6026</v>
      </c>
      <c r="J213" s="20" t="s">
        <v>96</v>
      </c>
    </row>
    <row r="214" spans="1:10" ht="12.75">
      <c r="A214" s="36" t="s">
        <v>85</v>
      </c>
      <c r="B214" s="4">
        <v>2625</v>
      </c>
      <c r="C214" s="19">
        <v>0</v>
      </c>
      <c r="D214" s="19">
        <v>0</v>
      </c>
      <c r="E214" s="12">
        <v>826</v>
      </c>
      <c r="F214" s="12">
        <v>3451</v>
      </c>
      <c r="G214" s="12"/>
      <c r="H214" s="4">
        <v>5200</v>
      </c>
      <c r="J214" s="20" t="s">
        <v>97</v>
      </c>
    </row>
    <row r="215" spans="1:10" ht="12.75">
      <c r="A215" s="36" t="s">
        <v>86</v>
      </c>
      <c r="B215" s="4">
        <v>2626</v>
      </c>
      <c r="C215" s="19">
        <v>0</v>
      </c>
      <c r="D215" s="19">
        <v>0</v>
      </c>
      <c r="E215" s="12">
        <v>147</v>
      </c>
      <c r="F215" s="12">
        <v>2773</v>
      </c>
      <c r="G215" s="12"/>
      <c r="H215" s="4">
        <v>5053</v>
      </c>
      <c r="J215" s="20" t="s">
        <v>98</v>
      </c>
    </row>
    <row r="216" spans="1:10" ht="12.75">
      <c r="A216" s="36" t="s">
        <v>87</v>
      </c>
      <c r="B216" s="12">
        <v>4115</v>
      </c>
      <c r="C216" s="19">
        <v>0</v>
      </c>
      <c r="D216" s="19">
        <v>0</v>
      </c>
      <c r="E216" s="12">
        <v>-1550</v>
      </c>
      <c r="F216" s="12">
        <v>2565</v>
      </c>
      <c r="G216" s="12"/>
      <c r="H216" s="12">
        <v>6603</v>
      </c>
      <c r="J216" s="20" t="s">
        <v>99</v>
      </c>
    </row>
    <row r="217" spans="1:10" ht="12.75">
      <c r="A217" s="36" t="s">
        <v>88</v>
      </c>
      <c r="B217" s="12">
        <v>6776</v>
      </c>
      <c r="C217" s="19">
        <v>0</v>
      </c>
      <c r="D217" s="19">
        <v>0</v>
      </c>
      <c r="E217" s="12">
        <v>-3066</v>
      </c>
      <c r="F217" s="12">
        <v>3710</v>
      </c>
      <c r="G217" s="12"/>
      <c r="H217" s="12">
        <v>9669</v>
      </c>
      <c r="J217" s="20" t="s">
        <v>100</v>
      </c>
    </row>
    <row r="218" spans="1:10" ht="12.75">
      <c r="A218" s="36" t="s">
        <v>89</v>
      </c>
      <c r="B218" s="12">
        <v>3629</v>
      </c>
      <c r="C218" s="12">
        <v>-11</v>
      </c>
      <c r="D218" s="19">
        <v>0</v>
      </c>
      <c r="E218" s="12">
        <v>246</v>
      </c>
      <c r="F218" s="12">
        <v>3864</v>
      </c>
      <c r="G218" s="12"/>
      <c r="H218" s="12">
        <v>9423</v>
      </c>
      <c r="J218" s="20" t="s">
        <v>101</v>
      </c>
    </row>
    <row r="219" spans="1:10" ht="12.75">
      <c r="A219" s="36" t="s">
        <v>90</v>
      </c>
      <c r="B219" s="12">
        <v>0</v>
      </c>
      <c r="C219" s="19">
        <v>0</v>
      </c>
      <c r="D219" s="19">
        <v>0</v>
      </c>
      <c r="E219" s="12">
        <v>3682</v>
      </c>
      <c r="F219" s="12">
        <v>3682</v>
      </c>
      <c r="G219" s="12"/>
      <c r="H219" s="12">
        <v>5741</v>
      </c>
      <c r="J219" s="20" t="s">
        <v>102</v>
      </c>
    </row>
    <row r="220" spans="1:10" ht="13.5" thickBot="1">
      <c r="A220" s="41" t="s">
        <v>91</v>
      </c>
      <c r="B220" s="42">
        <v>5669</v>
      </c>
      <c r="C220" s="43">
        <v>0</v>
      </c>
      <c r="D220" s="43">
        <v>0</v>
      </c>
      <c r="E220" s="42">
        <v>-1961</v>
      </c>
      <c r="F220" s="42">
        <v>3708</v>
      </c>
      <c r="G220" s="42"/>
      <c r="H220" s="42">
        <v>7702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4">
        <v>0</v>
      </c>
      <c r="C222" s="19">
        <v>0</v>
      </c>
      <c r="D222" s="19">
        <v>0</v>
      </c>
      <c r="E222" s="11">
        <v>2810</v>
      </c>
      <c r="F222" s="4">
        <v>2810</v>
      </c>
      <c r="G222" s="4"/>
      <c r="H222" s="4">
        <v>4892</v>
      </c>
      <c r="J222" s="20" t="s">
        <v>92</v>
      </c>
    </row>
    <row r="223" spans="1:10" ht="12.75">
      <c r="A223" s="36" t="s">
        <v>81</v>
      </c>
      <c r="B223" s="4">
        <v>2651</v>
      </c>
      <c r="C223" s="19">
        <v>0</v>
      </c>
      <c r="D223" s="19">
        <v>0</v>
      </c>
      <c r="E223" s="4">
        <v>117</v>
      </c>
      <c r="F223" s="4">
        <v>2768</v>
      </c>
      <c r="G223" s="4"/>
      <c r="H223" s="4">
        <v>4775</v>
      </c>
      <c r="J223" s="20" t="s">
        <v>93</v>
      </c>
    </row>
    <row r="224" spans="1:10" ht="12.75">
      <c r="A224" s="36" t="s">
        <v>82</v>
      </c>
      <c r="B224" s="4">
        <v>14072</v>
      </c>
      <c r="C224" s="19">
        <v>0</v>
      </c>
      <c r="D224" s="19">
        <v>0</v>
      </c>
      <c r="E224" s="4">
        <v>-10882</v>
      </c>
      <c r="F224" s="4">
        <v>3190</v>
      </c>
      <c r="G224" s="4"/>
      <c r="H224" s="4">
        <v>15657</v>
      </c>
      <c r="J224" s="20" t="s">
        <v>94</v>
      </c>
    </row>
    <row r="225" spans="1:10" ht="12.75">
      <c r="A225" s="36" t="s">
        <v>83</v>
      </c>
      <c r="B225" s="4">
        <v>0</v>
      </c>
      <c r="C225" s="19">
        <v>0</v>
      </c>
      <c r="D225" s="19">
        <v>0</v>
      </c>
      <c r="E225" s="12">
        <v>2868</v>
      </c>
      <c r="F225" s="12">
        <v>2868</v>
      </c>
      <c r="G225" s="12"/>
      <c r="H225" s="4">
        <v>12789</v>
      </c>
      <c r="J225" s="20" t="s">
        <v>95</v>
      </c>
    </row>
    <row r="226" spans="1:10" ht="12.75">
      <c r="A226" s="36" t="s">
        <v>84</v>
      </c>
      <c r="B226" s="4">
        <v>1663</v>
      </c>
      <c r="C226" s="19">
        <v>0</v>
      </c>
      <c r="D226" s="19">
        <v>0</v>
      </c>
      <c r="E226" s="12">
        <v>632</v>
      </c>
      <c r="F226" s="12">
        <v>2295</v>
      </c>
      <c r="G226" s="12"/>
      <c r="H226" s="4">
        <v>12157</v>
      </c>
      <c r="J226" s="20" t="s">
        <v>96</v>
      </c>
    </row>
    <row r="227" spans="1:10" ht="12.75">
      <c r="A227" s="36" t="s">
        <v>85</v>
      </c>
      <c r="B227" s="4">
        <v>3396</v>
      </c>
      <c r="C227" s="12">
        <v>-81</v>
      </c>
      <c r="D227" s="19">
        <v>0</v>
      </c>
      <c r="E227" s="12">
        <v>1</v>
      </c>
      <c r="F227" s="12">
        <v>3316</v>
      </c>
      <c r="G227" s="12"/>
      <c r="H227" s="4">
        <v>12156</v>
      </c>
      <c r="J227" s="20" t="s">
        <v>97</v>
      </c>
    </row>
    <row r="228" spans="1:10" ht="12.75">
      <c r="A228" s="36" t="s">
        <v>86</v>
      </c>
      <c r="B228" s="4">
        <v>1833</v>
      </c>
      <c r="C228" s="12">
        <v>-16</v>
      </c>
      <c r="D228" s="19">
        <v>0</v>
      </c>
      <c r="E228" s="12">
        <v>-37</v>
      </c>
      <c r="F228" s="12">
        <v>1780</v>
      </c>
      <c r="G228" s="12"/>
      <c r="H228" s="4">
        <v>12193</v>
      </c>
      <c r="J228" s="20" t="s">
        <v>98</v>
      </c>
    </row>
    <row r="229" spans="1:10" ht="12.75">
      <c r="A229" s="36" t="s">
        <v>87</v>
      </c>
      <c r="B229" s="12">
        <v>1606</v>
      </c>
      <c r="C229" s="19">
        <v>0</v>
      </c>
      <c r="D229" s="19">
        <v>0</v>
      </c>
      <c r="E229" s="12">
        <v>888</v>
      </c>
      <c r="F229" s="12">
        <v>2494</v>
      </c>
      <c r="G229" s="12"/>
      <c r="H229" s="12">
        <v>11305</v>
      </c>
      <c r="J229" s="20" t="s">
        <v>99</v>
      </c>
    </row>
    <row r="230" spans="1:10" ht="12.75">
      <c r="A230" s="36" t="s">
        <v>88</v>
      </c>
      <c r="B230" s="12">
        <v>2982</v>
      </c>
      <c r="C230" s="19">
        <v>-27</v>
      </c>
      <c r="D230" s="19">
        <v>0</v>
      </c>
      <c r="E230" s="12">
        <v>536</v>
      </c>
      <c r="F230" s="12">
        <v>3491</v>
      </c>
      <c r="G230" s="12"/>
      <c r="H230" s="12">
        <v>10769</v>
      </c>
      <c r="J230" s="20" t="s">
        <v>100</v>
      </c>
    </row>
    <row r="231" spans="1:10" ht="12.75">
      <c r="A231" s="36" t="s">
        <v>89</v>
      </c>
      <c r="B231" s="12">
        <v>11194</v>
      </c>
      <c r="C231" s="19">
        <v>-1</v>
      </c>
      <c r="D231" s="19">
        <v>0</v>
      </c>
      <c r="E231" s="12">
        <v>-7246</v>
      </c>
      <c r="F231" s="12">
        <v>3947</v>
      </c>
      <c r="G231" s="12"/>
      <c r="H231" s="12">
        <v>18015</v>
      </c>
      <c r="J231" s="20" t="s">
        <v>101</v>
      </c>
    </row>
    <row r="232" spans="1:10" ht="12.75">
      <c r="A232" s="36" t="s">
        <v>90</v>
      </c>
      <c r="B232" s="12">
        <v>0</v>
      </c>
      <c r="C232" s="19">
        <v>0</v>
      </c>
      <c r="D232" s="19">
        <v>0</v>
      </c>
      <c r="E232" s="12">
        <v>3447</v>
      </c>
      <c r="F232" s="12">
        <v>3447</v>
      </c>
      <c r="G232" s="12"/>
      <c r="H232" s="12">
        <v>14568</v>
      </c>
      <c r="J232" s="20" t="s">
        <v>102</v>
      </c>
    </row>
    <row r="233" spans="1:10" ht="13.5" thickBot="1">
      <c r="A233" s="41" t="s">
        <v>91</v>
      </c>
      <c r="B233" s="42">
        <v>0</v>
      </c>
      <c r="C233" s="43">
        <v>0</v>
      </c>
      <c r="D233" s="43">
        <v>0</v>
      </c>
      <c r="E233" s="42">
        <v>2985</v>
      </c>
      <c r="F233" s="42">
        <v>2985</v>
      </c>
      <c r="G233" s="42"/>
      <c r="H233" s="42">
        <v>11583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0" ht="12.75">
      <c r="A235" s="36" t="s">
        <v>80</v>
      </c>
      <c r="B235" s="4">
        <v>1673</v>
      </c>
      <c r="C235" s="19">
        <v>0</v>
      </c>
      <c r="D235" s="19">
        <v>0</v>
      </c>
      <c r="E235" s="11">
        <v>1106</v>
      </c>
      <c r="F235" s="4">
        <v>2779</v>
      </c>
      <c r="G235" s="4"/>
      <c r="H235" s="4">
        <v>10477</v>
      </c>
      <c r="J235" s="20" t="s">
        <v>92</v>
      </c>
    </row>
    <row r="236" spans="1:10" ht="12.75">
      <c r="A236" s="36" t="s">
        <v>81</v>
      </c>
      <c r="B236" s="4">
        <v>906</v>
      </c>
      <c r="C236" s="19">
        <v>0</v>
      </c>
      <c r="D236" s="19">
        <v>0</v>
      </c>
      <c r="E236" s="4">
        <v>1000</v>
      </c>
      <c r="F236" s="4">
        <v>1906</v>
      </c>
      <c r="G236" s="4"/>
      <c r="H236" s="4">
        <v>9477</v>
      </c>
      <c r="J236" s="20" t="s">
        <v>93</v>
      </c>
    </row>
    <row r="237" spans="1:10" ht="12.75">
      <c r="A237" s="36" t="s">
        <v>82</v>
      </c>
      <c r="B237" s="4">
        <v>0</v>
      </c>
      <c r="C237" s="19">
        <v>0</v>
      </c>
      <c r="D237" s="19">
        <v>0</v>
      </c>
      <c r="E237" s="4">
        <v>1874</v>
      </c>
      <c r="F237" s="4">
        <v>1874</v>
      </c>
      <c r="G237" s="4"/>
      <c r="H237" s="4">
        <v>7603</v>
      </c>
      <c r="J237" s="20" t="s">
        <v>94</v>
      </c>
    </row>
    <row r="238" spans="1:10" ht="12.75">
      <c r="A238" s="36" t="s">
        <v>83</v>
      </c>
      <c r="B238" s="4">
        <v>0</v>
      </c>
      <c r="C238" s="19">
        <v>0</v>
      </c>
      <c r="D238" s="19">
        <v>0</v>
      </c>
      <c r="E238" s="12">
        <v>707</v>
      </c>
      <c r="F238" s="12">
        <v>707</v>
      </c>
      <c r="G238" s="12"/>
      <c r="H238" s="4">
        <v>6896</v>
      </c>
      <c r="J238" s="20" t="s">
        <v>95</v>
      </c>
    </row>
    <row r="239" spans="1:10" ht="12.75">
      <c r="A239" s="36" t="s">
        <v>84</v>
      </c>
      <c r="B239" s="4">
        <v>2502</v>
      </c>
      <c r="C239" s="19">
        <v>0</v>
      </c>
      <c r="D239" s="19">
        <v>0</v>
      </c>
      <c r="E239" s="12">
        <v>-1094</v>
      </c>
      <c r="F239" s="12">
        <v>1408</v>
      </c>
      <c r="G239" s="12"/>
      <c r="H239" s="4">
        <v>7990</v>
      </c>
      <c r="J239" s="20" t="s">
        <v>96</v>
      </c>
    </row>
    <row r="240" spans="1:10" ht="12.75">
      <c r="A240" s="36" t="s">
        <v>85</v>
      </c>
      <c r="B240" s="4">
        <v>2752</v>
      </c>
      <c r="C240" s="19">
        <v>0</v>
      </c>
      <c r="D240" s="19">
        <v>0</v>
      </c>
      <c r="E240" s="12">
        <v>-883</v>
      </c>
      <c r="F240" s="12">
        <v>1869</v>
      </c>
      <c r="G240" s="12"/>
      <c r="H240" s="4">
        <v>8873</v>
      </c>
      <c r="J240" s="20" t="s">
        <v>97</v>
      </c>
    </row>
    <row r="241" spans="1:10" ht="12.75">
      <c r="A241" s="36" t="s">
        <v>86</v>
      </c>
      <c r="B241" s="4">
        <v>352</v>
      </c>
      <c r="C241" s="19">
        <v>0</v>
      </c>
      <c r="D241" s="19">
        <v>0</v>
      </c>
      <c r="E241" s="12">
        <v>1045</v>
      </c>
      <c r="F241" s="12">
        <v>1397</v>
      </c>
      <c r="G241" s="12"/>
      <c r="H241" s="4">
        <v>7828</v>
      </c>
      <c r="J241" s="20" t="s">
        <v>98</v>
      </c>
    </row>
    <row r="242" spans="1:10" ht="12.75">
      <c r="A242" s="36" t="s">
        <v>87</v>
      </c>
      <c r="B242" s="12">
        <v>4765</v>
      </c>
      <c r="C242" s="19">
        <v>0</v>
      </c>
      <c r="D242" s="19">
        <v>0</v>
      </c>
      <c r="E242" s="12">
        <v>-3129</v>
      </c>
      <c r="F242" s="12">
        <v>1636</v>
      </c>
      <c r="G242" s="12"/>
      <c r="H242" s="12">
        <v>10957</v>
      </c>
      <c r="J242" s="20" t="s">
        <v>99</v>
      </c>
    </row>
    <row r="243" spans="1:10" ht="12.75">
      <c r="A243" s="36" t="s">
        <v>88</v>
      </c>
      <c r="B243" s="12">
        <v>1320</v>
      </c>
      <c r="C243" s="19">
        <v>0</v>
      </c>
      <c r="D243" s="19">
        <v>0</v>
      </c>
      <c r="E243" s="12">
        <v>1116</v>
      </c>
      <c r="F243" s="12">
        <v>2436</v>
      </c>
      <c r="G243" s="12"/>
      <c r="H243" s="12">
        <v>9841</v>
      </c>
      <c r="J243" s="20" t="s">
        <v>100</v>
      </c>
    </row>
    <row r="244" spans="1:10" ht="12.75">
      <c r="A244" s="36" t="s">
        <v>89</v>
      </c>
      <c r="B244" s="12">
        <v>1246</v>
      </c>
      <c r="C244" s="19">
        <v>0</v>
      </c>
      <c r="D244" s="19">
        <v>0</v>
      </c>
      <c r="E244" s="12">
        <v>1831</v>
      </c>
      <c r="F244" s="12">
        <v>3077</v>
      </c>
      <c r="G244" s="12"/>
      <c r="H244" s="12">
        <v>8010</v>
      </c>
      <c r="J244" s="20" t="s">
        <v>101</v>
      </c>
    </row>
    <row r="245" spans="1:10" ht="12.75">
      <c r="A245" s="36" t="s">
        <v>90</v>
      </c>
      <c r="B245" s="12">
        <v>2862</v>
      </c>
      <c r="C245" s="19">
        <v>0</v>
      </c>
      <c r="D245" s="19">
        <v>0</v>
      </c>
      <c r="E245" s="12">
        <v>657</v>
      </c>
      <c r="F245" s="12">
        <v>3519</v>
      </c>
      <c r="G245" s="12"/>
      <c r="H245" s="12">
        <v>7353</v>
      </c>
      <c r="J245" s="20" t="s">
        <v>102</v>
      </c>
    </row>
    <row r="246" spans="1:12" ht="13.5" thickBot="1">
      <c r="A246" s="41" t="s">
        <v>91</v>
      </c>
      <c r="B246" s="42">
        <v>2481</v>
      </c>
      <c r="C246" s="43">
        <v>0</v>
      </c>
      <c r="D246" s="43">
        <v>0</v>
      </c>
      <c r="E246" s="42">
        <v>562</v>
      </c>
      <c r="F246" s="42">
        <v>3043</v>
      </c>
      <c r="G246" s="42"/>
      <c r="H246" s="42">
        <v>6791</v>
      </c>
      <c r="I246" s="21"/>
      <c r="J246" s="24" t="s">
        <v>91</v>
      </c>
      <c r="L246" s="4"/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0" ht="12.75">
      <c r="A248" s="36" t="s">
        <v>80</v>
      </c>
      <c r="B248" s="4">
        <v>1694</v>
      </c>
      <c r="C248" s="19">
        <v>0</v>
      </c>
      <c r="D248" s="19">
        <v>0</v>
      </c>
      <c r="E248" s="11">
        <v>-433</v>
      </c>
      <c r="F248" s="4">
        <v>2480</v>
      </c>
      <c r="G248" s="4"/>
      <c r="H248" s="4">
        <v>7224</v>
      </c>
      <c r="J248" s="20" t="s">
        <v>92</v>
      </c>
    </row>
    <row r="249" spans="1:10" ht="12.75">
      <c r="A249" s="36" t="s">
        <v>81</v>
      </c>
      <c r="B249" s="4">
        <v>1486</v>
      </c>
      <c r="C249" s="19">
        <v>0</v>
      </c>
      <c r="D249" s="19">
        <v>0</v>
      </c>
      <c r="E249" s="4">
        <v>-91</v>
      </c>
      <c r="F249" s="4">
        <v>1395</v>
      </c>
      <c r="G249" s="4"/>
      <c r="H249" s="4">
        <v>7315</v>
      </c>
      <c r="J249" s="20" t="s">
        <v>93</v>
      </c>
    </row>
    <row r="250" spans="1:10" ht="12.75">
      <c r="A250" s="36" t="s">
        <v>82</v>
      </c>
      <c r="B250" s="4">
        <v>1282</v>
      </c>
      <c r="C250" s="19">
        <v>0</v>
      </c>
      <c r="D250" s="19">
        <v>0</v>
      </c>
      <c r="E250" s="4">
        <v>18</v>
      </c>
      <c r="F250" s="4">
        <v>1300</v>
      </c>
      <c r="G250" s="4"/>
      <c r="H250" s="4">
        <v>7297</v>
      </c>
      <c r="J250" s="20" t="s">
        <v>94</v>
      </c>
    </row>
    <row r="251" spans="1:10" ht="12.75">
      <c r="A251" s="36" t="s">
        <v>83</v>
      </c>
      <c r="B251" s="4">
        <v>1479</v>
      </c>
      <c r="C251" s="19">
        <v>0</v>
      </c>
      <c r="D251" s="19">
        <v>0</v>
      </c>
      <c r="E251" s="12">
        <v>-493</v>
      </c>
      <c r="F251" s="12">
        <v>986</v>
      </c>
      <c r="G251" s="12"/>
      <c r="H251" s="4">
        <v>7790</v>
      </c>
      <c r="J251" s="20" t="s">
        <v>95</v>
      </c>
    </row>
    <row r="252" spans="1:10" ht="12.75">
      <c r="A252" s="36" t="s">
        <v>84</v>
      </c>
      <c r="B252" s="4">
        <v>1114</v>
      </c>
      <c r="C252" s="19">
        <v>0</v>
      </c>
      <c r="D252" s="19">
        <v>0</v>
      </c>
      <c r="E252" s="12">
        <v>17</v>
      </c>
      <c r="F252" s="12">
        <v>1131</v>
      </c>
      <c r="G252" s="12"/>
      <c r="H252" s="4">
        <v>7773</v>
      </c>
      <c r="J252" s="20" t="s">
        <v>96</v>
      </c>
    </row>
    <row r="253" spans="1:10" ht="12.75">
      <c r="A253" s="36" t="s">
        <v>85</v>
      </c>
      <c r="B253" s="4">
        <v>1551</v>
      </c>
      <c r="C253" s="19">
        <v>-223</v>
      </c>
      <c r="D253" s="19">
        <v>0</v>
      </c>
      <c r="E253" s="12">
        <v>605</v>
      </c>
      <c r="F253" s="12">
        <v>1933</v>
      </c>
      <c r="G253" s="12"/>
      <c r="H253" s="4">
        <v>7168</v>
      </c>
      <c r="J253" s="20" t="s">
        <v>97</v>
      </c>
    </row>
    <row r="254" spans="1:10" ht="12.75">
      <c r="A254" s="36" t="s">
        <v>86</v>
      </c>
      <c r="B254" s="4">
        <v>1479</v>
      </c>
      <c r="C254" s="19">
        <v>0</v>
      </c>
      <c r="D254" s="19">
        <v>0</v>
      </c>
      <c r="E254" s="12">
        <v>-466</v>
      </c>
      <c r="F254" s="12">
        <v>1013</v>
      </c>
      <c r="G254" s="12"/>
      <c r="H254" s="4">
        <v>7634</v>
      </c>
      <c r="J254" s="20" t="s">
        <v>98</v>
      </c>
    </row>
    <row r="255" spans="1:10" ht="12.75">
      <c r="A255" s="36" t="s">
        <v>99</v>
      </c>
      <c r="B255" s="12">
        <v>1401</v>
      </c>
      <c r="C255" s="19">
        <v>-28</v>
      </c>
      <c r="D255" s="19">
        <v>0</v>
      </c>
      <c r="E255" s="12">
        <v>276</v>
      </c>
      <c r="F255" s="12">
        <v>1649</v>
      </c>
      <c r="G255" s="12"/>
      <c r="H255" s="12">
        <v>7358</v>
      </c>
      <c r="J255" s="20" t="s">
        <v>99</v>
      </c>
    </row>
    <row r="256" spans="1:10" ht="12.75">
      <c r="A256" s="36" t="s">
        <v>100</v>
      </c>
      <c r="B256" s="12">
        <v>2361</v>
      </c>
      <c r="C256" s="19">
        <v>0</v>
      </c>
      <c r="D256" s="19">
        <v>0</v>
      </c>
      <c r="E256" s="12">
        <v>381</v>
      </c>
      <c r="F256" s="12">
        <v>2742</v>
      </c>
      <c r="G256" s="12"/>
      <c r="H256" s="12">
        <v>6977</v>
      </c>
      <c r="J256" s="20" t="s">
        <v>100</v>
      </c>
    </row>
    <row r="257" spans="1:10" ht="12.75">
      <c r="A257" s="36" t="s">
        <v>105</v>
      </c>
      <c r="B257" s="12">
        <v>5252</v>
      </c>
      <c r="C257" s="19">
        <v>0</v>
      </c>
      <c r="D257" s="19">
        <v>0</v>
      </c>
      <c r="E257" s="12">
        <v>-2510</v>
      </c>
      <c r="F257" s="12">
        <v>2742</v>
      </c>
      <c r="G257" s="12"/>
      <c r="H257" s="12">
        <v>9487</v>
      </c>
      <c r="J257" s="20" t="s">
        <v>101</v>
      </c>
    </row>
    <row r="258" spans="1:10" ht="12.75">
      <c r="A258" s="36" t="s">
        <v>102</v>
      </c>
      <c r="B258" s="12">
        <v>2072</v>
      </c>
      <c r="C258" s="19">
        <v>2</v>
      </c>
      <c r="D258" s="19">
        <v>0</v>
      </c>
      <c r="E258" s="12">
        <v>1035</v>
      </c>
      <c r="F258" s="12">
        <v>3109</v>
      </c>
      <c r="G258" s="12"/>
      <c r="H258" s="12">
        <v>8452</v>
      </c>
      <c r="J258" s="20" t="s">
        <v>102</v>
      </c>
    </row>
    <row r="259" spans="1:10" ht="13.5" thickBot="1">
      <c r="A259" s="41" t="s">
        <v>91</v>
      </c>
      <c r="B259" s="42">
        <v>1550</v>
      </c>
      <c r="C259" s="43">
        <v>-388</v>
      </c>
      <c r="D259" s="43">
        <v>0</v>
      </c>
      <c r="E259" s="42">
        <v>1491</v>
      </c>
      <c r="F259" s="42">
        <v>2653</v>
      </c>
      <c r="G259" s="42"/>
      <c r="H259" s="42">
        <v>6961</v>
      </c>
      <c r="I259" s="21"/>
      <c r="J259" s="24" t="s">
        <v>91</v>
      </c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0" ht="12.75">
      <c r="A261" s="36" t="s">
        <v>80</v>
      </c>
      <c r="B261" s="4">
        <v>1635</v>
      </c>
      <c r="C261" s="19">
        <v>0</v>
      </c>
      <c r="D261" s="19">
        <v>0</v>
      </c>
      <c r="E261" s="11">
        <v>1687</v>
      </c>
      <c r="F261" s="4">
        <v>2103</v>
      </c>
      <c r="G261" s="4"/>
      <c r="H261" s="4">
        <v>5274</v>
      </c>
      <c r="J261" s="20" t="s">
        <v>92</v>
      </c>
    </row>
    <row r="262" spans="1:10" ht="12.75">
      <c r="A262" s="20" t="s">
        <v>81</v>
      </c>
      <c r="B262" s="4">
        <v>1082</v>
      </c>
      <c r="C262" s="19">
        <v>126</v>
      </c>
      <c r="D262" s="19">
        <v>0</v>
      </c>
      <c r="E262" s="11">
        <v>-5353</v>
      </c>
      <c r="F262" s="4">
        <v>1129</v>
      </c>
      <c r="G262" s="4"/>
      <c r="H262" s="4">
        <v>5353</v>
      </c>
      <c r="J262" s="20" t="s">
        <v>93</v>
      </c>
    </row>
    <row r="263" spans="1:10" ht="12.75">
      <c r="A263" s="20" t="s">
        <v>108</v>
      </c>
      <c r="B263" s="4">
        <v>1330</v>
      </c>
      <c r="C263" s="19">
        <v>0</v>
      </c>
      <c r="D263" s="19">
        <v>0</v>
      </c>
      <c r="E263" s="11">
        <v>142</v>
      </c>
      <c r="F263" s="4">
        <v>1551</v>
      </c>
      <c r="G263" s="4"/>
      <c r="H263" s="4">
        <v>5132</v>
      </c>
      <c r="J263" s="33" t="s">
        <v>94</v>
      </c>
    </row>
    <row r="264" spans="1:10" ht="12.75">
      <c r="A264" s="20" t="s">
        <v>95</v>
      </c>
      <c r="B264" s="4">
        <v>1245</v>
      </c>
      <c r="C264" s="19">
        <v>0</v>
      </c>
      <c r="D264" s="19">
        <v>0</v>
      </c>
      <c r="E264" s="11">
        <v>391</v>
      </c>
      <c r="F264" s="4">
        <v>1415</v>
      </c>
      <c r="G264" s="4"/>
      <c r="H264" s="4">
        <v>4962</v>
      </c>
      <c r="J264" s="20" t="s">
        <v>95</v>
      </c>
    </row>
    <row r="265" spans="1:10" ht="12.75">
      <c r="A265" s="20" t="s">
        <v>111</v>
      </c>
      <c r="B265" s="4">
        <v>1588</v>
      </c>
      <c r="C265" s="19">
        <v>0</v>
      </c>
      <c r="D265" s="19">
        <v>0</v>
      </c>
      <c r="E265" s="11">
        <v>299</v>
      </c>
      <c r="F265" s="4">
        <v>1717</v>
      </c>
      <c r="G265" s="4"/>
      <c r="H265" s="4">
        <v>4833</v>
      </c>
      <c r="J265" s="20" t="s">
        <v>96</v>
      </c>
    </row>
    <row r="266" spans="1:10" ht="12.75">
      <c r="A266" s="20" t="s">
        <v>112</v>
      </c>
      <c r="B266" s="4">
        <v>1723</v>
      </c>
      <c r="C266" s="19">
        <v>0</v>
      </c>
      <c r="D266" s="19">
        <v>0</v>
      </c>
      <c r="E266" s="11">
        <v>248</v>
      </c>
      <c r="F266" s="4">
        <v>1842</v>
      </c>
      <c r="G266" s="4"/>
      <c r="H266" s="4">
        <v>4714</v>
      </c>
      <c r="J266" s="33" t="s">
        <v>97</v>
      </c>
    </row>
    <row r="267" spans="1:10" ht="12.75">
      <c r="A267" s="20" t="s">
        <v>115</v>
      </c>
      <c r="B267" s="4">
        <v>744</v>
      </c>
      <c r="C267" s="19">
        <v>0</v>
      </c>
      <c r="D267" s="19">
        <v>0</v>
      </c>
      <c r="E267" s="11">
        <v>516</v>
      </c>
      <c r="F267" s="4">
        <v>1141</v>
      </c>
      <c r="G267" s="4"/>
      <c r="H267" s="4">
        <v>4317</v>
      </c>
      <c r="J267" s="20" t="s">
        <v>98</v>
      </c>
    </row>
    <row r="268" spans="1:10" ht="12.75">
      <c r="A268" s="20" t="s">
        <v>99</v>
      </c>
      <c r="B268" s="4">
        <v>1666</v>
      </c>
      <c r="C268" s="19">
        <v>-2</v>
      </c>
      <c r="D268" s="19">
        <v>0</v>
      </c>
      <c r="E268" s="11">
        <v>326</v>
      </c>
      <c r="F268" s="4">
        <v>1593</v>
      </c>
      <c r="G268" s="4"/>
      <c r="H268" s="4">
        <v>4388</v>
      </c>
      <c r="J268" s="20" t="s">
        <v>99</v>
      </c>
    </row>
    <row r="269" spans="1:10" ht="12.75">
      <c r="A269" s="20" t="s">
        <v>100</v>
      </c>
      <c r="B269" s="4">
        <v>3386</v>
      </c>
      <c r="C269" s="19">
        <v>0</v>
      </c>
      <c r="D269" s="19">
        <v>0</v>
      </c>
      <c r="E269" s="11">
        <v>-1069</v>
      </c>
      <c r="F269" s="4">
        <v>2388</v>
      </c>
      <c r="G269" s="4"/>
      <c r="H269" s="4">
        <v>5386</v>
      </c>
      <c r="J269" s="20" t="s">
        <v>100</v>
      </c>
    </row>
    <row r="270" spans="1:10" ht="12.75">
      <c r="A270" s="20" t="s">
        <v>105</v>
      </c>
      <c r="B270" s="4">
        <v>2214</v>
      </c>
      <c r="C270" s="19">
        <v>0</v>
      </c>
      <c r="D270" s="19">
        <v>0</v>
      </c>
      <c r="E270" s="11">
        <v>-329</v>
      </c>
      <c r="F270" s="4">
        <v>2883</v>
      </c>
      <c r="G270" s="4"/>
      <c r="H270" s="4">
        <v>4717</v>
      </c>
      <c r="J270" s="20" t="s">
        <v>101</v>
      </c>
    </row>
    <row r="271" spans="1:10" ht="12.75">
      <c r="A271" s="20" t="s">
        <v>102</v>
      </c>
      <c r="B271" s="4">
        <v>2054</v>
      </c>
      <c r="C271" s="19">
        <v>0</v>
      </c>
      <c r="D271" s="19">
        <v>0</v>
      </c>
      <c r="E271" s="11">
        <v>1721</v>
      </c>
      <c r="F271" s="4">
        <v>3106</v>
      </c>
      <c r="G271" s="4"/>
      <c r="H271" s="4">
        <v>3665</v>
      </c>
      <c r="J271" s="20" t="s">
        <v>102</v>
      </c>
    </row>
    <row r="272" spans="1:10" ht="13.5" thickBot="1">
      <c r="A272" s="41" t="s">
        <v>119</v>
      </c>
      <c r="B272" s="42">
        <v>1662</v>
      </c>
      <c r="C272" s="43">
        <v>0</v>
      </c>
      <c r="D272" s="43">
        <v>0</v>
      </c>
      <c r="E272" s="42">
        <v>1798</v>
      </c>
      <c r="F272" s="42">
        <v>2408</v>
      </c>
      <c r="G272" s="42"/>
      <c r="H272" s="42">
        <v>2919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0" ht="12.75">
      <c r="A274" s="36" t="s">
        <v>80</v>
      </c>
      <c r="B274" s="4">
        <v>2189</v>
      </c>
      <c r="C274" s="19">
        <v>195</v>
      </c>
      <c r="D274" s="19">
        <v>0</v>
      </c>
      <c r="E274" s="11">
        <v>521</v>
      </c>
      <c r="F274" s="4">
        <v>2905</v>
      </c>
      <c r="G274" s="4"/>
      <c r="H274" s="4">
        <v>2398</v>
      </c>
      <c r="J274" s="20" t="s">
        <v>92</v>
      </c>
    </row>
    <row r="275" spans="1:10" ht="12.75">
      <c r="A275" s="36" t="s">
        <v>121</v>
      </c>
      <c r="B275" s="4">
        <v>1416</v>
      </c>
      <c r="C275" s="19">
        <v>0</v>
      </c>
      <c r="D275" s="19">
        <v>0</v>
      </c>
      <c r="E275" s="11">
        <v>12</v>
      </c>
      <c r="F275" s="4">
        <v>1428</v>
      </c>
      <c r="G275" s="4"/>
      <c r="H275" s="4">
        <v>2386</v>
      </c>
      <c r="J275" s="20" t="s">
        <v>93</v>
      </c>
    </row>
    <row r="276" spans="1:10" ht="12.75">
      <c r="A276" s="36" t="s">
        <v>124</v>
      </c>
      <c r="B276" s="4">
        <v>1124</v>
      </c>
      <c r="C276" s="19">
        <v>2</v>
      </c>
      <c r="D276" s="19">
        <v>0</v>
      </c>
      <c r="E276" s="11">
        <v>383</v>
      </c>
      <c r="F276" s="4">
        <v>1509</v>
      </c>
      <c r="G276" s="4"/>
      <c r="H276" s="4">
        <v>2003</v>
      </c>
      <c r="J276" s="20" t="s">
        <v>94</v>
      </c>
    </row>
    <row r="277" spans="1:10" ht="12.75">
      <c r="A277" s="36" t="s">
        <v>126</v>
      </c>
      <c r="B277" s="4">
        <v>738</v>
      </c>
      <c r="C277" s="19">
        <v>0</v>
      </c>
      <c r="D277" s="19">
        <v>0</v>
      </c>
      <c r="E277" s="11">
        <v>451</v>
      </c>
      <c r="F277" s="4">
        <v>1189</v>
      </c>
      <c r="G277" s="4"/>
      <c r="H277" s="4">
        <v>1552</v>
      </c>
      <c r="J277" s="20" t="s">
        <v>95</v>
      </c>
    </row>
    <row r="278" spans="1:10" ht="12.75">
      <c r="A278" s="36" t="s">
        <v>127</v>
      </c>
      <c r="B278" s="4">
        <v>1265</v>
      </c>
      <c r="C278" s="19">
        <v>0</v>
      </c>
      <c r="D278" s="19">
        <v>0</v>
      </c>
      <c r="E278" s="11">
        <v>213</v>
      </c>
      <c r="F278" s="4">
        <v>1478</v>
      </c>
      <c r="G278" s="4"/>
      <c r="H278" s="4">
        <v>1339</v>
      </c>
      <c r="J278" s="20" t="s">
        <v>96</v>
      </c>
    </row>
    <row r="279" spans="1:10" ht="12.75">
      <c r="A279" s="36" t="s">
        <v>129</v>
      </c>
      <c r="B279" s="4">
        <v>1486</v>
      </c>
      <c r="C279" s="19">
        <v>0</v>
      </c>
      <c r="D279" s="19">
        <v>0</v>
      </c>
      <c r="E279" s="11">
        <v>-631</v>
      </c>
      <c r="F279" s="4">
        <v>855</v>
      </c>
      <c r="G279" s="4"/>
      <c r="H279" s="4">
        <v>1970</v>
      </c>
      <c r="J279" s="20" t="s">
        <v>97</v>
      </c>
    </row>
    <row r="280" spans="1:10" ht="12.75">
      <c r="A280" s="36" t="s">
        <v>131</v>
      </c>
      <c r="B280" s="4">
        <v>1512</v>
      </c>
      <c r="C280" s="19">
        <v>0</v>
      </c>
      <c r="D280" s="19">
        <v>0</v>
      </c>
      <c r="E280" s="11">
        <v>-579</v>
      </c>
      <c r="F280" s="4">
        <v>933</v>
      </c>
      <c r="G280" s="4"/>
      <c r="H280" s="4">
        <v>2549</v>
      </c>
      <c r="J280" s="20" t="s">
        <v>98</v>
      </c>
    </row>
    <row r="281" spans="1:10" ht="12.75">
      <c r="A281" s="36" t="s">
        <v>132</v>
      </c>
      <c r="B281" s="4">
        <v>3301</v>
      </c>
      <c r="C281" s="19">
        <v>0</v>
      </c>
      <c r="D281" s="19">
        <v>0</v>
      </c>
      <c r="E281" s="11">
        <v>-2011</v>
      </c>
      <c r="F281" s="4">
        <v>1290</v>
      </c>
      <c r="G281" s="4"/>
      <c r="H281" s="4">
        <v>4560</v>
      </c>
      <c r="J281" s="20" t="s">
        <v>99</v>
      </c>
    </row>
    <row r="282" spans="1:10" ht="12.75">
      <c r="A282" s="36" t="s">
        <v>133</v>
      </c>
      <c r="B282" s="4">
        <v>3618</v>
      </c>
      <c r="C282" s="19">
        <v>0</v>
      </c>
      <c r="D282" s="19">
        <v>0</v>
      </c>
      <c r="E282" s="11">
        <v>-1640</v>
      </c>
      <c r="F282" s="4">
        <v>1978</v>
      </c>
      <c r="G282" s="4"/>
      <c r="H282" s="4">
        <v>6200</v>
      </c>
      <c r="J282" s="20" t="s">
        <v>100</v>
      </c>
    </row>
    <row r="283" spans="1:10" ht="12.75">
      <c r="A283" s="36" t="s">
        <v>136</v>
      </c>
      <c r="B283" s="4">
        <v>1676</v>
      </c>
      <c r="C283" s="19">
        <v>1</v>
      </c>
      <c r="D283" s="19">
        <v>0</v>
      </c>
      <c r="E283" s="11">
        <v>844</v>
      </c>
      <c r="F283" s="4">
        <v>2521</v>
      </c>
      <c r="G283" s="4"/>
      <c r="H283" s="4">
        <v>5356</v>
      </c>
      <c r="J283" s="20" t="s">
        <v>101</v>
      </c>
    </row>
    <row r="284" spans="1:10" ht="12.75">
      <c r="A284" s="36" t="s">
        <v>137</v>
      </c>
      <c r="B284" s="4">
        <v>1683</v>
      </c>
      <c r="C284" s="19">
        <v>0</v>
      </c>
      <c r="D284" s="19">
        <v>0</v>
      </c>
      <c r="E284" s="11">
        <v>748</v>
      </c>
      <c r="F284" s="4">
        <v>2431</v>
      </c>
      <c r="G284" s="4"/>
      <c r="H284" s="4">
        <v>4608</v>
      </c>
      <c r="J284" s="20" t="s">
        <v>102</v>
      </c>
    </row>
    <row r="285" spans="1:10" ht="13.5" thickBot="1">
      <c r="A285" s="41" t="s">
        <v>119</v>
      </c>
      <c r="B285" s="42">
        <v>898</v>
      </c>
      <c r="C285" s="42">
        <v>51</v>
      </c>
      <c r="D285" s="43">
        <v>0</v>
      </c>
      <c r="E285" s="42">
        <v>1961</v>
      </c>
      <c r="F285" s="42">
        <v>2162</v>
      </c>
      <c r="G285" s="42"/>
      <c r="H285" s="42">
        <v>3395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0" ht="12.75">
      <c r="A287" s="36" t="s">
        <v>139</v>
      </c>
      <c r="B287" s="4">
        <v>1679</v>
      </c>
      <c r="C287" s="19">
        <v>0</v>
      </c>
      <c r="D287" s="19">
        <v>0</v>
      </c>
      <c r="E287" s="11">
        <v>985</v>
      </c>
      <c r="F287" s="4">
        <v>2664</v>
      </c>
      <c r="G287" s="4"/>
      <c r="H287" s="4">
        <v>2410</v>
      </c>
      <c r="J287" s="20" t="s">
        <v>92</v>
      </c>
    </row>
    <row r="288" spans="1:10" ht="12.75">
      <c r="A288" s="36" t="s">
        <v>148</v>
      </c>
      <c r="B288" s="4">
        <v>955</v>
      </c>
      <c r="C288" s="19">
        <v>38</v>
      </c>
      <c r="D288" s="19">
        <v>0</v>
      </c>
      <c r="E288" s="11">
        <v>79</v>
      </c>
      <c r="F288" s="4">
        <v>1072</v>
      </c>
      <c r="G288" s="4"/>
      <c r="H288" s="4">
        <v>2331</v>
      </c>
      <c r="J288" s="20" t="s">
        <v>93</v>
      </c>
    </row>
    <row r="289" spans="1:10" ht="12.75">
      <c r="A289" s="36" t="s">
        <v>108</v>
      </c>
      <c r="B289" s="4">
        <v>1353</v>
      </c>
      <c r="C289" s="19">
        <v>0</v>
      </c>
      <c r="D289" s="19">
        <v>0</v>
      </c>
      <c r="E289" s="11">
        <v>-258</v>
      </c>
      <c r="F289" s="4">
        <v>1095</v>
      </c>
      <c r="G289" s="4"/>
      <c r="H289" s="4">
        <v>2589</v>
      </c>
      <c r="J289" s="33" t="s">
        <v>94</v>
      </c>
    </row>
    <row r="290" spans="1:10" ht="12.75">
      <c r="A290" s="36" t="s">
        <v>95</v>
      </c>
      <c r="B290" s="4">
        <v>1393</v>
      </c>
      <c r="C290" s="19">
        <v>0</v>
      </c>
      <c r="D290" s="19">
        <v>0</v>
      </c>
      <c r="E290" s="11">
        <v>-448</v>
      </c>
      <c r="F290" s="4">
        <v>945</v>
      </c>
      <c r="G290" s="4"/>
      <c r="H290" s="4">
        <v>3037</v>
      </c>
      <c r="J290" s="33" t="s">
        <v>95</v>
      </c>
    </row>
    <row r="291" spans="1:10" ht="12.75">
      <c r="A291" s="36" t="s">
        <v>111</v>
      </c>
      <c r="B291" s="4">
        <v>409</v>
      </c>
      <c r="C291" s="19">
        <v>0</v>
      </c>
      <c r="D291" s="19">
        <v>0</v>
      </c>
      <c r="E291" s="11">
        <v>620</v>
      </c>
      <c r="F291" s="4">
        <v>1029</v>
      </c>
      <c r="G291" s="4"/>
      <c r="H291" s="4">
        <v>2417</v>
      </c>
      <c r="J291" s="33" t="s">
        <v>96</v>
      </c>
    </row>
    <row r="292" spans="1:10" ht="12.75">
      <c r="A292" s="36" t="s">
        <v>112</v>
      </c>
      <c r="B292" s="4">
        <v>1188</v>
      </c>
      <c r="C292" s="19">
        <v>0</v>
      </c>
      <c r="D292" s="19">
        <v>0</v>
      </c>
      <c r="E292" s="11">
        <v>-189</v>
      </c>
      <c r="F292" s="4">
        <v>999</v>
      </c>
      <c r="G292" s="4"/>
      <c r="H292" s="4">
        <v>2606</v>
      </c>
      <c r="J292" s="33" t="s">
        <v>97</v>
      </c>
    </row>
    <row r="293" spans="1:10" ht="12.75">
      <c r="A293" s="36" t="s">
        <v>115</v>
      </c>
      <c r="B293" s="4">
        <v>302</v>
      </c>
      <c r="C293" s="19">
        <v>0</v>
      </c>
      <c r="D293" s="19">
        <v>0</v>
      </c>
      <c r="E293" s="11">
        <v>566</v>
      </c>
      <c r="F293" s="4">
        <v>868</v>
      </c>
      <c r="G293" s="4"/>
      <c r="H293" s="4">
        <v>2040</v>
      </c>
      <c r="J293" s="33" t="s">
        <v>98</v>
      </c>
    </row>
    <row r="294" spans="1:10" ht="12.75">
      <c r="A294" s="36" t="s">
        <v>99</v>
      </c>
      <c r="B294" s="4">
        <v>6444</v>
      </c>
      <c r="C294" s="19">
        <v>0</v>
      </c>
      <c r="D294" s="19">
        <v>0</v>
      </c>
      <c r="E294" s="11">
        <v>-5162</v>
      </c>
      <c r="F294" s="4">
        <v>1282</v>
      </c>
      <c r="G294" s="4"/>
      <c r="H294" s="4">
        <v>7202</v>
      </c>
      <c r="J294" s="33" t="s">
        <v>99</v>
      </c>
    </row>
    <row r="295" spans="1:10" ht="12.75">
      <c r="A295" s="36" t="s">
        <v>100</v>
      </c>
      <c r="B295" s="4">
        <v>1332</v>
      </c>
      <c r="C295" s="19">
        <v>0</v>
      </c>
      <c r="D295" s="19">
        <v>0</v>
      </c>
      <c r="E295" s="11">
        <v>184</v>
      </c>
      <c r="F295" s="4">
        <v>1516</v>
      </c>
      <c r="G295" s="4"/>
      <c r="H295" s="4">
        <v>7018</v>
      </c>
      <c r="J295" s="33" t="s">
        <v>100</v>
      </c>
    </row>
    <row r="296" spans="1:10" ht="12.75">
      <c r="A296" s="36" t="s">
        <v>105</v>
      </c>
      <c r="B296" s="4">
        <v>1447</v>
      </c>
      <c r="C296" s="19">
        <v>0</v>
      </c>
      <c r="D296" s="19">
        <v>0</v>
      </c>
      <c r="E296" s="11">
        <v>1556</v>
      </c>
      <c r="F296" s="4">
        <v>3003</v>
      </c>
      <c r="G296" s="4"/>
      <c r="H296" s="4">
        <v>5462</v>
      </c>
      <c r="J296" s="33" t="s">
        <v>101</v>
      </c>
    </row>
    <row r="297" spans="1:10" ht="12.75">
      <c r="A297" s="36" t="s">
        <v>102</v>
      </c>
      <c r="B297" s="4">
        <v>1555</v>
      </c>
      <c r="C297" s="19">
        <v>0</v>
      </c>
      <c r="D297" s="19">
        <v>0</v>
      </c>
      <c r="E297" s="11">
        <v>1011</v>
      </c>
      <c r="F297" s="4">
        <v>2566</v>
      </c>
      <c r="G297" s="4"/>
      <c r="H297" s="4">
        <v>4451</v>
      </c>
      <c r="J297" s="33" t="s">
        <v>102</v>
      </c>
    </row>
    <row r="298" spans="1:10" ht="13.5" thickBot="1">
      <c r="A298" s="41" t="s">
        <v>91</v>
      </c>
      <c r="B298" s="42">
        <v>1137</v>
      </c>
      <c r="C298" s="43">
        <v>0</v>
      </c>
      <c r="D298" s="43">
        <v>0</v>
      </c>
      <c r="E298" s="42">
        <v>1203</v>
      </c>
      <c r="F298" s="42">
        <v>2340</v>
      </c>
      <c r="G298" s="42"/>
      <c r="H298" s="42">
        <v>3248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0" ht="12.75">
      <c r="A300" s="36" t="s">
        <v>139</v>
      </c>
      <c r="B300" s="14">
        <v>1434</v>
      </c>
      <c r="C300" s="19">
        <v>1</v>
      </c>
      <c r="D300" s="19">
        <v>0</v>
      </c>
      <c r="E300" s="40">
        <v>692</v>
      </c>
      <c r="F300" s="40">
        <v>2127</v>
      </c>
      <c r="G300" s="38"/>
      <c r="H300" s="14">
        <v>2556</v>
      </c>
      <c r="J300" s="33" t="s">
        <v>92</v>
      </c>
    </row>
    <row r="301" spans="1:10" ht="12.75">
      <c r="A301" s="36" t="s">
        <v>148</v>
      </c>
      <c r="B301" s="14">
        <v>1723</v>
      </c>
      <c r="C301" s="19">
        <v>0</v>
      </c>
      <c r="D301" s="19">
        <v>0</v>
      </c>
      <c r="E301" s="40">
        <v>-423</v>
      </c>
      <c r="F301" s="40">
        <v>1300</v>
      </c>
      <c r="G301" s="38"/>
      <c r="H301" s="14">
        <v>2979</v>
      </c>
      <c r="J301" s="33" t="s">
        <v>93</v>
      </c>
    </row>
    <row r="302" spans="1:10" ht="12.75">
      <c r="A302" s="36" t="s">
        <v>108</v>
      </c>
      <c r="B302" s="14">
        <v>1528</v>
      </c>
      <c r="C302" s="19">
        <v>0</v>
      </c>
      <c r="D302" s="19">
        <v>0</v>
      </c>
      <c r="E302" s="40">
        <v>-162</v>
      </c>
      <c r="F302" s="40">
        <v>1366</v>
      </c>
      <c r="G302" s="38"/>
      <c r="H302" s="14">
        <v>3141</v>
      </c>
      <c r="J302" s="33" t="s">
        <v>94</v>
      </c>
    </row>
    <row r="303" spans="1:10" ht="12.75">
      <c r="A303" s="36" t="s">
        <v>95</v>
      </c>
      <c r="B303" s="14">
        <v>586</v>
      </c>
      <c r="C303" s="19">
        <v>0</v>
      </c>
      <c r="D303" s="19">
        <v>0</v>
      </c>
      <c r="E303" s="40">
        <v>470</v>
      </c>
      <c r="F303" s="40">
        <v>1056</v>
      </c>
      <c r="G303" s="38"/>
      <c r="H303" s="14">
        <v>2671</v>
      </c>
      <c r="J303" s="33" t="s">
        <v>95</v>
      </c>
    </row>
    <row r="304" spans="1:10" ht="12.75">
      <c r="A304" s="36" t="s">
        <v>111</v>
      </c>
      <c r="B304" s="14">
        <v>1086</v>
      </c>
      <c r="C304" s="19">
        <v>0</v>
      </c>
      <c r="D304" s="19">
        <v>0</v>
      </c>
      <c r="E304" s="40">
        <v>316</v>
      </c>
      <c r="F304" s="40">
        <v>1402</v>
      </c>
      <c r="G304" s="38"/>
      <c r="H304" s="14">
        <v>2355</v>
      </c>
      <c r="J304" s="33" t="s">
        <v>96</v>
      </c>
    </row>
    <row r="305" spans="1:10" ht="12.75">
      <c r="A305" s="36" t="s">
        <v>112</v>
      </c>
      <c r="B305" s="14">
        <v>1398</v>
      </c>
      <c r="C305" s="19">
        <v>0</v>
      </c>
      <c r="D305" s="19">
        <v>0</v>
      </c>
      <c r="E305" s="40">
        <v>184</v>
      </c>
      <c r="F305" s="40">
        <v>1582</v>
      </c>
      <c r="G305" s="38"/>
      <c r="H305" s="14">
        <v>2171</v>
      </c>
      <c r="J305" s="33" t="s">
        <v>97</v>
      </c>
    </row>
    <row r="306" spans="1:10" ht="12.75">
      <c r="A306" s="36" t="s">
        <v>115</v>
      </c>
      <c r="B306" s="14">
        <v>6398</v>
      </c>
      <c r="C306" s="19">
        <v>0</v>
      </c>
      <c r="D306" s="19">
        <v>0</v>
      </c>
      <c r="E306" s="40">
        <v>-5471</v>
      </c>
      <c r="F306" s="40">
        <v>927</v>
      </c>
      <c r="G306" s="38"/>
      <c r="H306" s="14">
        <v>7642</v>
      </c>
      <c r="J306" s="33" t="s">
        <v>98</v>
      </c>
    </row>
    <row r="307" spans="1:10" ht="12.75">
      <c r="A307" s="36" t="s">
        <v>99</v>
      </c>
      <c r="B307" s="14">
        <v>1411</v>
      </c>
      <c r="C307" s="19">
        <v>0</v>
      </c>
      <c r="D307" s="19">
        <v>0</v>
      </c>
      <c r="E307" s="40">
        <v>-494</v>
      </c>
      <c r="F307" s="40">
        <v>917</v>
      </c>
      <c r="G307" s="38"/>
      <c r="H307" s="14">
        <v>8136</v>
      </c>
      <c r="J307" s="33" t="s">
        <v>99</v>
      </c>
    </row>
    <row r="308" spans="1:10" ht="12.75">
      <c r="A308" s="36" t="s">
        <v>100</v>
      </c>
      <c r="B308" s="14">
        <v>1523</v>
      </c>
      <c r="C308" s="19">
        <v>0</v>
      </c>
      <c r="D308" s="19">
        <v>0</v>
      </c>
      <c r="E308" s="40">
        <v>186</v>
      </c>
      <c r="F308" s="40">
        <v>1708</v>
      </c>
      <c r="G308" s="38"/>
      <c r="H308" s="14">
        <v>7950</v>
      </c>
      <c r="J308" s="33" t="s">
        <v>100</v>
      </c>
    </row>
    <row r="309" spans="1:10" ht="12.75">
      <c r="A309" s="36" t="s">
        <v>105</v>
      </c>
      <c r="B309" s="14">
        <v>1608</v>
      </c>
      <c r="C309" s="19">
        <v>0</v>
      </c>
      <c r="D309" s="19">
        <v>0</v>
      </c>
      <c r="E309" s="40">
        <v>1105</v>
      </c>
      <c r="F309" s="40">
        <v>2713</v>
      </c>
      <c r="G309" s="38"/>
      <c r="H309" s="14">
        <v>6845</v>
      </c>
      <c r="J309" s="33" t="s">
        <v>101</v>
      </c>
    </row>
    <row r="310" spans="1:10" ht="12.75">
      <c r="A310" s="36" t="s">
        <v>102</v>
      </c>
      <c r="B310" s="14">
        <v>1481</v>
      </c>
      <c r="C310" s="19">
        <v>0</v>
      </c>
      <c r="D310" s="19">
        <v>0</v>
      </c>
      <c r="E310" s="40">
        <v>1102</v>
      </c>
      <c r="F310" s="40">
        <v>2583</v>
      </c>
      <c r="G310" s="38"/>
      <c r="H310" s="14">
        <v>5743</v>
      </c>
      <c r="J310" s="33" t="s">
        <v>102</v>
      </c>
    </row>
    <row r="311" spans="1:10" ht="13.5" thickBot="1">
      <c r="A311" s="41" t="s">
        <v>91</v>
      </c>
      <c r="B311" s="42">
        <v>774</v>
      </c>
      <c r="C311" s="43">
        <v>0</v>
      </c>
      <c r="D311" s="43">
        <v>0</v>
      </c>
      <c r="E311" s="42">
        <v>1465</v>
      </c>
      <c r="F311" s="42">
        <v>2239</v>
      </c>
      <c r="G311" s="42"/>
      <c r="H311" s="42">
        <v>4278</v>
      </c>
      <c r="I311" s="21"/>
      <c r="J311" s="50" t="s">
        <v>91</v>
      </c>
    </row>
    <row r="312" spans="1:10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</row>
    <row r="313" spans="1:10" ht="12.75">
      <c r="A313" s="36" t="s">
        <v>139</v>
      </c>
      <c r="B313" s="4">
        <v>1340</v>
      </c>
      <c r="C313" s="19">
        <v>0</v>
      </c>
      <c r="D313" s="19">
        <v>0</v>
      </c>
      <c r="E313" s="11">
        <f>H311-H313</f>
        <v>542</v>
      </c>
      <c r="F313" s="4">
        <v>1882</v>
      </c>
      <c r="G313" s="4"/>
      <c r="H313" s="4">
        <v>3736</v>
      </c>
      <c r="J313" s="33" t="s">
        <v>92</v>
      </c>
    </row>
    <row r="314" spans="1:10" ht="12.75">
      <c r="A314" s="36" t="s">
        <v>148</v>
      </c>
      <c r="B314" s="4">
        <v>1353</v>
      </c>
      <c r="C314" s="19">
        <v>0</v>
      </c>
      <c r="D314" s="19">
        <v>0</v>
      </c>
      <c r="E314" s="11">
        <f aca="true" t="shared" si="0" ref="E314:E319">H313-H314</f>
        <v>-377</v>
      </c>
      <c r="F314" s="4">
        <v>976</v>
      </c>
      <c r="G314" s="4"/>
      <c r="H314" s="4">
        <v>4113</v>
      </c>
      <c r="J314" s="33" t="s">
        <v>93</v>
      </c>
    </row>
    <row r="315" spans="1:10" ht="12.75">
      <c r="A315" s="36" t="s">
        <v>108</v>
      </c>
      <c r="B315" s="4">
        <v>1060</v>
      </c>
      <c r="C315" s="19">
        <v>0</v>
      </c>
      <c r="D315" s="19">
        <v>0</v>
      </c>
      <c r="E315" s="11">
        <f t="shared" si="0"/>
        <v>325</v>
      </c>
      <c r="F315" s="4">
        <v>1385</v>
      </c>
      <c r="G315" s="4"/>
      <c r="H315" s="4">
        <v>3788</v>
      </c>
      <c r="J315" s="33" t="s">
        <v>94</v>
      </c>
    </row>
    <row r="316" spans="1:10" ht="12.75">
      <c r="A316" s="36" t="s">
        <v>95</v>
      </c>
      <c r="B316" s="4">
        <v>713</v>
      </c>
      <c r="C316" s="19">
        <v>0</v>
      </c>
      <c r="D316" s="19">
        <v>0</v>
      </c>
      <c r="E316" s="11">
        <f t="shared" si="0"/>
        <v>496</v>
      </c>
      <c r="F316" s="4">
        <v>1209</v>
      </c>
      <c r="G316" s="4"/>
      <c r="H316" s="4">
        <v>3292</v>
      </c>
      <c r="J316" s="33" t="s">
        <v>95</v>
      </c>
    </row>
    <row r="317" spans="1:10" ht="12.75">
      <c r="A317" s="36" t="s">
        <v>111</v>
      </c>
      <c r="B317" s="4">
        <v>1486</v>
      </c>
      <c r="C317" s="19">
        <v>0</v>
      </c>
      <c r="D317" s="19">
        <v>0</v>
      </c>
      <c r="E317" s="11">
        <f t="shared" si="0"/>
        <v>-88</v>
      </c>
      <c r="F317" s="4">
        <v>1398</v>
      </c>
      <c r="G317" s="4"/>
      <c r="H317" s="4">
        <v>3380</v>
      </c>
      <c r="J317" s="33" t="s">
        <v>96</v>
      </c>
    </row>
    <row r="318" spans="1:10" ht="12.75">
      <c r="A318" s="36" t="s">
        <v>112</v>
      </c>
      <c r="B318" s="4">
        <v>1543</v>
      </c>
      <c r="C318" s="19">
        <v>0</v>
      </c>
      <c r="D318" s="19">
        <v>0</v>
      </c>
      <c r="E318" s="11">
        <f t="shared" si="0"/>
        <v>-201</v>
      </c>
      <c r="F318" s="4">
        <v>1342</v>
      </c>
      <c r="G318" s="4"/>
      <c r="H318" s="4">
        <v>3581</v>
      </c>
      <c r="J318" s="33" t="s">
        <v>97</v>
      </c>
    </row>
    <row r="319" spans="1:10" ht="12.75">
      <c r="A319" s="36" t="s">
        <v>115</v>
      </c>
      <c r="B319" s="4">
        <v>683</v>
      </c>
      <c r="C319" s="19">
        <v>0</v>
      </c>
      <c r="D319" s="19">
        <v>0</v>
      </c>
      <c r="E319" s="11">
        <f t="shared" si="0"/>
        <v>71</v>
      </c>
      <c r="F319" s="4">
        <v>754</v>
      </c>
      <c r="G319" s="4"/>
      <c r="H319" s="4">
        <v>3510</v>
      </c>
      <c r="J319" s="33" t="s">
        <v>98</v>
      </c>
    </row>
    <row r="320" spans="1:10" ht="12.75" customHeight="1">
      <c r="A320" s="36" t="s">
        <v>99</v>
      </c>
      <c r="B320" s="4">
        <v>3338</v>
      </c>
      <c r="C320" s="19">
        <v>0</v>
      </c>
      <c r="D320" s="19">
        <v>0</v>
      </c>
      <c r="E320" s="11">
        <f>H319-H320</f>
        <v>-1835</v>
      </c>
      <c r="F320" s="4">
        <v>1503</v>
      </c>
      <c r="G320" s="4"/>
      <c r="H320" s="4">
        <v>5345</v>
      </c>
      <c r="J320" s="33" t="s">
        <v>99</v>
      </c>
    </row>
    <row r="321" spans="1:10" ht="12.75" customHeight="1">
      <c r="A321" s="36" t="s">
        <v>100</v>
      </c>
      <c r="B321" s="4">
        <v>1338</v>
      </c>
      <c r="C321" s="19">
        <v>0</v>
      </c>
      <c r="D321" s="19">
        <v>0</v>
      </c>
      <c r="E321" s="11">
        <f>H320-H321</f>
        <v>-62</v>
      </c>
      <c r="F321" s="4">
        <v>1276</v>
      </c>
      <c r="G321" s="4"/>
      <c r="H321" s="4">
        <v>5407</v>
      </c>
      <c r="J321" s="33" t="s">
        <v>100</v>
      </c>
    </row>
    <row r="322" spans="1:11" ht="12.75" customHeight="1">
      <c r="A322" s="36" t="s">
        <v>105</v>
      </c>
      <c r="B322" s="4">
        <v>1184</v>
      </c>
      <c r="C322" s="19">
        <v>0</v>
      </c>
      <c r="D322" s="19">
        <v>0</v>
      </c>
      <c r="E322" s="11">
        <f>H321-H322</f>
        <v>1393</v>
      </c>
      <c r="F322" s="4">
        <v>2577</v>
      </c>
      <c r="G322" s="4"/>
      <c r="H322" s="4">
        <v>4014</v>
      </c>
      <c r="J322" s="33" t="s">
        <v>101</v>
      </c>
      <c r="K322" s="4"/>
    </row>
    <row r="323" spans="1:10" ht="12.75" customHeight="1">
      <c r="A323" s="36" t="s">
        <v>102</v>
      </c>
      <c r="B323" s="4">
        <v>452</v>
      </c>
      <c r="C323" s="19">
        <v>0</v>
      </c>
      <c r="D323" s="19">
        <v>0</v>
      </c>
      <c r="E323" s="11">
        <f>H322-H323</f>
        <v>1230</v>
      </c>
      <c r="F323" s="4">
        <v>1682</v>
      </c>
      <c r="G323" s="4"/>
      <c r="H323" s="4">
        <v>2784</v>
      </c>
      <c r="J323" s="33" t="s">
        <v>102</v>
      </c>
    </row>
    <row r="324" spans="1:10" ht="13.5" thickBot="1">
      <c r="A324" s="41" t="s">
        <v>91</v>
      </c>
      <c r="B324" s="42">
        <v>489</v>
      </c>
      <c r="C324" s="43">
        <v>0</v>
      </c>
      <c r="D324" s="43">
        <v>0</v>
      </c>
      <c r="E324" s="53">
        <f>H323-H324</f>
        <v>730</v>
      </c>
      <c r="F324" s="42">
        <v>1219</v>
      </c>
      <c r="G324" s="21"/>
      <c r="H324" s="42">
        <v>2054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4">
        <v>700</v>
      </c>
      <c r="C326" s="19">
        <v>0</v>
      </c>
      <c r="D326" s="19">
        <v>0</v>
      </c>
      <c r="E326" s="11">
        <f>H324-H326</f>
        <v>-45</v>
      </c>
      <c r="F326" s="4">
        <v>655</v>
      </c>
      <c r="G326" s="4"/>
      <c r="H326" s="4">
        <v>2099</v>
      </c>
      <c r="J326" s="33" t="s">
        <v>92</v>
      </c>
    </row>
    <row r="327" spans="1:10" ht="12.75">
      <c r="A327" s="36" t="s">
        <v>148</v>
      </c>
      <c r="B327" s="4">
        <v>801</v>
      </c>
      <c r="C327" s="19">
        <v>0</v>
      </c>
      <c r="D327" s="19">
        <v>0</v>
      </c>
      <c r="E327" s="11">
        <f aca="true" t="shared" si="1" ref="E327:E332">H326-H327</f>
        <v>-232</v>
      </c>
      <c r="F327" s="4">
        <v>569</v>
      </c>
      <c r="G327" s="4"/>
      <c r="H327" s="4">
        <v>2331</v>
      </c>
      <c r="J327" s="33" t="s">
        <v>93</v>
      </c>
    </row>
    <row r="328" spans="1:10" ht="12.75">
      <c r="A328" s="36" t="s">
        <v>108</v>
      </c>
      <c r="B328" s="4">
        <v>723</v>
      </c>
      <c r="C328" s="19">
        <v>0</v>
      </c>
      <c r="D328" s="19">
        <v>0</v>
      </c>
      <c r="E328" s="11">
        <f t="shared" si="1"/>
        <v>-197</v>
      </c>
      <c r="F328" s="4">
        <v>526</v>
      </c>
      <c r="G328" s="4"/>
      <c r="H328" s="4">
        <v>2528</v>
      </c>
      <c r="J328" s="33" t="s">
        <v>94</v>
      </c>
    </row>
    <row r="329" spans="1:10" ht="12.75">
      <c r="A329" s="36" t="s">
        <v>95</v>
      </c>
      <c r="B329" s="4">
        <v>737</v>
      </c>
      <c r="C329" s="19">
        <v>0</v>
      </c>
      <c r="D329" s="19">
        <v>0</v>
      </c>
      <c r="E329" s="11">
        <f t="shared" si="1"/>
        <v>-46</v>
      </c>
      <c r="F329" s="4">
        <v>691</v>
      </c>
      <c r="G329" s="4"/>
      <c r="H329" s="4">
        <v>2574</v>
      </c>
      <c r="J329" s="36" t="s">
        <v>95</v>
      </c>
    </row>
    <row r="330" spans="1:10" ht="12.75">
      <c r="A330" s="36" t="s">
        <v>111</v>
      </c>
      <c r="B330" s="4">
        <v>834</v>
      </c>
      <c r="C330" s="19">
        <v>0</v>
      </c>
      <c r="D330" s="19">
        <v>0</v>
      </c>
      <c r="E330" s="11">
        <f t="shared" si="1"/>
        <v>-117</v>
      </c>
      <c r="F330" s="4">
        <v>717</v>
      </c>
      <c r="G330" s="4"/>
      <c r="H330" s="4">
        <v>2691</v>
      </c>
      <c r="J330" s="36" t="s">
        <v>96</v>
      </c>
    </row>
    <row r="331" spans="1:10" ht="12.75">
      <c r="A331" s="36" t="s">
        <v>112</v>
      </c>
      <c r="B331" s="4">
        <v>755</v>
      </c>
      <c r="C331" s="19">
        <v>0</v>
      </c>
      <c r="D331" s="19">
        <v>0</v>
      </c>
      <c r="E331" s="11">
        <f t="shared" si="1"/>
        <v>119</v>
      </c>
      <c r="F331" s="4">
        <v>874</v>
      </c>
      <c r="G331" s="4"/>
      <c r="H331" s="4">
        <v>2572</v>
      </c>
      <c r="J331" s="36" t="s">
        <v>97</v>
      </c>
    </row>
    <row r="332" spans="1:10" ht="12.75">
      <c r="A332" s="36" t="s">
        <v>115</v>
      </c>
      <c r="B332" s="4">
        <v>1623</v>
      </c>
      <c r="C332" s="19">
        <v>0</v>
      </c>
      <c r="D332" s="19">
        <v>0</v>
      </c>
      <c r="E332" s="11">
        <f t="shared" si="1"/>
        <v>-1223.1999999999998</v>
      </c>
      <c r="F332" s="4">
        <v>399.8</v>
      </c>
      <c r="G332" s="4"/>
      <c r="H332" s="4">
        <v>3795.2</v>
      </c>
      <c r="J332" s="55" t="s">
        <v>98</v>
      </c>
    </row>
    <row r="333" spans="1:10" ht="12.75">
      <c r="A333" s="36" t="s">
        <v>99</v>
      </c>
      <c r="B333" s="4">
        <v>1999</v>
      </c>
      <c r="C333" s="19">
        <v>0</v>
      </c>
      <c r="D333" s="19">
        <v>0</v>
      </c>
      <c r="E333" s="11">
        <f>H332-H333</f>
        <v>-1290.1999999999998</v>
      </c>
      <c r="F333" s="4">
        <v>708.8</v>
      </c>
      <c r="G333" s="4"/>
      <c r="H333" s="4">
        <v>5085.4</v>
      </c>
      <c r="J333" s="36" t="s">
        <v>99</v>
      </c>
    </row>
    <row r="334" spans="1:10" ht="12.75">
      <c r="A334" s="36" t="s">
        <v>100</v>
      </c>
      <c r="B334" s="4">
        <v>1153.56</v>
      </c>
      <c r="C334" s="19">
        <v>0</v>
      </c>
      <c r="D334" s="19">
        <v>0</v>
      </c>
      <c r="E334" s="11">
        <f>H333-H334</f>
        <v>129.2400000000007</v>
      </c>
      <c r="F334" s="4">
        <v>1282.8</v>
      </c>
      <c r="G334" s="4"/>
      <c r="H334" s="4">
        <v>4956.159999999999</v>
      </c>
      <c r="J334" s="36" t="s">
        <v>100</v>
      </c>
    </row>
    <row r="335" spans="1:10" ht="12.75">
      <c r="A335" s="36" t="s">
        <v>105</v>
      </c>
      <c r="B335" s="4">
        <v>426</v>
      </c>
      <c r="C335" s="19">
        <v>0</v>
      </c>
      <c r="D335" s="19">
        <v>0</v>
      </c>
      <c r="E335" s="11">
        <f>H334-H335</f>
        <v>1533</v>
      </c>
      <c r="F335" s="4">
        <v>1959</v>
      </c>
      <c r="G335" s="4"/>
      <c r="H335" s="4">
        <v>3423.159999999999</v>
      </c>
      <c r="J335" s="55" t="s">
        <v>101</v>
      </c>
    </row>
    <row r="336" spans="1:10" ht="12.75">
      <c r="A336" s="36" t="s">
        <v>102</v>
      </c>
      <c r="B336" s="4">
        <v>730</v>
      </c>
      <c r="C336" s="19">
        <v>0</v>
      </c>
      <c r="D336" s="19">
        <v>0</v>
      </c>
      <c r="E336" s="11">
        <f>H335-H336</f>
        <v>1075.5</v>
      </c>
      <c r="F336" s="4">
        <v>1805.5</v>
      </c>
      <c r="G336" s="4"/>
      <c r="H336" s="4">
        <v>2347.659999999999</v>
      </c>
      <c r="J336" s="36" t="s">
        <v>102</v>
      </c>
    </row>
    <row r="337" spans="1:10" ht="13.5" thickBot="1">
      <c r="A337" s="41" t="s">
        <v>91</v>
      </c>
      <c r="B337" s="42">
        <v>558</v>
      </c>
      <c r="C337" s="43">
        <v>0</v>
      </c>
      <c r="D337" s="43">
        <v>0</v>
      </c>
      <c r="E337" s="53">
        <f>H336-H337</f>
        <v>1194.3</v>
      </c>
      <c r="F337" s="42">
        <v>1752.3</v>
      </c>
      <c r="G337" s="21"/>
      <c r="H337" s="42">
        <v>1153.359999999999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2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4">
        <v>884</v>
      </c>
      <c r="C339" s="4">
        <v>193</v>
      </c>
      <c r="D339" s="19">
        <v>0</v>
      </c>
      <c r="E339" s="11">
        <f>H337-H339</f>
        <v>-127.19999999999982</v>
      </c>
      <c r="F339" s="4">
        <v>949.8</v>
      </c>
      <c r="G339" s="4"/>
      <c r="H339" s="4">
        <v>1280.5599999999988</v>
      </c>
      <c r="J339" s="33" t="s">
        <v>92</v>
      </c>
    </row>
    <row r="340" spans="1:10" ht="12.75">
      <c r="A340" s="36" t="s">
        <v>148</v>
      </c>
      <c r="B340" s="4">
        <v>558</v>
      </c>
      <c r="C340" s="19">
        <v>0</v>
      </c>
      <c r="D340" s="19">
        <v>0</v>
      </c>
      <c r="E340" s="11">
        <f aca="true" t="shared" si="2" ref="E340:E345">H339-H340</f>
        <v>-102.79999999999995</v>
      </c>
      <c r="F340" s="4">
        <v>455.2</v>
      </c>
      <c r="G340" s="4"/>
      <c r="H340" s="4">
        <v>1383.3599999999988</v>
      </c>
      <c r="J340" s="33" t="s">
        <v>93</v>
      </c>
    </row>
    <row r="341" spans="1:10" ht="12.75">
      <c r="A341" s="36" t="s">
        <v>108</v>
      </c>
      <c r="B341" s="4">
        <v>805</v>
      </c>
      <c r="C341" s="19">
        <v>0</v>
      </c>
      <c r="D341" s="19">
        <v>0</v>
      </c>
      <c r="E341" s="11">
        <f t="shared" si="2"/>
        <v>-207</v>
      </c>
      <c r="F341" s="4">
        <v>598</v>
      </c>
      <c r="G341" s="4"/>
      <c r="H341" s="4">
        <v>1590.3599999999988</v>
      </c>
      <c r="J341" s="33" t="s">
        <v>94</v>
      </c>
    </row>
    <row r="342" spans="1:10" ht="12.75">
      <c r="A342" s="36" t="s">
        <v>95</v>
      </c>
      <c r="B342" s="4">
        <v>588.292</v>
      </c>
      <c r="C342" s="19">
        <v>0</v>
      </c>
      <c r="D342" s="19">
        <v>0</v>
      </c>
      <c r="E342" s="11">
        <f t="shared" si="2"/>
        <v>6.5300000000002</v>
      </c>
      <c r="F342" s="4">
        <v>594.822</v>
      </c>
      <c r="G342" s="4"/>
      <c r="H342" s="4">
        <v>1583.8299999999986</v>
      </c>
      <c r="J342" s="33" t="s">
        <v>95</v>
      </c>
    </row>
    <row r="343" spans="1:10" ht="12.75">
      <c r="A343" s="36" t="s">
        <v>111</v>
      </c>
      <c r="B343" s="4">
        <v>632.298</v>
      </c>
      <c r="C343" s="19">
        <v>0</v>
      </c>
      <c r="D343" s="19">
        <v>0</v>
      </c>
      <c r="E343" s="11">
        <f t="shared" si="2"/>
        <v>6.175999999999931</v>
      </c>
      <c r="F343" s="4">
        <v>638.474</v>
      </c>
      <c r="G343" s="4"/>
      <c r="H343" s="4">
        <v>1577.6539999999986</v>
      </c>
      <c r="J343" s="33" t="s">
        <v>96</v>
      </c>
    </row>
    <row r="344" spans="1:10" ht="12.75">
      <c r="A344" s="36" t="s">
        <v>112</v>
      </c>
      <c r="B344" s="4">
        <v>727.969</v>
      </c>
      <c r="C344" s="19">
        <v>0</v>
      </c>
      <c r="D344" s="19">
        <v>0</v>
      </c>
      <c r="E344" s="11">
        <f t="shared" si="2"/>
        <v>-52.615999999999985</v>
      </c>
      <c r="F344" s="4">
        <v>675.353</v>
      </c>
      <c r="G344" s="4"/>
      <c r="H344" s="4">
        <v>1630.2699999999986</v>
      </c>
      <c r="J344" s="33" t="s">
        <v>97</v>
      </c>
    </row>
    <row r="345" spans="1:10" ht="12.75">
      <c r="A345" s="36" t="s">
        <v>115</v>
      </c>
      <c r="B345" s="4">
        <v>429.245</v>
      </c>
      <c r="C345" s="19">
        <v>0</v>
      </c>
      <c r="D345" s="19">
        <v>0</v>
      </c>
      <c r="E345" s="11">
        <f t="shared" si="2"/>
        <v>-9.376999999999953</v>
      </c>
      <c r="F345" s="4">
        <v>419.868</v>
      </c>
      <c r="G345" s="4"/>
      <c r="H345" s="4">
        <v>1639.6469999999986</v>
      </c>
      <c r="J345" s="33" t="s">
        <v>98</v>
      </c>
    </row>
    <row r="346" spans="1:10" ht="12.75">
      <c r="A346" s="36" t="s">
        <v>99</v>
      </c>
      <c r="B346" s="4">
        <v>2395.006</v>
      </c>
      <c r="C346" s="19">
        <v>0</v>
      </c>
      <c r="D346" s="19">
        <v>0</v>
      </c>
      <c r="E346" s="11">
        <f>H345-H346</f>
        <v>-1660.4869999999996</v>
      </c>
      <c r="F346" s="4">
        <v>734.519</v>
      </c>
      <c r="G346" s="4"/>
      <c r="H346" s="4">
        <v>3300.133999999998</v>
      </c>
      <c r="J346" s="33" t="s">
        <v>99</v>
      </c>
    </row>
    <row r="347" spans="1:10" ht="12.75">
      <c r="A347" s="36" t="s">
        <v>100</v>
      </c>
      <c r="B347" s="4">
        <v>2561.311</v>
      </c>
      <c r="C347" s="19">
        <v>0</v>
      </c>
      <c r="D347" s="19">
        <v>0</v>
      </c>
      <c r="E347" s="11">
        <f>H346-H347</f>
        <v>-1168.9120000000003</v>
      </c>
      <c r="F347" s="4">
        <v>1392.399</v>
      </c>
      <c r="G347" s="4"/>
      <c r="H347" s="4">
        <v>4469.0459999999985</v>
      </c>
      <c r="J347" s="33" t="s">
        <v>100</v>
      </c>
    </row>
    <row r="348" spans="1:10" ht="12.75">
      <c r="A348" s="36" t="s">
        <v>105</v>
      </c>
      <c r="B348" s="4">
        <v>782.771</v>
      </c>
      <c r="C348" s="19">
        <v>0</v>
      </c>
      <c r="D348" s="19">
        <v>0</v>
      </c>
      <c r="E348" s="11">
        <f>H347-H348</f>
        <v>866.6170000000002</v>
      </c>
      <c r="F348" s="4">
        <v>1649.388</v>
      </c>
      <c r="G348" s="4"/>
      <c r="H348" s="4">
        <v>3602.4289999999983</v>
      </c>
      <c r="J348" s="33" t="s">
        <v>101</v>
      </c>
    </row>
    <row r="349" spans="1:10" ht="12.75">
      <c r="A349" s="36" t="s">
        <v>102</v>
      </c>
      <c r="B349" s="4">
        <v>833.424</v>
      </c>
      <c r="C349" s="19">
        <v>0</v>
      </c>
      <c r="D349" s="19">
        <v>0</v>
      </c>
      <c r="E349" s="11">
        <f>H348-H349</f>
        <v>1130.2930000000001</v>
      </c>
      <c r="F349" s="4">
        <v>1963.717</v>
      </c>
      <c r="G349" s="4"/>
      <c r="H349" s="4">
        <v>2472.135999999998</v>
      </c>
      <c r="J349" s="33" t="s">
        <v>102</v>
      </c>
    </row>
    <row r="350" spans="1:10" ht="13.5" thickBot="1">
      <c r="A350" s="41" t="s">
        <v>91</v>
      </c>
      <c r="B350" s="42">
        <v>570.263</v>
      </c>
      <c r="C350" s="43">
        <v>0</v>
      </c>
      <c r="D350" s="43">
        <v>0</v>
      </c>
      <c r="E350" s="53">
        <f>H349-H350</f>
        <v>1362.612</v>
      </c>
      <c r="F350" s="42">
        <v>1932.875</v>
      </c>
      <c r="G350" s="42"/>
      <c r="H350" s="42">
        <v>1109.523999999998</v>
      </c>
      <c r="I350" s="21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4">
        <v>811.526</v>
      </c>
      <c r="C352" s="4">
        <v>0</v>
      </c>
      <c r="D352" s="19">
        <v>0</v>
      </c>
      <c r="E352" s="11">
        <f>H350-H352</f>
        <v>373.0930000000003</v>
      </c>
      <c r="F352" s="4">
        <v>1184.6190000000001</v>
      </c>
      <c r="G352" s="4"/>
      <c r="H352" s="4">
        <v>736.4309999999978</v>
      </c>
      <c r="J352" s="20" t="str">
        <f aca="true" t="shared" si="3" ref="J352:J363">J339</f>
        <v>January</v>
      </c>
    </row>
    <row r="353" spans="1:10" ht="12.75">
      <c r="A353" s="36" t="s">
        <v>148</v>
      </c>
      <c r="B353" s="4">
        <v>666.861</v>
      </c>
      <c r="C353" s="4">
        <v>310</v>
      </c>
      <c r="D353" s="19">
        <v>0</v>
      </c>
      <c r="E353" s="11">
        <f aca="true" t="shared" si="4" ref="E353:E358">H352-H353</f>
        <v>-329.7629999999999</v>
      </c>
      <c r="F353" s="4">
        <v>647.098</v>
      </c>
      <c r="G353" s="4"/>
      <c r="H353" s="4">
        <v>1066.1939999999977</v>
      </c>
      <c r="J353" s="20" t="str">
        <f t="shared" si="3"/>
        <v>February</v>
      </c>
    </row>
    <row r="354" spans="1:10" ht="12.75">
      <c r="A354" s="36" t="s">
        <v>108</v>
      </c>
      <c r="B354" s="4">
        <v>985.26</v>
      </c>
      <c r="C354" s="4">
        <v>0</v>
      </c>
      <c r="D354" s="19">
        <v>0</v>
      </c>
      <c r="E354" s="11">
        <f t="shared" si="4"/>
        <v>-180.20100000000025</v>
      </c>
      <c r="F354" s="4">
        <v>805.059</v>
      </c>
      <c r="G354" s="4"/>
      <c r="H354" s="4">
        <v>1246.394999999998</v>
      </c>
      <c r="J354" s="20" t="str">
        <f t="shared" si="3"/>
        <v>March</v>
      </c>
    </row>
    <row r="355" spans="1:10" ht="12.75">
      <c r="A355" s="36" t="s">
        <v>95</v>
      </c>
      <c r="B355" s="4">
        <v>768.988</v>
      </c>
      <c r="C355" s="4">
        <v>0</v>
      </c>
      <c r="D355" s="19">
        <v>0</v>
      </c>
      <c r="E355" s="11">
        <f t="shared" si="4"/>
        <v>219.16499999999996</v>
      </c>
      <c r="F355" s="4">
        <v>988.153</v>
      </c>
      <c r="G355" s="4"/>
      <c r="H355" s="4">
        <v>1027.229999999998</v>
      </c>
      <c r="J355" s="20" t="str">
        <f t="shared" si="3"/>
        <v>April</v>
      </c>
    </row>
    <row r="356" spans="1:10" ht="12.75">
      <c r="A356" s="36" t="s">
        <v>111</v>
      </c>
      <c r="B356" s="4">
        <v>559.513</v>
      </c>
      <c r="C356" s="4">
        <v>0</v>
      </c>
      <c r="D356" s="19">
        <v>0</v>
      </c>
      <c r="E356" s="11">
        <f t="shared" si="4"/>
        <v>233.95899999999983</v>
      </c>
      <c r="F356" s="4">
        <v>793.472</v>
      </c>
      <c r="G356" s="4"/>
      <c r="H356" s="4">
        <v>793.2709999999981</v>
      </c>
      <c r="J356" s="20" t="str">
        <f t="shared" si="3"/>
        <v>May</v>
      </c>
    </row>
    <row r="357" spans="1:10" ht="12.75">
      <c r="A357" s="36" t="s">
        <v>112</v>
      </c>
      <c r="B357" s="4">
        <v>1062.608</v>
      </c>
      <c r="C357" s="4">
        <v>0</v>
      </c>
      <c r="D357" s="19">
        <v>0</v>
      </c>
      <c r="E357" s="11">
        <f t="shared" si="4"/>
        <v>-273.5730000000001</v>
      </c>
      <c r="F357" s="4">
        <v>789.035</v>
      </c>
      <c r="G357" s="4"/>
      <c r="H357" s="4">
        <v>1066.8439999999982</v>
      </c>
      <c r="J357" s="20" t="str">
        <f t="shared" si="3"/>
        <v>June</v>
      </c>
    </row>
    <row r="358" spans="1:10" ht="12.75">
      <c r="A358" s="36" t="s">
        <v>115</v>
      </c>
      <c r="B358" s="4">
        <v>626</v>
      </c>
      <c r="C358" s="4">
        <v>0</v>
      </c>
      <c r="D358" s="19">
        <v>0</v>
      </c>
      <c r="E358" s="11">
        <f t="shared" si="4"/>
        <v>-5.1590000000001055</v>
      </c>
      <c r="F358" s="4">
        <v>620.841</v>
      </c>
      <c r="G358" s="4"/>
      <c r="H358" s="4">
        <v>1072.0029999999983</v>
      </c>
      <c r="J358" s="20" t="str">
        <f t="shared" si="3"/>
        <v>July</v>
      </c>
    </row>
    <row r="359" spans="1:10" ht="12.75">
      <c r="A359" s="36" t="s">
        <v>99</v>
      </c>
      <c r="B359" s="4">
        <v>755.62</v>
      </c>
      <c r="C359" s="4">
        <v>0</v>
      </c>
      <c r="D359" s="19">
        <v>0</v>
      </c>
      <c r="E359" s="11">
        <f>H358-H359</f>
        <v>58.84900000000016</v>
      </c>
      <c r="F359" s="4">
        <v>814.469</v>
      </c>
      <c r="G359" s="4"/>
      <c r="H359" s="4">
        <v>1013.1539999999982</v>
      </c>
      <c r="J359" s="20" t="str">
        <f t="shared" si="3"/>
        <v>August</v>
      </c>
    </row>
    <row r="360" spans="1:10" ht="12.75">
      <c r="A360" s="36" t="s">
        <v>100</v>
      </c>
      <c r="B360" s="4">
        <v>5503.501</v>
      </c>
      <c r="C360" s="4">
        <v>0</v>
      </c>
      <c r="D360" s="19">
        <v>0</v>
      </c>
      <c r="E360" s="11">
        <f>H359-H360</f>
        <v>-4582.868</v>
      </c>
      <c r="F360" s="4">
        <v>920.633</v>
      </c>
      <c r="G360" s="4"/>
      <c r="H360" s="4">
        <v>5596.021999999999</v>
      </c>
      <c r="J360" s="20" t="str">
        <f t="shared" si="3"/>
        <v>September</v>
      </c>
    </row>
    <row r="361" spans="1:10" ht="12.75">
      <c r="A361" s="36" t="s">
        <v>105</v>
      </c>
      <c r="B361" s="4">
        <v>819.558</v>
      </c>
      <c r="C361" s="4">
        <v>0</v>
      </c>
      <c r="D361" s="19">
        <v>0</v>
      </c>
      <c r="E361" s="11">
        <f>H360-H361</f>
        <v>953.3159999999998</v>
      </c>
      <c r="F361" s="4">
        <v>1772.874</v>
      </c>
      <c r="G361" s="4"/>
      <c r="H361" s="4">
        <v>4642.705999999999</v>
      </c>
      <c r="J361" s="20" t="str">
        <f t="shared" si="3"/>
        <v>October</v>
      </c>
    </row>
    <row r="362" spans="1:10" ht="12.75">
      <c r="A362" s="36" t="s">
        <v>102</v>
      </c>
      <c r="B362" s="4">
        <v>928.417</v>
      </c>
      <c r="C362" s="4">
        <v>0</v>
      </c>
      <c r="D362" s="19">
        <v>0</v>
      </c>
      <c r="E362" s="11">
        <f>H361-H362</f>
        <v>903.6899999999996</v>
      </c>
      <c r="F362" s="4">
        <v>1832.107</v>
      </c>
      <c r="G362" s="4"/>
      <c r="H362" s="4">
        <v>3739.0159999999996</v>
      </c>
      <c r="J362" s="20" t="str">
        <f t="shared" si="3"/>
        <v>November</v>
      </c>
    </row>
    <row r="363" spans="1:10" ht="13.5" thickBot="1">
      <c r="A363" s="41" t="s">
        <v>91</v>
      </c>
      <c r="B363" s="42">
        <v>1004.563</v>
      </c>
      <c r="C363" s="43">
        <v>0</v>
      </c>
      <c r="D363" s="43">
        <v>0</v>
      </c>
      <c r="E363" s="53">
        <f>H362-H363</f>
        <v>771.9359999999997</v>
      </c>
      <c r="F363" s="42">
        <v>1776.499</v>
      </c>
      <c r="G363" s="42"/>
      <c r="H363" s="42">
        <v>2967.08</v>
      </c>
      <c r="I363" s="21"/>
      <c r="J363" s="50" t="str">
        <f t="shared" si="3"/>
        <v>December</v>
      </c>
    </row>
    <row r="364" spans="1:10" ht="12.75">
      <c r="A364" s="35">
        <v>2019</v>
      </c>
      <c r="B364" s="4"/>
      <c r="C364" s="4"/>
      <c r="D364" s="19"/>
      <c r="E364" s="11"/>
      <c r="F364" s="4"/>
      <c r="G364" s="4"/>
      <c r="H364" s="4"/>
      <c r="J364" s="35">
        <v>2019</v>
      </c>
    </row>
    <row r="365" spans="1:10" ht="12.75">
      <c r="A365" s="36" t="str">
        <f aca="true" t="shared" si="5" ref="A365:A399">A352</f>
        <v>Januar</v>
      </c>
      <c r="B365" s="4">
        <v>648.144</v>
      </c>
      <c r="C365" s="4">
        <v>3</v>
      </c>
      <c r="D365" s="19">
        <v>0</v>
      </c>
      <c r="E365" s="11">
        <f>H363-H365</f>
        <v>422.72999999999956</v>
      </c>
      <c r="F365" s="4">
        <v>1073.874</v>
      </c>
      <c r="G365" s="4"/>
      <c r="H365" s="4">
        <v>2544.3500000000004</v>
      </c>
      <c r="J365" s="80" t="str">
        <f aca="true" t="shared" si="6" ref="J365:J399">J352</f>
        <v>January</v>
      </c>
    </row>
    <row r="366" spans="1:10" ht="12.75">
      <c r="A366" s="36" t="str">
        <f t="shared" si="5"/>
        <v>Februar</v>
      </c>
      <c r="B366" s="4">
        <v>621.101</v>
      </c>
      <c r="C366" s="4">
        <v>0</v>
      </c>
      <c r="D366" s="19">
        <v>0</v>
      </c>
      <c r="E366" s="11">
        <f aca="true" t="shared" si="7" ref="E366:E371">H365-H366</f>
        <v>-83.33300000000008</v>
      </c>
      <c r="F366" s="4">
        <v>537.768</v>
      </c>
      <c r="G366" s="4"/>
      <c r="H366" s="4">
        <v>2627.6830000000004</v>
      </c>
      <c r="J366" s="80" t="str">
        <f t="shared" si="6"/>
        <v>February</v>
      </c>
    </row>
    <row r="367" spans="1:10" ht="12.75">
      <c r="A367" s="36" t="str">
        <f t="shared" si="5"/>
        <v>Marts</v>
      </c>
      <c r="B367" s="4">
        <v>517.305</v>
      </c>
      <c r="C367" s="4">
        <v>0</v>
      </c>
      <c r="D367" s="19">
        <v>0</v>
      </c>
      <c r="E367" s="11">
        <f t="shared" si="7"/>
        <v>56.465999999999894</v>
      </c>
      <c r="F367" s="4">
        <v>573.771</v>
      </c>
      <c r="G367" s="4"/>
      <c r="H367" s="4">
        <v>2571.2170000000006</v>
      </c>
      <c r="J367" s="80" t="str">
        <f t="shared" si="6"/>
        <v>March</v>
      </c>
    </row>
    <row r="368" spans="1:10" ht="12.75">
      <c r="A368" s="36" t="str">
        <f t="shared" si="5"/>
        <v>April</v>
      </c>
      <c r="B368" s="4">
        <v>421.97</v>
      </c>
      <c r="C368" s="4">
        <v>0</v>
      </c>
      <c r="D368" s="19">
        <v>0</v>
      </c>
      <c r="E368" s="11">
        <f t="shared" si="7"/>
        <v>-27.863000000000284</v>
      </c>
      <c r="F368" s="4">
        <v>394.107</v>
      </c>
      <c r="G368" s="4"/>
      <c r="H368" s="4">
        <v>2599.080000000001</v>
      </c>
      <c r="J368" s="80" t="str">
        <f t="shared" si="6"/>
        <v>April</v>
      </c>
    </row>
    <row r="369" spans="1:10" ht="12.75">
      <c r="A369" s="36" t="str">
        <f t="shared" si="5"/>
        <v>Maj</v>
      </c>
      <c r="B369" s="4">
        <v>473.59</v>
      </c>
      <c r="C369" s="4">
        <v>0</v>
      </c>
      <c r="D369" s="19">
        <v>0</v>
      </c>
      <c r="E369" s="11">
        <f t="shared" si="7"/>
        <v>43.70499999999993</v>
      </c>
      <c r="F369" s="4">
        <v>517.295</v>
      </c>
      <c r="G369" s="4"/>
      <c r="H369" s="4">
        <v>2555.375000000001</v>
      </c>
      <c r="J369" s="80" t="str">
        <f t="shared" si="6"/>
        <v>May</v>
      </c>
    </row>
    <row r="370" spans="1:10" ht="12.75">
      <c r="A370" s="36" t="str">
        <f t="shared" si="5"/>
        <v>Juni</v>
      </c>
      <c r="B370" s="4">
        <v>415.022</v>
      </c>
      <c r="C370" s="4">
        <v>0</v>
      </c>
      <c r="D370" s="19">
        <v>0</v>
      </c>
      <c r="E370" s="11">
        <f t="shared" si="7"/>
        <v>17.873000000000047</v>
      </c>
      <c r="F370" s="4">
        <v>432.895</v>
      </c>
      <c r="G370" s="4"/>
      <c r="H370" s="4">
        <v>2537.502000000001</v>
      </c>
      <c r="J370" s="80" t="str">
        <f t="shared" si="6"/>
        <v>June</v>
      </c>
    </row>
    <row r="371" spans="1:10" ht="12.75">
      <c r="A371" s="36" t="str">
        <f t="shared" si="5"/>
        <v>Juli</v>
      </c>
      <c r="B371" s="4">
        <v>313.249</v>
      </c>
      <c r="C371" s="4">
        <v>0</v>
      </c>
      <c r="D371" s="19">
        <v>0</v>
      </c>
      <c r="E371" s="11">
        <f t="shared" si="7"/>
        <v>78.10599999999977</v>
      </c>
      <c r="F371" s="4">
        <v>391.355</v>
      </c>
      <c r="G371" s="4"/>
      <c r="H371" s="4">
        <v>2459.396000000001</v>
      </c>
      <c r="J371" s="80" t="str">
        <f t="shared" si="6"/>
        <v>July</v>
      </c>
    </row>
    <row r="372" spans="1:10" ht="12.75">
      <c r="A372" s="36" t="str">
        <f t="shared" si="5"/>
        <v>August</v>
      </c>
      <c r="B372" s="4">
        <v>1665.6509999999998</v>
      </c>
      <c r="C372" s="4">
        <v>0</v>
      </c>
      <c r="D372" s="19">
        <v>0</v>
      </c>
      <c r="E372" s="11">
        <f>H371-H372</f>
        <v>-1057.2729999999992</v>
      </c>
      <c r="F372" s="4">
        <v>608.378</v>
      </c>
      <c r="G372" s="4"/>
      <c r="H372" s="4">
        <v>3516.6690000000003</v>
      </c>
      <c r="J372" s="80" t="str">
        <f t="shared" si="6"/>
        <v>August</v>
      </c>
    </row>
    <row r="373" spans="1:10" ht="12.75">
      <c r="A373" s="36" t="str">
        <f t="shared" si="5"/>
        <v>September</v>
      </c>
      <c r="B373" s="4">
        <v>2225.142</v>
      </c>
      <c r="C373" s="4">
        <v>0</v>
      </c>
      <c r="D373" s="19">
        <v>0</v>
      </c>
      <c r="E373" s="11">
        <f>H372-H373</f>
        <v>-1656.4109999999996</v>
      </c>
      <c r="F373" s="4">
        <v>568.731</v>
      </c>
      <c r="G373" s="4"/>
      <c r="H373" s="4">
        <v>5173.08</v>
      </c>
      <c r="J373" s="80" t="str">
        <f t="shared" si="6"/>
        <v>September</v>
      </c>
    </row>
    <row r="374" spans="1:10" ht="12.75">
      <c r="A374" s="36" t="str">
        <f t="shared" si="5"/>
        <v>Oktober</v>
      </c>
      <c r="B374" s="4">
        <v>546.543</v>
      </c>
      <c r="C374" s="4">
        <v>0</v>
      </c>
      <c r="D374" s="19">
        <v>0</v>
      </c>
      <c r="E374" s="11">
        <f>H373-H374</f>
        <v>1089.4570000000003</v>
      </c>
      <c r="F374" s="4">
        <v>1636</v>
      </c>
      <c r="G374" s="4"/>
      <c r="H374" s="4">
        <v>4083.6229999999996</v>
      </c>
      <c r="J374" s="80" t="str">
        <f t="shared" si="6"/>
        <v>October</v>
      </c>
    </row>
    <row r="375" spans="1:10" ht="12.75">
      <c r="A375" s="36" t="str">
        <f t="shared" si="5"/>
        <v>November</v>
      </c>
      <c r="B375" s="4">
        <v>617.575</v>
      </c>
      <c r="C375" s="4">
        <v>0</v>
      </c>
      <c r="D375" s="19">
        <v>0</v>
      </c>
      <c r="E375" s="11">
        <f>H374-H375</f>
        <v>1336.036</v>
      </c>
      <c r="F375" s="4">
        <v>1953.6109999999999</v>
      </c>
      <c r="G375" s="4"/>
      <c r="H375" s="4">
        <v>2747.5869999999995</v>
      </c>
      <c r="J375" s="80" t="str">
        <f t="shared" si="6"/>
        <v>November</v>
      </c>
    </row>
    <row r="376" spans="1:10" ht="13.5" thickBot="1">
      <c r="A376" s="41" t="str">
        <f t="shared" si="5"/>
        <v>December</v>
      </c>
      <c r="B376" s="42">
        <v>419.819</v>
      </c>
      <c r="C376" s="43">
        <v>0</v>
      </c>
      <c r="D376" s="43">
        <v>0</v>
      </c>
      <c r="E376" s="53">
        <f>H375-H376</f>
        <v>875.499</v>
      </c>
      <c r="F376" s="42">
        <v>1295.318</v>
      </c>
      <c r="G376" s="42"/>
      <c r="H376" s="42">
        <v>1872.0879999999995</v>
      </c>
      <c r="I376" s="21"/>
      <c r="J376" s="50" t="str">
        <f t="shared" si="6"/>
        <v>December</v>
      </c>
    </row>
    <row r="377" spans="1:10" ht="12.75">
      <c r="A377" s="35">
        <v>2020</v>
      </c>
      <c r="B377" s="4"/>
      <c r="C377" s="4"/>
      <c r="D377" s="19"/>
      <c r="E377" s="11"/>
      <c r="F377" s="4"/>
      <c r="G377" s="4"/>
      <c r="H377" s="4"/>
      <c r="J377" s="35">
        <v>2020</v>
      </c>
    </row>
    <row r="378" spans="1:10" ht="12.75">
      <c r="A378" s="36" t="str">
        <f t="shared" si="5"/>
        <v>Januar</v>
      </c>
      <c r="B378" s="4">
        <v>501.852</v>
      </c>
      <c r="C378" s="4">
        <v>0</v>
      </c>
      <c r="D378" s="19">
        <v>0</v>
      </c>
      <c r="E378" s="11">
        <f>H376-H378</f>
        <v>646.1679999999999</v>
      </c>
      <c r="F378" s="4">
        <v>1148.02</v>
      </c>
      <c r="G378" s="4"/>
      <c r="H378" s="4">
        <v>1225.9199999999996</v>
      </c>
      <c r="J378" s="80" t="str">
        <f t="shared" si="6"/>
        <v>January</v>
      </c>
    </row>
    <row r="379" spans="1:10" ht="12.75">
      <c r="A379" s="36" t="str">
        <f t="shared" si="5"/>
        <v>Februar</v>
      </c>
      <c r="B379" s="4">
        <v>443.074</v>
      </c>
      <c r="C379" s="4">
        <v>0</v>
      </c>
      <c r="D379" s="19">
        <v>0</v>
      </c>
      <c r="E379" s="11">
        <f aca="true" t="shared" si="8" ref="E379:E384">H378-H379</f>
        <v>269.881</v>
      </c>
      <c r="F379" s="4">
        <v>712.955</v>
      </c>
      <c r="G379" s="4"/>
      <c r="H379" s="4">
        <v>956.0389999999996</v>
      </c>
      <c r="J379" s="80" t="str">
        <f t="shared" si="6"/>
        <v>February</v>
      </c>
    </row>
    <row r="380" spans="1:10" ht="12.75">
      <c r="A380" s="36" t="str">
        <f t="shared" si="5"/>
        <v>Marts</v>
      </c>
      <c r="B380" s="4">
        <v>750.544</v>
      </c>
      <c r="C380" s="4">
        <v>0</v>
      </c>
      <c r="D380" s="19">
        <v>0</v>
      </c>
      <c r="E380" s="11">
        <f t="shared" si="8"/>
        <v>-47.06200000000001</v>
      </c>
      <c r="F380" s="4">
        <v>703.482</v>
      </c>
      <c r="G380" s="4"/>
      <c r="H380" s="4">
        <v>1003.1009999999997</v>
      </c>
      <c r="J380" s="80" t="str">
        <f t="shared" si="6"/>
        <v>March</v>
      </c>
    </row>
    <row r="381" spans="1:10" ht="12.75">
      <c r="A381" s="36" t="str">
        <f t="shared" si="5"/>
        <v>April</v>
      </c>
      <c r="B381" s="4">
        <v>593.993</v>
      </c>
      <c r="C381" s="4">
        <v>0</v>
      </c>
      <c r="D381" s="19">
        <v>0</v>
      </c>
      <c r="E381" s="11">
        <f t="shared" si="8"/>
        <v>17.752000000000066</v>
      </c>
      <c r="F381" s="4">
        <v>611.745</v>
      </c>
      <c r="G381" s="4"/>
      <c r="H381" s="4">
        <v>985.3489999999996</v>
      </c>
      <c r="J381" s="80" t="str">
        <f t="shared" si="6"/>
        <v>April</v>
      </c>
    </row>
    <row r="382" spans="1:10" ht="12.75">
      <c r="A382" s="36" t="str">
        <f t="shared" si="5"/>
        <v>Maj</v>
      </c>
      <c r="B382" s="4">
        <v>731.087</v>
      </c>
      <c r="C382" s="4">
        <v>0</v>
      </c>
      <c r="D382" s="19">
        <v>0</v>
      </c>
      <c r="E382" s="11">
        <f t="shared" si="8"/>
        <v>-85.39600000000007</v>
      </c>
      <c r="F382" s="4">
        <v>645.691</v>
      </c>
      <c r="G382" s="4"/>
      <c r="H382" s="4">
        <v>1070.7449999999997</v>
      </c>
      <c r="J382" s="80" t="str">
        <f t="shared" si="6"/>
        <v>May</v>
      </c>
    </row>
    <row r="383" spans="1:10" ht="12.75">
      <c r="A383" s="36" t="str">
        <f t="shared" si="5"/>
        <v>Juni</v>
      </c>
      <c r="B383" s="4">
        <v>2167.124</v>
      </c>
      <c r="C383" s="4">
        <v>0</v>
      </c>
      <c r="D383" s="19">
        <v>0</v>
      </c>
      <c r="E383" s="11">
        <f t="shared" si="8"/>
        <v>-1549.1319999999998</v>
      </c>
      <c r="F383" s="4">
        <v>617.992</v>
      </c>
      <c r="G383" s="4"/>
      <c r="H383" s="4">
        <v>2619.8769999999995</v>
      </c>
      <c r="J383" s="80" t="str">
        <f t="shared" si="6"/>
        <v>June</v>
      </c>
    </row>
    <row r="384" spans="1:10" ht="12.75">
      <c r="A384" s="36" t="str">
        <f t="shared" si="5"/>
        <v>Juli</v>
      </c>
      <c r="B384" s="4">
        <v>2882.569</v>
      </c>
      <c r="C384" s="4">
        <v>0</v>
      </c>
      <c r="D384" s="19">
        <v>0</v>
      </c>
      <c r="E384" s="11">
        <f t="shared" si="8"/>
        <v>-2502.6510000000007</v>
      </c>
      <c r="F384" s="4">
        <v>379.918</v>
      </c>
      <c r="G384" s="4"/>
      <c r="H384" s="4">
        <v>5122.528</v>
      </c>
      <c r="J384" s="80" t="str">
        <f t="shared" si="6"/>
        <v>July</v>
      </c>
    </row>
    <row r="385" spans="1:10" ht="12.75">
      <c r="A385" s="36" t="str">
        <f t="shared" si="5"/>
        <v>August</v>
      </c>
      <c r="B385" s="4">
        <v>672.535</v>
      </c>
      <c r="C385" s="4">
        <v>0</v>
      </c>
      <c r="D385" s="19">
        <v>0</v>
      </c>
      <c r="E385" s="11">
        <f>H384-H385</f>
        <v>-33.297999999999774</v>
      </c>
      <c r="F385" s="4">
        <v>639.237</v>
      </c>
      <c r="G385" s="4"/>
      <c r="H385" s="4">
        <v>5155.826</v>
      </c>
      <c r="J385" s="80" t="str">
        <f t="shared" si="6"/>
        <v>August</v>
      </c>
    </row>
    <row r="386" spans="1:10" ht="12.75">
      <c r="A386" s="36" t="str">
        <f t="shared" si="5"/>
        <v>September</v>
      </c>
      <c r="B386" s="4">
        <v>649.516</v>
      </c>
      <c r="C386" s="4">
        <v>0</v>
      </c>
      <c r="D386" s="19">
        <v>0</v>
      </c>
      <c r="E386" s="11">
        <f>H385-H386</f>
        <v>427.33700000000044</v>
      </c>
      <c r="F386" s="4">
        <v>1076.853</v>
      </c>
      <c r="G386" s="4"/>
      <c r="H386" s="4">
        <v>4728.489</v>
      </c>
      <c r="J386" s="80" t="str">
        <f t="shared" si="6"/>
        <v>September</v>
      </c>
    </row>
    <row r="387" spans="1:10" ht="12.75">
      <c r="A387" s="36" t="str">
        <f t="shared" si="5"/>
        <v>Oktober</v>
      </c>
      <c r="B387" s="4">
        <v>462.532</v>
      </c>
      <c r="C387" s="4">
        <v>0</v>
      </c>
      <c r="D387" s="19">
        <v>0</v>
      </c>
      <c r="E387" s="11">
        <f>H386-H387</f>
        <v>1202.216</v>
      </c>
      <c r="F387" s="4">
        <v>1664.748</v>
      </c>
      <c r="G387" s="4"/>
      <c r="H387" s="4">
        <v>3526.2729999999997</v>
      </c>
      <c r="J387" s="80" t="str">
        <f t="shared" si="6"/>
        <v>October</v>
      </c>
    </row>
    <row r="388" spans="1:10" ht="12.75">
      <c r="A388" s="36" t="str">
        <f t="shared" si="5"/>
        <v>November</v>
      </c>
      <c r="B388" s="4">
        <v>604.916</v>
      </c>
      <c r="C388" s="4">
        <v>0</v>
      </c>
      <c r="D388" s="19">
        <v>0</v>
      </c>
      <c r="E388" s="11">
        <f>H387-H388</f>
        <v>1133.0270000000005</v>
      </c>
      <c r="F388" s="4">
        <v>1737.943</v>
      </c>
      <c r="G388" s="4"/>
      <c r="H388" s="4">
        <v>2393.245999999999</v>
      </c>
      <c r="J388" s="80" t="str">
        <f t="shared" si="6"/>
        <v>November</v>
      </c>
    </row>
    <row r="389" spans="1:10" ht="13.5" thickBot="1">
      <c r="A389" s="41" t="str">
        <f t="shared" si="5"/>
        <v>December</v>
      </c>
      <c r="B389" s="42">
        <v>711.329</v>
      </c>
      <c r="C389" s="43">
        <v>0</v>
      </c>
      <c r="D389" s="43">
        <v>0</v>
      </c>
      <c r="E389" s="53">
        <f>H388-H389</f>
        <v>951.6750000000002</v>
      </c>
      <c r="F389" s="42">
        <v>1663.004</v>
      </c>
      <c r="G389" s="42"/>
      <c r="H389" s="42">
        <v>1441.570999999999</v>
      </c>
      <c r="I389" s="21"/>
      <c r="J389" s="50" t="str">
        <f t="shared" si="6"/>
        <v>December</v>
      </c>
    </row>
    <row r="390" spans="1:10" ht="12.75">
      <c r="A390" s="35">
        <v>2021</v>
      </c>
      <c r="B390" s="4"/>
      <c r="C390" s="4"/>
      <c r="D390" s="19"/>
      <c r="E390" s="11"/>
      <c r="F390" s="4"/>
      <c r="G390" s="4"/>
      <c r="H390" s="4"/>
      <c r="J390" s="35">
        <v>2021</v>
      </c>
    </row>
    <row r="391" spans="1:10" ht="12.75">
      <c r="A391" s="36" t="str">
        <f t="shared" si="5"/>
        <v>Januar</v>
      </c>
      <c r="B391" s="4">
        <v>746.581</v>
      </c>
      <c r="C391" s="4">
        <v>-1</v>
      </c>
      <c r="D391" s="19">
        <v>0</v>
      </c>
      <c r="E391" s="11">
        <f>H389-H391</f>
        <v>268.55899999999974</v>
      </c>
      <c r="F391" s="4">
        <v>1014.14</v>
      </c>
      <c r="G391" s="4"/>
      <c r="H391" s="4">
        <v>1173.0119999999993</v>
      </c>
      <c r="J391" s="80" t="str">
        <f t="shared" si="6"/>
        <v>January</v>
      </c>
    </row>
    <row r="392" spans="1:10" ht="12.75">
      <c r="A392" s="36" t="str">
        <f t="shared" si="5"/>
        <v>Februar</v>
      </c>
      <c r="B392" s="4">
        <v>588.34</v>
      </c>
      <c r="C392" s="4">
        <v>0</v>
      </c>
      <c r="D392" s="19">
        <v>0</v>
      </c>
      <c r="E392" s="11">
        <f aca="true" t="shared" si="9" ref="E392:E397">H391-H392</f>
        <v>-0.11300000000028376</v>
      </c>
      <c r="F392" s="4">
        <v>588.227</v>
      </c>
      <c r="G392" s="4"/>
      <c r="H392" s="4">
        <v>1173.1249999999995</v>
      </c>
      <c r="J392" s="80" t="str">
        <f t="shared" si="6"/>
        <v>February</v>
      </c>
    </row>
    <row r="393" spans="1:10" ht="12.75">
      <c r="A393" s="36" t="str">
        <f t="shared" si="5"/>
        <v>Marts</v>
      </c>
      <c r="B393" s="4">
        <v>732.421</v>
      </c>
      <c r="C393" s="4">
        <v>0</v>
      </c>
      <c r="D393" s="19">
        <v>0</v>
      </c>
      <c r="E393" s="11">
        <f t="shared" si="9"/>
        <v>25.934999999999945</v>
      </c>
      <c r="F393" s="4">
        <v>758.356</v>
      </c>
      <c r="G393" s="4"/>
      <c r="H393" s="4">
        <v>1147.1899999999996</v>
      </c>
      <c r="J393" s="80" t="str">
        <f t="shared" si="6"/>
        <v>March</v>
      </c>
    </row>
    <row r="394" spans="1:10" ht="12.75">
      <c r="A394" s="36" t="str">
        <f t="shared" si="5"/>
        <v>April</v>
      </c>
      <c r="B394" s="4">
        <v>613.573</v>
      </c>
      <c r="C394" s="4">
        <v>0</v>
      </c>
      <c r="D394" s="19">
        <v>0</v>
      </c>
      <c r="E394" s="11">
        <f t="shared" si="9"/>
        <v>36.3130000000001</v>
      </c>
      <c r="F394" s="4">
        <v>649.886</v>
      </c>
      <c r="G394" s="4"/>
      <c r="H394" s="4">
        <v>1110.8769999999995</v>
      </c>
      <c r="J394" s="80" t="str">
        <f t="shared" si="6"/>
        <v>April</v>
      </c>
    </row>
    <row r="395" spans="1:10" ht="12.75">
      <c r="A395" s="36" t="str">
        <f t="shared" si="5"/>
        <v>Maj</v>
      </c>
      <c r="B395" s="4">
        <v>596.257</v>
      </c>
      <c r="C395" s="4">
        <v>0</v>
      </c>
      <c r="D395" s="19">
        <v>0</v>
      </c>
      <c r="E395" s="11">
        <f t="shared" si="9"/>
        <v>107.60099999999989</v>
      </c>
      <c r="F395" s="4">
        <v>703.858</v>
      </c>
      <c r="G395" s="4"/>
      <c r="H395" s="4">
        <v>1003.2759999999996</v>
      </c>
      <c r="J395" s="80" t="str">
        <f t="shared" si="6"/>
        <v>May</v>
      </c>
    </row>
    <row r="396" spans="1:10" ht="12.75">
      <c r="A396" s="36" t="str">
        <f t="shared" si="5"/>
        <v>Juni</v>
      </c>
      <c r="B396" s="4">
        <v>891.483</v>
      </c>
      <c r="C396" s="4">
        <v>0</v>
      </c>
      <c r="D396" s="19">
        <v>0</v>
      </c>
      <c r="E396" s="11">
        <f t="shared" si="9"/>
        <v>-182.89999999999986</v>
      </c>
      <c r="F396" s="4">
        <v>708.583</v>
      </c>
      <c r="G396" s="4"/>
      <c r="H396" s="4">
        <v>1186.1759999999995</v>
      </c>
      <c r="J396" s="80" t="str">
        <f t="shared" si="6"/>
        <v>June</v>
      </c>
    </row>
    <row r="397" spans="1:10" ht="12.75">
      <c r="A397" s="36" t="str">
        <f t="shared" si="5"/>
        <v>Juli</v>
      </c>
      <c r="B397" s="4">
        <v>302.22</v>
      </c>
      <c r="C397" s="4">
        <v>0</v>
      </c>
      <c r="D397" s="19">
        <v>0</v>
      </c>
      <c r="E397" s="11">
        <f t="shared" si="9"/>
        <v>-43.559999999999945</v>
      </c>
      <c r="F397" s="4">
        <v>258.66</v>
      </c>
      <c r="G397" s="4"/>
      <c r="H397" s="4">
        <v>1229.7359999999994</v>
      </c>
      <c r="J397" s="80" t="str">
        <f t="shared" si="6"/>
        <v>July</v>
      </c>
    </row>
    <row r="398" spans="1:10" ht="12.75">
      <c r="A398" s="36" t="str">
        <f t="shared" si="5"/>
        <v>August</v>
      </c>
      <c r="B398" s="4">
        <v>685.995</v>
      </c>
      <c r="C398" s="4">
        <v>0</v>
      </c>
      <c r="D398" s="19">
        <v>0</v>
      </c>
      <c r="E398" s="11">
        <f>H397-H398</f>
        <v>32.65100000000007</v>
      </c>
      <c r="F398" s="4">
        <v>718.646</v>
      </c>
      <c r="G398" s="4"/>
      <c r="H398" s="4">
        <v>1197.0849999999994</v>
      </c>
      <c r="J398" s="80" t="str">
        <f t="shared" si="6"/>
        <v>August</v>
      </c>
    </row>
    <row r="399" spans="1:10" ht="12.75">
      <c r="A399" s="36" t="str">
        <f t="shared" si="5"/>
        <v>September</v>
      </c>
      <c r="B399" s="4">
        <v>744.184</v>
      </c>
      <c r="C399" s="4">
        <v>0</v>
      </c>
      <c r="D399" s="19">
        <v>0</v>
      </c>
      <c r="E399" s="11">
        <f>H398-H399</f>
        <v>153.81600000000003</v>
      </c>
      <c r="F399" s="4">
        <v>898</v>
      </c>
      <c r="G399" s="4"/>
      <c r="H399" s="4">
        <v>1043.2689999999993</v>
      </c>
      <c r="J399" s="80" t="str">
        <f t="shared" si="6"/>
        <v>September</v>
      </c>
    </row>
  </sheetData>
  <sheetProtection/>
  <printOptions/>
  <pageMargins left="0.75" right="0.75" top="1" bottom="1" header="0.5" footer="0.5"/>
  <pageSetup orientation="portrait" paperSize="9"/>
  <ignoredErrors>
    <ignoredError sqref="B129:J129 B44:J44 G43:J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9"/>
  <sheetViews>
    <sheetView zoomScalePageLayoutView="0" workbookViewId="0" topLeftCell="A1">
      <pane xSplit="1" ySplit="5" topLeftCell="B373" activePane="bottomRight" state="frozen"/>
      <selection pane="topLeft" activeCell="C21" sqref="C21:I21"/>
      <selection pane="topRight" activeCell="C21" sqref="C21:I21"/>
      <selection pane="bottomLeft" activeCell="C21" sqref="C21:I21"/>
      <selection pane="bottomRight" activeCell="B127" sqref="B127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15</v>
      </c>
      <c r="F1" s="15"/>
      <c r="G1" s="1"/>
      <c r="H1" s="1" t="s">
        <v>75</v>
      </c>
      <c r="I1" s="1"/>
      <c r="J1" s="1"/>
    </row>
    <row r="2" spans="1:10" s="2" customFormat="1" ht="15.75">
      <c r="A2" s="1" t="s">
        <v>16</v>
      </c>
      <c r="F2" s="1"/>
      <c r="G2" s="1"/>
      <c r="H2" s="1" t="s">
        <v>65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149443.30180000002</v>
      </c>
      <c r="C7" s="19">
        <v>-374.0597000000002</v>
      </c>
      <c r="D7" s="19">
        <v>2583.9854</v>
      </c>
      <c r="E7" s="19">
        <v>8769.836799999997</v>
      </c>
      <c r="F7" s="19">
        <v>155255.0935</v>
      </c>
      <c r="G7" s="19"/>
      <c r="H7" s="19">
        <v>99127.8395</v>
      </c>
      <c r="J7" s="18">
        <v>2005</v>
      </c>
    </row>
    <row r="8" spans="1:10" ht="12.75">
      <c r="A8" s="18">
        <v>2006</v>
      </c>
      <c r="B8" s="19">
        <v>217367.2745</v>
      </c>
      <c r="C8" s="19">
        <v>6233.798000000001</v>
      </c>
      <c r="D8" s="19">
        <v>2740.9941000000003</v>
      </c>
      <c r="E8" s="19">
        <v>14730.171699999999</v>
      </c>
      <c r="F8" s="19">
        <v>235590.2501</v>
      </c>
      <c r="G8" s="19"/>
      <c r="H8" s="19">
        <v>85926.50779999999</v>
      </c>
      <c r="J8" s="18">
        <v>2006</v>
      </c>
    </row>
    <row r="9" spans="1:10" ht="12.75">
      <c r="A9" s="18">
        <v>2007</v>
      </c>
      <c r="B9" s="19">
        <v>200027.1404</v>
      </c>
      <c r="C9" s="19">
        <v>-1.823500000000081</v>
      </c>
      <c r="D9" s="19">
        <v>4656.9578</v>
      </c>
      <c r="E9" s="19">
        <v>-578.4398000000037</v>
      </c>
      <c r="F9" s="19">
        <v>194789.9195</v>
      </c>
      <c r="G9" s="19"/>
      <c r="H9" s="19">
        <v>85206.86309999999</v>
      </c>
      <c r="J9" s="18">
        <v>2007</v>
      </c>
    </row>
    <row r="10" spans="1:10" ht="12.75">
      <c r="A10" s="18">
        <v>2008</v>
      </c>
      <c r="B10" s="19">
        <v>185624.88523</v>
      </c>
      <c r="C10" s="19">
        <v>3897.09286</v>
      </c>
      <c r="D10" s="19">
        <v>3810.46071</v>
      </c>
      <c r="E10" s="19">
        <v>-6863.4177500000005</v>
      </c>
      <c r="F10" s="19">
        <v>171558.12393</v>
      </c>
      <c r="G10" s="19"/>
      <c r="H10" s="19">
        <v>91743.65450000002</v>
      </c>
      <c r="J10" s="18">
        <v>2008</v>
      </c>
    </row>
    <row r="11" spans="1:10" ht="12.75">
      <c r="A11" s="18">
        <v>2009</v>
      </c>
      <c r="B11" s="19">
        <v>165803.20156000002</v>
      </c>
      <c r="C11" s="19">
        <v>1190.98269</v>
      </c>
      <c r="D11" s="19">
        <v>1578.9018</v>
      </c>
      <c r="E11" s="19">
        <v>-4014.2520199999963</v>
      </c>
      <c r="F11" s="19">
        <v>168780.04643000002</v>
      </c>
      <c r="G11" s="19"/>
      <c r="H11" s="19">
        <v>96806.04834200001</v>
      </c>
      <c r="J11" s="18">
        <v>2009</v>
      </c>
    </row>
    <row r="12" spans="1:10" ht="12.75">
      <c r="A12" s="18">
        <v>2010</v>
      </c>
      <c r="B12" s="19">
        <v>112365.51922</v>
      </c>
      <c r="C12" s="19">
        <v>1016.7609400000003</v>
      </c>
      <c r="D12" s="19">
        <v>1744.7471600000001</v>
      </c>
      <c r="E12" s="19">
        <v>48743.940681199994</v>
      </c>
      <c r="F12" s="19">
        <v>160465.19714</v>
      </c>
      <c r="G12" s="19"/>
      <c r="H12" s="44">
        <v>47180.576698799996</v>
      </c>
      <c r="J12" s="18">
        <v>2010</v>
      </c>
    </row>
    <row r="13" spans="1:10" ht="12.75">
      <c r="A13" s="18">
        <v>2011</v>
      </c>
      <c r="B13" s="19">
        <v>149914.42656</v>
      </c>
      <c r="C13" s="19">
        <v>223.15071999999896</v>
      </c>
      <c r="D13" s="19">
        <v>0</v>
      </c>
      <c r="E13" s="19">
        <v>-14865.04478</v>
      </c>
      <c r="F13" s="19">
        <v>135577.79455999998</v>
      </c>
      <c r="G13" s="19"/>
      <c r="H13" s="44">
        <v>61822.90976260001</v>
      </c>
      <c r="J13" s="18">
        <v>2011</v>
      </c>
    </row>
    <row r="14" spans="1:10" ht="12.75">
      <c r="A14" s="18">
        <v>2012</v>
      </c>
      <c r="B14" s="19">
        <v>96996.04514</v>
      </c>
      <c r="C14" s="19">
        <v>260.1357499999998</v>
      </c>
      <c r="D14" s="19">
        <v>255.26305000000002</v>
      </c>
      <c r="E14" s="19">
        <v>6568.460170000004</v>
      </c>
      <c r="F14" s="19">
        <v>103547.46161</v>
      </c>
      <c r="G14" s="19"/>
      <c r="H14" s="44">
        <v>54896.52155210001</v>
      </c>
      <c r="J14" s="18">
        <v>2012</v>
      </c>
    </row>
    <row r="15" spans="1:10" ht="12.75">
      <c r="A15" s="18">
        <v>2013</v>
      </c>
      <c r="B15" s="19">
        <v>121831.52537999999</v>
      </c>
      <c r="C15" s="19">
        <v>2599.257499999999</v>
      </c>
      <c r="D15" s="19">
        <v>1282.7861999999998</v>
      </c>
      <c r="E15" s="19">
        <v>12264.4909</v>
      </c>
      <c r="F15" s="19">
        <v>135485.32084</v>
      </c>
      <c r="G15" s="19"/>
      <c r="H15" s="44">
        <v>43220.0303423</v>
      </c>
      <c r="J15" s="18">
        <v>2013</v>
      </c>
    </row>
    <row r="16" spans="1:10" ht="12.75">
      <c r="A16" s="18">
        <v>2014</v>
      </c>
      <c r="B16" s="19">
        <f>SUM(B90:B93)</f>
        <v>112579.78962</v>
      </c>
      <c r="C16" s="19">
        <f>SUM(C90:C93)</f>
        <v>69.95253000000136</v>
      </c>
      <c r="D16" s="19">
        <f>SUM(D90:D93)</f>
        <v>1294.3541</v>
      </c>
      <c r="E16" s="19">
        <f>SUM(E90:E93)</f>
        <v>-1398.2379</v>
      </c>
      <c r="F16" s="19">
        <f>SUM(F90:F93)</f>
        <v>109958.50404999999</v>
      </c>
      <c r="G16" s="19"/>
      <c r="H16" s="44">
        <f>H93</f>
        <v>44988.06086899999</v>
      </c>
      <c r="J16" s="18">
        <v>2014</v>
      </c>
    </row>
    <row r="17" spans="1:10" ht="12.75">
      <c r="A17" s="18">
        <v>2015</v>
      </c>
      <c r="B17" s="19">
        <f>SUM(B95:B98)</f>
        <v>66893.06362100001</v>
      </c>
      <c r="C17" s="19">
        <f>SUM(C95:C98)</f>
        <v>-3.0390100000002427</v>
      </c>
      <c r="D17" s="19">
        <f>SUM(D95:D98)</f>
        <v>2218.7906000000003</v>
      </c>
      <c r="E17" s="19">
        <f>SUM(E95:E98)</f>
        <v>7691.564579000005</v>
      </c>
      <c r="F17" s="19">
        <f>SUM(F95:F98)</f>
        <v>72362.72628999999</v>
      </c>
      <c r="G17" s="19"/>
      <c r="H17" s="44">
        <f>H98</f>
        <v>36206.71372800001</v>
      </c>
      <c r="J17" s="18">
        <v>2015</v>
      </c>
    </row>
    <row r="18" spans="1:10" ht="12.75">
      <c r="A18" s="18">
        <v>2016</v>
      </c>
      <c r="B18" s="19">
        <f>SUM(B100:B103)</f>
        <v>72957.5649662</v>
      </c>
      <c r="C18" s="19">
        <f>SUM(C100:C103)</f>
        <v>1994.4869159999973</v>
      </c>
      <c r="D18" s="19">
        <f>SUM(D100:D103)</f>
        <v>543.6108</v>
      </c>
      <c r="E18" s="19">
        <f>SUM(E100:E103)</f>
        <v>13385.780335799995</v>
      </c>
      <c r="F18" s="19">
        <f>SUM(F100:F103)</f>
        <v>87794.221418</v>
      </c>
      <c r="G18" s="19"/>
      <c r="H18" s="44">
        <f>H103</f>
        <v>24138.338324600005</v>
      </c>
      <c r="J18" s="18">
        <v>2016</v>
      </c>
    </row>
    <row r="19" spans="1:10" ht="12.75">
      <c r="A19" s="18">
        <v>2017</v>
      </c>
      <c r="B19" s="19">
        <f>SUM(B105:B108)</f>
        <v>79439.46010118001</v>
      </c>
      <c r="C19" s="19">
        <f>SUM(C105:C108)</f>
        <v>-2417.1958092999976</v>
      </c>
      <c r="D19" s="19">
        <f>SUM(D105:D108)</f>
        <v>0</v>
      </c>
      <c r="E19" s="19">
        <f>SUM(E105:E108)</f>
        <v>-10964.915945099996</v>
      </c>
      <c r="F19" s="19">
        <f>SUM(F105:F108)</f>
        <v>66057.34834678</v>
      </c>
      <c r="G19" s="19"/>
      <c r="H19" s="44">
        <f>H108</f>
        <v>35337.469831459995</v>
      </c>
      <c r="J19" s="18">
        <v>2017</v>
      </c>
    </row>
    <row r="20" spans="1:10" ht="12.75">
      <c r="A20" s="18">
        <v>2018</v>
      </c>
      <c r="B20" s="19">
        <f>SUM(B110:B113)</f>
        <v>71436.25549437762</v>
      </c>
      <c r="C20" s="19">
        <f>SUM(C110:C113)</f>
        <v>-2601.755654208383</v>
      </c>
      <c r="D20" s="19">
        <f>SUM(D110:D113)</f>
        <v>450.23070961857445</v>
      </c>
      <c r="E20" s="19">
        <f>SUM(E110:E113)</f>
        <v>-1582.9895666325401</v>
      </c>
      <c r="F20" s="19">
        <f>SUM(F110:F113)</f>
        <v>66801.27956391811</v>
      </c>
      <c r="G20" s="19"/>
      <c r="H20" s="44">
        <f>H113</f>
        <v>36653.31105811508</v>
      </c>
      <c r="J20" s="18">
        <v>2018</v>
      </c>
    </row>
    <row r="21" spans="1:10" ht="12.75">
      <c r="A21" s="18">
        <v>2019</v>
      </c>
      <c r="B21" s="19">
        <f>SUM(B115:B118)</f>
        <v>57784.61613096</v>
      </c>
      <c r="C21" s="19">
        <f>SUM(C115:C118)</f>
        <v>1135.8037833399992</v>
      </c>
      <c r="D21" s="19">
        <f>SUM(D115:D118)</f>
        <v>1107.17936</v>
      </c>
      <c r="E21" s="19">
        <f>SUM(E115:E118)</f>
        <v>-19736.87354854001</v>
      </c>
      <c r="F21" s="19">
        <f>SUM(F115:F118)</f>
        <v>38076.36700576</v>
      </c>
      <c r="G21" s="19"/>
      <c r="H21" s="44">
        <f>H118</f>
        <v>54757.58361154001</v>
      </c>
      <c r="J21" s="18">
        <v>2019</v>
      </c>
    </row>
    <row r="22" spans="1:10" ht="12.75">
      <c r="A22" s="18">
        <v>2020</v>
      </c>
      <c r="B22" s="19">
        <f>SUM(B120:B123)</f>
        <v>27615.44389083</v>
      </c>
      <c r="C22" s="19">
        <f>SUM(C120:C123)</f>
        <v>1923.8707822224014</v>
      </c>
      <c r="D22" s="19">
        <f>SUM(D120:D123)</f>
        <v>4972.32252</v>
      </c>
      <c r="E22" s="19">
        <f>SUM(E120:E123)</f>
        <v>8628.777119247594</v>
      </c>
      <c r="F22" s="19">
        <f>SUM(F120:F123)</f>
        <v>33195.7692723</v>
      </c>
      <c r="G22" s="19"/>
      <c r="H22" s="44">
        <f>H123</f>
        <v>48436.735131672416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1.25" customHeight="1">
      <c r="A24" s="18"/>
      <c r="B24" s="46"/>
      <c r="C24" s="46"/>
      <c r="D24" s="46"/>
      <c r="E24" s="46"/>
      <c r="F24" s="46"/>
      <c r="G24" s="46"/>
      <c r="H24" s="46"/>
      <c r="J24" s="18"/>
    </row>
    <row r="25" spans="1:10" ht="12.75">
      <c r="A25" s="18" t="str">
        <f>Elværkskul!A25</f>
        <v>Januar-september</v>
      </c>
      <c r="B25" s="19"/>
      <c r="C25" s="19"/>
      <c r="D25" s="19"/>
      <c r="E25" s="19"/>
      <c r="F25" s="19"/>
      <c r="G25" s="19"/>
      <c r="H25" s="19"/>
      <c r="J25" s="18" t="str">
        <f>Elværkskul!J25</f>
        <v>January-September</v>
      </c>
    </row>
    <row r="26" spans="1:10" ht="12.75">
      <c r="A26" s="18">
        <v>2005</v>
      </c>
      <c r="B26" s="19">
        <f>SUM(B183:B191)</f>
        <v>89979.71699999999</v>
      </c>
      <c r="C26" s="19">
        <f>SUM(C183:C191)</f>
        <v>-69.2498000000001</v>
      </c>
      <c r="D26" s="19">
        <f>SUM(D183:D191)</f>
        <v>2203.8428</v>
      </c>
      <c r="E26" s="19">
        <f>SUM(E183:E191)</f>
        <v>23106.876999999997</v>
      </c>
      <c r="F26" s="19">
        <f>SUM(F183:F191)</f>
        <v>110813.50139999998</v>
      </c>
      <c r="G26" s="19"/>
      <c r="H26" s="19">
        <f>SUM(H191)</f>
        <v>84790.7993</v>
      </c>
      <c r="J26" s="18">
        <v>2005</v>
      </c>
    </row>
    <row r="27" spans="1:10" ht="12.75">
      <c r="A27" s="18">
        <v>2006</v>
      </c>
      <c r="B27" s="19">
        <f>SUM(B196:B204)</f>
        <v>145981.9855</v>
      </c>
      <c r="C27" s="19">
        <f>SUM(C196:C204)</f>
        <v>2576.6837</v>
      </c>
      <c r="D27" s="19">
        <f>SUM(D196:D204)</f>
        <v>1229.5351</v>
      </c>
      <c r="E27" s="19">
        <f>SUM(E196:E204)</f>
        <v>26285.5771</v>
      </c>
      <c r="F27" s="19">
        <f>SUM(F196:F204)</f>
        <v>173614.71120000002</v>
      </c>
      <c r="G27" s="19"/>
      <c r="H27" s="19">
        <f>SUM(H204)</f>
        <v>74371.1024</v>
      </c>
      <c r="J27" s="18">
        <v>2006</v>
      </c>
    </row>
    <row r="28" spans="1:10" ht="12.75">
      <c r="A28" s="18">
        <v>2007</v>
      </c>
      <c r="B28" s="19">
        <f>SUM(B209:B217)</f>
        <v>149230.062</v>
      </c>
      <c r="C28" s="19">
        <f>SUM(C209:C217)</f>
        <v>-729.2794000000001</v>
      </c>
      <c r="D28" s="19">
        <f>SUM(D209:D217)</f>
        <v>3034.2357999999995</v>
      </c>
      <c r="E28" s="19">
        <f>SUM(E209:E217)</f>
        <v>-13576.663700000003</v>
      </c>
      <c r="F28" s="19">
        <f>SUM(F209:F217)</f>
        <v>131889.8833</v>
      </c>
      <c r="G28" s="19"/>
      <c r="H28" s="19">
        <f>SUM(H217)</f>
        <v>98205.087</v>
      </c>
      <c r="J28" s="18">
        <v>2007</v>
      </c>
    </row>
    <row r="29" spans="1:10" ht="12.75">
      <c r="A29" s="18">
        <v>2008</v>
      </c>
      <c r="B29" s="19">
        <f>SUM(B222:B230)</f>
        <v>132331.70221</v>
      </c>
      <c r="C29" s="19">
        <f>SUM(C222:C230)</f>
        <v>3760.7428000000004</v>
      </c>
      <c r="D29" s="19">
        <f>SUM(D222:D230)</f>
        <v>3001.97541</v>
      </c>
      <c r="E29" s="19">
        <f>SUM(E222:E230)</f>
        <v>-18466.47363</v>
      </c>
      <c r="F29" s="19">
        <f>SUM(F222:F230)</f>
        <v>114623.99597000002</v>
      </c>
      <c r="G29" s="19"/>
      <c r="H29" s="19">
        <f>SUM(H230)</f>
        <v>103239.35051999999</v>
      </c>
      <c r="J29" s="18">
        <v>2008</v>
      </c>
    </row>
    <row r="30" spans="1:10" ht="12.75">
      <c r="A30" s="18">
        <v>2009</v>
      </c>
      <c r="B30" s="19">
        <f>SUM(B235:B243)</f>
        <v>124299.68516000001</v>
      </c>
      <c r="C30" s="19">
        <f>SUM(C235:C243)</f>
        <v>1306.14586</v>
      </c>
      <c r="D30" s="19">
        <f>SUM(D235:D243)</f>
        <v>1578.9018</v>
      </c>
      <c r="E30" s="19">
        <f>SUM(E235:E243)</f>
        <v>-8699.915299999997</v>
      </c>
      <c r="F30" s="19">
        <f>SUM(F235:F243)</f>
        <v>122706.02992000002</v>
      </c>
      <c r="G30" s="19"/>
      <c r="H30" s="19">
        <f>SUM(H243)</f>
        <v>101307.94962</v>
      </c>
      <c r="J30" s="18">
        <v>2009</v>
      </c>
    </row>
    <row r="31" spans="1:10" ht="12.75">
      <c r="A31" s="18">
        <v>2010</v>
      </c>
      <c r="B31" s="19">
        <f>SUM(B248:B256)</f>
        <v>75341.34774</v>
      </c>
      <c r="C31" s="19">
        <f>SUM(C248:C256)</f>
        <v>431.53922</v>
      </c>
      <c r="D31" s="19">
        <f>SUM(D248:D256)</f>
        <v>1007.7100800000002</v>
      </c>
      <c r="E31" s="19">
        <f>SUM(E248:E256)</f>
        <v>39261.0696012</v>
      </c>
      <c r="F31" s="19">
        <f>SUM(F248:F256)</f>
        <v>114109.96994</v>
      </c>
      <c r="G31" s="19"/>
      <c r="H31" s="19">
        <f>SUM(H256)</f>
        <v>56663.44777880001</v>
      </c>
      <c r="J31" s="18">
        <v>2010</v>
      </c>
    </row>
    <row r="32" spans="1:10" ht="12.75">
      <c r="A32" s="18">
        <v>2011</v>
      </c>
      <c r="B32" s="19">
        <f>SUM(B261:B269)</f>
        <v>124990.81805999998</v>
      </c>
      <c r="C32" s="19">
        <f>SUM(C261:C269)</f>
        <v>93.54663999999914</v>
      </c>
      <c r="D32" s="19">
        <f>SUM(D261:D269)</f>
        <v>0</v>
      </c>
      <c r="E32" s="19">
        <f>SUM(E261:E269)</f>
        <v>-22754.62628</v>
      </c>
      <c r="F32" s="19">
        <f>SUM(F261:F269)</f>
        <v>102374.56151999997</v>
      </c>
      <c r="G32" s="19"/>
      <c r="H32" s="19">
        <f>SUM(H269)</f>
        <v>69691.3073626</v>
      </c>
      <c r="J32" s="18">
        <v>2011</v>
      </c>
    </row>
    <row r="33" spans="1:10" ht="12.75">
      <c r="A33" s="18">
        <v>2012</v>
      </c>
      <c r="B33" s="19">
        <f>SUM(B274:B282)</f>
        <v>77617.74513</v>
      </c>
      <c r="C33" s="19">
        <f>SUM(C274:C282)</f>
        <v>11.248079999999515</v>
      </c>
      <c r="D33" s="19">
        <f>SUM(D274:D282)</f>
        <v>255.26305000000002</v>
      </c>
      <c r="E33" s="19">
        <f>SUM(E274:E282)</f>
        <v>-7622.116679999996</v>
      </c>
      <c r="F33" s="19">
        <f>SUM(F274:F282)</f>
        <v>69751.61348</v>
      </c>
      <c r="G33" s="19"/>
      <c r="H33" s="19">
        <f>SUM(H282)</f>
        <v>69065.1820021</v>
      </c>
      <c r="J33" s="18">
        <v>2012</v>
      </c>
    </row>
    <row r="34" spans="1:10" ht="12.75">
      <c r="A34" s="18">
        <v>2013</v>
      </c>
      <c r="B34" s="19">
        <f>SUM(B287:B295)</f>
        <v>96123.59048</v>
      </c>
      <c r="C34" s="19">
        <f>SUM(C287:C295)</f>
        <v>937.1701799999998</v>
      </c>
      <c r="D34" s="19">
        <f>SUM(D287:D295)</f>
        <v>1009.8206599999999</v>
      </c>
      <c r="E34" s="19">
        <f>SUM(E287:E295)</f>
        <v>4652.791880000003</v>
      </c>
      <c r="F34" s="19">
        <f>SUM(F287:F295)</f>
        <v>100776.56513999999</v>
      </c>
      <c r="G34" s="19"/>
      <c r="H34" s="19">
        <f>SUM(H295)</f>
        <v>50831.7293623</v>
      </c>
      <c r="J34" s="18">
        <v>2013</v>
      </c>
    </row>
    <row r="35" spans="1:10" ht="12.75">
      <c r="A35" s="18">
        <v>2014</v>
      </c>
      <c r="B35" s="19">
        <f>SUM(B300:B308)</f>
        <v>89126.17569999999</v>
      </c>
      <c r="C35" s="19">
        <f>SUM(C300:C308)</f>
        <v>4.98165000000148</v>
      </c>
      <c r="D35" s="19">
        <f>SUM(D300:D308)</f>
        <v>787.2384</v>
      </c>
      <c r="E35" s="19">
        <f>SUM(E300:E308)</f>
        <v>-7535.640899999997</v>
      </c>
      <c r="F35" s="19">
        <f>SUM(F300:F308)</f>
        <v>80809.63195000001</v>
      </c>
      <c r="G35" s="19"/>
      <c r="H35" s="19">
        <f>SUM(H308)</f>
        <v>51125.463869</v>
      </c>
      <c r="J35" s="18">
        <v>2014</v>
      </c>
    </row>
    <row r="36" spans="1:10" ht="12.75">
      <c r="A36" s="18">
        <v>2015</v>
      </c>
      <c r="B36" s="19">
        <f>SUM(B313:B321)</f>
        <v>56319.789043</v>
      </c>
      <c r="C36" s="19">
        <f>SUM(C313:C321)</f>
        <v>0.5783999999994407</v>
      </c>
      <c r="D36" s="19">
        <f>SUM(D313:D321)</f>
        <v>1244.3794</v>
      </c>
      <c r="E36" s="19">
        <f>SUM(E313:E321)</f>
        <v>-3415.6547209999953</v>
      </c>
      <c r="F36" s="19">
        <f>SUM(F313:F321)</f>
        <v>51660.26102199999</v>
      </c>
      <c r="G36" s="19"/>
      <c r="H36" s="19">
        <f>SUM(H321)</f>
        <v>47313.93302800001</v>
      </c>
      <c r="J36" s="18">
        <v>2015</v>
      </c>
    </row>
    <row r="37" spans="1:10" ht="12.75">
      <c r="A37" s="18">
        <v>2016</v>
      </c>
      <c r="B37" s="19">
        <f>SUM(B326:B334)</f>
        <v>51861.9521562</v>
      </c>
      <c r="C37" s="19">
        <f>SUM(C326:C334)</f>
        <v>2634.4642619999972</v>
      </c>
      <c r="D37" s="19">
        <f>SUM(D326:D334)</f>
        <v>543.6108</v>
      </c>
      <c r="E37" s="19">
        <f>SUM(E326:E334)</f>
        <v>10130.178205799999</v>
      </c>
      <c r="F37" s="19">
        <f>SUM(F326:F334)</f>
        <v>64082.983824</v>
      </c>
      <c r="G37" s="19"/>
      <c r="H37" s="19">
        <f>SUM(H334)</f>
        <v>27393.940454600004</v>
      </c>
      <c r="J37" s="18">
        <v>2016</v>
      </c>
    </row>
    <row r="38" spans="1:10" ht="12.75">
      <c r="A38" s="18">
        <v>2017</v>
      </c>
      <c r="B38" s="19">
        <f>SUM(B339:B347)</f>
        <v>55471.00179906</v>
      </c>
      <c r="C38" s="19">
        <f>SUM(C339:C347)</f>
        <v>-1578.9512850999986</v>
      </c>
      <c r="D38" s="19">
        <f>SUM(D339:D347)</f>
        <v>0</v>
      </c>
      <c r="E38" s="19">
        <f>SUM(E339:E347)</f>
        <v>-5025.038011179994</v>
      </c>
      <c r="F38" s="19">
        <f>SUM(F339:F347)</f>
        <v>48867.012502779995</v>
      </c>
      <c r="G38" s="19"/>
      <c r="H38" s="19">
        <f>SUM(H347)</f>
        <v>29397.591897539998</v>
      </c>
      <c r="J38" s="18">
        <v>2017</v>
      </c>
    </row>
    <row r="39" spans="1:10" ht="12.75">
      <c r="A39" s="18">
        <v>2018</v>
      </c>
      <c r="B39" s="19">
        <f>SUM(B352:B360)</f>
        <v>50448.78561487365</v>
      </c>
      <c r="C39" s="19">
        <f>SUM(C352:C360)</f>
        <v>-1502.1735113565205</v>
      </c>
      <c r="D39" s="19">
        <f>SUM(D352:D360)</f>
        <v>316.05934719244624</v>
      </c>
      <c r="E39" s="19">
        <f>SUM(E352:E360)</f>
        <v>145.6606130966038</v>
      </c>
      <c r="F39" s="19">
        <f>SUM(F352:F360)</f>
        <v>48776.21336942129</v>
      </c>
      <c r="G39" s="19"/>
      <c r="H39" s="19">
        <f>SUM(H360)</f>
        <v>34924.66087838595</v>
      </c>
      <c r="J39" s="18">
        <v>2018</v>
      </c>
    </row>
    <row r="40" spans="1:10" ht="12.75">
      <c r="A40" s="18">
        <v>2019</v>
      </c>
      <c r="B40" s="19">
        <f>SUM(B365:B373)</f>
        <v>50443.59547765001</v>
      </c>
      <c r="C40" s="19">
        <f>SUM(C365:C373)</f>
        <v>1048.0711863999993</v>
      </c>
      <c r="D40" s="19">
        <f>SUM(D365:D373)</f>
        <v>853.2735100000001</v>
      </c>
      <c r="E40" s="19">
        <f>SUM(E365:E373)</f>
        <v>-22659.966379890004</v>
      </c>
      <c r="F40" s="19">
        <f>SUM(F365:F373)</f>
        <v>27978.426774160005</v>
      </c>
      <c r="G40" s="19"/>
      <c r="H40" s="19">
        <f>SUM(H373)</f>
        <v>57680.67644289001</v>
      </c>
      <c r="J40" s="18">
        <v>2019</v>
      </c>
    </row>
    <row r="41" spans="1:10" ht="12.75">
      <c r="A41" s="18">
        <v>2020</v>
      </c>
      <c r="B41" s="19">
        <f>SUM(B378:B386)</f>
        <v>20434.707638800002</v>
      </c>
      <c r="C41" s="19">
        <f>SUM(C378:C386)</f>
        <v>2291.377262222401</v>
      </c>
      <c r="D41" s="19">
        <f>SUM(D378:D386)</f>
        <v>1077.7671299999997</v>
      </c>
      <c r="E41" s="19">
        <f>SUM(E378:E386)</f>
        <v>3088.721516307589</v>
      </c>
      <c r="F41" s="19">
        <f>SUM(F378:F386)</f>
        <v>24737.03928733</v>
      </c>
      <c r="G41" s="19"/>
      <c r="H41" s="19">
        <f>SUM(H386)</f>
        <v>53976.79073461242</v>
      </c>
      <c r="J41" s="18">
        <v>2020</v>
      </c>
    </row>
    <row r="42" spans="1:10" ht="12.75">
      <c r="A42" s="18">
        <v>2021</v>
      </c>
      <c r="B42" s="19">
        <f>SUM(B391:B399)</f>
        <v>9861.283529</v>
      </c>
      <c r="C42" s="19">
        <f>SUM(C391:C399)</f>
        <v>2580.1930982699996</v>
      </c>
      <c r="D42" s="19">
        <f>SUM(D391:D399)</f>
        <v>13552.1188</v>
      </c>
      <c r="E42" s="19">
        <f>SUM(E391:E399)</f>
        <v>33128.14835353001</v>
      </c>
      <c r="F42" s="19">
        <f>SUM(F391:F399)</f>
        <v>32017.5061808</v>
      </c>
      <c r="G42" s="19"/>
      <c r="H42" s="19">
        <f>SUM(H399)</f>
        <v>15308.586778142411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24"/>
      <c r="H43" s="24"/>
      <c r="I43" s="24"/>
      <c r="J43" s="24"/>
    </row>
    <row r="44" spans="1:10" ht="12.75">
      <c r="A44" s="20"/>
      <c r="B44" s="19"/>
      <c r="C44" s="19"/>
      <c r="D44" s="19"/>
      <c r="E44" s="19"/>
      <c r="F44" s="19"/>
      <c r="G44" s="19"/>
      <c r="H44" s="19"/>
      <c r="J44" s="20"/>
    </row>
    <row r="45" spans="1:10" ht="12.75">
      <c r="A45" s="20" t="s">
        <v>24</v>
      </c>
      <c r="B45" s="19">
        <v>18539.5754</v>
      </c>
      <c r="C45" s="19">
        <v>-93.28230000000008</v>
      </c>
      <c r="D45" s="19">
        <v>652.2396</v>
      </c>
      <c r="E45" s="19">
        <v>27710.2598</v>
      </c>
      <c r="F45" s="19">
        <v>45504.313299999994</v>
      </c>
      <c r="G45" s="19"/>
      <c r="H45" s="19">
        <v>80187.4165</v>
      </c>
      <c r="J45" s="20" t="s">
        <v>25</v>
      </c>
    </row>
    <row r="46" spans="1:10" ht="12.75">
      <c r="A46" s="20" t="s">
        <v>26</v>
      </c>
      <c r="B46" s="19">
        <v>31187.531799999997</v>
      </c>
      <c r="C46" s="19">
        <v>-52.25000000000001</v>
      </c>
      <c r="D46" s="19">
        <v>953.5891999999999</v>
      </c>
      <c r="E46" s="19">
        <v>2502.1067999999987</v>
      </c>
      <c r="F46" s="19">
        <v>32683.7994</v>
      </c>
      <c r="G46" s="19"/>
      <c r="H46" s="19">
        <v>77685.3097</v>
      </c>
      <c r="J46" s="20" t="s">
        <v>27</v>
      </c>
    </row>
    <row r="47" spans="1:10" ht="12.75">
      <c r="A47" s="20" t="s">
        <v>28</v>
      </c>
      <c r="B47" s="19">
        <v>40252.6098</v>
      </c>
      <c r="C47" s="19">
        <v>76.28249999999997</v>
      </c>
      <c r="D47" s="19">
        <v>598.014</v>
      </c>
      <c r="E47" s="19">
        <v>-7105.4896</v>
      </c>
      <c r="F47" s="19">
        <v>32625.3887</v>
      </c>
      <c r="G47" s="19"/>
      <c r="H47" s="19">
        <v>84790.7993</v>
      </c>
      <c r="J47" s="20" t="s">
        <v>29</v>
      </c>
    </row>
    <row r="48" spans="1:10" ht="12.75">
      <c r="A48" s="20" t="s">
        <v>30</v>
      </c>
      <c r="B48" s="19">
        <v>59463.5848</v>
      </c>
      <c r="C48" s="19">
        <v>-304.8099000000001</v>
      </c>
      <c r="D48" s="19">
        <v>380.14259999999996</v>
      </c>
      <c r="E48" s="19">
        <v>-14337.0402</v>
      </c>
      <c r="F48" s="19">
        <v>44441.592099999994</v>
      </c>
      <c r="G48" s="19"/>
      <c r="H48" s="19">
        <v>99127.8395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42117.7561</v>
      </c>
      <c r="C50" s="19">
        <v>-240.52939999999995</v>
      </c>
      <c r="D50" s="19">
        <v>375.58820000000003</v>
      </c>
      <c r="E50" s="19">
        <v>26916.053</v>
      </c>
      <c r="F50" s="19">
        <v>68417.6915</v>
      </c>
      <c r="G50" s="19"/>
      <c r="H50" s="19">
        <v>73740.6265</v>
      </c>
      <c r="J50" s="20" t="s">
        <v>33</v>
      </c>
    </row>
    <row r="51" spans="1:10" ht="12.75">
      <c r="A51" s="20" t="s">
        <v>34</v>
      </c>
      <c r="B51" s="19">
        <v>54723.3804</v>
      </c>
      <c r="C51" s="19">
        <v>-169.62959999999998</v>
      </c>
      <c r="D51" s="19">
        <v>516.0383999999999</v>
      </c>
      <c r="E51" s="19">
        <v>-4073.7628000000004</v>
      </c>
      <c r="F51" s="19">
        <v>49963.9496</v>
      </c>
      <c r="G51" s="19"/>
      <c r="H51" s="19">
        <v>77814.3893</v>
      </c>
      <c r="J51" s="20" t="s">
        <v>35</v>
      </c>
    </row>
    <row r="52" spans="1:10" ht="12.75">
      <c r="A52" s="20" t="s">
        <v>36</v>
      </c>
      <c r="B52" s="19">
        <v>49140.849</v>
      </c>
      <c r="C52" s="19">
        <v>2986.8427</v>
      </c>
      <c r="D52" s="19">
        <v>337.9085</v>
      </c>
      <c r="E52" s="19">
        <v>3443.286899999999</v>
      </c>
      <c r="F52" s="19">
        <v>55233.070100000004</v>
      </c>
      <c r="G52" s="19"/>
      <c r="H52" s="19">
        <v>74371.1024</v>
      </c>
      <c r="J52" s="20" t="s">
        <v>37</v>
      </c>
    </row>
    <row r="53" spans="1:10" ht="12.75">
      <c r="A53" s="20" t="s">
        <v>38</v>
      </c>
      <c r="B53" s="19">
        <v>71385.28899999999</v>
      </c>
      <c r="C53" s="19">
        <v>3657.1143</v>
      </c>
      <c r="D53" s="19">
        <v>1511.4590000000003</v>
      </c>
      <c r="E53" s="19">
        <v>-11555.4054</v>
      </c>
      <c r="F53" s="19">
        <v>61975.5389</v>
      </c>
      <c r="G53" s="19"/>
      <c r="H53" s="19">
        <v>85926.50779999999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68984.8575</v>
      </c>
      <c r="C55" s="19">
        <v>-717.2303</v>
      </c>
      <c r="D55" s="19">
        <v>872.3488</v>
      </c>
      <c r="E55" s="19">
        <v>-14092.2185</v>
      </c>
      <c r="F55" s="19">
        <v>53303.0601</v>
      </c>
      <c r="G55" s="19"/>
      <c r="H55" s="19">
        <v>98720.64179999998</v>
      </c>
      <c r="J55" s="20" t="s">
        <v>41</v>
      </c>
    </row>
    <row r="56" spans="1:10" ht="12.75">
      <c r="A56" s="20" t="s">
        <v>42</v>
      </c>
      <c r="B56" s="19">
        <v>43286.6443</v>
      </c>
      <c r="C56" s="19">
        <v>-4.263199999999998</v>
      </c>
      <c r="D56" s="19">
        <v>1088.0448</v>
      </c>
      <c r="E56" s="19">
        <v>-4846.3442</v>
      </c>
      <c r="F56" s="19">
        <v>37347.992099999996</v>
      </c>
      <c r="G56" s="19"/>
      <c r="H56" s="19">
        <v>103566.986</v>
      </c>
      <c r="J56" s="20" t="s">
        <v>43</v>
      </c>
    </row>
    <row r="57" spans="1:10" ht="12.75">
      <c r="A57" s="20" t="s">
        <v>44</v>
      </c>
      <c r="B57" s="19">
        <v>36958.56020000001</v>
      </c>
      <c r="C57" s="19">
        <v>-7.785900000000002</v>
      </c>
      <c r="D57" s="19">
        <v>1073.8422</v>
      </c>
      <c r="E57" s="19">
        <v>5361.898999999999</v>
      </c>
      <c r="F57" s="19">
        <v>41238.831099999996</v>
      </c>
      <c r="G57" s="19"/>
      <c r="H57" s="19">
        <v>98205.087</v>
      </c>
      <c r="J57" s="20" t="s">
        <v>45</v>
      </c>
    </row>
    <row r="58" spans="1:10" ht="12.75">
      <c r="A58" s="20" t="s">
        <v>46</v>
      </c>
      <c r="B58" s="19">
        <v>50797.0784</v>
      </c>
      <c r="C58" s="19">
        <v>727.4558999999999</v>
      </c>
      <c r="D58" s="19">
        <v>1622.722</v>
      </c>
      <c r="E58" s="19">
        <v>12998.223899999999</v>
      </c>
      <c r="F58" s="19">
        <v>62900.0362</v>
      </c>
      <c r="G58" s="19"/>
      <c r="H58" s="19">
        <v>85206.86309999999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61449.21508</v>
      </c>
      <c r="C60" s="19">
        <v>231.09077000000002</v>
      </c>
      <c r="D60" s="19">
        <v>1587.3975</v>
      </c>
      <c r="E60" s="19">
        <v>-17004.736879999997</v>
      </c>
      <c r="F60" s="19">
        <v>43088.17147</v>
      </c>
      <c r="G60" s="19"/>
      <c r="H60" s="19">
        <v>101777.61377</v>
      </c>
      <c r="J60" s="20" t="s">
        <v>49</v>
      </c>
    </row>
    <row r="61" spans="1:10" ht="12.75">
      <c r="A61" s="20" t="s">
        <v>50</v>
      </c>
      <c r="B61" s="19">
        <v>33646.519120000004</v>
      </c>
      <c r="C61" s="19">
        <v>3456.6933900000004</v>
      </c>
      <c r="D61" s="19">
        <v>885.7350000000001</v>
      </c>
      <c r="E61" s="19">
        <v>2614.50783</v>
      </c>
      <c r="F61" s="19">
        <v>38831.98534</v>
      </c>
      <c r="G61" s="19"/>
      <c r="H61" s="19">
        <v>99163.10594</v>
      </c>
      <c r="J61" s="20" t="s">
        <v>51</v>
      </c>
    </row>
    <row r="62" spans="1:10" ht="12.75">
      <c r="A62" s="20" t="s">
        <v>52</v>
      </c>
      <c r="B62" s="19">
        <v>37235.968010000004</v>
      </c>
      <c r="C62" s="19">
        <v>72.95864000000003</v>
      </c>
      <c r="D62" s="19">
        <v>528.84291</v>
      </c>
      <c r="E62" s="19">
        <v>-4076.2445800000005</v>
      </c>
      <c r="F62" s="19">
        <v>32703.839160000003</v>
      </c>
      <c r="G62" s="19"/>
      <c r="H62" s="19">
        <v>103239.35051999999</v>
      </c>
      <c r="J62" s="20" t="s">
        <v>53</v>
      </c>
    </row>
    <row r="63" spans="1:10" ht="12.75">
      <c r="A63" s="20" t="s">
        <v>54</v>
      </c>
      <c r="B63" s="19">
        <v>53293.18302000001</v>
      </c>
      <c r="C63" s="19">
        <v>136.3500600000001</v>
      </c>
      <c r="D63" s="19">
        <v>808.4852999999999</v>
      </c>
      <c r="E63" s="19">
        <v>11603.055879999996</v>
      </c>
      <c r="F63" s="19">
        <v>56934.12796000001</v>
      </c>
      <c r="G63" s="19"/>
      <c r="H63" s="19">
        <v>91636.29464000002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50440.71261</v>
      </c>
      <c r="C65" s="19">
        <v>1441.0558500000002</v>
      </c>
      <c r="D65" s="19">
        <v>793.3992000000001</v>
      </c>
      <c r="E65" s="19">
        <v>-2692.4126899999983</v>
      </c>
      <c r="F65" s="19">
        <v>55780.187770000004</v>
      </c>
      <c r="G65" s="19"/>
      <c r="H65" s="19">
        <v>95300.44701</v>
      </c>
      <c r="J65" s="20" t="s">
        <v>57</v>
      </c>
    </row>
    <row r="66" spans="1:10" ht="12.75">
      <c r="A66" s="20" t="s">
        <v>58</v>
      </c>
      <c r="B66" s="19">
        <v>21711.92271</v>
      </c>
      <c r="C66" s="19">
        <v>-165.85156</v>
      </c>
      <c r="D66" s="19">
        <v>785.5026000000001</v>
      </c>
      <c r="E66" s="19">
        <v>12570.452370000003</v>
      </c>
      <c r="F66" s="19">
        <v>33492.27392000001</v>
      </c>
      <c r="G66" s="19"/>
      <c r="H66" s="19">
        <v>82729.99464000002</v>
      </c>
      <c r="J66" s="20" t="s">
        <v>59</v>
      </c>
    </row>
    <row r="67" spans="1:10" ht="12.75">
      <c r="A67" s="20" t="s">
        <v>60</v>
      </c>
      <c r="B67" s="19">
        <v>52147.04984000001</v>
      </c>
      <c r="C67" s="19">
        <v>30.941570000000013</v>
      </c>
      <c r="D67" s="19">
        <v>0</v>
      </c>
      <c r="E67" s="19">
        <v>-18577.954980000002</v>
      </c>
      <c r="F67" s="19">
        <v>33433.568230000004</v>
      </c>
      <c r="G67" s="19"/>
      <c r="H67" s="19">
        <v>101307.94962</v>
      </c>
      <c r="J67" s="20" t="s">
        <v>61</v>
      </c>
    </row>
    <row r="68" spans="1:10" ht="12.75">
      <c r="A68" s="20" t="s">
        <v>73</v>
      </c>
      <c r="B68" s="19">
        <v>41503.5164</v>
      </c>
      <c r="C68" s="19">
        <v>-115.16316999999997</v>
      </c>
      <c r="D68" s="19">
        <v>0</v>
      </c>
      <c r="E68" s="19">
        <v>4685.663280000001</v>
      </c>
      <c r="F68" s="19">
        <v>46074.01651</v>
      </c>
      <c r="G68" s="19"/>
      <c r="H68" s="19">
        <v>96622.28634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28814.180480000003</v>
      </c>
      <c r="C70" s="19">
        <v>-7.405319999999993</v>
      </c>
      <c r="D70" s="19">
        <v>717.5584000000001</v>
      </c>
      <c r="E70" s="19">
        <v>25590.442361200003</v>
      </c>
      <c r="F70" s="19">
        <v>53763.382580000005</v>
      </c>
      <c r="G70" s="19"/>
      <c r="H70" s="19">
        <v>70334.0750188</v>
      </c>
      <c r="J70" s="33" t="s">
        <v>77</v>
      </c>
    </row>
    <row r="71" spans="1:10" ht="12.75">
      <c r="A71" s="33" t="s">
        <v>78</v>
      </c>
      <c r="B71" s="19">
        <v>23154.84832</v>
      </c>
      <c r="C71" s="19">
        <v>186.12662</v>
      </c>
      <c r="D71" s="19">
        <v>0</v>
      </c>
      <c r="E71" s="19">
        <v>7644.79906</v>
      </c>
      <c r="F71" s="19">
        <v>30985.774</v>
      </c>
      <c r="G71" s="19"/>
      <c r="H71" s="19">
        <v>191536.1325764</v>
      </c>
      <c r="J71" s="33" t="s">
        <v>79</v>
      </c>
    </row>
    <row r="72" spans="1:10" ht="12.75">
      <c r="A72" s="33" t="s">
        <v>103</v>
      </c>
      <c r="B72" s="19">
        <v>23372.318940000005</v>
      </c>
      <c r="C72" s="19">
        <v>252.81792000000002</v>
      </c>
      <c r="D72" s="19">
        <v>290.15168</v>
      </c>
      <c r="E72" s="19">
        <v>6025.82818</v>
      </c>
      <c r="F72" s="19">
        <v>29360.81336</v>
      </c>
      <c r="G72" s="19"/>
      <c r="H72" s="19">
        <v>173567.58729640002</v>
      </c>
      <c r="J72" s="33" t="s">
        <v>104</v>
      </c>
    </row>
    <row r="73" spans="1:10" ht="12.75">
      <c r="A73" s="33" t="s">
        <v>106</v>
      </c>
      <c r="B73" s="19">
        <v>37024.171480000005</v>
      </c>
      <c r="C73" s="19">
        <v>585.2217200000003</v>
      </c>
      <c r="D73" s="19">
        <v>737.0370800000001</v>
      </c>
      <c r="E73" s="19">
        <v>9482.87108</v>
      </c>
      <c r="F73" s="19">
        <v>46355.2272</v>
      </c>
      <c r="G73" s="19"/>
      <c r="H73" s="19">
        <v>47180.576698799996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57323.05331999999</v>
      </c>
      <c r="C75" s="19">
        <v>270.40899999999925</v>
      </c>
      <c r="D75" s="19">
        <v>0</v>
      </c>
      <c r="E75" s="19">
        <v>-8474.272480000001</v>
      </c>
      <c r="F75" s="19">
        <v>49192.28744</v>
      </c>
      <c r="G75" s="19"/>
      <c r="H75" s="19">
        <v>55382.67906259999</v>
      </c>
      <c r="J75" s="33" t="s">
        <v>109</v>
      </c>
    </row>
    <row r="76" spans="1:10" ht="12.75">
      <c r="A76" s="33" t="s">
        <v>113</v>
      </c>
      <c r="B76" s="19">
        <v>37772.89512</v>
      </c>
      <c r="C76" s="19">
        <v>-1.9260200000004843</v>
      </c>
      <c r="D76" s="19">
        <v>0</v>
      </c>
      <c r="E76" s="19">
        <v>-6451.03838</v>
      </c>
      <c r="F76" s="19">
        <v>31304.694719999996</v>
      </c>
      <c r="G76" s="19"/>
      <c r="H76" s="19">
        <v>61848.9534426</v>
      </c>
      <c r="J76" s="33" t="s">
        <v>114</v>
      </c>
    </row>
    <row r="77" spans="1:10" ht="12.75">
      <c r="A77" s="33" t="s">
        <v>116</v>
      </c>
      <c r="B77" s="19">
        <v>29894.86962</v>
      </c>
      <c r="C77" s="19">
        <v>-174.93633999999963</v>
      </c>
      <c r="D77" s="19">
        <v>0</v>
      </c>
      <c r="E77" s="19">
        <v>-7829.31542</v>
      </c>
      <c r="F77" s="19">
        <v>21877.579359999996</v>
      </c>
      <c r="G77" s="19"/>
      <c r="H77" s="19">
        <v>69691.3073626</v>
      </c>
      <c r="J77" s="33" t="s">
        <v>117</v>
      </c>
    </row>
    <row r="78" spans="1:10" ht="12.75">
      <c r="A78" s="33" t="s">
        <v>118</v>
      </c>
      <c r="B78" s="19">
        <v>24923.6085</v>
      </c>
      <c r="C78" s="19">
        <v>129.60407999999984</v>
      </c>
      <c r="D78" s="19">
        <v>0</v>
      </c>
      <c r="E78" s="19">
        <v>7889.5815</v>
      </c>
      <c r="F78" s="19">
        <v>33203.23304</v>
      </c>
      <c r="G78" s="19"/>
      <c r="H78" s="19">
        <v>61822.90976260001</v>
      </c>
      <c r="J78" s="33" t="s">
        <v>120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19433.10254</v>
      </c>
      <c r="C80" s="19">
        <v>5.893249999999907</v>
      </c>
      <c r="D80" s="19">
        <v>255.26305000000002</v>
      </c>
      <c r="E80" s="19">
        <v>15810.33349</v>
      </c>
      <c r="F80" s="19">
        <v>34994.06623</v>
      </c>
      <c r="G80" s="19"/>
      <c r="H80" s="19">
        <v>45632.7318321</v>
      </c>
      <c r="J80" s="33" t="s">
        <v>123</v>
      </c>
    </row>
    <row r="81" spans="1:10" ht="12.75">
      <c r="A81" s="33" t="s">
        <v>128</v>
      </c>
      <c r="B81" s="19">
        <v>40906.56536</v>
      </c>
      <c r="C81" s="19">
        <v>-0.16961000000033527</v>
      </c>
      <c r="D81" s="19">
        <v>0</v>
      </c>
      <c r="E81" s="19">
        <v>-21237.500379999998</v>
      </c>
      <c r="F81" s="19">
        <v>19668.89537</v>
      </c>
      <c r="G81" s="19"/>
      <c r="H81" s="19">
        <v>66870.2322121</v>
      </c>
      <c r="J81" s="33" t="s">
        <v>130</v>
      </c>
    </row>
    <row r="82" spans="1:10" ht="12.75">
      <c r="A82" s="33" t="s">
        <v>134</v>
      </c>
      <c r="B82" s="19">
        <v>17278.077230000003</v>
      </c>
      <c r="C82" s="19">
        <v>5.524439999999944</v>
      </c>
      <c r="D82" s="19">
        <v>0</v>
      </c>
      <c r="E82" s="19">
        <v>-2194.94979</v>
      </c>
      <c r="F82" s="19">
        <v>15088.65188</v>
      </c>
      <c r="G82" s="19"/>
      <c r="H82" s="19">
        <v>69065.1820021</v>
      </c>
      <c r="J82" s="33" t="s">
        <v>135</v>
      </c>
    </row>
    <row r="83" spans="1:10" ht="12.75">
      <c r="A83" s="33" t="s">
        <v>138</v>
      </c>
      <c r="B83" s="19">
        <v>19378.30001</v>
      </c>
      <c r="C83" s="19">
        <v>248.8876700000003</v>
      </c>
      <c r="D83" s="19">
        <v>0</v>
      </c>
      <c r="E83" s="19">
        <v>14190.576850000001</v>
      </c>
      <c r="F83" s="19">
        <v>33795.84813</v>
      </c>
      <c r="G83" s="19"/>
      <c r="H83" s="19">
        <v>54896.52155210001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17350.87292</v>
      </c>
      <c r="C85" s="19">
        <v>117.8817200000003</v>
      </c>
      <c r="D85" s="19">
        <v>511.93895999999995</v>
      </c>
      <c r="E85" s="19">
        <v>29205.38551</v>
      </c>
      <c r="F85" s="19">
        <v>46235.03444999999</v>
      </c>
      <c r="G85" s="19"/>
      <c r="H85" s="19">
        <v>26279.135732299997</v>
      </c>
      <c r="J85" s="33" t="s">
        <v>144</v>
      </c>
    </row>
    <row r="86" spans="1:10" ht="12.75">
      <c r="A86" s="33" t="s">
        <v>141</v>
      </c>
      <c r="B86" s="19">
        <v>38863.77503</v>
      </c>
      <c r="C86" s="19">
        <v>0.41632999999960885</v>
      </c>
      <c r="D86" s="19">
        <v>497.88169999999997</v>
      </c>
      <c r="E86" s="19">
        <v>-9846.99648</v>
      </c>
      <c r="F86" s="19">
        <v>28519.31318</v>
      </c>
      <c r="G86" s="19"/>
      <c r="H86" s="19">
        <v>36126.13221229999</v>
      </c>
      <c r="J86" s="33" t="s">
        <v>145</v>
      </c>
    </row>
    <row r="87" spans="1:10" ht="12.75">
      <c r="A87" s="33" t="s">
        <v>142</v>
      </c>
      <c r="B87" s="19">
        <v>39908.94253</v>
      </c>
      <c r="C87" s="19">
        <v>818.87213</v>
      </c>
      <c r="D87" s="19">
        <v>0</v>
      </c>
      <c r="E87" s="19">
        <v>-14705.597149999998</v>
      </c>
      <c r="F87" s="19">
        <v>26022.217509999995</v>
      </c>
      <c r="G87" s="19"/>
      <c r="H87" s="19">
        <v>50831.7293623</v>
      </c>
      <c r="J87" s="33" t="s">
        <v>146</v>
      </c>
    </row>
    <row r="88" spans="1:10" ht="12.75">
      <c r="A88" s="33" t="s">
        <v>143</v>
      </c>
      <c r="B88" s="19">
        <v>25707.934899999997</v>
      </c>
      <c r="C88" s="19">
        <v>1662.0873199999987</v>
      </c>
      <c r="D88" s="19">
        <v>272.96554</v>
      </c>
      <c r="E88" s="19">
        <v>7611.699020000001</v>
      </c>
      <c r="F88" s="19">
        <v>34708.755699999994</v>
      </c>
      <c r="G88" s="19"/>
      <c r="H88" s="19">
        <v>43220.0303423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22171.226599999998</v>
      </c>
      <c r="C90" s="19">
        <f>SUM(C300:C302)</f>
        <v>72.07920000000037</v>
      </c>
      <c r="D90" s="19">
        <f>SUM(D300:D302)</f>
        <v>521.9357</v>
      </c>
      <c r="E90" s="19">
        <f>SUM(E300:E302)</f>
        <v>10808.2736</v>
      </c>
      <c r="F90" s="19">
        <f>SUM(F300:F302)</f>
        <v>32531.026899999997</v>
      </c>
      <c r="G90" s="19"/>
      <c r="H90" s="19">
        <f>H302</f>
        <v>32781.549369</v>
      </c>
      <c r="J90" s="33" t="s">
        <v>153</v>
      </c>
    </row>
    <row r="91" spans="1:10" ht="12.75">
      <c r="A91" s="33" t="s">
        <v>150</v>
      </c>
      <c r="B91" s="19">
        <f>SUM(B303:B305)</f>
        <v>40055.6378</v>
      </c>
      <c r="C91" s="19">
        <f>SUM(C303:C305)</f>
        <v>0</v>
      </c>
      <c r="D91" s="19">
        <f>SUM(D303:D305)</f>
        <v>0</v>
      </c>
      <c r="E91" s="19">
        <f>SUM(E303:E305)</f>
        <v>-19697.838799999998</v>
      </c>
      <c r="F91" s="19">
        <f>SUM(F303:F305)</f>
        <v>20357.799</v>
      </c>
      <c r="G91" s="19"/>
      <c r="H91" s="19">
        <f>H305</f>
        <v>52479.388169</v>
      </c>
      <c r="J91" s="33" t="s">
        <v>154</v>
      </c>
    </row>
    <row r="92" spans="1:10" ht="12.75">
      <c r="A92" s="33" t="s">
        <v>151</v>
      </c>
      <c r="B92" s="19">
        <f>SUM(B306:B308)</f>
        <v>26899.3113</v>
      </c>
      <c r="C92" s="19">
        <f>SUM(C306:C308)</f>
        <v>-67.09754999999889</v>
      </c>
      <c r="D92" s="19">
        <f>SUM(D306:D308)</f>
        <v>265.3027</v>
      </c>
      <c r="E92" s="19">
        <f>SUM(E306:E308)</f>
        <v>1353.9243</v>
      </c>
      <c r="F92" s="19">
        <f>SUM(F306:F308)</f>
        <v>27920.80605</v>
      </c>
      <c r="G92" s="19"/>
      <c r="H92" s="19">
        <f>H308</f>
        <v>51125.463869</v>
      </c>
      <c r="J92" s="33" t="s">
        <v>155</v>
      </c>
    </row>
    <row r="93" spans="1:10" ht="12.75">
      <c r="A93" s="33" t="s">
        <v>152</v>
      </c>
      <c r="B93" s="19">
        <f>SUM(B309:B311)</f>
        <v>23453.61392</v>
      </c>
      <c r="C93" s="19">
        <f>SUM(C309:C311)</f>
        <v>64.97087999999988</v>
      </c>
      <c r="D93" s="19">
        <f>SUM(D309:D311)</f>
        <v>507.11569999999995</v>
      </c>
      <c r="E93" s="19">
        <f>SUM(E309:E311)</f>
        <v>6137.4029999999975</v>
      </c>
      <c r="F93" s="19">
        <f>SUM(F309:F311)</f>
        <v>29148.8721</v>
      </c>
      <c r="G93" s="19"/>
      <c r="H93" s="19">
        <f>H311</f>
        <v>44988.06086899999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16187.747700000002</v>
      </c>
      <c r="C95" s="19">
        <f>SUM(C313:C315)</f>
        <v>0.5783999999994407</v>
      </c>
      <c r="D95" s="19">
        <f>SUM(D313:D315)</f>
        <v>509.25710000000004</v>
      </c>
      <c r="E95" s="19">
        <f>SUM(E313:E315)</f>
        <v>14071.814700000004</v>
      </c>
      <c r="F95" s="19">
        <f>SUM(F313:F315)</f>
        <v>29750.8114</v>
      </c>
      <c r="G95" s="19"/>
      <c r="H95" s="19">
        <f>SUM(H315)</f>
        <v>29826.463607</v>
      </c>
      <c r="J95" s="33" t="s">
        <v>161</v>
      </c>
    </row>
    <row r="96" spans="1:10" ht="12.75">
      <c r="A96" s="33" t="s">
        <v>158</v>
      </c>
      <c r="B96" s="19">
        <f>SUM(B316:B318)</f>
        <v>14272.0538</v>
      </c>
      <c r="C96" s="19">
        <f>SUM(C316:C318)</f>
        <v>0</v>
      </c>
      <c r="D96" s="19">
        <f>SUM(D316:D318)</f>
        <v>483.85570000000007</v>
      </c>
      <c r="E96" s="19">
        <f>SUM(E316:E318)</f>
        <v>-1186.8849</v>
      </c>
      <c r="F96" s="19">
        <f>SUM(F316:F318)</f>
        <v>12601.3132</v>
      </c>
      <c r="G96" s="19"/>
      <c r="H96" s="19">
        <f>SUM(H318)</f>
        <v>31013.348507000002</v>
      </c>
      <c r="J96" s="33" t="s">
        <v>162</v>
      </c>
    </row>
    <row r="97" spans="1:10" ht="12.75">
      <c r="A97" s="33" t="s">
        <v>159</v>
      </c>
      <c r="B97" s="19">
        <f>SUM(B319:B321)</f>
        <v>25859.987543000003</v>
      </c>
      <c r="C97" s="19">
        <f>SUM(C319:C321)</f>
        <v>0</v>
      </c>
      <c r="D97" s="19">
        <f>SUM(D319:D321)</f>
        <v>251.2666</v>
      </c>
      <c r="E97" s="19">
        <f>SUM(E319:E321)</f>
        <v>-16300.584520999999</v>
      </c>
      <c r="F97" s="19">
        <f>SUM(F319:F321)</f>
        <v>9308.136422</v>
      </c>
      <c r="G97" s="19"/>
      <c r="H97" s="19">
        <f>SUM(H321)</f>
        <v>47313.93302800001</v>
      </c>
      <c r="J97" s="33" t="s">
        <v>163</v>
      </c>
    </row>
    <row r="98" spans="1:10" ht="12.75">
      <c r="A98" s="33" t="s">
        <v>160</v>
      </c>
      <c r="B98" s="19">
        <f>SUM(B322:B324)</f>
        <v>10573.274578000002</v>
      </c>
      <c r="C98" s="19">
        <f>SUM(C322:C324)</f>
        <v>-3.6174099999996834</v>
      </c>
      <c r="D98" s="19">
        <f>SUM(D322:D324)</f>
        <v>974.4112000000001</v>
      </c>
      <c r="E98" s="19">
        <f>SUM(E322:E324)</f>
        <v>11107.219299999999</v>
      </c>
      <c r="F98" s="19">
        <f>SUM(F322:F324)</f>
        <v>20702.465268</v>
      </c>
      <c r="G98" s="19"/>
      <c r="H98" s="19">
        <f>SUM(H324)</f>
        <v>36206.71372800001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20727.92016</v>
      </c>
      <c r="C100" s="19">
        <f>SUM(C326:C328)</f>
        <v>2064.419879999999</v>
      </c>
      <c r="D100" s="19">
        <f>SUM(D326:D328)</f>
        <v>273.9456</v>
      </c>
      <c r="E100" s="19">
        <f>SUM(E326:E328)</f>
        <v>9142.321898399998</v>
      </c>
      <c r="F100" s="19">
        <f>SUM(F326:F328)</f>
        <v>31660.716338399994</v>
      </c>
      <c r="G100" s="19"/>
      <c r="H100" s="19">
        <f>H328</f>
        <v>28381.796762</v>
      </c>
      <c r="J100" s="33" t="s">
        <v>169</v>
      </c>
    </row>
    <row r="101" spans="1:10" ht="12.75">
      <c r="A101" s="33" t="s">
        <v>166</v>
      </c>
      <c r="B101" s="19">
        <f>SUM(B329:B331)</f>
        <v>16806.667766</v>
      </c>
      <c r="C101" s="19">
        <f>SUM(C329:C331)</f>
        <v>923.387341999999</v>
      </c>
      <c r="D101" s="19">
        <f>SUM(D329:D331)</f>
        <v>269.6652</v>
      </c>
      <c r="E101" s="19">
        <f>SUM(E329:E331)</f>
        <v>-2337.36339</v>
      </c>
      <c r="F101" s="19">
        <f>SUM(F329:F331)</f>
        <v>15123.026517999999</v>
      </c>
      <c r="G101" s="19"/>
      <c r="H101" s="19">
        <f>H331</f>
        <v>30719.160152000004</v>
      </c>
      <c r="J101" s="33" t="s">
        <v>170</v>
      </c>
    </row>
    <row r="102" spans="1:10" ht="12.75">
      <c r="A102" s="33" t="s">
        <v>167</v>
      </c>
      <c r="B102" s="19">
        <f>SUM(B332:B334)</f>
        <v>14327.3642302</v>
      </c>
      <c r="C102" s="19">
        <f>SUM(C332:C334)</f>
        <v>-353.34296000000046</v>
      </c>
      <c r="D102" s="19">
        <f>SUM(D332:D334)</f>
        <v>0</v>
      </c>
      <c r="E102" s="19">
        <f>SUM(E332:E334)</f>
        <v>3325.2196974000017</v>
      </c>
      <c r="F102" s="19">
        <f>SUM(F332:F334)</f>
        <v>17299.2409676</v>
      </c>
      <c r="G102" s="19"/>
      <c r="H102" s="19">
        <f>H334</f>
        <v>27393.940454600004</v>
      </c>
      <c r="J102" s="33" t="s">
        <v>171</v>
      </c>
    </row>
    <row r="103" spans="1:10" ht="12.75">
      <c r="A103" s="33" t="s">
        <v>168</v>
      </c>
      <c r="B103" s="19">
        <f>SUM(B335:B337)</f>
        <v>21095.612810000006</v>
      </c>
      <c r="C103" s="19">
        <f>SUM(C335:C337)</f>
        <v>-639.9773460000004</v>
      </c>
      <c r="D103" s="19">
        <f>SUM(D335:D337)</f>
        <v>0</v>
      </c>
      <c r="E103" s="19">
        <f>SUM(E335:E337)</f>
        <v>3255.6021299999948</v>
      </c>
      <c r="F103" s="19">
        <f>SUM(F335:F337)</f>
        <v>23711.237594</v>
      </c>
      <c r="G103" s="19"/>
      <c r="H103" s="19">
        <f>H337</f>
        <v>24138.338324600005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23652.593352000004</v>
      </c>
      <c r="C105" s="19">
        <f>SUM(C339:C341)</f>
        <v>-984.8656119999991</v>
      </c>
      <c r="D105" s="19">
        <f>SUM(D339:D341)</f>
        <v>0</v>
      </c>
      <c r="E105" s="19">
        <f>SUM(E339:E341)</f>
        <v>3415.150292000004</v>
      </c>
      <c r="F105" s="19">
        <f>SUM(F339:F341)</f>
        <v>26082.878032</v>
      </c>
      <c r="G105" s="19"/>
      <c r="H105" s="19">
        <f>H341</f>
        <v>20957.403594360003</v>
      </c>
      <c r="J105" s="33" t="s">
        <v>177</v>
      </c>
    </row>
    <row r="106" spans="1:10" ht="12.75">
      <c r="A106" s="33" t="s">
        <v>174</v>
      </c>
      <c r="B106" s="19">
        <f>SUM(B342:B344)</f>
        <v>12433.784872780001</v>
      </c>
      <c r="C106" s="19">
        <f>SUM(C342:C344)</f>
        <v>-116.22341999999922</v>
      </c>
      <c r="D106" s="19">
        <f>SUM(D342:D344)</f>
        <v>0</v>
      </c>
      <c r="E106" s="19">
        <f>SUM(E342:E344)</f>
        <v>-396.7709644399991</v>
      </c>
      <c r="F106" s="19">
        <f>SUM(F342:F344)</f>
        <v>11920.79048834</v>
      </c>
      <c r="G106" s="19"/>
      <c r="H106" s="19">
        <f>H344</f>
        <v>21354.174558799998</v>
      </c>
      <c r="J106" s="33" t="s">
        <v>178</v>
      </c>
    </row>
    <row r="107" spans="1:10" ht="12.75">
      <c r="A107" s="33" t="s">
        <v>175</v>
      </c>
      <c r="B107" s="19">
        <f>SUM(B345:B347)</f>
        <v>19384.623574279998</v>
      </c>
      <c r="C107" s="19">
        <f>SUM(C345:C347)</f>
        <v>-477.8622531000001</v>
      </c>
      <c r="D107" s="19">
        <f>SUM(D345:D347)</f>
        <v>0</v>
      </c>
      <c r="E107" s="19">
        <f>SUM(E345:E347)</f>
        <v>-8043.41733874</v>
      </c>
      <c r="F107" s="19">
        <f>SUM(F345:F347)</f>
        <v>10863.34398244</v>
      </c>
      <c r="G107" s="19"/>
      <c r="H107" s="19">
        <f>H347</f>
        <v>29397.591897539998</v>
      </c>
      <c r="J107" s="33" t="s">
        <v>179</v>
      </c>
    </row>
    <row r="108" spans="1:10" ht="12.75">
      <c r="A108" s="33" t="s">
        <v>176</v>
      </c>
      <c r="B108" s="19">
        <f>SUM(B348:B350)</f>
        <v>23968.45830212</v>
      </c>
      <c r="C108" s="19">
        <f>SUM(C348:C350)</f>
        <v>-838.244524199999</v>
      </c>
      <c r="D108" s="19">
        <f>SUM(D348:D350)</f>
        <v>0</v>
      </c>
      <c r="E108" s="19">
        <f>SUM(E348:E350)</f>
        <v>-5939.877933920001</v>
      </c>
      <c r="F108" s="19">
        <f>SUM(F348:F350)</f>
        <v>17190.335844</v>
      </c>
      <c r="G108" s="19"/>
      <c r="H108" s="19">
        <f>H350</f>
        <v>35337.469831459995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10001.316634759405</v>
      </c>
      <c r="C110" s="19">
        <f>SUM(C352:C354)</f>
        <v>-1118.1070650444096</v>
      </c>
      <c r="D110" s="19">
        <f>SUM(D352:D354)</f>
        <v>0</v>
      </c>
      <c r="E110" s="19">
        <f>SUM(E352:E354)</f>
        <v>18145.72077718319</v>
      </c>
      <c r="F110" s="19">
        <f>SUM(F352:F354)</f>
        <v>27028.930346898185</v>
      </c>
      <c r="G110" s="19"/>
      <c r="H110" s="19">
        <f>H354</f>
        <v>16924.600714299355</v>
      </c>
      <c r="J110" s="33" t="s">
        <v>208</v>
      </c>
    </row>
    <row r="111" spans="1:10" ht="12.75">
      <c r="A111" s="33" t="s">
        <v>205</v>
      </c>
      <c r="B111" s="19">
        <f>SUM(B355:B357)</f>
        <v>24852.82161742788</v>
      </c>
      <c r="C111" s="19">
        <f>SUM(C355:C357)</f>
        <v>-739.3798815449347</v>
      </c>
      <c r="D111" s="19">
        <f>SUM(D355:D357)</f>
        <v>316.05934719244624</v>
      </c>
      <c r="E111" s="19">
        <f>SUM(E355:E357)</f>
        <v>-12357.523938206683</v>
      </c>
      <c r="F111" s="19">
        <f>SUM(F355:F357)</f>
        <v>11439.858450483816</v>
      </c>
      <c r="G111" s="19"/>
      <c r="H111" s="19">
        <f>H357</f>
        <v>29282.124652506034</v>
      </c>
      <c r="J111" s="33" t="s">
        <v>209</v>
      </c>
    </row>
    <row r="112" spans="1:10" ht="12.75">
      <c r="A112" s="33" t="s">
        <v>206</v>
      </c>
      <c r="B112" s="19">
        <f>SUM(B358:B360)</f>
        <v>15594.64736268636</v>
      </c>
      <c r="C112" s="19">
        <f>SUM(C358:C360)</f>
        <v>355.3134352328236</v>
      </c>
      <c r="D112" s="19">
        <f>SUM(D358:D360)</f>
        <v>0</v>
      </c>
      <c r="E112" s="19">
        <f>SUM(E358:E360)</f>
        <v>-5642.536225879901</v>
      </c>
      <c r="F112" s="19">
        <f>SUM(F358:F360)</f>
        <v>10307.424572039281</v>
      </c>
      <c r="G112" s="19"/>
      <c r="H112" s="19">
        <f>H360</f>
        <v>34924.66087838595</v>
      </c>
      <c r="J112" s="33" t="s">
        <v>210</v>
      </c>
    </row>
    <row r="113" spans="1:10" ht="12.75">
      <c r="A113" s="33" t="s">
        <v>207</v>
      </c>
      <c r="B113" s="19">
        <f>SUM(B361:B363)</f>
        <v>20987.46987950397</v>
      </c>
      <c r="C113" s="19">
        <f>SUM(C361:C363)</f>
        <v>-1099.582142851862</v>
      </c>
      <c r="D113" s="19">
        <f>SUM(D361:D363)</f>
        <v>134.17136242612824</v>
      </c>
      <c r="E113" s="19">
        <f>SUM(E361:E363)</f>
        <v>-1728.6501797291448</v>
      </c>
      <c r="F113" s="19">
        <f>SUM(F361:F363)</f>
        <v>18025.06619449683</v>
      </c>
      <c r="G113" s="19"/>
      <c r="H113" s="19">
        <f>H363</f>
        <v>36653.31105811508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14023.91285388</v>
      </c>
      <c r="C115" s="19">
        <f>SUM(C365:C367)</f>
        <v>-113.6201474000005</v>
      </c>
      <c r="D115" s="19">
        <f>SUM(D365:D367)</f>
        <v>0</v>
      </c>
      <c r="E115" s="19">
        <f>SUM(E365:E367)</f>
        <v>5559.491757349999</v>
      </c>
      <c r="F115" s="19">
        <f>SUM(F365:F367)</f>
        <v>19469.78446383</v>
      </c>
      <c r="G115" s="19"/>
      <c r="H115" s="19">
        <f>H367</f>
        <v>29461.218305650003</v>
      </c>
      <c r="J115" s="33" t="s">
        <v>216</v>
      </c>
    </row>
    <row r="116" spans="1:10" ht="12.75">
      <c r="A116" s="33" t="s">
        <v>213</v>
      </c>
      <c r="B116" s="19">
        <f>SUM(B368:B370)</f>
        <v>20773.714948430003</v>
      </c>
      <c r="C116" s="19">
        <f>SUM(C368:C370)</f>
        <v>-32.79246220000043</v>
      </c>
      <c r="D116" s="19">
        <f>SUM(D368:D370)</f>
        <v>0</v>
      </c>
      <c r="E116" s="19">
        <f>SUM(E368:E370)</f>
        <v>-14349.46808394</v>
      </c>
      <c r="F116" s="19">
        <f>SUM(F368:F370)</f>
        <v>6391.454402290001</v>
      </c>
      <c r="G116" s="19"/>
      <c r="H116" s="19">
        <f>H370</f>
        <v>43810.68638959</v>
      </c>
      <c r="J116" s="33" t="s">
        <v>217</v>
      </c>
    </row>
    <row r="117" spans="1:10" ht="12.75">
      <c r="A117" s="33" t="s">
        <v>214</v>
      </c>
      <c r="B117" s="19">
        <f>SUM(B371:B373)</f>
        <v>15645.967675340002</v>
      </c>
      <c r="C117" s="19">
        <f>SUM(C371:C373)</f>
        <v>1194.4837960000002</v>
      </c>
      <c r="D117" s="19">
        <f>SUM(D371:D373)</f>
        <v>853.2735100000001</v>
      </c>
      <c r="E117" s="19">
        <f>SUM(E371:E373)</f>
        <v>-13869.990053300002</v>
      </c>
      <c r="F117" s="19">
        <f>SUM(F371:F373)</f>
        <v>2117.1879080400004</v>
      </c>
      <c r="G117" s="19"/>
      <c r="H117" s="19">
        <f>H373</f>
        <v>57680.67644289001</v>
      </c>
      <c r="J117" s="33" t="s">
        <v>218</v>
      </c>
    </row>
    <row r="118" spans="1:10" ht="12.75">
      <c r="A118" s="33" t="s">
        <v>215</v>
      </c>
      <c r="B118" s="19">
        <f>SUM(B374:B376)</f>
        <v>7341.020653310001</v>
      </c>
      <c r="C118" s="19">
        <f>SUM(C374:C376)</f>
        <v>87.73259693999994</v>
      </c>
      <c r="D118" s="19">
        <f>SUM(D374:D376)</f>
        <v>253.90585000000002</v>
      </c>
      <c r="E118" s="19">
        <f>SUM(E374:E376)</f>
        <v>2923.092831349993</v>
      </c>
      <c r="F118" s="19">
        <f>SUM(F374:F376)</f>
        <v>10097.940231600001</v>
      </c>
      <c r="G118" s="19"/>
      <c r="H118" s="19">
        <f>H376</f>
        <v>54757.58361154001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2414.95803027</v>
      </c>
      <c r="C120" s="19">
        <f>SUM(C378:C380)</f>
        <v>118.48032317000022</v>
      </c>
      <c r="D120" s="19">
        <f>SUM(D378:D380)</f>
        <v>0</v>
      </c>
      <c r="E120" s="19">
        <f>SUM(E378:E380)</f>
        <v>11026.632936689999</v>
      </c>
      <c r="F120" s="19">
        <f>SUM(F378:F380)</f>
        <v>13560.07129013</v>
      </c>
      <c r="G120" s="19"/>
      <c r="H120" s="19">
        <f>H380</f>
        <v>46038.87931423001</v>
      </c>
      <c r="J120" s="33" t="s">
        <v>224</v>
      </c>
    </row>
    <row r="121" spans="1:10" ht="12.75">
      <c r="A121" s="33" t="s">
        <v>221</v>
      </c>
      <c r="B121" s="19">
        <f>SUM(B381:B383)</f>
        <v>7581.89765777</v>
      </c>
      <c r="C121" s="19">
        <f>SUM(C381:C383)</f>
        <v>2307.0752459524</v>
      </c>
      <c r="D121" s="19">
        <f>SUM(D381:D383)</f>
        <v>0</v>
      </c>
      <c r="E121" s="19">
        <f>SUM(E381:E383)</f>
        <v>-3966.9016968224014</v>
      </c>
      <c r="F121" s="19">
        <f>SUM(F381:F383)</f>
        <v>5922.0712069</v>
      </c>
      <c r="G121" s="19"/>
      <c r="H121" s="19">
        <f>H383</f>
        <v>50005.781011052415</v>
      </c>
      <c r="J121" s="33" t="s">
        <v>225</v>
      </c>
    </row>
    <row r="122" spans="1:10" ht="12.75">
      <c r="A122" s="33" t="s">
        <v>222</v>
      </c>
      <c r="B122" s="19">
        <f>SUM(B384:B386)</f>
        <v>10437.85195076</v>
      </c>
      <c r="C122" s="19">
        <f>SUM(C384:C386)</f>
        <v>-134.1783068999995</v>
      </c>
      <c r="D122" s="19">
        <f>SUM(D384:D386)</f>
        <v>1077.7671299999997</v>
      </c>
      <c r="E122" s="19">
        <f>SUM(E384:E386)</f>
        <v>-3971.009723560007</v>
      </c>
      <c r="F122" s="19">
        <f>SUM(F384:F386)</f>
        <v>5254.896790299999</v>
      </c>
      <c r="G122" s="19"/>
      <c r="H122" s="19">
        <f>H386</f>
        <v>53976.79073461242</v>
      </c>
      <c r="J122" s="33" t="s">
        <v>226</v>
      </c>
    </row>
    <row r="123" spans="1:10" ht="12.75">
      <c r="A123" s="33" t="s">
        <v>223</v>
      </c>
      <c r="B123" s="19">
        <f>SUM(B387:B389)</f>
        <v>7180.736252029999</v>
      </c>
      <c r="C123" s="19">
        <f>SUM(C387:C389)</f>
        <v>-367.5064799999995</v>
      </c>
      <c r="D123" s="19">
        <f>SUM(D387:D389)</f>
        <v>3894.5553899999995</v>
      </c>
      <c r="E123" s="19">
        <f>SUM(E387:E389)</f>
        <v>5540.055602940003</v>
      </c>
      <c r="F123" s="19">
        <f>SUM(F387:F389)</f>
        <v>8458.72998497</v>
      </c>
      <c r="G123" s="19"/>
      <c r="H123" s="19">
        <f>H389</f>
        <v>48436.735131672416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1443.9968106</v>
      </c>
      <c r="C125" s="19">
        <f>SUM(C391:C393)</f>
        <v>125.11538999999993</v>
      </c>
      <c r="D125" s="19">
        <f>SUM(D391:D393)</f>
        <v>9207.26994</v>
      </c>
      <c r="E125" s="19">
        <f>SUM(E391:E393)</f>
        <v>23511.345593300008</v>
      </c>
      <c r="F125" s="19">
        <f>SUM(F391:F393)</f>
        <v>15873.187853899999</v>
      </c>
      <c r="G125" s="19"/>
      <c r="H125" s="19">
        <f>SUM(H393)</f>
        <v>24925.389538372412</v>
      </c>
      <c r="J125" s="33" t="s">
        <v>232</v>
      </c>
    </row>
    <row r="126" spans="1:10" ht="12.75">
      <c r="A126" s="33" t="s">
        <v>229</v>
      </c>
      <c r="B126" s="19">
        <f>SUM(B394:B396)</f>
        <v>4322.6951209</v>
      </c>
      <c r="C126" s="19">
        <f>SUM(C394:C396)</f>
        <v>82.63383007000002</v>
      </c>
      <c r="D126" s="19">
        <f>SUM(D394:D396)</f>
        <v>3749.13077</v>
      </c>
      <c r="E126" s="19">
        <f>SUM(E394:E396)</f>
        <v>6099.111800129999</v>
      </c>
      <c r="F126" s="19">
        <f>SUM(F394:F396)</f>
        <v>6755.3099811</v>
      </c>
      <c r="G126" s="19"/>
      <c r="H126" s="19">
        <f>SUM(H396)</f>
        <v>18826.27773824241</v>
      </c>
      <c r="J126" s="33" t="s">
        <v>233</v>
      </c>
    </row>
    <row r="127" spans="1:10" ht="12.75">
      <c r="A127" s="33" t="s">
        <v>230</v>
      </c>
      <c r="B127" s="19">
        <f>SUM(B397:B399)</f>
        <v>4094.5915975000003</v>
      </c>
      <c r="C127" s="19">
        <f>SUM(C397:C399)</f>
        <v>2372.4438781999997</v>
      </c>
      <c r="D127" s="19">
        <f>SUM(D397:D399)</f>
        <v>595.71809</v>
      </c>
      <c r="E127" s="19">
        <f>SUM(E397:E399)</f>
        <v>3517.6909600999998</v>
      </c>
      <c r="F127" s="19">
        <f>SUM(F397:F399)</f>
        <v>9389.0083458</v>
      </c>
      <c r="G127" s="19"/>
      <c r="H127" s="19">
        <f>SUM(H399)</f>
        <v>15308.586778142411</v>
      </c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3.5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15140.2594</v>
      </c>
      <c r="C131" s="4">
        <v>-799.4362</v>
      </c>
      <c r="D131" s="4">
        <v>652.6041</v>
      </c>
      <c r="E131" s="11">
        <v>5190.4112000000005</v>
      </c>
      <c r="F131" s="4">
        <v>18878.630299999997</v>
      </c>
      <c r="G131" s="4"/>
      <c r="H131" s="4">
        <v>132323.57069999998</v>
      </c>
      <c r="J131" s="20" t="s">
        <v>92</v>
      </c>
    </row>
    <row r="132" spans="1:10" ht="12.75">
      <c r="A132" s="36" t="s">
        <v>81</v>
      </c>
      <c r="B132" s="4">
        <v>11275.0446</v>
      </c>
      <c r="C132" s="4">
        <v>516.1407999999999</v>
      </c>
      <c r="D132" s="4">
        <v>405.07319999999993</v>
      </c>
      <c r="E132" s="4">
        <v>5648.8744</v>
      </c>
      <c r="F132" s="4">
        <v>17034.9866</v>
      </c>
      <c r="G132" s="4"/>
      <c r="H132" s="4">
        <v>126674.6963</v>
      </c>
      <c r="J132" s="20" t="s">
        <v>93</v>
      </c>
    </row>
    <row r="133" spans="1:10" ht="12.75">
      <c r="A133" s="36" t="s">
        <v>82</v>
      </c>
      <c r="B133" s="4">
        <v>6986.419599999999</v>
      </c>
      <c r="C133" s="4">
        <v>213.09009999999998</v>
      </c>
      <c r="D133" s="4">
        <v>651.1598999999999</v>
      </c>
      <c r="E133" s="4">
        <v>13031.2617</v>
      </c>
      <c r="F133" s="4">
        <v>19579.6115</v>
      </c>
      <c r="G133" s="4"/>
      <c r="H133" s="4">
        <v>113643.4346</v>
      </c>
      <c r="J133" s="20" t="s">
        <v>94</v>
      </c>
    </row>
    <row r="134" spans="1:10" ht="12.75">
      <c r="A134" s="36" t="s">
        <v>83</v>
      </c>
      <c r="B134" s="4">
        <v>18084.687999999995</v>
      </c>
      <c r="C134" s="12">
        <v>-0.636</v>
      </c>
      <c r="D134" s="12">
        <v>348.92369999999994</v>
      </c>
      <c r="E134" s="12">
        <v>-867.3886000000001</v>
      </c>
      <c r="F134" s="12">
        <v>16867.739699999995</v>
      </c>
      <c r="G134" s="12"/>
      <c r="H134" s="4">
        <v>114510.82319999998</v>
      </c>
      <c r="J134" s="20" t="s">
        <v>95</v>
      </c>
    </row>
    <row r="135" spans="1:10" ht="12.75">
      <c r="A135" s="36" t="s">
        <v>84</v>
      </c>
      <c r="B135" s="4">
        <v>7592.3265</v>
      </c>
      <c r="C135" s="12">
        <v>-0.8111000000000004</v>
      </c>
      <c r="D135" s="12">
        <v>73.6293</v>
      </c>
      <c r="E135" s="12">
        <v>5157.952199999999</v>
      </c>
      <c r="F135" s="12">
        <v>12675.8383</v>
      </c>
      <c r="G135" s="12"/>
      <c r="H135" s="4">
        <v>109352.87099999998</v>
      </c>
      <c r="J135" s="20" t="s">
        <v>96</v>
      </c>
    </row>
    <row r="136" spans="1:10" ht="12.75">
      <c r="A136" s="36" t="s">
        <v>85</v>
      </c>
      <c r="B136" s="4">
        <v>8943.4269</v>
      </c>
      <c r="C136" s="12">
        <v>30.0338</v>
      </c>
      <c r="D136" s="12">
        <v>130.7748</v>
      </c>
      <c r="E136" s="12">
        <v>2891.9654</v>
      </c>
      <c r="F136" s="12">
        <v>11734.6513</v>
      </c>
      <c r="G136" s="12"/>
      <c r="H136" s="4">
        <v>106460.9056</v>
      </c>
      <c r="J136" s="20" t="s">
        <v>97</v>
      </c>
    </row>
    <row r="137" spans="1:10" ht="12.75">
      <c r="A137" s="36" t="s">
        <v>86</v>
      </c>
      <c r="B137" s="4">
        <v>15695.382499999998</v>
      </c>
      <c r="C137" s="12">
        <v>-12.0719</v>
      </c>
      <c r="D137" s="12">
        <v>168.17459999999997</v>
      </c>
      <c r="E137" s="12">
        <v>-5702.5113</v>
      </c>
      <c r="F137" s="12">
        <v>9812.624699999998</v>
      </c>
      <c r="G137" s="12"/>
      <c r="H137" s="4">
        <v>112163.4169</v>
      </c>
      <c r="J137" s="20" t="s">
        <v>98</v>
      </c>
    </row>
    <row r="138" spans="1:10" ht="12.75">
      <c r="A138" s="36" t="s">
        <v>87</v>
      </c>
      <c r="B138" s="12">
        <v>22114.5156</v>
      </c>
      <c r="C138" s="12">
        <v>14.9254</v>
      </c>
      <c r="D138" s="12">
        <v>105.8748</v>
      </c>
      <c r="E138" s="12">
        <v>-12497.8669</v>
      </c>
      <c r="F138" s="12">
        <v>9525.699299999998</v>
      </c>
      <c r="G138" s="12"/>
      <c r="H138" s="12">
        <v>124661.28379999999</v>
      </c>
      <c r="J138" s="20" t="s">
        <v>99</v>
      </c>
    </row>
    <row r="139" spans="1:10" ht="12.75">
      <c r="A139" s="36" t="s">
        <v>88</v>
      </c>
      <c r="B139" s="12">
        <v>25589.1606</v>
      </c>
      <c r="C139" s="12">
        <v>-2.332</v>
      </c>
      <c r="D139" s="12">
        <v>422.12969999999996</v>
      </c>
      <c r="E139" s="12">
        <v>-13905.1675</v>
      </c>
      <c r="F139" s="12">
        <v>11259.5314</v>
      </c>
      <c r="G139" s="12"/>
      <c r="H139" s="12">
        <v>138566.45130000002</v>
      </c>
      <c r="J139" s="20" t="s">
        <v>100</v>
      </c>
    </row>
    <row r="140" spans="1:10" ht="12.75">
      <c r="A140" s="36" t="s">
        <v>89</v>
      </c>
      <c r="B140" s="12">
        <v>22747.2627</v>
      </c>
      <c r="C140" s="12">
        <v>-795</v>
      </c>
      <c r="D140" s="12">
        <v>157.79129999999998</v>
      </c>
      <c r="E140" s="12">
        <v>-9498.087</v>
      </c>
      <c r="F140" s="12">
        <v>12296.384399999999</v>
      </c>
      <c r="G140" s="12"/>
      <c r="H140" s="12">
        <v>148064.53830000001</v>
      </c>
      <c r="J140" s="20" t="s">
        <v>101</v>
      </c>
    </row>
    <row r="141" spans="1:10" ht="12.75">
      <c r="A141" s="36" t="s">
        <v>90</v>
      </c>
      <c r="B141" s="12">
        <v>8690.5433</v>
      </c>
      <c r="C141" s="12">
        <v>95.68289999999999</v>
      </c>
      <c r="D141" s="12">
        <v>389.4776</v>
      </c>
      <c r="E141" s="12">
        <v>8959.382</v>
      </c>
      <c r="F141" s="12">
        <v>17356.1306</v>
      </c>
      <c r="G141" s="12"/>
      <c r="H141" s="12">
        <v>139105.1563</v>
      </c>
      <c r="J141" s="20" t="s">
        <v>102</v>
      </c>
    </row>
    <row r="142" spans="1:10" ht="13.5" thickBot="1">
      <c r="A142" s="41" t="s">
        <v>91</v>
      </c>
      <c r="B142" s="42">
        <v>11947.120499999997</v>
      </c>
      <c r="C142" s="42">
        <v>130.17329999999998</v>
      </c>
      <c r="D142" s="42">
        <v>632.3176</v>
      </c>
      <c r="E142" s="42">
        <v>7533.0559</v>
      </c>
      <c r="F142" s="42">
        <v>18978.0321</v>
      </c>
      <c r="G142" s="42"/>
      <c r="H142" s="42">
        <v>131572.1004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12">
        <v>9522.282799999999</v>
      </c>
      <c r="C144" s="12">
        <v>529.5631999999999</v>
      </c>
      <c r="D144" s="12">
        <v>682.9985499999999</v>
      </c>
      <c r="E144" s="12">
        <v>10326.832849999999</v>
      </c>
      <c r="F144" s="12">
        <v>19695.6803</v>
      </c>
      <c r="G144" s="12"/>
      <c r="H144" s="12">
        <v>122503.94804999998</v>
      </c>
      <c r="J144" s="20" t="s">
        <v>92</v>
      </c>
    </row>
    <row r="145" spans="1:10" ht="12.75">
      <c r="A145" s="36" t="s">
        <v>81</v>
      </c>
      <c r="B145" s="12">
        <v>7524.34145</v>
      </c>
      <c r="C145" s="12">
        <v>-667.4874</v>
      </c>
      <c r="D145" s="12">
        <v>251.34909999999996</v>
      </c>
      <c r="E145" s="12">
        <v>8773.161300000002</v>
      </c>
      <c r="F145" s="12">
        <v>15378.66625</v>
      </c>
      <c r="G145" s="12"/>
      <c r="H145" s="12">
        <v>113730.78675</v>
      </c>
      <c r="J145" s="20" t="s">
        <v>93</v>
      </c>
    </row>
    <row r="146" spans="1:10" ht="12.75">
      <c r="A146" s="36" t="s">
        <v>82</v>
      </c>
      <c r="B146" s="12">
        <v>20110.697049999995</v>
      </c>
      <c r="C146" s="12">
        <v>132.64515</v>
      </c>
      <c r="D146" s="12">
        <v>152.73594999999997</v>
      </c>
      <c r="E146" s="12">
        <v>-6478.681949999999</v>
      </c>
      <c r="F146" s="12">
        <v>13611.924299999999</v>
      </c>
      <c r="G146" s="12"/>
      <c r="H146" s="12">
        <v>120209.4687</v>
      </c>
      <c r="J146" s="20" t="s">
        <v>94</v>
      </c>
    </row>
    <row r="147" spans="1:10" ht="12.75">
      <c r="A147" s="36" t="s">
        <v>83</v>
      </c>
      <c r="B147" s="12">
        <v>9996.8902</v>
      </c>
      <c r="C147" s="12">
        <v>500.84275</v>
      </c>
      <c r="D147" s="12">
        <v>438.9681</v>
      </c>
      <c r="E147" s="12">
        <v>3011.68725</v>
      </c>
      <c r="F147" s="12">
        <v>13070.4521</v>
      </c>
      <c r="G147" s="12"/>
      <c r="H147" s="12">
        <v>117197.78145000001</v>
      </c>
      <c r="J147" s="20" t="s">
        <v>95</v>
      </c>
    </row>
    <row r="148" spans="1:10" ht="12.75">
      <c r="A148" s="36" t="s">
        <v>84</v>
      </c>
      <c r="B148" s="12">
        <v>11373.7601</v>
      </c>
      <c r="C148" s="12">
        <v>0.8115</v>
      </c>
      <c r="D148" s="12">
        <v>677.8931</v>
      </c>
      <c r="E148" s="12">
        <v>-2236.3342</v>
      </c>
      <c r="F148" s="12">
        <v>8460.344299999999</v>
      </c>
      <c r="G148" s="12"/>
      <c r="H148" s="12">
        <v>119434.11564999999</v>
      </c>
      <c r="J148" s="20" t="s">
        <v>96</v>
      </c>
    </row>
    <row r="149" spans="1:10" ht="12.75">
      <c r="A149" s="36" t="s">
        <v>85</v>
      </c>
      <c r="B149" s="12">
        <v>9193.9841</v>
      </c>
      <c r="C149" s="12">
        <v>-5.989</v>
      </c>
      <c r="D149" s="12">
        <v>130.9347</v>
      </c>
      <c r="E149" s="12">
        <v>395.2673999999999</v>
      </c>
      <c r="F149" s="12">
        <v>9452.3278</v>
      </c>
      <c r="G149" s="12"/>
      <c r="H149" s="12">
        <v>119038.84825</v>
      </c>
      <c r="J149" s="20" t="s">
        <v>97</v>
      </c>
    </row>
    <row r="150" spans="1:10" ht="12.75">
      <c r="A150" s="36" t="s">
        <v>86</v>
      </c>
      <c r="B150" s="12">
        <v>15393.427800000001</v>
      </c>
      <c r="C150" s="19">
        <v>0</v>
      </c>
      <c r="D150" s="12">
        <v>166.89675</v>
      </c>
      <c r="E150" s="12">
        <v>-5144.77935</v>
      </c>
      <c r="F150" s="12">
        <v>10081.751699999999</v>
      </c>
      <c r="G150" s="12"/>
      <c r="H150" s="12">
        <v>124183.62759999999</v>
      </c>
      <c r="J150" s="20" t="s">
        <v>98</v>
      </c>
    </row>
    <row r="151" spans="1:10" ht="12.75">
      <c r="A151" s="36" t="s">
        <v>87</v>
      </c>
      <c r="B151" s="12">
        <v>17385.294100000003</v>
      </c>
      <c r="C151" s="12">
        <v>-12.222900000000024</v>
      </c>
      <c r="D151" s="12">
        <v>85.58545</v>
      </c>
      <c r="E151" s="12">
        <v>-4649.733499999999</v>
      </c>
      <c r="F151" s="12">
        <v>12637.75225</v>
      </c>
      <c r="G151" s="12"/>
      <c r="H151" s="12">
        <v>128833.3611</v>
      </c>
      <c r="J151" s="20" t="s">
        <v>99</v>
      </c>
    </row>
    <row r="152" spans="1:10" ht="12.75">
      <c r="A152" s="36" t="s">
        <v>88</v>
      </c>
      <c r="B152" s="12">
        <v>12994.34025</v>
      </c>
      <c r="C152" s="12">
        <v>71.6049</v>
      </c>
      <c r="D152" s="12">
        <v>352.31975</v>
      </c>
      <c r="E152" s="12">
        <v>2350.2329</v>
      </c>
      <c r="F152" s="12">
        <v>15063.8583</v>
      </c>
      <c r="G152" s="12"/>
      <c r="H152" s="12">
        <v>126483.1282</v>
      </c>
      <c r="J152" s="20" t="s">
        <v>100</v>
      </c>
    </row>
    <row r="153" spans="1:10" ht="12.75">
      <c r="A153" s="36" t="s">
        <v>89</v>
      </c>
      <c r="B153" s="12">
        <v>20585.031549999996</v>
      </c>
      <c r="C153" s="12">
        <v>-4.861050000000003</v>
      </c>
      <c r="D153" s="12">
        <v>143.17895</v>
      </c>
      <c r="E153" s="12">
        <v>-2724.15955</v>
      </c>
      <c r="F153" s="12">
        <v>17712.832</v>
      </c>
      <c r="G153" s="12"/>
      <c r="H153" s="12">
        <v>129207.28774999999</v>
      </c>
      <c r="J153" s="20" t="s">
        <v>101</v>
      </c>
    </row>
    <row r="154" spans="1:10" ht="12.75">
      <c r="A154" s="36" t="s">
        <v>90</v>
      </c>
      <c r="B154" s="12">
        <v>8742.848999999998</v>
      </c>
      <c r="C154" s="12">
        <v>-0.7155</v>
      </c>
      <c r="D154" s="12">
        <v>883.3686</v>
      </c>
      <c r="E154" s="12">
        <v>11704.84975</v>
      </c>
      <c r="F154" s="12">
        <v>19563.614650000003</v>
      </c>
      <c r="G154" s="12"/>
      <c r="H154" s="12">
        <v>117502.43799999998</v>
      </c>
      <c r="J154" s="20" t="s">
        <v>102</v>
      </c>
    </row>
    <row r="155" spans="1:10" ht="13.5" thickBot="1">
      <c r="A155" s="41" t="s">
        <v>91</v>
      </c>
      <c r="B155" s="42">
        <v>16346.5137</v>
      </c>
      <c r="C155" s="42">
        <v>968.1045999999999</v>
      </c>
      <c r="D155" s="42">
        <v>269.02955</v>
      </c>
      <c r="E155" s="42">
        <v>5035.3843</v>
      </c>
      <c r="F155" s="42">
        <v>22080.973049999997</v>
      </c>
      <c r="G155" s="42"/>
      <c r="H155" s="42">
        <v>112467.05369999999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12">
        <v>18898.03991</v>
      </c>
      <c r="C157" s="12">
        <v>111.71152000000002</v>
      </c>
      <c r="D157" s="12">
        <v>871.7325</v>
      </c>
      <c r="E157" s="12">
        <v>3791.45143</v>
      </c>
      <c r="F157" s="12">
        <v>21929.47036</v>
      </c>
      <c r="G157" s="12"/>
      <c r="H157" s="12">
        <v>106889.72111</v>
      </c>
      <c r="J157" s="20" t="s">
        <v>92</v>
      </c>
    </row>
    <row r="158" spans="1:10" ht="12.75">
      <c r="A158" s="36" t="s">
        <v>81</v>
      </c>
      <c r="B158" s="12">
        <v>17636.150080000003</v>
      </c>
      <c r="C158" s="12">
        <v>-27.551820000000006</v>
      </c>
      <c r="D158" s="12">
        <v>606.7752800000001</v>
      </c>
      <c r="E158" s="12">
        <v>4735.57553</v>
      </c>
      <c r="F158" s="12">
        <v>21737.39851</v>
      </c>
      <c r="G158" s="12"/>
      <c r="H158" s="12">
        <v>102154.14558</v>
      </c>
      <c r="J158" s="20" t="s">
        <v>93</v>
      </c>
    </row>
    <row r="159" spans="1:10" ht="12.75">
      <c r="A159" s="36" t="s">
        <v>82</v>
      </c>
      <c r="B159" s="12">
        <v>17367.585930000005</v>
      </c>
      <c r="C159" s="12">
        <v>-48.639790000000005</v>
      </c>
      <c r="D159" s="12">
        <v>589.14279</v>
      </c>
      <c r="E159" s="12">
        <v>6647.68154</v>
      </c>
      <c r="F159" s="12">
        <v>23377.48489</v>
      </c>
      <c r="G159" s="12"/>
      <c r="H159" s="12">
        <v>95506.46404</v>
      </c>
      <c r="J159" s="20" t="s">
        <v>94</v>
      </c>
    </row>
    <row r="160" spans="1:10" ht="12.75">
      <c r="A160" s="36" t="s">
        <v>83</v>
      </c>
      <c r="B160" s="12">
        <v>15616.177310000001</v>
      </c>
      <c r="C160" s="12">
        <v>0.8540100000000093</v>
      </c>
      <c r="D160" s="12">
        <v>137.96867</v>
      </c>
      <c r="E160" s="12">
        <v>4745.86805</v>
      </c>
      <c r="F160" s="12">
        <v>20224.9307</v>
      </c>
      <c r="G160" s="12"/>
      <c r="H160" s="12">
        <v>90760.59599</v>
      </c>
      <c r="J160" s="20" t="s">
        <v>95</v>
      </c>
    </row>
    <row r="161" spans="1:10" ht="12.75">
      <c r="A161" s="36" t="s">
        <v>84</v>
      </c>
      <c r="B161" s="12">
        <v>8503.701120000002</v>
      </c>
      <c r="C161" s="12">
        <v>244.29064000000002</v>
      </c>
      <c r="D161" s="19">
        <v>0</v>
      </c>
      <c r="E161" s="12">
        <v>9372.564450000002</v>
      </c>
      <c r="F161" s="12">
        <v>18120.556210000002</v>
      </c>
      <c r="G161" s="12"/>
      <c r="H161" s="12">
        <v>81388.03154000001</v>
      </c>
      <c r="J161" s="20" t="s">
        <v>96</v>
      </c>
    </row>
    <row r="162" spans="1:10" ht="12.75">
      <c r="A162" s="36" t="s">
        <v>85</v>
      </c>
      <c r="B162" s="12">
        <v>29170.07911</v>
      </c>
      <c r="C162" s="12">
        <v>-6.256949999999997</v>
      </c>
      <c r="D162" s="12">
        <v>169.44996</v>
      </c>
      <c r="E162" s="12">
        <v>-13081.4413</v>
      </c>
      <c r="F162" s="12">
        <v>15912.930900000001</v>
      </c>
      <c r="G162" s="12"/>
      <c r="H162" s="12">
        <v>94469.47283999999</v>
      </c>
      <c r="J162" s="20" t="s">
        <v>97</v>
      </c>
    </row>
    <row r="163" spans="1:10" ht="12.75">
      <c r="A163" s="36" t="s">
        <v>86</v>
      </c>
      <c r="B163" s="12">
        <v>13024.93338</v>
      </c>
      <c r="C163" s="12">
        <v>-4.869270000000004</v>
      </c>
      <c r="D163" s="12">
        <v>79.33384</v>
      </c>
      <c r="E163" s="12">
        <v>6913.049660000001</v>
      </c>
      <c r="F163" s="12">
        <v>19853.77993</v>
      </c>
      <c r="G163" s="12"/>
      <c r="H163" s="12">
        <v>87556.42318000001</v>
      </c>
      <c r="J163" s="20" t="s">
        <v>98</v>
      </c>
    </row>
    <row r="164" spans="1:10" ht="12.75">
      <c r="A164" s="36" t="s">
        <v>87</v>
      </c>
      <c r="B164" s="12">
        <v>24287.83642</v>
      </c>
      <c r="C164" s="12">
        <v>0.00020000000000436558</v>
      </c>
      <c r="D164" s="12">
        <v>86.62919000000001</v>
      </c>
      <c r="E164" s="12">
        <v>-6057.30623</v>
      </c>
      <c r="F164" s="12">
        <v>18143.9012</v>
      </c>
      <c r="G164" s="12"/>
      <c r="H164" s="12">
        <v>93613.72941000001</v>
      </c>
      <c r="J164" s="20" t="s">
        <v>99</v>
      </c>
    </row>
    <row r="165" spans="1:10" ht="12.75">
      <c r="A165" s="36" t="s">
        <v>88</v>
      </c>
      <c r="B165" s="12">
        <v>22605.20552</v>
      </c>
      <c r="C165" s="12">
        <v>38.39464000000002</v>
      </c>
      <c r="D165" s="12">
        <v>347.93901</v>
      </c>
      <c r="E165" s="12">
        <v>10.514030000000004</v>
      </c>
      <c r="F165" s="12">
        <v>22306.17518</v>
      </c>
      <c r="G165" s="12"/>
      <c r="H165" s="12">
        <v>93603.21538</v>
      </c>
      <c r="J165" s="20" t="s">
        <v>100</v>
      </c>
    </row>
    <row r="166" spans="1:10" ht="12.75">
      <c r="A166" s="36" t="s">
        <v>89</v>
      </c>
      <c r="B166" s="12">
        <v>30148.75759</v>
      </c>
      <c r="C166" s="12">
        <v>-18.089399999999994</v>
      </c>
      <c r="D166" s="12">
        <v>251.84826</v>
      </c>
      <c r="E166" s="12">
        <v>-10261.162960000001</v>
      </c>
      <c r="F166" s="12">
        <v>19617.65697</v>
      </c>
      <c r="G166" s="12"/>
      <c r="H166" s="12">
        <v>103864.37834000001</v>
      </c>
      <c r="J166" s="20" t="s">
        <v>101</v>
      </c>
    </row>
    <row r="167" spans="1:10" ht="12.75">
      <c r="A167" s="36" t="s">
        <v>90</v>
      </c>
      <c r="B167" s="12">
        <v>21244.01424</v>
      </c>
      <c r="C167" s="12">
        <v>-16.14573999999999</v>
      </c>
      <c r="D167" s="12">
        <v>181.98807</v>
      </c>
      <c r="E167" s="12">
        <v>-1390.9628400000001</v>
      </c>
      <c r="F167" s="12">
        <v>19644.917590000005</v>
      </c>
      <c r="G167" s="12"/>
      <c r="H167" s="12">
        <v>105255.34118</v>
      </c>
      <c r="J167" s="20" t="s">
        <v>102</v>
      </c>
    </row>
    <row r="168" spans="1:10" ht="13.5" thickBot="1">
      <c r="A168" s="41" t="s">
        <v>91</v>
      </c>
      <c r="B168" s="42">
        <v>18373.96371</v>
      </c>
      <c r="C168" s="42">
        <v>65.85876000000002</v>
      </c>
      <c r="D168" s="42">
        <v>442.61773999999997</v>
      </c>
      <c r="E168" s="42">
        <v>-1290.1200800000004</v>
      </c>
      <c r="F168" s="42">
        <v>16707.08465</v>
      </c>
      <c r="G168" s="42"/>
      <c r="H168" s="42">
        <v>106545.46126000001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12">
        <v>17473.6646</v>
      </c>
      <c r="C170" s="12">
        <v>-59.18319999999997</v>
      </c>
      <c r="D170" s="12">
        <v>159.0636</v>
      </c>
      <c r="E170" s="12">
        <v>4270.9979</v>
      </c>
      <c r="F170" s="12">
        <v>21526.415699999998</v>
      </c>
      <c r="G170" s="12"/>
      <c r="H170" s="12">
        <v>101742.80210000002</v>
      </c>
      <c r="J170" s="20" t="s">
        <v>92</v>
      </c>
    </row>
    <row r="171" spans="1:10" ht="12.75">
      <c r="A171" s="36" t="s">
        <v>81</v>
      </c>
      <c r="B171" s="12">
        <v>18900.014400000004</v>
      </c>
      <c r="C171" s="12">
        <v>-19.36099999999998</v>
      </c>
      <c r="D171" s="12">
        <v>100.0335</v>
      </c>
      <c r="E171" s="12">
        <v>-132.5611000000001</v>
      </c>
      <c r="F171" s="12">
        <v>18648.058800000003</v>
      </c>
      <c r="G171" s="12"/>
      <c r="H171" s="12">
        <v>101875.3632</v>
      </c>
      <c r="J171" s="20" t="s">
        <v>93</v>
      </c>
    </row>
    <row r="172" spans="1:10" ht="12.75">
      <c r="A172" s="36" t="s">
        <v>82</v>
      </c>
      <c r="B172" s="12">
        <v>19768.2822</v>
      </c>
      <c r="C172" s="12">
        <v>-43.53960000000001</v>
      </c>
      <c r="D172" s="12">
        <v>134.51280000000003</v>
      </c>
      <c r="E172" s="12">
        <v>250.15589999999997</v>
      </c>
      <c r="F172" s="12">
        <v>19840.3857</v>
      </c>
      <c r="G172" s="12"/>
      <c r="H172" s="12">
        <v>101625.2073</v>
      </c>
      <c r="J172" s="20" t="s">
        <v>94</v>
      </c>
    </row>
    <row r="173" spans="1:10" ht="12.75">
      <c r="A173" s="36" t="s">
        <v>83</v>
      </c>
      <c r="B173" s="12">
        <v>11299.820300000001</v>
      </c>
      <c r="C173" s="12">
        <v>-38.97829999999999</v>
      </c>
      <c r="D173" s="12">
        <v>227.99280000000002</v>
      </c>
      <c r="E173" s="12">
        <v>2353.3085</v>
      </c>
      <c r="F173" s="12">
        <v>13386.157700000002</v>
      </c>
      <c r="G173" s="12"/>
      <c r="H173" s="12">
        <v>99271.89880000001</v>
      </c>
      <c r="J173" s="20" t="s">
        <v>95</v>
      </c>
    </row>
    <row r="174" spans="1:10" ht="12.75">
      <c r="A174" s="36" t="s">
        <v>84</v>
      </c>
      <c r="B174" s="12">
        <v>13798.675700000002</v>
      </c>
      <c r="C174" s="12">
        <v>76.03520000000002</v>
      </c>
      <c r="D174" s="12">
        <v>463.82930000000005</v>
      </c>
      <c r="E174" s="12">
        <v>-2998.0618999999997</v>
      </c>
      <c r="F174" s="12">
        <v>10412.8197</v>
      </c>
      <c r="G174" s="12"/>
      <c r="H174" s="12">
        <v>102269.96070000003</v>
      </c>
      <c r="J174" s="20" t="s">
        <v>96</v>
      </c>
    </row>
    <row r="175" spans="1:10" ht="12.75">
      <c r="A175" s="36" t="s">
        <v>85</v>
      </c>
      <c r="B175" s="12">
        <v>24939.142600000003</v>
      </c>
      <c r="C175" s="12">
        <v>-117.06279999999998</v>
      </c>
      <c r="D175" s="12">
        <v>133.4796</v>
      </c>
      <c r="E175" s="12">
        <v>-12492.9505</v>
      </c>
      <c r="F175" s="12">
        <v>12295.649700000002</v>
      </c>
      <c r="G175" s="12"/>
      <c r="H175" s="12">
        <v>114662.91120000002</v>
      </c>
      <c r="J175" s="20" t="s">
        <v>97</v>
      </c>
    </row>
    <row r="176" spans="1:10" ht="12.75">
      <c r="A176" s="36" t="s">
        <v>86</v>
      </c>
      <c r="B176" s="12">
        <v>12069.2243</v>
      </c>
      <c r="C176" s="12">
        <v>-5.1736999999999975</v>
      </c>
      <c r="D176" s="12">
        <v>192.7902</v>
      </c>
      <c r="E176" s="12">
        <v>-434.8833</v>
      </c>
      <c r="F176" s="12">
        <v>11436.377100000002</v>
      </c>
      <c r="G176" s="12"/>
      <c r="H176" s="12">
        <v>115097.7945</v>
      </c>
      <c r="J176" s="20" t="s">
        <v>98</v>
      </c>
    </row>
    <row r="177" spans="1:10" ht="12.75">
      <c r="A177" s="36" t="s">
        <v>87</v>
      </c>
      <c r="B177" s="12">
        <v>15976.166600000002</v>
      </c>
      <c r="C177" s="12">
        <v>-4.5998999999999945</v>
      </c>
      <c r="D177" s="12">
        <v>93.234</v>
      </c>
      <c r="E177" s="12">
        <v>-3249.2325000000005</v>
      </c>
      <c r="F177" s="12">
        <v>12629.1002</v>
      </c>
      <c r="G177" s="12"/>
      <c r="H177" s="12">
        <v>118347.027</v>
      </c>
      <c r="J177" s="20" t="s">
        <v>99</v>
      </c>
    </row>
    <row r="178" spans="1:10" ht="12.75">
      <c r="A178" s="36" t="s">
        <v>88</v>
      </c>
      <c r="B178" s="12">
        <v>13772.578800000001</v>
      </c>
      <c r="C178" s="12">
        <v>-7.750099999999991</v>
      </c>
      <c r="D178" s="12">
        <v>433.0092</v>
      </c>
      <c r="E178" s="12">
        <v>-1710.0819</v>
      </c>
      <c r="F178" s="12">
        <v>11621.737600000002</v>
      </c>
      <c r="G178" s="12"/>
      <c r="H178" s="12">
        <v>120057.1089</v>
      </c>
      <c r="J178" s="20" t="s">
        <v>100</v>
      </c>
    </row>
    <row r="179" spans="1:10" ht="12.75">
      <c r="A179" s="36" t="s">
        <v>89</v>
      </c>
      <c r="B179" s="12">
        <v>13626.275099999999</v>
      </c>
      <c r="C179" s="12">
        <v>2736.5219</v>
      </c>
      <c r="D179" s="12">
        <v>908.5427000000001</v>
      </c>
      <c r="E179" s="12">
        <v>-1201.2555000000002</v>
      </c>
      <c r="F179" s="12">
        <v>14252.998800000001</v>
      </c>
      <c r="G179" s="12"/>
      <c r="H179" s="12">
        <v>121258.3644</v>
      </c>
      <c r="J179" s="20" t="s">
        <v>101</v>
      </c>
    </row>
    <row r="180" spans="1:10" ht="12.75">
      <c r="A180" s="36" t="s">
        <v>90</v>
      </c>
      <c r="B180" s="12">
        <v>13850.2346</v>
      </c>
      <c r="C180" s="12">
        <v>-128.6926</v>
      </c>
      <c r="D180" s="12">
        <v>614.9585</v>
      </c>
      <c r="E180" s="12">
        <v>7047.690100000001</v>
      </c>
      <c r="F180" s="12">
        <v>20154.2736</v>
      </c>
      <c r="G180" s="12"/>
      <c r="H180" s="12">
        <v>114210.67430000001</v>
      </c>
      <c r="J180" s="20" t="s">
        <v>102</v>
      </c>
    </row>
    <row r="181" spans="1:10" ht="13.5" thickBot="1">
      <c r="A181" s="41" t="s">
        <v>91</v>
      </c>
      <c r="B181" s="42">
        <v>13620.2165</v>
      </c>
      <c r="C181" s="42">
        <v>103.58400000000002</v>
      </c>
      <c r="D181" s="42">
        <v>465.13120000000004</v>
      </c>
      <c r="E181" s="42">
        <v>5483.466</v>
      </c>
      <c r="F181" s="42">
        <v>18742.1353</v>
      </c>
      <c r="G181" s="42"/>
      <c r="H181" s="42">
        <v>108727.2083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12">
        <v>2107.5908999999997</v>
      </c>
      <c r="C183" s="12">
        <v>-33.035300000000014</v>
      </c>
      <c r="D183" s="12">
        <v>242.71589999999998</v>
      </c>
      <c r="E183" s="12">
        <v>11741.933899999998</v>
      </c>
      <c r="F183" s="12">
        <v>13573.7736</v>
      </c>
      <c r="G183" s="12"/>
      <c r="H183" s="12">
        <v>96155.74239999999</v>
      </c>
      <c r="J183" s="20" t="s">
        <v>92</v>
      </c>
    </row>
    <row r="184" spans="1:10" ht="12.75">
      <c r="A184" s="36" t="s">
        <v>81</v>
      </c>
      <c r="B184" s="12">
        <v>9873.6249</v>
      </c>
      <c r="C184" s="12">
        <v>-25.208900000000025</v>
      </c>
      <c r="D184" s="12">
        <v>233.64649999999997</v>
      </c>
      <c r="E184" s="12">
        <v>4483.0529</v>
      </c>
      <c r="F184" s="12">
        <v>14097.822400000001</v>
      </c>
      <c r="G184" s="12"/>
      <c r="H184" s="12">
        <v>91672.6895</v>
      </c>
      <c r="J184" s="20" t="s">
        <v>93</v>
      </c>
    </row>
    <row r="185" spans="1:10" ht="12.75">
      <c r="A185" s="36" t="s">
        <v>82</v>
      </c>
      <c r="B185" s="12">
        <v>6558.3596</v>
      </c>
      <c r="C185" s="12">
        <v>-35.038100000000036</v>
      </c>
      <c r="D185" s="12">
        <v>175.8772</v>
      </c>
      <c r="E185" s="12">
        <v>11485.273</v>
      </c>
      <c r="F185" s="12">
        <v>17832.717299999997</v>
      </c>
      <c r="G185" s="12"/>
      <c r="H185" s="12">
        <v>80187.4165</v>
      </c>
      <c r="J185" s="20" t="s">
        <v>94</v>
      </c>
    </row>
    <row r="186" spans="1:10" ht="12.75">
      <c r="A186" s="36" t="s">
        <v>83</v>
      </c>
      <c r="B186" s="12">
        <v>10373.0475</v>
      </c>
      <c r="C186" s="12">
        <v>-21.506000000000007</v>
      </c>
      <c r="D186" s="12">
        <v>335.87129999999996</v>
      </c>
      <c r="E186" s="12">
        <v>715.4922999999999</v>
      </c>
      <c r="F186" s="12">
        <v>10731.1625</v>
      </c>
      <c r="G186" s="12"/>
      <c r="H186" s="12">
        <v>79471.92420000001</v>
      </c>
      <c r="J186" s="20" t="s">
        <v>95</v>
      </c>
    </row>
    <row r="187" spans="1:10" ht="12.75">
      <c r="A187" s="36" t="s">
        <v>84</v>
      </c>
      <c r="B187" s="12">
        <v>13744.347399999999</v>
      </c>
      <c r="C187" s="12">
        <v>-20.361899999999995</v>
      </c>
      <c r="D187" s="12">
        <v>181.6538</v>
      </c>
      <c r="E187" s="12">
        <v>-4208.8387</v>
      </c>
      <c r="F187" s="12">
        <v>9333.493</v>
      </c>
      <c r="G187" s="12"/>
      <c r="H187" s="12">
        <v>83680.76289999999</v>
      </c>
      <c r="J187" s="20" t="s">
        <v>96</v>
      </c>
    </row>
    <row r="188" spans="1:10" ht="12.75">
      <c r="A188" s="36" t="s">
        <v>85</v>
      </c>
      <c r="B188" s="12">
        <v>7070.1368999999995</v>
      </c>
      <c r="C188" s="12">
        <v>-10.382100000000003</v>
      </c>
      <c r="D188" s="12">
        <v>436.0641</v>
      </c>
      <c r="E188" s="12">
        <v>5995.453199999999</v>
      </c>
      <c r="F188" s="12">
        <v>12619.1439</v>
      </c>
      <c r="G188" s="12"/>
      <c r="H188" s="12">
        <v>77685.3097</v>
      </c>
      <c r="J188" s="20" t="s">
        <v>97</v>
      </c>
    </row>
    <row r="189" spans="1:10" ht="12.75">
      <c r="A189" s="36" t="s">
        <v>86</v>
      </c>
      <c r="B189" s="12">
        <v>8612.9821</v>
      </c>
      <c r="C189" s="12">
        <v>-5.6036000000000055</v>
      </c>
      <c r="D189" s="12">
        <v>276.7648</v>
      </c>
      <c r="E189" s="12">
        <v>2552.3660999999997</v>
      </c>
      <c r="F189" s="12">
        <v>10882.979800000001</v>
      </c>
      <c r="G189" s="12"/>
      <c r="H189" s="12">
        <v>75132.9436</v>
      </c>
      <c r="J189" s="20" t="s">
        <v>98</v>
      </c>
    </row>
    <row r="190" spans="1:10" ht="12.75">
      <c r="A190" s="36" t="s">
        <v>87</v>
      </c>
      <c r="B190" s="12">
        <v>16814.7427</v>
      </c>
      <c r="C190" s="12">
        <v>-119.24080000000001</v>
      </c>
      <c r="D190" s="12">
        <v>122.039</v>
      </c>
      <c r="E190" s="12">
        <v>-5919.4158</v>
      </c>
      <c r="F190" s="12">
        <v>10654.0471</v>
      </c>
      <c r="G190" s="12"/>
      <c r="H190" s="12">
        <v>81052.3594</v>
      </c>
      <c r="J190" s="20" t="s">
        <v>99</v>
      </c>
    </row>
    <row r="191" spans="1:10" ht="12.75">
      <c r="A191" s="36" t="s">
        <v>88</v>
      </c>
      <c r="B191" s="12">
        <v>14824.885</v>
      </c>
      <c r="C191" s="12">
        <v>201.12689999999998</v>
      </c>
      <c r="D191" s="12">
        <v>199.21020000000001</v>
      </c>
      <c r="E191" s="12">
        <v>-3738.4399</v>
      </c>
      <c r="F191" s="12">
        <v>11088.361799999999</v>
      </c>
      <c r="G191" s="12"/>
      <c r="H191" s="12">
        <v>84790.7993</v>
      </c>
      <c r="J191" s="20" t="s">
        <v>100</v>
      </c>
    </row>
    <row r="192" spans="1:10" ht="12.75">
      <c r="A192" s="36" t="s">
        <v>89</v>
      </c>
      <c r="B192" s="12">
        <v>14362.7086</v>
      </c>
      <c r="C192" s="12">
        <v>-599.1742</v>
      </c>
      <c r="D192" s="12">
        <v>162.9766</v>
      </c>
      <c r="E192" s="12">
        <v>-737.0467</v>
      </c>
      <c r="F192" s="12">
        <v>12863.5111</v>
      </c>
      <c r="G192" s="12"/>
      <c r="H192" s="12">
        <v>85527.84599999999</v>
      </c>
      <c r="J192" s="20" t="s">
        <v>101</v>
      </c>
    </row>
    <row r="193" spans="1:10" ht="12.75">
      <c r="A193" s="36" t="s">
        <v>90</v>
      </c>
      <c r="B193" s="12">
        <v>20286.9646</v>
      </c>
      <c r="C193" s="12">
        <v>315.4441</v>
      </c>
      <c r="D193" s="12">
        <v>92.0552</v>
      </c>
      <c r="E193" s="12">
        <v>-6548.7862</v>
      </c>
      <c r="F193" s="12">
        <v>13961.567299999999</v>
      </c>
      <c r="G193" s="12"/>
      <c r="H193" s="12">
        <v>92076.63220000001</v>
      </c>
      <c r="J193" s="20" t="s">
        <v>102</v>
      </c>
    </row>
    <row r="194" spans="1:10" ht="13.5" thickBot="1">
      <c r="A194" s="41" t="s">
        <v>91</v>
      </c>
      <c r="B194" s="42">
        <v>24813.9116</v>
      </c>
      <c r="C194" s="42">
        <v>-21.079800000000017</v>
      </c>
      <c r="D194" s="42">
        <v>125.1108</v>
      </c>
      <c r="E194" s="42">
        <v>-7051.207299999999</v>
      </c>
      <c r="F194" s="42">
        <v>17616.5137</v>
      </c>
      <c r="G194" s="42"/>
      <c r="H194" s="42">
        <v>99127.8395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12">
        <v>10753.204300000001</v>
      </c>
      <c r="C196" s="12">
        <v>-114.0654</v>
      </c>
      <c r="D196" s="12">
        <v>169.26</v>
      </c>
      <c r="E196" s="12">
        <v>11216.455600000001</v>
      </c>
      <c r="F196" s="12">
        <v>21686.3345</v>
      </c>
      <c r="G196" s="12"/>
      <c r="H196" s="12">
        <v>89440.22390000001</v>
      </c>
      <c r="J196" s="20" t="s">
        <v>92</v>
      </c>
    </row>
    <row r="197" spans="1:10" ht="12.75">
      <c r="A197" s="36" t="s">
        <v>81</v>
      </c>
      <c r="B197" s="12">
        <v>6647.523</v>
      </c>
      <c r="C197" s="12">
        <v>-21.90109999999998</v>
      </c>
      <c r="D197" s="12">
        <v>0.8354</v>
      </c>
      <c r="E197" s="12">
        <v>14604.1225</v>
      </c>
      <c r="F197" s="12">
        <v>21228.909000000003</v>
      </c>
      <c r="G197" s="12"/>
      <c r="H197" s="12">
        <v>74836.1014</v>
      </c>
      <c r="J197" s="20" t="s">
        <v>93</v>
      </c>
    </row>
    <row r="198" spans="1:10" ht="12.75">
      <c r="A198" s="36" t="s">
        <v>82</v>
      </c>
      <c r="B198" s="12">
        <v>24717.0288</v>
      </c>
      <c r="C198" s="12">
        <v>-104.56289999999997</v>
      </c>
      <c r="D198" s="12">
        <v>205.49280000000002</v>
      </c>
      <c r="E198" s="12">
        <v>1095.4749000000002</v>
      </c>
      <c r="F198" s="12">
        <v>25502.448</v>
      </c>
      <c r="G198" s="12"/>
      <c r="H198" s="12">
        <v>73740.6265</v>
      </c>
      <c r="J198" s="20" t="s">
        <v>94</v>
      </c>
    </row>
    <row r="199" spans="1:10" ht="12.75">
      <c r="A199" s="36" t="s">
        <v>83</v>
      </c>
      <c r="B199" s="12">
        <v>8168.7652</v>
      </c>
      <c r="C199" s="12">
        <v>-7.171000000000006</v>
      </c>
      <c r="D199" s="12">
        <v>146.32</v>
      </c>
      <c r="E199" s="12">
        <v>9097.3825</v>
      </c>
      <c r="F199" s="12">
        <v>17112.6567</v>
      </c>
      <c r="G199" s="12"/>
      <c r="H199" s="12">
        <v>64643.244</v>
      </c>
      <c r="J199" s="20" t="s">
        <v>95</v>
      </c>
    </row>
    <row r="200" spans="1:10" ht="12.75">
      <c r="A200" s="36" t="s">
        <v>84</v>
      </c>
      <c r="B200" s="12">
        <v>18195.534600000003</v>
      </c>
      <c r="C200" s="12">
        <v>-8.888699999999996</v>
      </c>
      <c r="D200" s="12">
        <v>179.00639999999999</v>
      </c>
      <c r="E200" s="12">
        <v>-4339.0748</v>
      </c>
      <c r="F200" s="12">
        <v>13668.5647</v>
      </c>
      <c r="G200" s="12"/>
      <c r="H200" s="12">
        <v>68982.3188</v>
      </c>
      <c r="J200" s="20" t="s">
        <v>96</v>
      </c>
    </row>
    <row r="201" spans="1:10" ht="12.75">
      <c r="A201" s="36" t="s">
        <v>85</v>
      </c>
      <c r="B201" s="12">
        <v>28359.0806</v>
      </c>
      <c r="C201" s="12">
        <v>-153.5699</v>
      </c>
      <c r="D201" s="12">
        <v>190.712</v>
      </c>
      <c r="E201" s="12">
        <v>-8832.0705</v>
      </c>
      <c r="F201" s="12">
        <v>19182.728199999998</v>
      </c>
      <c r="G201" s="12"/>
      <c r="H201" s="12">
        <v>77814.3893</v>
      </c>
      <c r="J201" s="20" t="s">
        <v>97</v>
      </c>
    </row>
    <row r="202" spans="1:10" ht="12.75">
      <c r="A202" s="36" t="s">
        <v>86</v>
      </c>
      <c r="B202" s="12">
        <v>5470.9783</v>
      </c>
      <c r="C202" s="12">
        <v>3675.6099</v>
      </c>
      <c r="D202" s="12">
        <v>80.25280000000001</v>
      </c>
      <c r="E202" s="12">
        <v>8008.4883</v>
      </c>
      <c r="F202" s="12">
        <v>17074.8237</v>
      </c>
      <c r="G202" s="12"/>
      <c r="H202" s="12">
        <v>69805.90100000001</v>
      </c>
      <c r="J202" s="20" t="s">
        <v>98</v>
      </c>
    </row>
    <row r="203" spans="1:10" ht="12.75">
      <c r="A203" s="36" t="s">
        <v>87</v>
      </c>
      <c r="B203" s="12">
        <v>16931.6369</v>
      </c>
      <c r="C203" s="12">
        <v>-791.5481</v>
      </c>
      <c r="D203" s="12">
        <v>81.79889999999999</v>
      </c>
      <c r="E203" s="12">
        <v>2822.2734</v>
      </c>
      <c r="F203" s="12">
        <v>18880.5633</v>
      </c>
      <c r="G203" s="12"/>
      <c r="H203" s="12">
        <v>66983.6276</v>
      </c>
      <c r="J203" s="20" t="s">
        <v>99</v>
      </c>
    </row>
    <row r="204" spans="1:10" ht="12.75">
      <c r="A204" s="36" t="s">
        <v>88</v>
      </c>
      <c r="B204" s="12">
        <v>26738.2338</v>
      </c>
      <c r="C204" s="12">
        <v>102.7809</v>
      </c>
      <c r="D204" s="12">
        <v>175.85680000000002</v>
      </c>
      <c r="E204" s="12">
        <v>-7387.4748</v>
      </c>
      <c r="F204" s="12">
        <v>19277.683100000002</v>
      </c>
      <c r="G204" s="12"/>
      <c r="H204" s="12">
        <v>74371.1024</v>
      </c>
      <c r="J204" s="20" t="s">
        <v>100</v>
      </c>
    </row>
    <row r="205" spans="1:10" ht="12.75">
      <c r="A205" s="36" t="s">
        <v>89</v>
      </c>
      <c r="B205" s="12">
        <v>18548.1018</v>
      </c>
      <c r="C205" s="12">
        <v>40.093700000000005</v>
      </c>
      <c r="D205" s="12">
        <v>131.8846</v>
      </c>
      <c r="E205" s="12">
        <v>1219.9741</v>
      </c>
      <c r="F205" s="12">
        <v>19676.285</v>
      </c>
      <c r="G205" s="12"/>
      <c r="H205" s="12">
        <v>73151.1283</v>
      </c>
      <c r="J205" s="20" t="s">
        <v>101</v>
      </c>
    </row>
    <row r="206" spans="1:10" ht="12.75">
      <c r="A206" s="36" t="s">
        <v>90</v>
      </c>
      <c r="B206" s="12">
        <v>30242.354</v>
      </c>
      <c r="C206" s="12">
        <v>2774.9162</v>
      </c>
      <c r="D206" s="12">
        <v>826.8072000000001</v>
      </c>
      <c r="E206" s="12">
        <v>-11272.8247</v>
      </c>
      <c r="F206" s="12">
        <v>20917.638300000002</v>
      </c>
      <c r="G206" s="12"/>
      <c r="H206" s="12">
        <v>84423.953</v>
      </c>
      <c r="J206" s="20" t="s">
        <v>102</v>
      </c>
    </row>
    <row r="207" spans="1:10" ht="13.5" thickBot="1">
      <c r="A207" s="41" t="s">
        <v>91</v>
      </c>
      <c r="B207" s="42">
        <v>22594.8332</v>
      </c>
      <c r="C207" s="42">
        <v>842.1044</v>
      </c>
      <c r="D207" s="42">
        <v>552.7672000000001</v>
      </c>
      <c r="E207" s="42">
        <v>-1502.5548000000003</v>
      </c>
      <c r="F207" s="42">
        <v>21381.6156</v>
      </c>
      <c r="G207" s="42"/>
      <c r="H207" s="42">
        <v>85926.50779999999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14">
        <v>27009.830899999997</v>
      </c>
      <c r="C209" s="14">
        <v>-701.8124</v>
      </c>
      <c r="D209" s="14">
        <v>94.8916</v>
      </c>
      <c r="E209" s="14">
        <v>-9760.3124</v>
      </c>
      <c r="F209" s="14">
        <v>16452.8147</v>
      </c>
      <c r="G209" s="14"/>
      <c r="H209" s="14">
        <v>94388.7357</v>
      </c>
      <c r="J209" s="20" t="s">
        <v>92</v>
      </c>
    </row>
    <row r="210" spans="1:10" ht="12.75">
      <c r="A210" s="36" t="s">
        <v>81</v>
      </c>
      <c r="B210" s="14">
        <v>13454.504799999999</v>
      </c>
      <c r="C210" s="14">
        <v>65.35539999999999</v>
      </c>
      <c r="D210" s="14">
        <v>343.64959999999996</v>
      </c>
      <c r="E210" s="14">
        <v>6972.1458999999995</v>
      </c>
      <c r="F210" s="14">
        <v>20148.3565</v>
      </c>
      <c r="G210" s="14"/>
      <c r="H210" s="14">
        <v>87416.58979999999</v>
      </c>
      <c r="J210" s="20" t="s">
        <v>93</v>
      </c>
    </row>
    <row r="211" spans="1:10" ht="12.75">
      <c r="A211" s="36" t="s">
        <v>82</v>
      </c>
      <c r="B211" s="14">
        <v>28520.5218</v>
      </c>
      <c r="C211" s="14">
        <v>-80.77330000000002</v>
      </c>
      <c r="D211" s="14">
        <v>433.8076</v>
      </c>
      <c r="E211" s="14">
        <v>-11304.052</v>
      </c>
      <c r="F211" s="14">
        <v>16701.8889</v>
      </c>
      <c r="G211" s="14"/>
      <c r="H211" s="14">
        <v>98720.64179999998</v>
      </c>
      <c r="J211" s="20" t="s">
        <v>94</v>
      </c>
    </row>
    <row r="212" spans="1:10" ht="12.75">
      <c r="A212" s="36" t="s">
        <v>83</v>
      </c>
      <c r="B212" s="14">
        <v>12227.952399999998</v>
      </c>
      <c r="C212" s="14">
        <v>-12.068700000000012</v>
      </c>
      <c r="D212" s="14">
        <v>239.7788</v>
      </c>
      <c r="E212" s="14">
        <v>-222.275</v>
      </c>
      <c r="F212" s="14">
        <v>11753.829899999999</v>
      </c>
      <c r="G212" s="14"/>
      <c r="H212" s="14">
        <v>98942.91679999999</v>
      </c>
      <c r="J212" s="20" t="s">
        <v>95</v>
      </c>
    </row>
    <row r="213" spans="1:10" ht="12.75">
      <c r="A213" s="36" t="s">
        <v>84</v>
      </c>
      <c r="B213" s="14">
        <v>14853.62</v>
      </c>
      <c r="C213" s="14">
        <v>13.103800000000017</v>
      </c>
      <c r="D213" s="14">
        <v>78.4704</v>
      </c>
      <c r="E213" s="14">
        <v>-3053.9231999999997</v>
      </c>
      <c r="F213" s="14">
        <v>11734.330199999999</v>
      </c>
      <c r="G213" s="38"/>
      <c r="H213" s="14">
        <v>101996.84</v>
      </c>
      <c r="J213" s="20" t="s">
        <v>96</v>
      </c>
    </row>
    <row r="214" spans="1:10" ht="12.75">
      <c r="A214" s="36" t="s">
        <v>85</v>
      </c>
      <c r="B214" s="14">
        <v>16205.071899999999</v>
      </c>
      <c r="C214" s="14">
        <v>-5.298300000000003</v>
      </c>
      <c r="D214" s="14">
        <v>769.7955999999999</v>
      </c>
      <c r="E214" s="14">
        <v>-1570.1459999999997</v>
      </c>
      <c r="F214" s="14">
        <v>13859.832</v>
      </c>
      <c r="G214" s="38"/>
      <c r="H214" s="14">
        <v>103566.986</v>
      </c>
      <c r="J214" s="20" t="s">
        <v>97</v>
      </c>
    </row>
    <row r="215" spans="1:10" ht="12.75">
      <c r="A215" s="36" t="s">
        <v>86</v>
      </c>
      <c r="B215" s="14">
        <v>8513.795300000002</v>
      </c>
      <c r="C215" s="14">
        <v>-3.9954000000000014</v>
      </c>
      <c r="D215" s="14">
        <v>247.9528</v>
      </c>
      <c r="E215" s="14">
        <v>4033.6954999999994</v>
      </c>
      <c r="F215" s="14">
        <v>12295.542599999999</v>
      </c>
      <c r="G215" s="38"/>
      <c r="H215" s="14">
        <v>99533.2905</v>
      </c>
      <c r="J215" s="20" t="s">
        <v>98</v>
      </c>
    </row>
    <row r="216" spans="1:10" ht="12.75">
      <c r="A216" s="36" t="s">
        <v>87</v>
      </c>
      <c r="B216" s="14">
        <v>18901.879800000002</v>
      </c>
      <c r="C216" s="14">
        <v>3.7716000000000056</v>
      </c>
      <c r="D216" s="14">
        <v>93.227</v>
      </c>
      <c r="E216" s="14">
        <v>-6039.116</v>
      </c>
      <c r="F216" s="14">
        <v>13669.5936</v>
      </c>
      <c r="G216" s="38"/>
      <c r="H216" s="14">
        <v>105572.4065</v>
      </c>
      <c r="J216" s="20" t="s">
        <v>99</v>
      </c>
    </row>
    <row r="217" spans="1:10" ht="12.75">
      <c r="A217" s="36" t="s">
        <v>88</v>
      </c>
      <c r="B217" s="14">
        <v>9542.885100000001</v>
      </c>
      <c r="C217" s="14">
        <v>-7.562100000000006</v>
      </c>
      <c r="D217" s="14">
        <v>732.6623999999999</v>
      </c>
      <c r="E217" s="14">
        <v>7367.3195</v>
      </c>
      <c r="F217" s="14">
        <v>15273.694899999999</v>
      </c>
      <c r="G217" s="38"/>
      <c r="H217" s="14">
        <v>98205.087</v>
      </c>
      <c r="J217" s="20" t="s">
        <v>100</v>
      </c>
    </row>
    <row r="218" spans="1:10" ht="12.75">
      <c r="A218" s="36" t="s">
        <v>89</v>
      </c>
      <c r="B218" s="14">
        <v>20879.4498</v>
      </c>
      <c r="C218" s="14">
        <v>39.44109999999999</v>
      </c>
      <c r="D218" s="14">
        <v>544.486</v>
      </c>
      <c r="E218" s="14">
        <v>-1275.1722999999997</v>
      </c>
      <c r="F218" s="14">
        <v>19099.2326</v>
      </c>
      <c r="G218" s="38"/>
      <c r="H218" s="14">
        <v>99480.25929999999</v>
      </c>
      <c r="J218" s="20" t="s">
        <v>101</v>
      </c>
    </row>
    <row r="219" spans="1:12" ht="12.75">
      <c r="A219" s="36" t="s">
        <v>90</v>
      </c>
      <c r="B219" s="14">
        <v>8162.431699999999</v>
      </c>
      <c r="C219" s="14">
        <v>236.41140000000001</v>
      </c>
      <c r="D219" s="14">
        <v>657.4336</v>
      </c>
      <c r="E219" s="14">
        <v>15376.242699999999</v>
      </c>
      <c r="F219" s="14">
        <v>23117.6522</v>
      </c>
      <c r="G219" s="38"/>
      <c r="H219" s="14">
        <v>84104.01659999999</v>
      </c>
      <c r="J219" s="20" t="s">
        <v>102</v>
      </c>
      <c r="L219" s="13"/>
    </row>
    <row r="220" spans="1:10" ht="13.5" thickBot="1">
      <c r="A220" s="41" t="s">
        <v>91</v>
      </c>
      <c r="B220" s="42">
        <v>21755.1969</v>
      </c>
      <c r="C220" s="42">
        <v>451.6033999999999</v>
      </c>
      <c r="D220" s="42">
        <v>420.8024</v>
      </c>
      <c r="E220" s="42">
        <v>-1102.8465</v>
      </c>
      <c r="F220" s="42">
        <v>20683.1514</v>
      </c>
      <c r="G220" s="42"/>
      <c r="H220" s="42">
        <v>85206.86309999999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14">
        <v>26682.11305</v>
      </c>
      <c r="C222" s="14">
        <v>216.48129000000003</v>
      </c>
      <c r="D222" s="14">
        <v>843.0399</v>
      </c>
      <c r="E222" s="39">
        <v>-10365.167099999999</v>
      </c>
      <c r="F222" s="40">
        <v>15690.38734</v>
      </c>
      <c r="G222" s="37"/>
      <c r="H222" s="14">
        <v>95138.04398999999</v>
      </c>
      <c r="J222" s="20" t="s">
        <v>92</v>
      </c>
    </row>
    <row r="223" spans="1:10" ht="12.75">
      <c r="A223" s="36" t="s">
        <v>81</v>
      </c>
      <c r="B223" s="14">
        <v>6005.61046</v>
      </c>
      <c r="C223" s="14">
        <v>88.39749</v>
      </c>
      <c r="D223" s="14">
        <v>410.913</v>
      </c>
      <c r="E223" s="40">
        <v>9004.066060000001</v>
      </c>
      <c r="F223" s="40">
        <v>14687.161010000002</v>
      </c>
      <c r="G223" s="37"/>
      <c r="H223" s="14">
        <v>86133.97793000001</v>
      </c>
      <c r="J223" s="20" t="s">
        <v>93</v>
      </c>
    </row>
    <row r="224" spans="1:10" ht="12.75">
      <c r="A224" s="36" t="s">
        <v>82</v>
      </c>
      <c r="B224" s="14">
        <v>28761.491570000002</v>
      </c>
      <c r="C224" s="14">
        <v>-73.78800999999999</v>
      </c>
      <c r="D224" s="14">
        <v>333.44460000000004</v>
      </c>
      <c r="E224" s="40">
        <v>-15643.63584</v>
      </c>
      <c r="F224" s="40">
        <v>12710.62312</v>
      </c>
      <c r="G224" s="37"/>
      <c r="H224" s="14">
        <v>101777.61377</v>
      </c>
      <c r="J224" s="20" t="s">
        <v>94</v>
      </c>
    </row>
    <row r="225" spans="1:10" ht="12.75">
      <c r="A225" s="36" t="s">
        <v>83</v>
      </c>
      <c r="B225" s="14">
        <v>9291.84718</v>
      </c>
      <c r="C225" s="14">
        <v>250.39986000000005</v>
      </c>
      <c r="D225" s="14">
        <v>330.89310000000006</v>
      </c>
      <c r="E225" s="39">
        <v>3195.32344</v>
      </c>
      <c r="F225" s="40">
        <v>12406.677380000001</v>
      </c>
      <c r="G225" s="37"/>
      <c r="H225" s="14">
        <v>98582.29033</v>
      </c>
      <c r="J225" s="20" t="s">
        <v>95</v>
      </c>
    </row>
    <row r="226" spans="1:10" ht="12.75">
      <c r="A226" s="36" t="s">
        <v>84</v>
      </c>
      <c r="B226" s="14">
        <v>14889.444220000001</v>
      </c>
      <c r="C226" s="14">
        <v>-257.37262</v>
      </c>
      <c r="D226" s="14">
        <v>554.8419</v>
      </c>
      <c r="E226" s="39">
        <v>-676.06619</v>
      </c>
      <c r="F226" s="40">
        <v>13401.16351</v>
      </c>
      <c r="G226" s="37"/>
      <c r="H226" s="14">
        <v>99258.35652</v>
      </c>
      <c r="J226" s="20" t="s">
        <v>96</v>
      </c>
    </row>
    <row r="227" spans="1:10" ht="12.75">
      <c r="A227" s="36" t="s">
        <v>85</v>
      </c>
      <c r="B227" s="14">
        <v>9465.227720000003</v>
      </c>
      <c r="C227" s="14">
        <v>3463.6661500000005</v>
      </c>
      <c r="D227" s="19">
        <v>0</v>
      </c>
      <c r="E227" s="39">
        <v>95.25058</v>
      </c>
      <c r="F227" s="40">
        <v>13024.144450000002</v>
      </c>
      <c r="G227" s="37"/>
      <c r="H227" s="14">
        <v>99163.10594</v>
      </c>
      <c r="J227" s="20" t="s">
        <v>97</v>
      </c>
    </row>
    <row r="228" spans="1:10" ht="12.75">
      <c r="A228" s="36" t="s">
        <v>86</v>
      </c>
      <c r="B228" s="14">
        <v>11895.106240000001</v>
      </c>
      <c r="C228" s="14">
        <v>-97.01996</v>
      </c>
      <c r="D228" s="14">
        <v>260.6418</v>
      </c>
      <c r="E228" s="40">
        <v>-2279.4103000000005</v>
      </c>
      <c r="F228" s="40">
        <v>9258.034180000002</v>
      </c>
      <c r="G228" s="38"/>
      <c r="H228" s="14">
        <v>101442.51624000001</v>
      </c>
      <c r="J228" s="20" t="s">
        <v>98</v>
      </c>
    </row>
    <row r="229" spans="1:10" ht="12.75">
      <c r="A229" s="36" t="s">
        <v>87</v>
      </c>
      <c r="B229" s="14">
        <v>9030.88578</v>
      </c>
      <c r="C229" s="14">
        <v>172.51169000000002</v>
      </c>
      <c r="D229" s="19">
        <v>0</v>
      </c>
      <c r="E229" s="40">
        <v>-517.53999</v>
      </c>
      <c r="F229" s="40">
        <v>8685.85748</v>
      </c>
      <c r="G229" s="38"/>
      <c r="H229" s="14">
        <v>101960.05623</v>
      </c>
      <c r="J229" s="20" t="s">
        <v>99</v>
      </c>
    </row>
    <row r="230" spans="1:10" ht="12.75">
      <c r="A230" s="36" t="s">
        <v>88</v>
      </c>
      <c r="B230" s="14">
        <v>16309.97599</v>
      </c>
      <c r="C230" s="14">
        <v>-2.5330899999999907</v>
      </c>
      <c r="D230" s="14">
        <v>268.20110999999997</v>
      </c>
      <c r="E230" s="40">
        <v>-1279.2942899999998</v>
      </c>
      <c r="F230" s="40">
        <v>14759.947500000002</v>
      </c>
      <c r="G230" s="37"/>
      <c r="H230" s="14">
        <v>103239.35051999999</v>
      </c>
      <c r="J230" s="20" t="s">
        <v>100</v>
      </c>
    </row>
    <row r="231" spans="1:10" ht="12.75">
      <c r="A231" s="36" t="s">
        <v>89</v>
      </c>
      <c r="B231" s="14">
        <v>25663.864970000002</v>
      </c>
      <c r="C231" s="14">
        <v>-9.676689999999985</v>
      </c>
      <c r="D231" s="19">
        <v>0</v>
      </c>
      <c r="E231" s="40">
        <v>-8392.32401</v>
      </c>
      <c r="F231" s="40">
        <v>17261.864270000002</v>
      </c>
      <c r="G231" s="37"/>
      <c r="H231" s="14">
        <v>111631.67453</v>
      </c>
      <c r="J231" s="20" t="s">
        <v>101</v>
      </c>
    </row>
    <row r="232" spans="1:10" ht="12.75">
      <c r="A232" s="36" t="s">
        <v>90</v>
      </c>
      <c r="B232" s="14">
        <v>14459.282190000002</v>
      </c>
      <c r="C232" s="14">
        <v>156.68978000000004</v>
      </c>
      <c r="D232" s="14">
        <v>521.8425</v>
      </c>
      <c r="E232" s="40">
        <v>5764.083009999999</v>
      </c>
      <c r="F232" s="40">
        <v>19858.212480000002</v>
      </c>
      <c r="G232" s="37"/>
      <c r="H232" s="14">
        <v>105867.59152000002</v>
      </c>
      <c r="J232" s="20" t="s">
        <v>102</v>
      </c>
    </row>
    <row r="233" spans="1:10" ht="13.5" thickBot="1">
      <c r="A233" s="41" t="s">
        <v>91</v>
      </c>
      <c r="B233" s="42">
        <v>13170.03586</v>
      </c>
      <c r="C233" s="42">
        <v>-10.663029999999969</v>
      </c>
      <c r="D233" s="42">
        <v>286.64279999999997</v>
      </c>
      <c r="E233" s="42">
        <v>14231.296879999998</v>
      </c>
      <c r="F233" s="42">
        <v>19814.05121</v>
      </c>
      <c r="G233" s="42"/>
      <c r="H233" s="42">
        <v>91636.29464000002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3" s="2" customFormat="1" ht="12.75">
      <c r="A235" s="36" t="s">
        <v>80</v>
      </c>
      <c r="B235" s="14">
        <v>22259.516600000003</v>
      </c>
      <c r="C235" s="14">
        <v>1630.80834</v>
      </c>
      <c r="D235" s="14">
        <v>282.7278</v>
      </c>
      <c r="E235" s="40">
        <v>-10668.212609999999</v>
      </c>
      <c r="F235" s="40">
        <v>20305.43633</v>
      </c>
      <c r="G235" s="38"/>
      <c r="H235" s="14">
        <v>103276.24693000001</v>
      </c>
      <c r="J235" s="20" t="s">
        <v>92</v>
      </c>
      <c r="L235" s="11"/>
      <c r="M235" s="11"/>
    </row>
    <row r="236" spans="1:13" s="2" customFormat="1" ht="12.75">
      <c r="A236" s="36" t="s">
        <v>81</v>
      </c>
      <c r="B236" s="14">
        <v>13642.5516</v>
      </c>
      <c r="C236" s="14">
        <v>-187.49346999999997</v>
      </c>
      <c r="D236" s="14">
        <v>510.6714</v>
      </c>
      <c r="E236" s="40">
        <v>5101.7834299999995</v>
      </c>
      <c r="F236" s="40">
        <v>18040.512160000006</v>
      </c>
      <c r="G236" s="38"/>
      <c r="H236" s="14">
        <v>98174.4635</v>
      </c>
      <c r="J236" s="20" t="s">
        <v>93</v>
      </c>
      <c r="L236" s="11"/>
      <c r="M236" s="11"/>
    </row>
    <row r="237" spans="1:13" s="2" customFormat="1" ht="12.75">
      <c r="A237" s="36" t="s">
        <v>82</v>
      </c>
      <c r="B237" s="14">
        <v>14538.64441</v>
      </c>
      <c r="C237" s="14">
        <v>-2.2590199999999894</v>
      </c>
      <c r="D237" s="19">
        <v>0</v>
      </c>
      <c r="E237" s="40">
        <v>2874.016490000001</v>
      </c>
      <c r="F237" s="40">
        <v>17434.239279999998</v>
      </c>
      <c r="G237" s="38"/>
      <c r="H237" s="14">
        <v>95300.44701</v>
      </c>
      <c r="J237" s="20" t="s">
        <v>94</v>
      </c>
      <c r="L237" s="11"/>
      <c r="M237" s="11"/>
    </row>
    <row r="238" spans="1:13" s="2" customFormat="1" ht="12.75">
      <c r="A238" s="36" t="s">
        <v>83</v>
      </c>
      <c r="B238" s="14">
        <v>10865.45296</v>
      </c>
      <c r="C238" s="14">
        <v>0.37754000000000815</v>
      </c>
      <c r="D238" s="14">
        <v>785.5026000000001</v>
      </c>
      <c r="E238" s="40">
        <v>2409.7063800000005</v>
      </c>
      <c r="F238" s="40">
        <v>12489.98508</v>
      </c>
      <c r="G238" s="38"/>
      <c r="H238" s="14">
        <v>92890.74063000001</v>
      </c>
      <c r="J238" s="20" t="s">
        <v>95</v>
      </c>
      <c r="L238" s="11"/>
      <c r="M238" s="11"/>
    </row>
    <row r="239" spans="1:13" s="2" customFormat="1" ht="12.75">
      <c r="A239" s="36" t="s">
        <v>84</v>
      </c>
      <c r="B239" s="14">
        <v>5555.959350000001</v>
      </c>
      <c r="C239" s="14">
        <v>-56.177699999999994</v>
      </c>
      <c r="D239" s="19">
        <v>0</v>
      </c>
      <c r="E239" s="40">
        <v>4229.886930000001</v>
      </c>
      <c r="F239" s="40">
        <v>9890.970780000001</v>
      </c>
      <c r="G239" s="38"/>
      <c r="H239" s="14">
        <v>88660.8537</v>
      </c>
      <c r="J239" s="20" t="s">
        <v>96</v>
      </c>
      <c r="L239" s="11"/>
      <c r="M239" s="11"/>
    </row>
    <row r="240" spans="1:13" s="2" customFormat="1" ht="12.75">
      <c r="A240" s="36" t="s">
        <v>85</v>
      </c>
      <c r="B240" s="14">
        <v>5290.510399999999</v>
      </c>
      <c r="C240" s="14">
        <v>-110.05140000000002</v>
      </c>
      <c r="D240" s="19">
        <v>0</v>
      </c>
      <c r="E240" s="40">
        <v>5930.859060000001</v>
      </c>
      <c r="F240" s="40">
        <v>11111.318060000001</v>
      </c>
      <c r="G240" s="38"/>
      <c r="H240" s="14">
        <v>82729.99464000002</v>
      </c>
      <c r="J240" s="20" t="s">
        <v>97</v>
      </c>
      <c r="L240" s="11"/>
      <c r="M240" s="11"/>
    </row>
    <row r="241" spans="1:13" ht="12.75">
      <c r="A241" s="36" t="s">
        <v>86</v>
      </c>
      <c r="B241" s="14">
        <v>17567.41111</v>
      </c>
      <c r="C241" s="37">
        <v>-0.3444999999999982</v>
      </c>
      <c r="D241" s="19">
        <v>0</v>
      </c>
      <c r="E241" s="40">
        <v>-6467.8873300000005</v>
      </c>
      <c r="F241" s="40">
        <v>10882.797680000001</v>
      </c>
      <c r="G241" s="37"/>
      <c r="H241" s="14">
        <v>89197.88197</v>
      </c>
      <c r="J241" s="20" t="s">
        <v>98</v>
      </c>
      <c r="L241" s="11"/>
      <c r="M241" s="11"/>
    </row>
    <row r="242" spans="1:13" ht="12.75">
      <c r="A242" s="36" t="s">
        <v>87</v>
      </c>
      <c r="B242" s="14">
        <v>17056.7648</v>
      </c>
      <c r="C242" s="14">
        <v>97.76424</v>
      </c>
      <c r="D242" s="19">
        <v>0</v>
      </c>
      <c r="E242" s="40">
        <v>-7954.54456</v>
      </c>
      <c r="F242" s="40">
        <v>9249.89788</v>
      </c>
      <c r="G242" s="37"/>
      <c r="H242" s="14">
        <v>97152.42653</v>
      </c>
      <c r="J242" s="20" t="s">
        <v>99</v>
      </c>
      <c r="L242" s="11"/>
      <c r="M242" s="11"/>
    </row>
    <row r="243" spans="1:13" ht="12.75">
      <c r="A243" s="36" t="s">
        <v>88</v>
      </c>
      <c r="B243" s="14">
        <v>17522.873930000005</v>
      </c>
      <c r="C243" s="14">
        <v>-66.47816999999999</v>
      </c>
      <c r="D243" s="19">
        <v>0</v>
      </c>
      <c r="E243" s="14">
        <v>-4155.523090000001</v>
      </c>
      <c r="F243" s="14">
        <v>13300.87267</v>
      </c>
      <c r="G243" s="37"/>
      <c r="H243" s="14">
        <v>101307.94962</v>
      </c>
      <c r="J243" s="20" t="s">
        <v>100</v>
      </c>
      <c r="L243" s="11"/>
      <c r="M243" s="11"/>
    </row>
    <row r="244" spans="1:13" ht="12.75">
      <c r="A244" s="36" t="s">
        <v>89</v>
      </c>
      <c r="B244" s="14">
        <v>14712.866720000002</v>
      </c>
      <c r="C244" s="14">
        <v>-188.38916999999998</v>
      </c>
      <c r="D244" s="19">
        <v>0</v>
      </c>
      <c r="E244" s="14">
        <v>-255.20273999999998</v>
      </c>
      <c r="F244" s="14">
        <v>14269.27481</v>
      </c>
      <c r="G244" s="37"/>
      <c r="H244" s="14">
        <v>101563.15236</v>
      </c>
      <c r="J244" s="20" t="s">
        <v>101</v>
      </c>
      <c r="L244" s="11"/>
      <c r="M244" s="11"/>
    </row>
    <row r="245" spans="1:13" ht="12.75">
      <c r="A245" s="36" t="s">
        <v>90</v>
      </c>
      <c r="B245" s="14">
        <v>18353.160920000002</v>
      </c>
      <c r="C245" s="14">
        <v>-1.5204199999999983</v>
      </c>
      <c r="D245" s="19">
        <v>0</v>
      </c>
      <c r="E245" s="14">
        <v>-14345.26855</v>
      </c>
      <c r="F245" s="14">
        <v>14661.69299</v>
      </c>
      <c r="G245" s="37"/>
      <c r="H245" s="14">
        <v>115908.42091000002</v>
      </c>
      <c r="J245" s="20" t="s">
        <v>102</v>
      </c>
      <c r="L245" s="11"/>
      <c r="M245" s="11"/>
    </row>
    <row r="246" spans="1:13" ht="13.5" thickBot="1">
      <c r="A246" s="41" t="s">
        <v>91</v>
      </c>
      <c r="B246" s="42">
        <v>8437.488760000002</v>
      </c>
      <c r="C246" s="42">
        <v>74.74642000000001</v>
      </c>
      <c r="D246" s="43">
        <v>0</v>
      </c>
      <c r="E246" s="42">
        <v>19286.134570000002</v>
      </c>
      <c r="F246" s="42">
        <v>17143.04871</v>
      </c>
      <c r="G246" s="42"/>
      <c r="H246" s="42">
        <v>96622.28634</v>
      </c>
      <c r="I246" s="21"/>
      <c r="J246" s="24" t="s">
        <v>91</v>
      </c>
      <c r="L246" s="11"/>
      <c r="M246" s="11"/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3" s="2" customFormat="1" ht="12.75">
      <c r="A248" s="36" t="s">
        <v>80</v>
      </c>
      <c r="B248" s="14">
        <v>13150.37848</v>
      </c>
      <c r="C248" s="14">
        <v>-1.5152799999999989</v>
      </c>
      <c r="D248" s="14">
        <v>207.05568000000002</v>
      </c>
      <c r="E248" s="40">
        <v>5126.598581199999</v>
      </c>
      <c r="F248" s="40">
        <v>18152.12956</v>
      </c>
      <c r="G248" s="38"/>
      <c r="H248" s="14">
        <v>90797.91879880002</v>
      </c>
      <c r="J248" s="20" t="s">
        <v>92</v>
      </c>
      <c r="L248" s="11"/>
      <c r="M248" s="11"/>
    </row>
    <row r="249" spans="1:13" s="2" customFormat="1" ht="12.75">
      <c r="A249" s="36" t="s">
        <v>81</v>
      </c>
      <c r="B249" s="14">
        <v>13061.896840000001</v>
      </c>
      <c r="C249" s="14">
        <v>1.5641600000000035</v>
      </c>
      <c r="D249" s="14">
        <v>251.46316000000002</v>
      </c>
      <c r="E249" s="40">
        <v>5670.00434</v>
      </c>
      <c r="F249" s="40">
        <v>18482.002180000003</v>
      </c>
      <c r="G249" s="38"/>
      <c r="H249" s="14">
        <v>85127.9144588</v>
      </c>
      <c r="J249" s="20" t="s">
        <v>93</v>
      </c>
      <c r="L249" s="11"/>
      <c r="M249" s="11"/>
    </row>
    <row r="250" spans="1:13" s="2" customFormat="1" ht="12.75">
      <c r="A250" s="36" t="s">
        <v>82</v>
      </c>
      <c r="B250" s="14">
        <v>2601.9051600000007</v>
      </c>
      <c r="C250" s="14">
        <v>-7.4541999999999975</v>
      </c>
      <c r="D250" s="14">
        <v>259.03956000000005</v>
      </c>
      <c r="E250" s="40">
        <v>14793.839440000002</v>
      </c>
      <c r="F250" s="40">
        <v>17129.250840000004</v>
      </c>
      <c r="G250" s="38"/>
      <c r="H250" s="14">
        <v>70334.0750188</v>
      </c>
      <c r="J250" s="33" t="s">
        <v>94</v>
      </c>
      <c r="L250" s="11"/>
      <c r="M250" s="11"/>
    </row>
    <row r="251" spans="1:13" s="2" customFormat="1" ht="12.75">
      <c r="A251" s="36" t="s">
        <v>83</v>
      </c>
      <c r="B251" s="14">
        <v>6180.78082</v>
      </c>
      <c r="C251" s="14">
        <v>2.10184</v>
      </c>
      <c r="D251" s="19">
        <v>0</v>
      </c>
      <c r="E251" s="40">
        <v>6704.233300000001</v>
      </c>
      <c r="F251" s="40">
        <v>12887.115960000001</v>
      </c>
      <c r="G251" s="38"/>
      <c r="H251" s="14">
        <v>63629.84171880001</v>
      </c>
      <c r="J251" s="20" t="s">
        <v>95</v>
      </c>
      <c r="L251" s="11"/>
      <c r="M251" s="11"/>
    </row>
    <row r="252" spans="1:13" s="2" customFormat="1" ht="12.75">
      <c r="A252" s="36" t="s">
        <v>84</v>
      </c>
      <c r="B252" s="14">
        <v>11651.85612</v>
      </c>
      <c r="C252" s="14">
        <v>11.65788</v>
      </c>
      <c r="D252" s="19">
        <v>0</v>
      </c>
      <c r="E252" s="40">
        <v>-1587.1731800000002</v>
      </c>
      <c r="F252" s="40">
        <v>10076.340820000001</v>
      </c>
      <c r="G252" s="38"/>
      <c r="H252" s="14">
        <v>65217.0148988</v>
      </c>
      <c r="J252" s="20" t="s">
        <v>96</v>
      </c>
      <c r="L252" s="11"/>
      <c r="M252" s="11"/>
    </row>
    <row r="253" spans="1:13" s="2" customFormat="1" ht="12.75">
      <c r="A253" s="36" t="s">
        <v>85</v>
      </c>
      <c r="B253" s="14">
        <v>5322.21138</v>
      </c>
      <c r="C253" s="14">
        <v>172.36690000000002</v>
      </c>
      <c r="D253" s="19">
        <v>0</v>
      </c>
      <c r="E253" s="40">
        <v>2527.73894</v>
      </c>
      <c r="F253" s="40">
        <v>8022.317220000001</v>
      </c>
      <c r="G253" s="38"/>
      <c r="H253" s="14">
        <v>62689.275958800004</v>
      </c>
      <c r="J253" s="33" t="s">
        <v>97</v>
      </c>
      <c r="L253" s="11"/>
      <c r="M253" s="11"/>
    </row>
    <row r="254" spans="1:13" s="2" customFormat="1" ht="12.75">
      <c r="A254" s="36" t="s">
        <v>86</v>
      </c>
      <c r="B254" s="14">
        <v>3722.8744600000005</v>
      </c>
      <c r="C254" s="19">
        <v>0</v>
      </c>
      <c r="D254" s="14">
        <v>31.869760000000003</v>
      </c>
      <c r="E254" s="40">
        <v>4733.66956</v>
      </c>
      <c r="F254" s="40">
        <v>8424.674260000002</v>
      </c>
      <c r="G254" s="38"/>
      <c r="H254" s="14">
        <v>57955.6063988</v>
      </c>
      <c r="J254" s="20" t="s">
        <v>98</v>
      </c>
      <c r="L254" s="11"/>
      <c r="M254" s="11"/>
    </row>
    <row r="255" spans="1:13" s="2" customFormat="1" ht="12.75">
      <c r="A255" s="36" t="s">
        <v>99</v>
      </c>
      <c r="B255" s="14">
        <v>10886.201540000002</v>
      </c>
      <c r="C255" s="14">
        <v>-0.9425999999999998</v>
      </c>
      <c r="D255" s="19">
        <v>0</v>
      </c>
      <c r="E255" s="40">
        <v>-992.92672</v>
      </c>
      <c r="F255" s="40">
        <v>9892.332219999998</v>
      </c>
      <c r="G255" s="38"/>
      <c r="H255" s="14">
        <v>58948.533118800005</v>
      </c>
      <c r="J255" s="33" t="s">
        <v>99</v>
      </c>
      <c r="L255" s="11"/>
      <c r="M255" s="11"/>
    </row>
    <row r="256" spans="1:13" s="2" customFormat="1" ht="12.75">
      <c r="A256" s="36" t="s">
        <v>100</v>
      </c>
      <c r="B256" s="14">
        <v>8763.242940000002</v>
      </c>
      <c r="C256" s="14">
        <v>253.76052</v>
      </c>
      <c r="D256" s="14">
        <v>258.28192</v>
      </c>
      <c r="E256" s="40">
        <v>2285.0853399999996</v>
      </c>
      <c r="F256" s="40">
        <v>11043.806879999998</v>
      </c>
      <c r="G256" s="38"/>
      <c r="H256" s="14">
        <v>56663.44777880001</v>
      </c>
      <c r="J256" s="33" t="s">
        <v>100</v>
      </c>
      <c r="L256" s="11"/>
      <c r="M256" s="11"/>
    </row>
    <row r="257" spans="1:13" s="2" customFormat="1" ht="12.75">
      <c r="A257" s="36" t="s">
        <v>105</v>
      </c>
      <c r="B257" s="14">
        <v>19123.234000000004</v>
      </c>
      <c r="C257" s="14">
        <v>589.6394400000013</v>
      </c>
      <c r="D257" s="14">
        <v>238.36332000000002</v>
      </c>
      <c r="E257" s="40">
        <v>-5141.103679999999</v>
      </c>
      <c r="F257" s="40">
        <v>14333.40644</v>
      </c>
      <c r="G257" s="38"/>
      <c r="H257" s="14">
        <v>61804.55145880001</v>
      </c>
      <c r="J257" s="20" t="s">
        <v>101</v>
      </c>
      <c r="L257" s="11"/>
      <c r="M257" s="11"/>
    </row>
    <row r="258" spans="1:13" s="2" customFormat="1" ht="12.75">
      <c r="A258" s="36" t="s">
        <v>102</v>
      </c>
      <c r="B258" s="14">
        <v>14591.756</v>
      </c>
      <c r="C258" s="14">
        <v>7.2195199999999256</v>
      </c>
      <c r="D258" s="19">
        <v>0</v>
      </c>
      <c r="E258" s="40">
        <v>40.07706000000005</v>
      </c>
      <c r="F258" s="40">
        <v>14639.05258</v>
      </c>
      <c r="G258" s="38"/>
      <c r="H258" s="14">
        <v>61764.474398800005</v>
      </c>
      <c r="J258" s="20" t="s">
        <v>102</v>
      </c>
      <c r="L258" s="11"/>
      <c r="M258" s="11"/>
    </row>
    <row r="259" spans="1:13" ht="13.5" thickBot="1">
      <c r="A259" s="41" t="s">
        <v>91</v>
      </c>
      <c r="B259" s="42">
        <v>3309.1814800000006</v>
      </c>
      <c r="C259" s="42">
        <v>-11.637240000000782</v>
      </c>
      <c r="D259" s="42">
        <v>498.67376</v>
      </c>
      <c r="E259" s="42">
        <v>14583.897700000001</v>
      </c>
      <c r="F259" s="42">
        <v>17382.76818</v>
      </c>
      <c r="G259" s="42"/>
      <c r="H259" s="42">
        <v>47180.576698799996</v>
      </c>
      <c r="I259" s="21"/>
      <c r="J259" s="24" t="s">
        <v>91</v>
      </c>
      <c r="L259" s="11"/>
      <c r="M259" s="11"/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3" s="2" customFormat="1" ht="12.75">
      <c r="A261" s="36" t="s">
        <v>80</v>
      </c>
      <c r="B261" s="14">
        <v>17204.01398</v>
      </c>
      <c r="C261" s="14">
        <v>266.9366200000001</v>
      </c>
      <c r="D261" s="19">
        <v>0</v>
      </c>
      <c r="E261" s="40">
        <v>945.7841800000001</v>
      </c>
      <c r="F261" s="40">
        <v>18332.98948</v>
      </c>
      <c r="G261" s="38"/>
      <c r="H261" s="14">
        <v>46119.465302599994</v>
      </c>
      <c r="J261" s="20" t="s">
        <v>92</v>
      </c>
      <c r="L261" s="11"/>
      <c r="M261" s="11"/>
    </row>
    <row r="262" spans="1:10" ht="12.75">
      <c r="A262" s="20" t="s">
        <v>81</v>
      </c>
      <c r="B262" s="14">
        <v>13783.972999999998</v>
      </c>
      <c r="C262" s="14">
        <v>3.7161799999998886</v>
      </c>
      <c r="D262" s="19">
        <v>0</v>
      </c>
      <c r="E262" s="40">
        <v>1533.52002</v>
      </c>
      <c r="F262" s="40">
        <v>15475.737399999998</v>
      </c>
      <c r="G262" s="38"/>
      <c r="H262" s="14">
        <v>44431.41708259999</v>
      </c>
      <c r="J262" s="20" t="s">
        <v>93</v>
      </c>
    </row>
    <row r="263" spans="1:10" ht="12.75">
      <c r="A263" s="20" t="s">
        <v>108</v>
      </c>
      <c r="B263" s="14">
        <v>26335.066339999998</v>
      </c>
      <c r="C263" s="14">
        <v>-0.24380000000074506</v>
      </c>
      <c r="D263" s="19">
        <v>0</v>
      </c>
      <c r="E263" s="40">
        <v>-10953.576680000002</v>
      </c>
      <c r="F263" s="40">
        <v>15383.56056</v>
      </c>
      <c r="G263" s="38"/>
      <c r="H263" s="14">
        <v>55382.67906259999</v>
      </c>
      <c r="J263" s="33" t="s">
        <v>94</v>
      </c>
    </row>
    <row r="264" spans="1:10" ht="12.75">
      <c r="A264" s="20" t="s">
        <v>95</v>
      </c>
      <c r="B264" s="14">
        <v>12777.63716</v>
      </c>
      <c r="C264" s="14">
        <v>-1.389660000000149</v>
      </c>
      <c r="D264" s="19">
        <v>0</v>
      </c>
      <c r="E264" s="40">
        <v>-551.30724</v>
      </c>
      <c r="F264" s="40">
        <v>12218.46496</v>
      </c>
      <c r="G264" s="38"/>
      <c r="H264" s="14">
        <v>55940.4616026</v>
      </c>
      <c r="J264" s="20" t="s">
        <v>95</v>
      </c>
    </row>
    <row r="265" spans="1:10" ht="12.75">
      <c r="A265" s="20" t="s">
        <v>111</v>
      </c>
      <c r="B265" s="14">
        <v>11531.458799999999</v>
      </c>
      <c r="C265" s="14">
        <v>0</v>
      </c>
      <c r="D265" s="19">
        <v>0</v>
      </c>
      <c r="E265" s="40">
        <v>-1426.63618</v>
      </c>
      <c r="F265" s="40">
        <v>10099.84162</v>
      </c>
      <c r="G265" s="38"/>
      <c r="H265" s="14">
        <v>57372.078782599994</v>
      </c>
      <c r="J265" s="20" t="s">
        <v>96</v>
      </c>
    </row>
    <row r="266" spans="1:10" ht="12.75">
      <c r="A266" s="20" t="s">
        <v>112</v>
      </c>
      <c r="B266" s="14">
        <v>13463.799159999999</v>
      </c>
      <c r="C266" s="14">
        <v>-0.5363600000003352</v>
      </c>
      <c r="D266" s="19">
        <v>0</v>
      </c>
      <c r="E266" s="40">
        <v>-4473.094959999999</v>
      </c>
      <c r="F266" s="40">
        <v>8986.38814</v>
      </c>
      <c r="G266" s="38"/>
      <c r="H266" s="14">
        <v>61848.9534426</v>
      </c>
      <c r="J266" s="33" t="s">
        <v>97</v>
      </c>
    </row>
    <row r="267" spans="1:10" ht="12.75">
      <c r="A267" s="20" t="s">
        <v>115</v>
      </c>
      <c r="B267" s="14">
        <v>14810.2196</v>
      </c>
      <c r="C267" s="14">
        <v>-4.095839999999851</v>
      </c>
      <c r="D267" s="19">
        <v>0</v>
      </c>
      <c r="E267" s="40">
        <v>-7240.491099999999</v>
      </c>
      <c r="F267" s="40">
        <v>7562.145959999999</v>
      </c>
      <c r="G267" s="38"/>
      <c r="H267" s="14">
        <v>69092.9312426</v>
      </c>
      <c r="J267" s="20" t="s">
        <v>98</v>
      </c>
    </row>
    <row r="268" spans="1:10" ht="12.75">
      <c r="A268" s="20" t="s">
        <v>99</v>
      </c>
      <c r="B268" s="14">
        <v>7049.7746</v>
      </c>
      <c r="C268" s="14">
        <v>2.281880000000214</v>
      </c>
      <c r="D268" s="19">
        <v>0</v>
      </c>
      <c r="E268" s="40">
        <v>1425.71286</v>
      </c>
      <c r="F268" s="40">
        <v>8466.13724</v>
      </c>
      <c r="G268" s="38"/>
      <c r="H268" s="14">
        <v>67678.8504826</v>
      </c>
      <c r="J268" s="33" t="s">
        <v>99</v>
      </c>
    </row>
    <row r="269" spans="1:10" ht="12.75">
      <c r="A269" s="20" t="s">
        <v>100</v>
      </c>
      <c r="B269" s="14">
        <v>8034.875419999999</v>
      </c>
      <c r="C269" s="14">
        <v>-173.12238</v>
      </c>
      <c r="D269" s="19">
        <v>0</v>
      </c>
      <c r="E269" s="40">
        <v>-2014.53718</v>
      </c>
      <c r="F269" s="40">
        <v>5849.29616</v>
      </c>
      <c r="G269" s="38"/>
      <c r="H269" s="14">
        <v>69691.3073626</v>
      </c>
      <c r="J269" s="33" t="s">
        <v>100</v>
      </c>
    </row>
    <row r="270" spans="1:10" ht="12.75">
      <c r="A270" s="20" t="s">
        <v>105</v>
      </c>
      <c r="B270" s="14">
        <v>9838.95848</v>
      </c>
      <c r="C270" s="14">
        <v>172.43974</v>
      </c>
      <c r="D270" s="19">
        <v>0</v>
      </c>
      <c r="E270" s="40">
        <v>-417.63899999999984</v>
      </c>
      <c r="F270" s="40">
        <v>9623.000619999999</v>
      </c>
      <c r="G270" s="38"/>
      <c r="H270" s="14">
        <v>70079.7049626</v>
      </c>
      <c r="J270" s="33" t="s">
        <v>101</v>
      </c>
    </row>
    <row r="271" spans="1:10" ht="12.75">
      <c r="A271" s="20" t="s">
        <v>102</v>
      </c>
      <c r="B271" s="14">
        <v>8460.45748</v>
      </c>
      <c r="C271" s="14">
        <v>-42.835660000000146</v>
      </c>
      <c r="D271" s="19">
        <v>0</v>
      </c>
      <c r="E271" s="40">
        <v>3595.0335</v>
      </c>
      <c r="F271" s="40">
        <v>11993.05362</v>
      </c>
      <c r="G271" s="38"/>
      <c r="H271" s="14">
        <v>66504.2731626</v>
      </c>
      <c r="J271" s="33" t="s">
        <v>102</v>
      </c>
    </row>
    <row r="272" spans="1:10" ht="13.5" thickBot="1">
      <c r="A272" s="41" t="s">
        <v>119</v>
      </c>
      <c r="B272" s="42">
        <v>6905.8153999999995</v>
      </c>
      <c r="C272" s="42">
        <v>0</v>
      </c>
      <c r="D272" s="43">
        <v>0</v>
      </c>
      <c r="E272" s="42">
        <v>4712.187</v>
      </c>
      <c r="F272" s="42">
        <v>11587.178800000002</v>
      </c>
      <c r="G272" s="42"/>
      <c r="H272" s="42">
        <v>61822.90976260001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3" s="2" customFormat="1" ht="12.75">
      <c r="A274" s="36" t="s">
        <v>80</v>
      </c>
      <c r="B274" s="14">
        <v>13011.87434</v>
      </c>
      <c r="C274" s="19">
        <v>5.858879999999888</v>
      </c>
      <c r="D274" s="14">
        <v>255.26305000000002</v>
      </c>
      <c r="E274" s="40">
        <v>1068.56763</v>
      </c>
      <c r="F274" s="40">
        <v>13831.0378</v>
      </c>
      <c r="G274" s="38"/>
      <c r="H274" s="14">
        <v>60374.497692100005</v>
      </c>
      <c r="J274" s="20" t="s">
        <v>92</v>
      </c>
      <c r="L274" s="11"/>
      <c r="M274" s="11"/>
    </row>
    <row r="275" spans="1:13" s="2" customFormat="1" ht="12.75">
      <c r="A275" s="36" t="s">
        <v>121</v>
      </c>
      <c r="B275" s="14">
        <v>4399.10892</v>
      </c>
      <c r="C275" s="19">
        <v>0</v>
      </c>
      <c r="D275" s="19">
        <v>0</v>
      </c>
      <c r="E275" s="40">
        <v>8385.72462</v>
      </c>
      <c r="F275" s="40">
        <v>12784.833540000001</v>
      </c>
      <c r="G275" s="38"/>
      <c r="H275" s="14">
        <v>51988.7730721</v>
      </c>
      <c r="J275" s="20" t="s">
        <v>93</v>
      </c>
      <c r="L275" s="11"/>
      <c r="M275" s="11"/>
    </row>
    <row r="276" spans="1:13" s="2" customFormat="1" ht="12.75">
      <c r="A276" s="36" t="s">
        <v>124</v>
      </c>
      <c r="B276" s="14">
        <v>2022.1192800000001</v>
      </c>
      <c r="C276" s="19">
        <v>0.03437000000001863</v>
      </c>
      <c r="D276" s="19">
        <v>0</v>
      </c>
      <c r="E276" s="40">
        <v>6356.0412400000005</v>
      </c>
      <c r="F276" s="40">
        <v>8378.194889999999</v>
      </c>
      <c r="G276" s="38"/>
      <c r="H276" s="14">
        <v>45632.7318321</v>
      </c>
      <c r="J276" s="20" t="s">
        <v>94</v>
      </c>
      <c r="L276" s="11"/>
      <c r="M276" s="11"/>
    </row>
    <row r="277" spans="1:13" s="2" customFormat="1" ht="12.75">
      <c r="A277" s="36" t="s">
        <v>126</v>
      </c>
      <c r="B277" s="14">
        <v>14771.07861</v>
      </c>
      <c r="C277" s="19">
        <v>0</v>
      </c>
      <c r="D277" s="19">
        <v>0</v>
      </c>
      <c r="E277" s="40">
        <v>-6611.243469999999</v>
      </c>
      <c r="F277" s="40">
        <v>8159.835139999999</v>
      </c>
      <c r="G277" s="38"/>
      <c r="H277" s="14">
        <v>52243.97530210001</v>
      </c>
      <c r="J277" s="20" t="s">
        <v>95</v>
      </c>
      <c r="L277" s="11"/>
      <c r="M277" s="11"/>
    </row>
    <row r="278" spans="1:13" s="2" customFormat="1" ht="12.75">
      <c r="A278" s="36" t="s">
        <v>127</v>
      </c>
      <c r="B278" s="14">
        <v>14619.98692</v>
      </c>
      <c r="C278" s="14">
        <v>-0.21807000000029803</v>
      </c>
      <c r="D278" s="19">
        <v>0</v>
      </c>
      <c r="E278" s="40">
        <v>-8258.29711</v>
      </c>
      <c r="F278" s="40">
        <v>6361.47174</v>
      </c>
      <c r="G278" s="38"/>
      <c r="H278" s="14">
        <v>60502.2724121</v>
      </c>
      <c r="J278" s="20" t="s">
        <v>111</v>
      </c>
      <c r="L278" s="11"/>
      <c r="M278" s="11"/>
    </row>
    <row r="279" spans="1:13" s="2" customFormat="1" ht="12.75">
      <c r="A279" s="36" t="s">
        <v>129</v>
      </c>
      <c r="B279" s="14">
        <v>11515.499830000002</v>
      </c>
      <c r="C279" s="19">
        <v>0.04845999999996275</v>
      </c>
      <c r="D279" s="19">
        <v>0</v>
      </c>
      <c r="E279" s="40">
        <v>-6367.9598</v>
      </c>
      <c r="F279" s="40">
        <v>5147.58849</v>
      </c>
      <c r="G279" s="38"/>
      <c r="H279" s="14">
        <v>66870.2322121</v>
      </c>
      <c r="J279" s="20" t="s">
        <v>112</v>
      </c>
      <c r="L279" s="11"/>
      <c r="M279" s="11"/>
    </row>
    <row r="280" spans="1:13" s="2" customFormat="1" ht="12.75">
      <c r="A280" s="36" t="s">
        <v>131</v>
      </c>
      <c r="B280" s="14">
        <v>7904.901279999999</v>
      </c>
      <c r="C280" s="19">
        <v>0</v>
      </c>
      <c r="D280" s="19">
        <v>0</v>
      </c>
      <c r="E280" s="40">
        <v>-4477.10195</v>
      </c>
      <c r="F280" s="40">
        <v>3427.7993300000003</v>
      </c>
      <c r="G280" s="38"/>
      <c r="H280" s="14">
        <v>71347.3341621</v>
      </c>
      <c r="J280" s="20" t="s">
        <v>115</v>
      </c>
      <c r="L280" s="11"/>
      <c r="M280" s="11"/>
    </row>
    <row r="281" spans="1:13" s="2" customFormat="1" ht="12.75">
      <c r="A281" s="36" t="s">
        <v>132</v>
      </c>
      <c r="B281" s="14">
        <v>1889.6181500000002</v>
      </c>
      <c r="C281" s="19">
        <v>0</v>
      </c>
      <c r="D281" s="19">
        <v>0</v>
      </c>
      <c r="E281" s="40">
        <v>3113.5842900000002</v>
      </c>
      <c r="F281" s="40">
        <v>5003.202439999999</v>
      </c>
      <c r="G281" s="38"/>
      <c r="H281" s="14">
        <v>68233.7498721</v>
      </c>
      <c r="J281" s="20" t="s">
        <v>99</v>
      </c>
      <c r="L281" s="11"/>
      <c r="M281" s="11"/>
    </row>
    <row r="282" spans="1:13" s="2" customFormat="1" ht="12.75">
      <c r="A282" s="36" t="s">
        <v>133</v>
      </c>
      <c r="B282" s="14">
        <v>7483.5578000000005</v>
      </c>
      <c r="C282" s="14">
        <v>5.524439999999944</v>
      </c>
      <c r="D282" s="19">
        <v>0</v>
      </c>
      <c r="E282" s="40">
        <v>-831.4321300000001</v>
      </c>
      <c r="F282" s="40">
        <v>6657.6501100000005</v>
      </c>
      <c r="G282" s="38"/>
      <c r="H282" s="14">
        <v>69065.1820021</v>
      </c>
      <c r="J282" s="20" t="s">
        <v>100</v>
      </c>
      <c r="L282" s="11"/>
      <c r="M282" s="11"/>
    </row>
    <row r="283" spans="1:13" s="2" customFormat="1" ht="12.75">
      <c r="A283" s="36" t="s">
        <v>136</v>
      </c>
      <c r="B283" s="14">
        <v>12628.69282</v>
      </c>
      <c r="C283" s="14">
        <v>2.2100000000001865</v>
      </c>
      <c r="D283" s="19">
        <v>0</v>
      </c>
      <c r="E283" s="40">
        <v>-3314.5040199999994</v>
      </c>
      <c r="F283" s="40">
        <v>9316.3988</v>
      </c>
      <c r="G283" s="38"/>
      <c r="H283" s="14">
        <v>72379.6860221</v>
      </c>
      <c r="J283" s="20" t="s">
        <v>101</v>
      </c>
      <c r="L283" s="11"/>
      <c r="M283" s="11"/>
    </row>
    <row r="284" spans="1:13" s="2" customFormat="1" ht="12.75">
      <c r="A284" s="36" t="s">
        <v>137</v>
      </c>
      <c r="B284" s="14">
        <v>3236.59879</v>
      </c>
      <c r="C284" s="14">
        <v>239.1258700000001</v>
      </c>
      <c r="D284" s="19">
        <v>0</v>
      </c>
      <c r="E284" s="40">
        <v>6733.72332</v>
      </c>
      <c r="F284" s="40">
        <v>10209.44798</v>
      </c>
      <c r="G284" s="38"/>
      <c r="H284" s="14">
        <v>65645.9627021</v>
      </c>
      <c r="J284" s="20" t="s">
        <v>102</v>
      </c>
      <c r="L284" s="11"/>
      <c r="M284" s="11"/>
    </row>
    <row r="285" spans="1:10" ht="13.5" thickBot="1">
      <c r="A285" s="41" t="s">
        <v>119</v>
      </c>
      <c r="B285" s="42">
        <v>3513.0083999999997</v>
      </c>
      <c r="C285" s="42">
        <v>7.5518</v>
      </c>
      <c r="D285" s="43">
        <v>0</v>
      </c>
      <c r="E285" s="42">
        <v>10771.35755</v>
      </c>
      <c r="F285" s="42">
        <v>14270.00135</v>
      </c>
      <c r="G285" s="42"/>
      <c r="H285" s="42">
        <v>54896.52155210001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3" s="2" customFormat="1" ht="12.75">
      <c r="A287" s="36" t="s">
        <v>139</v>
      </c>
      <c r="B287" s="14">
        <v>11446.88968</v>
      </c>
      <c r="C287" s="14">
        <v>-75.0128700000001</v>
      </c>
      <c r="D287" s="14">
        <v>511.93895999999995</v>
      </c>
      <c r="E287" s="40">
        <v>4360.578229999999</v>
      </c>
      <c r="F287" s="40">
        <v>15293.349339999999</v>
      </c>
      <c r="G287" s="38"/>
      <c r="H287" s="14">
        <v>51123.9430123</v>
      </c>
      <c r="J287" s="20" t="s">
        <v>92</v>
      </c>
      <c r="L287" s="11"/>
      <c r="M287" s="11"/>
    </row>
    <row r="288" spans="1:13" s="2" customFormat="1" ht="12.75">
      <c r="A288" s="36" t="s">
        <v>148</v>
      </c>
      <c r="B288" s="14">
        <v>1242.66101</v>
      </c>
      <c r="C288" s="14">
        <v>119.17969000000004</v>
      </c>
      <c r="D288" s="19">
        <v>0</v>
      </c>
      <c r="E288" s="40">
        <v>14581.579049999998</v>
      </c>
      <c r="F288" s="40">
        <v>15943.419749999997</v>
      </c>
      <c r="G288" s="38"/>
      <c r="H288" s="14">
        <v>36542.3639623</v>
      </c>
      <c r="J288" s="20" t="s">
        <v>93</v>
      </c>
      <c r="L288" s="11"/>
      <c r="M288" s="11"/>
    </row>
    <row r="289" spans="1:13" s="2" customFormat="1" ht="12.75">
      <c r="A289" s="36" t="s">
        <v>108</v>
      </c>
      <c r="B289" s="14">
        <v>4661.322230000001</v>
      </c>
      <c r="C289" s="14">
        <v>73.71490000000037</v>
      </c>
      <c r="D289" s="19">
        <v>0</v>
      </c>
      <c r="E289" s="40">
        <v>10263.228229999999</v>
      </c>
      <c r="F289" s="40">
        <v>14998.265359999998</v>
      </c>
      <c r="G289" s="38"/>
      <c r="H289" s="14">
        <v>26279.135732299997</v>
      </c>
      <c r="J289" s="33" t="s">
        <v>94</v>
      </c>
      <c r="L289" s="11"/>
      <c r="M289" s="11"/>
    </row>
    <row r="290" spans="1:13" s="2" customFormat="1" ht="12.75">
      <c r="A290" s="36" t="s">
        <v>95</v>
      </c>
      <c r="B290" s="14">
        <v>12129.47074</v>
      </c>
      <c r="C290" s="14">
        <v>5.191879999999888</v>
      </c>
      <c r="D290" s="14">
        <v>497.88169999999997</v>
      </c>
      <c r="E290" s="40">
        <v>-56.35125000000009</v>
      </c>
      <c r="F290" s="40">
        <v>11580.42967</v>
      </c>
      <c r="G290" s="38"/>
      <c r="H290" s="14">
        <v>26335.486982299997</v>
      </c>
      <c r="J290" s="33" t="s">
        <v>95</v>
      </c>
      <c r="L290" s="11"/>
      <c r="M290" s="11"/>
    </row>
    <row r="291" spans="1:13" s="2" customFormat="1" ht="12.75">
      <c r="A291" s="36" t="s">
        <v>111</v>
      </c>
      <c r="B291" s="14">
        <v>19287.083099999996</v>
      </c>
      <c r="C291" s="14">
        <v>-4.800040000000037</v>
      </c>
      <c r="D291" s="19">
        <v>0</v>
      </c>
      <c r="E291" s="40">
        <v>-10370.58996</v>
      </c>
      <c r="F291" s="40">
        <v>8911.6931</v>
      </c>
      <c r="G291" s="38"/>
      <c r="H291" s="14">
        <v>36706.0769423</v>
      </c>
      <c r="J291" s="33" t="s">
        <v>111</v>
      </c>
      <c r="L291" s="11"/>
      <c r="M291" s="11"/>
    </row>
    <row r="292" spans="1:13" s="2" customFormat="1" ht="12.75">
      <c r="A292" s="36" t="s">
        <v>112</v>
      </c>
      <c r="B292" s="14">
        <v>7447.221189999999</v>
      </c>
      <c r="C292" s="14">
        <v>0.024489999999757855</v>
      </c>
      <c r="D292" s="19">
        <v>0</v>
      </c>
      <c r="E292" s="40">
        <v>579.94473</v>
      </c>
      <c r="F292" s="40">
        <v>8027.190409999999</v>
      </c>
      <c r="G292" s="38"/>
      <c r="H292" s="14">
        <v>36126.13221229999</v>
      </c>
      <c r="J292" s="33" t="s">
        <v>112</v>
      </c>
      <c r="L292" s="11"/>
      <c r="M292" s="11"/>
    </row>
    <row r="293" spans="1:13" s="2" customFormat="1" ht="12.75">
      <c r="A293" s="36" t="s">
        <v>115</v>
      </c>
      <c r="B293" s="14">
        <v>21343.238630000003</v>
      </c>
      <c r="C293" s="14">
        <v>301.79027</v>
      </c>
      <c r="D293" s="19">
        <v>0</v>
      </c>
      <c r="E293" s="40">
        <v>-12169.787139999999</v>
      </c>
      <c r="F293" s="40">
        <v>9475.241759999999</v>
      </c>
      <c r="G293" s="38"/>
      <c r="H293" s="14">
        <v>48295.91935229999</v>
      </c>
      <c r="J293" s="33" t="s">
        <v>98</v>
      </c>
      <c r="L293" s="11"/>
      <c r="M293" s="11"/>
    </row>
    <row r="294" spans="1:13" s="2" customFormat="1" ht="12.75">
      <c r="A294" s="36" t="s">
        <v>99</v>
      </c>
      <c r="B294" s="14">
        <v>6213.37369</v>
      </c>
      <c r="C294" s="14">
        <v>517.0818599999999</v>
      </c>
      <c r="D294" s="19">
        <v>0</v>
      </c>
      <c r="E294" s="40">
        <v>1538.78381</v>
      </c>
      <c r="F294" s="40">
        <v>8269.239359999998</v>
      </c>
      <c r="G294" s="38"/>
      <c r="H294" s="14">
        <v>46757.1355423</v>
      </c>
      <c r="J294" s="33" t="s">
        <v>99</v>
      </c>
      <c r="L294" s="11"/>
      <c r="M294" s="11"/>
    </row>
    <row r="295" spans="1:13" s="2" customFormat="1" ht="12.75">
      <c r="A295" s="36" t="s">
        <v>100</v>
      </c>
      <c r="B295" s="14">
        <v>12352.330209999998</v>
      </c>
      <c r="C295" s="14">
        <v>0</v>
      </c>
      <c r="D295" s="19">
        <v>0</v>
      </c>
      <c r="E295" s="40">
        <v>-4074.593819999999</v>
      </c>
      <c r="F295" s="40">
        <v>8277.73639</v>
      </c>
      <c r="G295" s="38"/>
      <c r="H295" s="14">
        <v>50831.7293623</v>
      </c>
      <c r="J295" s="33" t="s">
        <v>100</v>
      </c>
      <c r="L295" s="11"/>
      <c r="M295" s="11"/>
    </row>
    <row r="296" spans="1:13" s="2" customFormat="1" ht="12.75">
      <c r="A296" s="36" t="s">
        <v>105</v>
      </c>
      <c r="B296" s="14">
        <v>10806.829659999998</v>
      </c>
      <c r="C296" s="14">
        <v>1469.2285699999998</v>
      </c>
      <c r="D296" s="19">
        <v>0</v>
      </c>
      <c r="E296" s="40">
        <v>-1805.2409499999997</v>
      </c>
      <c r="F296" s="40">
        <v>10470.81728</v>
      </c>
      <c r="G296" s="38"/>
      <c r="H296" s="14">
        <v>52636.97031230001</v>
      </c>
      <c r="J296" s="33" t="s">
        <v>101</v>
      </c>
      <c r="L296" s="11"/>
      <c r="M296" s="11"/>
    </row>
    <row r="297" spans="1:13" s="2" customFormat="1" ht="12.75">
      <c r="A297" s="36" t="s">
        <v>102</v>
      </c>
      <c r="B297" s="14">
        <v>10002.36284</v>
      </c>
      <c r="C297" s="14">
        <v>126.85819999999926</v>
      </c>
      <c r="D297" s="14">
        <v>272.96554</v>
      </c>
      <c r="E297" s="40">
        <v>2489.9611699999996</v>
      </c>
      <c r="F297" s="40">
        <v>12346.21667</v>
      </c>
      <c r="G297" s="38"/>
      <c r="H297" s="14">
        <v>50147.0091423</v>
      </c>
      <c r="J297" s="33" t="s">
        <v>102</v>
      </c>
      <c r="L297" s="11"/>
      <c r="M297" s="11"/>
    </row>
    <row r="298" spans="1:10" ht="13.5" thickBot="1">
      <c r="A298" s="41" t="s">
        <v>91</v>
      </c>
      <c r="B298" s="42">
        <v>4898.742399999999</v>
      </c>
      <c r="C298" s="42">
        <v>66.00054999999982</v>
      </c>
      <c r="D298" s="43">
        <v>0</v>
      </c>
      <c r="E298" s="42">
        <v>6926.978800000001</v>
      </c>
      <c r="F298" s="42">
        <v>11891.72175</v>
      </c>
      <c r="G298" s="42"/>
      <c r="H298" s="42">
        <v>43220.0303423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3" s="2" customFormat="1" ht="12.75">
      <c r="A300" s="36" t="s">
        <v>139</v>
      </c>
      <c r="B300" s="14">
        <v>12679.326599999999</v>
      </c>
      <c r="C300" s="14">
        <v>72.07920000000037</v>
      </c>
      <c r="D300" s="14">
        <v>271.1319</v>
      </c>
      <c r="E300" s="40">
        <v>688.5341</v>
      </c>
      <c r="F300" s="40">
        <v>13170.1912</v>
      </c>
      <c r="G300" s="38"/>
      <c r="H300" s="14">
        <v>42901.288868999996</v>
      </c>
      <c r="J300" s="20" t="s">
        <v>92</v>
      </c>
      <c r="L300" s="11"/>
      <c r="M300" s="11"/>
    </row>
    <row r="301" spans="1:13" s="2" customFormat="1" ht="12.75">
      <c r="A301" s="36" t="s">
        <v>148</v>
      </c>
      <c r="B301" s="14">
        <v>7233.861400000001</v>
      </c>
      <c r="C301" s="14">
        <v>0</v>
      </c>
      <c r="D301" s="14">
        <v>250.8038</v>
      </c>
      <c r="E301" s="40">
        <v>3647.8003000000003</v>
      </c>
      <c r="F301" s="40">
        <v>10630.8579</v>
      </c>
      <c r="G301" s="38"/>
      <c r="H301" s="14">
        <v>39253.48856900001</v>
      </c>
      <c r="J301" s="20" t="s">
        <v>93</v>
      </c>
      <c r="L301" s="11"/>
      <c r="M301" s="11"/>
    </row>
    <row r="302" spans="1:13" s="2" customFormat="1" ht="12.75">
      <c r="A302" s="36" t="s">
        <v>108</v>
      </c>
      <c r="B302" s="14">
        <v>2258.0385999999994</v>
      </c>
      <c r="C302" s="14">
        <v>0</v>
      </c>
      <c r="D302" s="19">
        <v>0</v>
      </c>
      <c r="E302" s="40">
        <v>6471.9392</v>
      </c>
      <c r="F302" s="40">
        <v>8729.977799999999</v>
      </c>
      <c r="G302" s="38"/>
      <c r="H302" s="14">
        <v>32781.549369</v>
      </c>
      <c r="J302" s="20" t="s">
        <v>94</v>
      </c>
      <c r="L302" s="11"/>
      <c r="M302" s="11"/>
    </row>
    <row r="303" spans="1:13" s="2" customFormat="1" ht="12.75">
      <c r="A303" s="36" t="s">
        <v>95</v>
      </c>
      <c r="B303" s="14">
        <v>16634.9346</v>
      </c>
      <c r="C303" s="14">
        <v>0</v>
      </c>
      <c r="D303" s="19">
        <v>0</v>
      </c>
      <c r="E303" s="40">
        <v>-9487.4545</v>
      </c>
      <c r="F303" s="40">
        <v>7147.4801</v>
      </c>
      <c r="G303" s="38"/>
      <c r="H303" s="14">
        <v>42269.00386899999</v>
      </c>
      <c r="J303" s="20" t="s">
        <v>95</v>
      </c>
      <c r="L303" s="11"/>
      <c r="M303" s="11"/>
    </row>
    <row r="304" spans="1:13" s="2" customFormat="1" ht="12.75">
      <c r="A304" s="36" t="s">
        <v>111</v>
      </c>
      <c r="B304" s="14">
        <v>9646.937</v>
      </c>
      <c r="C304" s="14">
        <v>0</v>
      </c>
      <c r="D304" s="19">
        <v>0</v>
      </c>
      <c r="E304" s="40">
        <v>-2749.2372</v>
      </c>
      <c r="F304" s="40">
        <v>6897.699799999999</v>
      </c>
      <c r="G304" s="38"/>
      <c r="H304" s="14">
        <v>45018.241068999996</v>
      </c>
      <c r="J304" s="20" t="s">
        <v>96</v>
      </c>
      <c r="L304" s="11"/>
      <c r="M304" s="11"/>
    </row>
    <row r="305" spans="1:13" s="2" customFormat="1" ht="12.75">
      <c r="A305" s="36" t="s">
        <v>112</v>
      </c>
      <c r="B305" s="14">
        <v>13773.766200000002</v>
      </c>
      <c r="C305" s="14">
        <v>0</v>
      </c>
      <c r="D305" s="19">
        <v>0</v>
      </c>
      <c r="E305" s="40">
        <v>-7461.147099999998</v>
      </c>
      <c r="F305" s="40">
        <v>6312.6191</v>
      </c>
      <c r="G305" s="38"/>
      <c r="H305" s="14">
        <v>52479.388169</v>
      </c>
      <c r="J305" s="20" t="s">
        <v>97</v>
      </c>
      <c r="L305" s="11"/>
      <c r="M305" s="11"/>
    </row>
    <row r="306" spans="1:13" s="2" customFormat="1" ht="12.75">
      <c r="A306" s="36" t="s">
        <v>115</v>
      </c>
      <c r="B306" s="14">
        <v>10306.8538</v>
      </c>
      <c r="C306" s="14">
        <v>-0.004939999999944121</v>
      </c>
      <c r="D306" s="14">
        <v>265.3027</v>
      </c>
      <c r="E306" s="40">
        <v>-2993.3409</v>
      </c>
      <c r="F306" s="40">
        <v>7048.20526</v>
      </c>
      <c r="G306" s="38"/>
      <c r="H306" s="14">
        <v>55472.729069</v>
      </c>
      <c r="J306" s="20" t="s">
        <v>98</v>
      </c>
      <c r="L306" s="11"/>
      <c r="M306" s="11"/>
    </row>
    <row r="307" spans="1:13" s="2" customFormat="1" ht="12.75">
      <c r="A307" s="36" t="s">
        <v>99</v>
      </c>
      <c r="B307" s="14">
        <v>6699.301399999999</v>
      </c>
      <c r="C307" s="14">
        <v>0.017290000000968576</v>
      </c>
      <c r="D307" s="19">
        <v>0</v>
      </c>
      <c r="E307" s="40">
        <v>1744.5363</v>
      </c>
      <c r="F307" s="40">
        <v>8443.85499</v>
      </c>
      <c r="G307" s="38"/>
      <c r="H307" s="14">
        <v>53728.192768999994</v>
      </c>
      <c r="J307" s="20" t="s">
        <v>99</v>
      </c>
      <c r="L307" s="11"/>
      <c r="M307" s="11"/>
    </row>
    <row r="308" spans="1:13" s="2" customFormat="1" ht="12.75">
      <c r="A308" s="36" t="s">
        <v>100</v>
      </c>
      <c r="B308" s="14">
        <v>9893.1561</v>
      </c>
      <c r="C308" s="14">
        <v>-67.10989999999991</v>
      </c>
      <c r="D308" s="19">
        <v>0</v>
      </c>
      <c r="E308" s="40">
        <v>2602.7289</v>
      </c>
      <c r="F308" s="40">
        <v>12428.745799999999</v>
      </c>
      <c r="G308" s="38"/>
      <c r="H308" s="14">
        <v>51125.463869</v>
      </c>
      <c r="J308" s="20" t="s">
        <v>100</v>
      </c>
      <c r="L308" s="11"/>
      <c r="M308" s="11"/>
    </row>
    <row r="309" spans="1:13" s="2" customFormat="1" ht="12.75">
      <c r="A309" s="36" t="s">
        <v>105</v>
      </c>
      <c r="B309" s="14">
        <v>12186.645700000001</v>
      </c>
      <c r="C309" s="14">
        <v>64.961</v>
      </c>
      <c r="D309" s="14">
        <v>249.0995</v>
      </c>
      <c r="E309" s="40">
        <v>-3117.7133</v>
      </c>
      <c r="F309" s="40">
        <v>8884.7939</v>
      </c>
      <c r="G309" s="38"/>
      <c r="H309" s="14">
        <v>54243.177169</v>
      </c>
      <c r="J309" s="20" t="s">
        <v>101</v>
      </c>
      <c r="L309" s="11"/>
      <c r="M309" s="11"/>
    </row>
    <row r="310" spans="1:13" s="2" customFormat="1" ht="12.75">
      <c r="A310" s="47" t="s">
        <v>102</v>
      </c>
      <c r="B310" s="14">
        <v>5692.802</v>
      </c>
      <c r="C310" s="14">
        <v>0</v>
      </c>
      <c r="D310" s="19">
        <v>0</v>
      </c>
      <c r="E310" s="40">
        <v>3295.6526</v>
      </c>
      <c r="F310" s="40">
        <v>8988.4546</v>
      </c>
      <c r="G310" s="38"/>
      <c r="H310" s="14">
        <v>50947.524569</v>
      </c>
      <c r="I310" s="38"/>
      <c r="J310" s="34" t="s">
        <v>102</v>
      </c>
      <c r="L310" s="11"/>
      <c r="M310" s="11"/>
    </row>
    <row r="311" spans="1:13" s="2" customFormat="1" ht="13.5" thickBot="1">
      <c r="A311" s="41" t="s">
        <v>91</v>
      </c>
      <c r="B311" s="42">
        <v>5574.16622</v>
      </c>
      <c r="C311" s="42">
        <v>0.009879999999888242</v>
      </c>
      <c r="D311" s="43">
        <v>258.01619999999997</v>
      </c>
      <c r="E311" s="42">
        <v>5959.4636999999975</v>
      </c>
      <c r="F311" s="42">
        <v>11275.623599999999</v>
      </c>
      <c r="G311" s="42"/>
      <c r="H311" s="42">
        <v>44988.06086899999</v>
      </c>
      <c r="I311" s="48"/>
      <c r="J311" s="24" t="s">
        <v>91</v>
      </c>
      <c r="L311" s="11"/>
      <c r="M311" s="11"/>
    </row>
    <row r="312" spans="1:10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</row>
    <row r="313" spans="1:10" ht="12.75">
      <c r="A313" s="36" t="s">
        <v>139</v>
      </c>
      <c r="B313" s="14">
        <f>(Elværkskul!B313*Brændværdier!$C$17+'Anden stenkul '!B313*Brændværdier!$D$17+Koks!B313*Brændværdier!$E$17)/1000</f>
        <v>3148.8368000000005</v>
      </c>
      <c r="C313" s="14">
        <f>(Elværkskul!C313*Brændværdier!$C$17+'Anden stenkul '!C313*Brændværdier!$D$17+Koks!C313*Brændværdier!$E$17)/1000</f>
        <v>0.5783999999994412</v>
      </c>
      <c r="D313" s="19">
        <f>(Elværkskul!D313*Brændværdier!$C$17+'Anden stenkul '!D313*Brændværdier!$D$17+Koks!D313*Brændværdier!$E$17)/1000</f>
        <v>256.1107</v>
      </c>
      <c r="E313" s="40">
        <f>(Elværkskul!E313*Brændværdier!$C$17+'Anden stenkul '!E313*Brændværdier!$D$17+Koks!E313*Brændværdier!$E$17)/1000</f>
        <v>8454.688400000001</v>
      </c>
      <c r="F313" s="40">
        <f>(Elværkskul!F313*Brændværdier!$C$17+'Anden stenkul '!F313*Brændværdier!$D$17+Koks!F313*Brændværdier!$E$17)/1000</f>
        <v>11347.9206</v>
      </c>
      <c r="G313" s="38"/>
      <c r="H313" s="14">
        <f>(Elværkskul!H313*Brændværdier!$C$17+'Anden stenkul '!H313*Brændværdier!$D$17+Koks!H313*Brændværdier!$E$17)/1000</f>
        <v>35443.58990700001</v>
      </c>
      <c r="I313" s="2"/>
      <c r="J313" s="20" t="s">
        <v>92</v>
      </c>
    </row>
    <row r="314" spans="1:10" ht="12.75">
      <c r="A314" s="36" t="s">
        <v>148</v>
      </c>
      <c r="B314" s="14">
        <f>(Elværkskul!B314*Brændværdier!$C$17+'Anden stenkul '!B314*Brændværdier!$D$17+Koks!B314*Brændværdier!$E$17)/1000</f>
        <v>11103.3986</v>
      </c>
      <c r="C314" s="14">
        <f>(Elværkskul!C314*Brændværdier!$C$17+'Anden stenkul '!C314*Brændværdier!$D$17+Koks!C314*Brændværdier!$E$17)/1000</f>
        <v>-59.286</v>
      </c>
      <c r="D314" s="19">
        <f>(Elværkskul!D314*Brændværdier!$C$17+'Anden stenkul '!D314*Brændværdier!$D$17+Koks!D314*Brændværdier!$E$17)/1000</f>
        <v>0</v>
      </c>
      <c r="E314" s="40">
        <f>(Elværkskul!E314*Brændværdier!$C$17+'Anden stenkul '!E314*Brændværdier!$D$17+Koks!E314*Brændværdier!$E$17)/1000</f>
        <v>-879.1762999999972</v>
      </c>
      <c r="F314" s="40">
        <f>(Elværkskul!F314*Brændværdier!$C$17+'Anden stenkul '!F314*Brændværdier!$D$17+Koks!F314*Brændværdier!$E$17)/1000</f>
        <v>10164.936300000001</v>
      </c>
      <c r="G314" s="38"/>
      <c r="H314" s="14">
        <f>(Elværkskul!H314*Brændværdier!$C$17+'Anden stenkul '!H314*Brændværdier!$D$17+Koks!H314*Brændværdier!$E$17)/1000</f>
        <v>36322.766207</v>
      </c>
      <c r="I314" s="2"/>
      <c r="J314" s="20" t="s">
        <v>93</v>
      </c>
    </row>
    <row r="315" spans="1:10" ht="12.75">
      <c r="A315" s="36" t="s">
        <v>108</v>
      </c>
      <c r="B315" s="14">
        <f>(Elværkskul!B315*Brændværdier!$C$17+'Anden stenkul '!B315*Brændværdier!$D$17+Koks!B315*Brændværdier!$E$17)/1000</f>
        <v>1935.5123</v>
      </c>
      <c r="C315" s="14">
        <f>(Elværkskul!C315*Brændværdier!$C$17+'Anden stenkul '!C315*Brændværdier!$D$17+Koks!C315*Brændværdier!$E$17)/1000</f>
        <v>59.286</v>
      </c>
      <c r="D315" s="19">
        <f>(Elværkskul!D315*Brændværdier!$C$17+'Anden stenkul '!D315*Brændværdier!$D$17+Koks!D315*Brændværdier!$E$17)/1000</f>
        <v>253.14640000000003</v>
      </c>
      <c r="E315" s="40">
        <f>(Elværkskul!E315*Brændværdier!$C$17+'Anden stenkul '!E315*Brændværdier!$D$17+Koks!E315*Brændværdier!$E$17)/1000</f>
        <v>6496.302600000001</v>
      </c>
      <c r="F315" s="40">
        <f>(Elværkskul!F315*Brændværdier!$C$17+'Anden stenkul '!F315*Brændværdier!$D$17+Koks!F315*Brændværdier!$E$17)/1000</f>
        <v>8237.954500000002</v>
      </c>
      <c r="G315" s="38"/>
      <c r="H315" s="14">
        <f>(Elværkskul!H315*Brændværdier!$C$17+'Anden stenkul '!H315*Brændværdier!$D$17+Koks!H315*Brændværdier!$E$17)/1000</f>
        <v>29826.463607</v>
      </c>
      <c r="I315" s="2"/>
      <c r="J315" s="20" t="s">
        <v>94</v>
      </c>
    </row>
    <row r="316" spans="1:10" ht="12.75">
      <c r="A316" s="36" t="s">
        <v>95</v>
      </c>
      <c r="B316" s="14">
        <f>(Elværkskul!B316*Brændværdier!$C$17+'Anden stenkul '!B316*Brændværdier!$D$17+Koks!B316*Brændværdier!$E$17)/1000</f>
        <v>8034.3096000000005</v>
      </c>
      <c r="C316" s="14">
        <f>(Elværkskul!C316*Brændværdier!$C$17+'Anden stenkul '!C316*Brændværdier!$D$17+Koks!C316*Brændværdier!$E$17)/1000</f>
        <v>0</v>
      </c>
      <c r="D316" s="19">
        <f>(Elværkskul!D316*Brændværdier!$C$17+'Anden stenkul '!D316*Brændværdier!$D$17+Koks!D316*Brændværdier!$E$17)/1000</f>
        <v>0</v>
      </c>
      <c r="E316" s="40">
        <f>(Elværkskul!E316*Brændværdier!$C$17+'Anden stenkul '!E316*Brændværdier!$D$17+Koks!E316*Brændværdier!$E$17)/1000</f>
        <v>-3375.0599</v>
      </c>
      <c r="F316" s="40">
        <f>(Elværkskul!F316*Brændværdier!$C$17+'Anden stenkul '!F316*Brændværdier!$D$17+Koks!F316*Brændværdier!$E$17)/1000</f>
        <v>4659.249700000001</v>
      </c>
      <c r="G316" s="38"/>
      <c r="H316" s="14">
        <f>(Elværkskul!H316*Brændværdier!$C$17+'Anden stenkul '!H316*Brændværdier!$D$17+Koks!H316*Brændværdier!$E$17)/1000</f>
        <v>33201.523507000005</v>
      </c>
      <c r="I316" s="2"/>
      <c r="J316" s="20" t="s">
        <v>95</v>
      </c>
    </row>
    <row r="317" spans="1:10" ht="12.75">
      <c r="A317" s="36" t="s">
        <v>111</v>
      </c>
      <c r="B317" s="14">
        <f>(Elværkskul!B317*Brændværdier!$C$17+'Anden stenkul '!B317*Brændværdier!$D$17+Koks!B317*Brændværdier!$E$17)/1000</f>
        <v>3112.8435</v>
      </c>
      <c r="C317" s="14">
        <f>(Elværkskul!C317*Brændværdier!$C$17+'Anden stenkul '!C317*Brændværdier!$D$17+Koks!C317*Brændværdier!$E$17)/1000</f>
        <v>0</v>
      </c>
      <c r="D317" s="19">
        <f>(Elværkskul!D317*Brændværdier!$C$17+'Anden stenkul '!D317*Brændværdier!$D$17+Koks!D317*Brændværdier!$E$17)/1000</f>
        <v>235.8667</v>
      </c>
      <c r="E317" s="40">
        <f>(Elværkskul!E317*Brændværdier!$C$17+'Anden stenkul '!E317*Brændværdier!$D$17+Koks!E317*Brændværdier!$E$17)/1000</f>
        <v>-297.0081</v>
      </c>
      <c r="F317" s="40">
        <f>(Elværkskul!F317*Brændværdier!$C$17+'Anden stenkul '!F317*Brændværdier!$D$17+Koks!F317*Brændværdier!$E$17)/1000</f>
        <v>2579.9687000000004</v>
      </c>
      <c r="G317" s="38"/>
      <c r="H317" s="14">
        <f>(Elværkskul!H317*Brændværdier!$C$17+'Anden stenkul '!H317*Brændværdier!$D$17+Koks!H317*Brændværdier!$E$17)/1000</f>
        <v>33498.531607</v>
      </c>
      <c r="I317" s="2"/>
      <c r="J317" s="20" t="s">
        <v>96</v>
      </c>
    </row>
    <row r="318" spans="1:10" ht="12.75">
      <c r="A318" s="36" t="s">
        <v>112</v>
      </c>
      <c r="B318" s="14">
        <f>(Elværkskul!B318*Brændværdier!$C$17+'Anden stenkul '!B318*Brændværdier!$D$17+Koks!B318*Brændværdier!$E$17)/1000</f>
        <v>3124.9006999999997</v>
      </c>
      <c r="C318" s="14">
        <f>(Elværkskul!C318*Brændværdier!$C$17+'Anden stenkul '!C318*Brændværdier!$D$17+Koks!C318*Brændværdier!$E$17)/1000</f>
        <v>0</v>
      </c>
      <c r="D318" s="19">
        <f>(Elværkskul!D318*Brændværdier!$C$17+'Anden stenkul '!D318*Brændværdier!$D$17+Koks!D318*Brændværdier!$E$17)/1000</f>
        <v>247.98900000000003</v>
      </c>
      <c r="E318" s="40">
        <f>(Elværkskul!E318*Brændværdier!$C$17+'Anden stenkul '!E318*Brændværdier!$D$17+Koks!E318*Brændværdier!$E$17)/1000</f>
        <v>2485.1831</v>
      </c>
      <c r="F318" s="40">
        <f>(Elværkskul!F318*Brændværdier!$C$17+'Anden stenkul '!F318*Brændværdier!$D$17+Koks!F318*Brændværdier!$E$17)/1000</f>
        <v>5362.0948</v>
      </c>
      <c r="G318" s="38"/>
      <c r="H318" s="14">
        <f>(Elværkskul!H318*Brændværdier!$C$17+'Anden stenkul '!H318*Brændværdier!$D$17+Koks!H318*Brændværdier!$E$17)/1000</f>
        <v>31013.348507000002</v>
      </c>
      <c r="I318" s="2"/>
      <c r="J318" s="33" t="s">
        <v>97</v>
      </c>
    </row>
    <row r="319" spans="1:10" ht="12.75" customHeight="1">
      <c r="A319" s="36" t="s">
        <v>115</v>
      </c>
      <c r="B319" s="14">
        <f>(Elværkskul!B319*Brændværdier!$C$17+'Anden stenkul '!B319*Brændværdier!$D$17+Koks!B319*Brændværdier!$E$17)/1000</f>
        <v>6165.680600000001</v>
      </c>
      <c r="C319" s="14">
        <f>(Elværkskul!C319*Brændværdier!$C$17+'Anden stenkul '!C319*Brændværdier!$D$17+Koks!C319*Brændværdier!$E$17)/1000</f>
        <v>0</v>
      </c>
      <c r="D319" s="19">
        <f>(Elværkskul!D319*Brændværdier!$C$17+'Anden stenkul '!D319*Brændværdier!$D$17+Koks!D319*Brændværdier!$E$17)/1000</f>
        <v>0</v>
      </c>
      <c r="E319" s="40">
        <f>(Elværkskul!E319*Brændværdier!$C$17+'Anden stenkul '!E319*Brændværdier!$D$17+Koks!E319*Brændværdier!$E$17)/1000</f>
        <v>-3413.9501</v>
      </c>
      <c r="F319" s="40">
        <f>(Elværkskul!F319*Brændværdier!$C$17+'Anden stenkul '!F319*Brændværdier!$D$17+Koks!F319*Brændværdier!$E$17)/1000</f>
        <v>2751.7305000000006</v>
      </c>
      <c r="G319" s="38"/>
      <c r="H319" s="14">
        <f>(Elværkskul!H319*Brændværdier!$C$17+'Anden stenkul '!H319*Brændværdier!$D$17+Koks!H319*Brændværdier!$E$17)/1000</f>
        <v>34427.29860700001</v>
      </c>
      <c r="I319" s="2"/>
      <c r="J319" s="33" t="s">
        <v>98</v>
      </c>
    </row>
    <row r="320" spans="1:10" ht="12.75" customHeight="1">
      <c r="A320" s="36" t="s">
        <v>99</v>
      </c>
      <c r="B320" s="14">
        <f>(Elværkskul!B320*Brændværdier!$C$17+'Anden stenkul '!B320*Brændværdier!$D$17+Koks!B320*Brændværdier!$E$17)/1000</f>
        <v>8025.1369</v>
      </c>
      <c r="C320" s="14">
        <f>(Elværkskul!C320*Brændværdier!$C$17+'Anden stenkul '!C320*Brændværdier!$D$17+Koks!C320*Brændværdier!$E$17)/1000</f>
        <v>0</v>
      </c>
      <c r="D320" s="19">
        <f>(Elværkskul!D320*Brændværdier!$C$17+'Anden stenkul '!D320*Brændværdier!$D$17+Koks!D320*Brændværdier!$E$17)/1000</f>
        <v>251.2666</v>
      </c>
      <c r="E320" s="40">
        <f>(Elværkskul!E320*Brændværdier!$C$17+'Anden stenkul '!E320*Brændværdier!$D$17+Koks!E320*Brændværdier!$E$17)/1000</f>
        <v>-4760.3509</v>
      </c>
      <c r="F320" s="40">
        <f>(Elværkskul!F320*Brændværdier!$C$17+'Anden stenkul '!F320*Brændværdier!$D$17+Koks!F320*Brændværdier!$E$17)/1000</f>
        <v>3013.5194000000006</v>
      </c>
      <c r="G320" s="38"/>
      <c r="H320" s="14">
        <f>(Elværkskul!H320*Brændværdier!$C$17+'Anden stenkul '!H320*Brændværdier!$D$17+Koks!H320*Brændværdier!$E$17)/1000</f>
        <v>39187.649507</v>
      </c>
      <c r="I320" s="2"/>
      <c r="J320" s="33" t="s">
        <v>99</v>
      </c>
    </row>
    <row r="321" spans="1:10" ht="12.75" customHeight="1">
      <c r="A321" s="36" t="s">
        <v>100</v>
      </c>
      <c r="B321" s="14">
        <f>(Elværkskul!B321*Brændværdier!$C$17+'Anden stenkul '!B321*Brændværdier!$D$17+Koks!B321*Brændværdier!$E$17)/1000</f>
        <v>11669.170043000002</v>
      </c>
      <c r="C321" s="14">
        <f>(Elværkskul!C321*Brændværdier!$C$17+'Anden stenkul '!C321*Brændværdier!$D$17+Koks!C321*Brændværdier!$E$17)/1000</f>
        <v>0</v>
      </c>
      <c r="D321" s="19">
        <f>(Elværkskul!D321*Brændværdier!$C$17+'Anden stenkul '!D321*Brændværdier!$D$17+Koks!D321*Brændværdier!$E$17)/1000</f>
        <v>0</v>
      </c>
      <c r="E321" s="40">
        <f>(Elværkskul!E321*Brændværdier!$C$17+'Anden stenkul '!E321*Brændværdier!$D$17+Koks!E321*Brændværdier!$E$17)/1000</f>
        <v>-8126.2835209999985</v>
      </c>
      <c r="F321" s="40">
        <f>(Elværkskul!F321*Brændværdier!$C$17+'Anden stenkul '!F321*Brændværdier!$D$17+Koks!F321*Brændværdier!$E$17)/1000</f>
        <v>3542.886522</v>
      </c>
      <c r="G321" s="38"/>
      <c r="H321" s="14">
        <f>(Elværkskul!H321*Brændværdier!$C$17+'Anden stenkul '!H321*Brændværdier!$D$17+Koks!H321*Brændværdier!$E$17)/1000</f>
        <v>47313.93302800001</v>
      </c>
      <c r="J321" s="33" t="s">
        <v>100</v>
      </c>
    </row>
    <row r="322" spans="1:10" ht="12.75">
      <c r="A322" s="36" t="s">
        <v>105</v>
      </c>
      <c r="B322" s="14">
        <f>(Elværkskul!B322*Brændværdier!$C$17+'Anden stenkul '!B322*Brændværdier!$D$17+Koks!B322*Brændværdier!$E$17)/1000</f>
        <v>3163.5093680000004</v>
      </c>
      <c r="C322" s="14">
        <f>(Elværkskul!C322*Brændværdier!$C$17+'Anden stenkul '!C322*Brændværdier!$D$17+Koks!C322*Brændværdier!$E$17)/1000</f>
        <v>0</v>
      </c>
      <c r="D322" s="19">
        <f>(Elværkskul!D322*Brændværdier!$C$17+'Anden stenkul '!D322*Brændværdier!$D$17+Koks!D322*Brændværdier!$E$17)/1000</f>
        <v>246.97680000000003</v>
      </c>
      <c r="E322" s="40">
        <f>(Elværkskul!E322*Brændværdier!$C$17+'Anden stenkul '!E322*Brændværdier!$D$17+Koks!E322*Brændværdier!$E$17)/1000</f>
        <v>2370.2245</v>
      </c>
      <c r="F322" s="40">
        <f>(Elværkskul!F322*Brændværdier!$C$17+'Anden stenkul '!F322*Brændværdier!$D$17+Koks!F322*Brændværdier!$E$17)/1000</f>
        <v>5286.757068</v>
      </c>
      <c r="G322" s="38"/>
      <c r="H322" s="14">
        <f>(Elværkskul!H322*Brændværdier!$C$17+'Anden stenkul '!H322*Brændværdier!$D$17+Koks!H322*Brændværdier!$E$17)/1000</f>
        <v>44943.708528</v>
      </c>
      <c r="J322" s="33" t="s">
        <v>101</v>
      </c>
    </row>
    <row r="323" spans="1:10" ht="12.75" customHeight="1">
      <c r="A323" s="36" t="s">
        <v>102</v>
      </c>
      <c r="B323" s="14">
        <f>(Elværkskul!B323*Brændværdier!$C$17+'Anden stenkul '!B323*Brændværdier!$D$17+Koks!B323*Brændværdier!$E$17)/1000</f>
        <v>2138.8226300000006</v>
      </c>
      <c r="C323" s="14">
        <f>(Elværkskul!C323*Brændværdier!$C$17+'Anden stenkul '!C323*Brændværdier!$D$17+Koks!C323*Brændværdier!$E$17)/1000</f>
        <v>-0.007229999999515712</v>
      </c>
      <c r="D323" s="19">
        <f>(Elværkskul!D323*Brændværdier!$C$17+'Anden stenkul '!D323*Brændværdier!$D$17+Koks!D323*Brændværdier!$E$17)/1000</f>
        <v>494.91760000000005</v>
      </c>
      <c r="E323" s="40">
        <f>(Elværkskul!E323*Brændværdier!$C$17+'Anden stenkul '!E323*Brændværdier!$D$17+Koks!E323*Brændværdier!$E$17)/1000</f>
        <v>5694.911799999998</v>
      </c>
      <c r="F323" s="40">
        <f>(Elværkskul!F323*Brændværdier!$C$17+'Anden stenkul '!F323*Brændværdier!$D$17+Koks!F323*Brændværdier!$E$17)/1000</f>
        <v>7338.8096000000005</v>
      </c>
      <c r="G323" s="38"/>
      <c r="H323" s="14">
        <f>(Elværkskul!H323*Brændværdier!$C$17+'Anden stenkul '!H323*Brændværdier!$D$17+Koks!H323*Brændværdier!$E$17)/1000</f>
        <v>39248.79672800001</v>
      </c>
      <c r="J323" s="33" t="s">
        <v>102</v>
      </c>
    </row>
    <row r="324" spans="1:10" ht="12.75" customHeight="1" thickBot="1">
      <c r="A324" s="41" t="s">
        <v>91</v>
      </c>
      <c r="B324" s="53">
        <f>(Elværkskul!B324*Brændværdier!$C$17+'Anden stenkul '!B324*Brændværdier!$D$17+Koks!B324*Brændværdier!$E$17)/1000</f>
        <v>5270.942580000001</v>
      </c>
      <c r="C324" s="53">
        <f>(Elværkskul!C324*Brændværdier!$C$17+'Anden stenkul '!C324*Brændværdier!$D$17+Koks!C324*Brændværdier!$E$17)/1000</f>
        <v>-3.6101800000001676</v>
      </c>
      <c r="D324" s="43">
        <f>(Elværkskul!D324*Brændværdier!$C$17+'Anden stenkul '!D324*Brændværdier!$D$17+Koks!D324*Brændværdier!$E$17)/1000</f>
        <v>232.51680000000002</v>
      </c>
      <c r="E324" s="54">
        <f>(Elværkskul!E324*Brændværdier!$C$17+'Anden stenkul '!E324*Brændværdier!$D$17+Koks!E324*Brændværdier!$E$17)/1000</f>
        <v>3042.083</v>
      </c>
      <c r="F324" s="54">
        <f>(Elværkskul!F324*Brændværdier!$C$17+'Anden stenkul '!F324*Brændværdier!$D$17+Koks!F324*Brændværdier!$E$17)/1000</f>
        <v>8076.8986</v>
      </c>
      <c r="G324" s="48"/>
      <c r="H324" s="53">
        <f>(Elværkskul!H324*Brændværdier!$C$17+'Anden stenkul '!H324*Brændværdier!$D$17+Koks!H324*Brændværdier!$E$17)/1000</f>
        <v>36206.71372800001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14">
        <f>(Elværkskul!B326*Brændværdier!$C$18+'Anden stenkul '!B326*Brændværdier!$D$18+Koks!B326*Brændværdier!$E$18)/1000</f>
        <v>9043.35144</v>
      </c>
      <c r="C326" s="19">
        <f>(Elværkskul!C326*Brændværdier!$C$18+'Anden stenkul '!C326*Brændværdier!$D$18+Koks!C326*Brændværdier!$E$18)/1000</f>
        <v>2384.2802199999996</v>
      </c>
      <c r="D326" s="19">
        <f>(Elværkskul!D326*Brændværdier!$C$18+'Anden stenkul '!D326*Brændværdier!$D$18+Koks!D326*Brændværdier!$E$18)/1000</f>
        <v>0</v>
      </c>
      <c r="E326" s="40">
        <f>(Elværkskul!E326*Brændværdier!$C$18+'Anden stenkul '!E326*Brændværdier!$D$18+Koks!E326*Brændværdier!$E$18)/1000</f>
        <v>415.1545163999991</v>
      </c>
      <c r="F326" s="40">
        <f>(Elværkskul!F326*Brændværdier!$C$18+'Anden stenkul '!F326*Brændværdier!$D$18+Koks!F326*Brændværdier!$E$18)/1000</f>
        <v>11842.786176399999</v>
      </c>
      <c r="G326" s="38"/>
      <c r="H326" s="14">
        <f>(Elværkskul!H326*Brændværdier!$C$18+'Anden stenkul '!H326*Brændværdier!$D$18+Koks!H326*Brændværdier!$E$18)/1000</f>
        <v>37108.96414400001</v>
      </c>
      <c r="I326" s="2"/>
      <c r="J326" s="55" t="s">
        <v>92</v>
      </c>
    </row>
    <row r="327" spans="1:10" ht="12.75">
      <c r="A327" s="36" t="s">
        <v>148</v>
      </c>
      <c r="B327" s="14">
        <f>(Elværkskul!B327*Brændværdier!$C$18+'Anden stenkul '!B327*Brændværdier!$D$18+Koks!B327*Brændværdier!$E$18)/1000</f>
        <v>7168.366080000001</v>
      </c>
      <c r="C327" s="19">
        <f>(Elværkskul!C327*Brændværdier!$C$18+'Anden stenkul '!C327*Brændværdier!$D$18+Koks!C327*Brændværdier!$E$18)/1000</f>
        <v>6.598219999999739</v>
      </c>
      <c r="D327" s="19">
        <f>(Elværkskul!D327*Brændværdier!$C$18+'Anden stenkul '!D327*Brændværdier!$D$18+Koks!D327*Brændværdier!$E$18)/1000</f>
        <v>0</v>
      </c>
      <c r="E327" s="40">
        <f>(Elværkskul!E327*Brændværdier!$C$18+'Anden stenkul '!E327*Brændværdier!$D$18+Koks!E327*Brændværdier!$E$18)/1000</f>
        <v>2671.848281999999</v>
      </c>
      <c r="F327" s="40">
        <f>(Elværkskul!F327*Brændværdier!$C$18+'Anden stenkul '!F327*Brændværdier!$D$18+Koks!F327*Brændværdier!$E$18)/1000</f>
        <v>9846.812581999999</v>
      </c>
      <c r="G327" s="38"/>
      <c r="H327" s="14">
        <f>(Elværkskul!H327*Brændværdier!$C$18+'Anden stenkul '!H327*Brændværdier!$D$18+Koks!H327*Brændværdier!$E$18)/1000</f>
        <v>34437.115862000006</v>
      </c>
      <c r="J327" s="55" t="s">
        <v>93</v>
      </c>
    </row>
    <row r="328" spans="1:10" ht="12.75" customHeight="1">
      <c r="A328" s="36" t="s">
        <v>108</v>
      </c>
      <c r="B328" s="14">
        <f>(Elværkskul!B328*Brændværdier!$C$18+'Anden stenkul '!B328*Brændværdier!$D$18+Koks!B328*Brændværdier!$E$18)/1000</f>
        <v>4516.20264</v>
      </c>
      <c r="C328" s="19">
        <f>(Elværkskul!C328*Brændværdier!$C$18+'Anden stenkul '!C328*Brændværdier!$D$18+Koks!C328*Brændværdier!$E$18)/1000</f>
        <v>-326.45856000000055</v>
      </c>
      <c r="D328" s="19">
        <f>(Elværkskul!D328*Brændværdier!$C$18+'Anden stenkul '!D328*Brændværdier!$D$18+Koks!D328*Brændværdier!$E$18)/1000</f>
        <v>273.9456</v>
      </c>
      <c r="E328" s="40">
        <f>(Elværkskul!E328*Brændværdier!$C$18+'Anden stenkul '!E328*Brændværdier!$D$18+Koks!E328*Brændværdier!$E$18)/1000</f>
        <v>6055.3191</v>
      </c>
      <c r="F328" s="40">
        <f>(Elværkskul!F328*Brændværdier!$C$18+'Anden stenkul '!F328*Brændværdier!$D$18+Koks!F328*Brændværdier!$E$18)/1000</f>
        <v>9971.11758</v>
      </c>
      <c r="G328" s="38"/>
      <c r="H328" s="14">
        <f>(Elværkskul!H328*Brændværdier!$C$18+'Anden stenkul '!H328*Brændværdier!$D$18+Koks!H328*Brændværdier!$E$18)/1000</f>
        <v>28381.796762</v>
      </c>
      <c r="J328" s="20" t="s">
        <v>94</v>
      </c>
    </row>
    <row r="329" spans="1:10" ht="12.75">
      <c r="A329" s="36" t="s">
        <v>95</v>
      </c>
      <c r="B329" s="14">
        <f>(Elværkskul!B329*Brændværdier!$C$18+'Anden stenkul '!B329*Brændværdier!$D$18+Koks!B329*Brændværdier!$E$18)/1000</f>
        <v>8179.851279999999</v>
      </c>
      <c r="C329" s="19">
        <f>(Elværkskul!C329*Brændværdier!$C$18+'Anden stenkul '!C329*Brændværdier!$D$18+Koks!C329*Brændværdier!$E$18)/1000</f>
        <v>-175.79073800000037</v>
      </c>
      <c r="D329" s="19">
        <f>(Elværkskul!D329*Brændværdier!$C$18+'Anden stenkul '!D329*Brændværdier!$D$18+Koks!D329*Brændværdier!$E$18)/1000</f>
        <v>0</v>
      </c>
      <c r="E329" s="40">
        <f>(Elværkskul!E329*Brændværdier!$C$18+'Anden stenkul '!E329*Brændværdier!$D$18+Koks!E329*Brændværdier!$E$18)/1000</f>
        <v>-1328.5865000000003</v>
      </c>
      <c r="F329" s="40">
        <f>(Elværkskul!F329*Brændværdier!$C$18+'Anden stenkul '!F329*Brændværdier!$D$18+Koks!F329*Brændværdier!$E$18)/1000</f>
        <v>6675.474042</v>
      </c>
      <c r="G329" s="38"/>
      <c r="H329" s="14">
        <f>(Elværkskul!H329*Brændværdier!$C$18+'Anden stenkul '!H329*Brændværdier!$D$18+Koks!H329*Brændværdier!$E$18)/1000</f>
        <v>29710.383262000003</v>
      </c>
      <c r="J329" s="36" t="s">
        <v>95</v>
      </c>
    </row>
    <row r="330" spans="1:10" ht="12.75">
      <c r="A330" s="36" t="s">
        <v>111</v>
      </c>
      <c r="B330" s="14">
        <f>(Elværkskul!B330*Brændværdier!$C$18+'Anden stenkul '!B330*Brændværdier!$D$18+Koks!B330*Brændværdier!$E$18)/1000</f>
        <v>4790.03268</v>
      </c>
      <c r="C330" s="14">
        <f>(Elværkskul!C330*Brændværdier!$C$18+'Anden stenkul '!C330*Brændværdier!$D$18+Koks!C330*Brændværdier!$E$18)/1000</f>
        <v>1275.4470999999999</v>
      </c>
      <c r="D330" s="19">
        <f>(Elværkskul!D330*Brændværdier!$C$18+'Anden stenkul '!D330*Brændværdier!$D$18+Koks!D330*Brændværdier!$E$18)/1000</f>
        <v>269.6652</v>
      </c>
      <c r="E330" s="40">
        <f>(Elværkskul!E330*Brændværdier!$C$18+'Anden stenkul '!E330*Brændværdier!$D$18+Koks!E330*Brændværdier!$E$18)/1000</f>
        <v>-1096.4760499999998</v>
      </c>
      <c r="F330" s="40">
        <f>(Elværkskul!F330*Brændværdier!$C$18+'Anden stenkul '!F330*Brændværdier!$D$18+Koks!F330*Brændværdier!$E$18)/1000</f>
        <v>4699.33853</v>
      </c>
      <c r="G330" s="38"/>
      <c r="H330" s="14">
        <f>(Elværkskul!H330*Brændværdier!$C$18+'Anden stenkul '!H330*Brændværdier!$D$18+Koks!H330*Brændværdier!$E$18)/1000</f>
        <v>30806.859312000004</v>
      </c>
      <c r="J330" s="36" t="s">
        <v>96</v>
      </c>
    </row>
    <row r="331" spans="1:10" ht="12.75">
      <c r="A331" s="36" t="s">
        <v>112</v>
      </c>
      <c r="B331" s="14">
        <f>(Elværkskul!B331*Brændværdier!$C$18+'Anden stenkul '!B331*Brændværdier!$D$18+Koks!B331*Brændværdier!$E$18)/1000</f>
        <v>3836.783806</v>
      </c>
      <c r="C331" s="19">
        <f>(Elværkskul!C331*Brændværdier!$C$18+'Anden stenkul '!C331*Brændværdier!$D$18+Koks!C331*Brændværdier!$E$18)/1000</f>
        <v>-176.2690200000005</v>
      </c>
      <c r="D331" s="19">
        <f>(Elværkskul!D331*Brændværdier!$C$18+'Anden stenkul '!D331*Brændværdier!$D$18+Koks!D331*Brændværdier!$E$18)/1000</f>
        <v>0</v>
      </c>
      <c r="E331" s="40">
        <f>(Elværkskul!E331*Brændværdier!$C$18+'Anden stenkul '!E331*Brændværdier!$D$18+Koks!E331*Brændværdier!$E$18)/1000</f>
        <v>87.69916000000019</v>
      </c>
      <c r="F331" s="40">
        <f>(Elværkskul!F331*Brændværdier!$C$18+'Anden stenkul '!F331*Brændværdier!$D$18+Koks!F331*Brændværdier!$E$18)/1000</f>
        <v>3748.2139460000003</v>
      </c>
      <c r="G331" s="38"/>
      <c r="H331" s="14">
        <f>(Elværkskul!H331*Brændværdier!$C$18+'Anden stenkul '!H331*Brændværdier!$D$18+Koks!H331*Brændværdier!$E$18)/1000</f>
        <v>30719.160152000004</v>
      </c>
      <c r="J331" s="36" t="s">
        <v>97</v>
      </c>
    </row>
    <row r="332" spans="1:10" ht="12.75">
      <c r="A332" s="36" t="s">
        <v>115</v>
      </c>
      <c r="B332" s="14">
        <f>(Elværkskul!B332*Brændværdier!$C$18+'Anden stenkul '!B332*Brændværdier!$D$18+Koks!B332*Brændværdier!$E$18)/1000</f>
        <v>801.9222522000001</v>
      </c>
      <c r="C332" s="19">
        <f>(Elværkskul!C332*Brændværdier!$C$18+'Anden stenkul '!C332*Brændværdier!$D$18+Koks!C332*Brændværdier!$E$18)/1000</f>
        <v>-145.88424000000023</v>
      </c>
      <c r="D332" s="19">
        <f>(Elværkskul!D332*Brændværdier!$C$18+'Anden stenkul '!D332*Brændværdier!$D$18+Koks!D332*Brændværdier!$E$18)/1000</f>
        <v>0</v>
      </c>
      <c r="E332" s="40">
        <f>(Elværkskul!E332*Brændværdier!$C$18+'Anden stenkul '!E332*Brændværdier!$D$18+Koks!E332*Brændværdier!$E$18)/1000</f>
        <v>4828.884115399999</v>
      </c>
      <c r="F332" s="40">
        <f>(Elværkskul!F332*Brændværdier!$C$18+'Anden stenkul '!F332*Brændværdier!$D$18+Koks!F332*Brændværdier!$E$18)/1000</f>
        <v>5484.922127599999</v>
      </c>
      <c r="G332" s="38"/>
      <c r="H332" s="14">
        <f>(Elværkskul!H332*Brændværdier!$C$18+'Anden stenkul '!H332*Brændværdier!$D$18+Koks!H332*Brændværdier!$E$18)/1000</f>
        <v>25890.2760366</v>
      </c>
      <c r="J332" s="55" t="s">
        <v>98</v>
      </c>
    </row>
    <row r="333" spans="1:10" ht="12.75">
      <c r="A333" s="36" t="s">
        <v>99</v>
      </c>
      <c r="B333" s="14">
        <f>(Elværkskul!B333*Brændværdier!$C$18+'Anden stenkul '!B333*Brændværdier!$D$18+Koks!B333*Brændværdier!$E$18)/1000</f>
        <v>9639.4142</v>
      </c>
      <c r="C333" s="14">
        <f>(Elværkskul!C333*Brændværdier!$C$18+'Anden stenkul '!C333*Brændværdier!$D$18+Koks!C333*Brændværdier!$E$18)/1000</f>
        <v>-172.4576000000001</v>
      </c>
      <c r="D333" s="19">
        <f>(Elværkskul!D333*Brændværdier!$C$18+'Anden stenkul '!D333*Brændværdier!$D$18+Koks!D333*Brændværdier!$E$18)/1000</f>
        <v>0</v>
      </c>
      <c r="E333" s="40">
        <f>(Elværkskul!E333*Brændværdier!$C$18+'Anden stenkul '!E333*Brændværdier!$D$18+Koks!E333*Brændværdier!$E$18)/1000</f>
        <v>-3535.126559999999</v>
      </c>
      <c r="F333" s="40">
        <f>(Elværkskul!F333*Brændværdier!$C$18+'Anden stenkul '!F333*Brændværdier!$D$18+Koks!F333*Brændværdier!$E$18)/1000</f>
        <v>5931.830039999999</v>
      </c>
      <c r="G333" s="38"/>
      <c r="H333" s="14">
        <f>(Elværkskul!H333*Brændværdier!$C$18+'Anden stenkul '!H333*Brændværdier!$D$18+Koks!H333*Brændværdier!$E$18)/1000</f>
        <v>29425.402596600004</v>
      </c>
      <c r="J333" s="36" t="s">
        <v>99</v>
      </c>
    </row>
    <row r="334" spans="1:10" ht="12.75">
      <c r="A334" s="36" t="s">
        <v>100</v>
      </c>
      <c r="B334" s="14">
        <f>(Elværkskul!B334*Brændværdier!$C$18+'Anden stenkul '!B334*Brændværdier!$D$18+Koks!B334*Brændværdier!$E$18)/1000</f>
        <v>3886.0277780000006</v>
      </c>
      <c r="C334" s="14">
        <f>(Elværkskul!C334*Brændværdier!$C$18+'Anden stenkul '!C334*Brændværdier!$D$18+Koks!C334*Brændværdier!$E$18)/1000</f>
        <v>-35.001120000000114</v>
      </c>
      <c r="D334" s="19">
        <f>(Elværkskul!D334*Brændværdier!$C$18+'Anden stenkul '!D334*Brændværdier!$D$18+Koks!D334*Brændværdier!$E$18)/1000</f>
        <v>0</v>
      </c>
      <c r="E334" s="40">
        <f>(Elværkskul!E334*Brændværdier!$C$18+'Anden stenkul '!E334*Brændværdier!$D$18+Koks!E334*Brændværdier!$E$18)/1000</f>
        <v>2031.4621420000014</v>
      </c>
      <c r="F334" s="40">
        <f>(Elværkskul!F334*Brændværdier!$C$18+'Anden stenkul '!F334*Brændværdier!$D$18+Koks!F334*Brændværdier!$E$18)/1000</f>
        <v>5882.4888</v>
      </c>
      <c r="G334" s="38"/>
      <c r="H334" s="14">
        <f>(Elværkskul!H334*Brændværdier!$C$18+'Anden stenkul '!H334*Brændværdier!$D$18+Koks!H334*Brændværdier!$E$18)/1000</f>
        <v>27393.940454600004</v>
      </c>
      <c r="J334" s="36" t="s">
        <v>100</v>
      </c>
    </row>
    <row r="335" spans="1:10" ht="12.75">
      <c r="A335" s="36" t="s">
        <v>105</v>
      </c>
      <c r="B335" s="14">
        <f>(Elværkskul!B335*Brændværdier!$C$18+'Anden stenkul '!B335*Brændværdier!$D$18+Koks!B335*Brændværdier!$E$18)/1000</f>
        <v>8637.833150000002</v>
      </c>
      <c r="C335" s="19">
        <f>(Elværkskul!C335*Brændværdier!$C$18+'Anden stenkul '!C335*Brændværdier!$D$18+Koks!C335*Brændværdier!$E$18)/1000</f>
        <v>-304.9866700000004</v>
      </c>
      <c r="D335" s="19">
        <f>(Elværkskul!D335*Brændværdier!$C$18+'Anden stenkul '!D335*Brændværdier!$D$18+Koks!D335*Brændværdier!$E$18)/1000</f>
        <v>0</v>
      </c>
      <c r="E335" s="40">
        <f>(Elværkskul!E335*Brændværdier!$C$18+'Anden stenkul '!E335*Brændværdier!$D$18+Koks!E335*Brændværdier!$E$18)/1000</f>
        <v>-1269.7426500000015</v>
      </c>
      <c r="F335" s="40">
        <f>(Elværkskul!F335*Brændværdier!$C$18+'Anden stenkul '!F335*Brændværdier!$D$18+Koks!F335*Brændværdier!$E$18)/1000</f>
        <v>7063.10383</v>
      </c>
      <c r="G335" s="38"/>
      <c r="H335" s="14">
        <f>(Elværkskul!H335*Brændværdier!$C$18+'Anden stenkul '!H335*Brændværdier!$D$18+Koks!H335*Brændværdier!$E$18)/1000</f>
        <v>28663.683104600004</v>
      </c>
      <c r="J335" s="55" t="s">
        <v>101</v>
      </c>
    </row>
    <row r="336" spans="1:10" ht="12.75">
      <c r="A336" s="36" t="s">
        <v>102</v>
      </c>
      <c r="B336" s="14">
        <f>(Elværkskul!B336*Brændværdier!$C$18+'Anden stenkul '!B336*Brændværdier!$D$18+Koks!B336*Brændværdier!$E$18)/1000</f>
        <v>6466.142640000001</v>
      </c>
      <c r="C336" s="14">
        <f>(Elværkskul!C336*Brændværdier!$C$18+'Anden stenkul '!C336*Brændværdier!$D$18+Koks!C336*Brændværdier!$E$18)/1000</f>
        <v>-404.412</v>
      </c>
      <c r="D336" s="19">
        <f>(Elværkskul!D336*Brændværdier!$C$18+'Anden stenkul '!D336*Brændværdier!$D$18+Koks!D336*Brændværdier!$E$18)/1000</f>
        <v>0</v>
      </c>
      <c r="E336" s="40">
        <f>(Elværkskul!E336*Brændværdier!$C$18+'Anden stenkul '!E336*Brændværdier!$D$18+Koks!E336*Brændværdier!$E$18)/1000</f>
        <v>2759.191439999999</v>
      </c>
      <c r="F336" s="40">
        <f>(Elværkskul!F336*Brændværdier!$C$18+'Anden stenkul '!F336*Brændværdier!$D$18+Koks!F336*Brændværdier!$E$18)/1000</f>
        <v>8820.92208</v>
      </c>
      <c r="G336" s="38"/>
      <c r="H336" s="14">
        <f>(Elværkskul!H336*Brændværdier!$C$18+'Anden stenkul '!H336*Brændværdier!$D$18+Koks!H336*Brændværdier!$E$18)/1000</f>
        <v>25904.491664600002</v>
      </c>
      <c r="J336" s="36" t="s">
        <v>102</v>
      </c>
    </row>
    <row r="337" spans="1:10" ht="13.5" thickBot="1">
      <c r="A337" s="41" t="s">
        <v>91</v>
      </c>
      <c r="B337" s="53">
        <f>(Elværkskul!B337*Brændværdier!$C$18+'Anden stenkul '!B337*Brændværdier!$D$18+Koks!B337*Brændværdier!$E$18)/1000</f>
        <v>5991.63702</v>
      </c>
      <c r="C337" s="53">
        <f>(Elværkskul!C337*Brændværdier!$C$18+'Anden stenkul '!C337*Brændværdier!$D$18+Koks!C337*Brændværdier!$E$18)/1000</f>
        <v>69.42132400000003</v>
      </c>
      <c r="D337" s="43">
        <f>(Elværkskul!D337*Brændværdier!$C$18+'Anden stenkul '!D337*Brændværdier!$D$18+Koks!D337*Brændværdier!$E$18)/1000</f>
        <v>0</v>
      </c>
      <c r="E337" s="54">
        <f>(Elværkskul!E337*Brændværdier!$C$18+'Anden stenkul '!E337*Brændværdier!$D$18+Koks!E337*Brændværdier!$E$18)/1000</f>
        <v>1766.153339999997</v>
      </c>
      <c r="F337" s="54">
        <f>(Elværkskul!F337*Brændværdier!$C$18+'Anden stenkul '!F337*Brændværdier!$D$18+Koks!F337*Brændværdier!$E$18)/1000</f>
        <v>7827.211684</v>
      </c>
      <c r="G337" s="48"/>
      <c r="H337" s="53">
        <f>(Elværkskul!H337*Brændværdier!$C$18+'Anden stenkul '!H337*Brændværdier!$D$18+Koks!H337*Brændværdier!$E$18)/1000</f>
        <v>24138.338324600005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9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14">
        <f>(Elværkskul!B339*Brændværdier!$C$19+'Anden stenkul '!B339*Brændværdier!$D$19+Koks!B339*Brændværdier!$E$19)/1000</f>
        <v>16664.413252000002</v>
      </c>
      <c r="C339" s="14">
        <f>(Elværkskul!C339*Brændværdier!$C$19+'Anden stenkul '!C339*Brændværdier!$D$19+Koks!C339*Brændværdier!$E$19)/1000</f>
        <v>-133.47809199999963</v>
      </c>
      <c r="D339" s="19">
        <f>(Elværkskul!D339*Brændværdier!$C$19+'Anden stenkul '!D339*Brændværdier!$D$19+Koks!D339*Brændværdier!$E$19)/1000</f>
        <v>0</v>
      </c>
      <c r="E339" s="40">
        <f>(Elværkskul!E339*Brændværdier!$C$19+'Anden stenkul '!E339*Brændværdier!$D$19+Koks!E339*Brændværdier!$E$19)/1000</f>
        <v>-7445.774171999996</v>
      </c>
      <c r="F339" s="40">
        <f>(Elværkskul!F339*Brændværdier!$C$19+'Anden stenkul '!F339*Brændværdier!$D$19+Koks!F339*Brændværdier!$E$19)/1000</f>
        <v>9085.160988000001</v>
      </c>
      <c r="G339" s="38"/>
      <c r="H339" s="14">
        <f>(Elværkskul!H339*Brændværdier!$C$19+'Anden stenkul '!H339*Brændværdier!$D$19+Koks!H339*Brændværdier!$E$19)/1000</f>
        <v>31818.328058360003</v>
      </c>
      <c r="I339" s="2"/>
      <c r="J339" s="55" t="s">
        <v>92</v>
      </c>
    </row>
    <row r="340" spans="1:10" ht="12.75">
      <c r="A340" s="36" t="s">
        <v>148</v>
      </c>
      <c r="B340" s="14">
        <f>(Elværkskul!B340*Brændværdier!$C$19+'Anden stenkul '!B340*Brændværdier!$D$19+Koks!B340*Brændværdier!$E$19)/1000</f>
        <v>2268.43644</v>
      </c>
      <c r="C340" s="14">
        <f>(Elværkskul!C340*Brændværdier!$C$19+'Anden stenkul '!C340*Brændværdier!$D$19+Koks!C340*Brændværdier!$E$19)/1000</f>
        <v>-455.18789999999944</v>
      </c>
      <c r="D340" s="19">
        <f>(Elværkskul!D340*Brændværdier!$C$19+'Anden stenkul '!D340*Brændværdier!$D$19+Koks!D340*Brændværdier!$E$19)/1000</f>
        <v>0</v>
      </c>
      <c r="E340" s="40">
        <f>(Elværkskul!E340*Brændværdier!$C$19+'Anden stenkul '!E340*Brændværdier!$D$19+Koks!E340*Brændværdier!$E$19)/1000</f>
        <v>6820.651964</v>
      </c>
      <c r="F340" s="40">
        <f>(Elværkskul!F340*Brændværdier!$C$19+'Anden stenkul '!F340*Brændværdier!$D$19+Koks!F340*Brændværdier!$E$19)/1000</f>
        <v>8633.900504</v>
      </c>
      <c r="G340" s="38"/>
      <c r="H340" s="14">
        <f>(Elværkskul!H340*Brændværdier!$C$19+'Anden stenkul '!H340*Brændværdier!$D$19+Koks!H340*Brændværdier!$E$19)/1000</f>
        <v>24997.676094360002</v>
      </c>
      <c r="I340" s="2"/>
      <c r="J340" s="55" t="s">
        <v>93</v>
      </c>
    </row>
    <row r="341" spans="1:10" ht="12.75">
      <c r="A341" s="36" t="s">
        <v>108</v>
      </c>
      <c r="B341" s="14">
        <f>(Elværkskul!B341*Brændværdier!$C$19+'Anden stenkul '!B341*Brændværdier!$D$19+Koks!B341*Brændværdier!$E$19)/1000</f>
        <v>4719.74366</v>
      </c>
      <c r="C341" s="14">
        <f>(Elværkskul!C341*Brændværdier!$C$19+'Anden stenkul '!C341*Brændværdier!$D$19+Koks!C341*Brændværdier!$E$19)/1000</f>
        <v>-396.1996200000001</v>
      </c>
      <c r="D341" s="19">
        <f>(Elværkskul!D341*Brændværdier!$C$19+'Anden stenkul '!D341*Brændværdier!$D$19+Koks!D341*Brændværdier!$E$19)/1000</f>
        <v>0</v>
      </c>
      <c r="E341" s="40">
        <f>(Elværkskul!E341*Brændværdier!$C$19+'Anden stenkul '!E341*Brændværdier!$D$19+Koks!E341*Brændværdier!$E$19)/1000</f>
        <v>4040.2725</v>
      </c>
      <c r="F341" s="40">
        <f>(Elværkskul!F341*Brændværdier!$C$19+'Anden stenkul '!F341*Brændværdier!$D$19+Koks!F341*Brændværdier!$E$19)/1000</f>
        <v>8363.816540000002</v>
      </c>
      <c r="G341" s="38"/>
      <c r="H341" s="14">
        <f>(Elværkskul!H341*Brændværdier!$C$19+'Anden stenkul '!H341*Brændværdier!$D$19+Koks!H341*Brændværdier!$E$19)/1000</f>
        <v>20957.403594360003</v>
      </c>
      <c r="I341" s="2"/>
      <c r="J341" s="20" t="s">
        <v>94</v>
      </c>
    </row>
    <row r="342" spans="1:10" ht="12.75">
      <c r="A342" s="36" t="s">
        <v>95</v>
      </c>
      <c r="B342" s="14">
        <f>(Elværkskul!B342*Brændværdier!$C$19+'Anden stenkul '!B342*Brændværdier!$D$19+Koks!B342*Brændværdier!$E$19)/1000</f>
        <v>4277.75679656</v>
      </c>
      <c r="C342" s="14">
        <f>(Elværkskul!C342*Brændværdier!$C$19+'Anden stenkul '!C342*Brændværdier!$D$19+Koks!C342*Brændværdier!$E$19)/1000</f>
        <v>-176.1421799999997</v>
      </c>
      <c r="D342" s="19">
        <f>(Elværkskul!D342*Brændværdier!$C$19+'Anden stenkul '!D342*Brændværdier!$D$19+Koks!D342*Brændværdier!$E$19)/1000</f>
        <v>0</v>
      </c>
      <c r="E342" s="40">
        <f>(Elværkskul!E342*Brændværdier!$C$19+'Anden stenkul '!E342*Brændværdier!$D$19+Koks!E342*Brændværdier!$E$19)/1000</f>
        <v>1370.2190280400005</v>
      </c>
      <c r="F342" s="40">
        <f>(Elværkskul!F342*Brændværdier!$C$19+'Anden stenkul '!F342*Brændværdier!$D$19+Koks!F342*Brændværdier!$E$19)/1000</f>
        <v>5471.8336446</v>
      </c>
      <c r="G342" s="38"/>
      <c r="H342" s="14">
        <f>(Elværkskul!H342*Brændværdier!$C$19+'Anden stenkul '!H342*Brændværdier!$D$19+Koks!H342*Brændværdier!$E$19)/1000</f>
        <v>19587.184566320004</v>
      </c>
      <c r="I342" s="2"/>
      <c r="J342" s="20" t="s">
        <v>95</v>
      </c>
    </row>
    <row r="343" spans="1:10" ht="12.75">
      <c r="A343" s="36" t="s">
        <v>111</v>
      </c>
      <c r="B343" s="14">
        <f>(Elværkskul!B343*Brændværdier!$C$19+'Anden stenkul '!B343*Brændværdier!$D$19+Koks!B343*Brændværdier!$E$19)/1000</f>
        <v>6474.73599684</v>
      </c>
      <c r="C343" s="14">
        <f>(Elværkskul!C343*Brændværdier!$C$19+'Anden stenkul '!C343*Brændværdier!$D$19+Koks!C343*Brændværdier!$E$19)/1000</f>
        <v>30.5570400000005</v>
      </c>
      <c r="D343" s="19">
        <f>(Elværkskul!D343*Brændværdier!$C$19+'Anden stenkul '!D343*Brændværdier!$D$19+Koks!D343*Brændværdier!$E$19)/1000</f>
        <v>0</v>
      </c>
      <c r="E343" s="40">
        <f>(Elværkskul!E343*Brændværdier!$C$19+'Anden stenkul '!E343*Brændværdier!$D$19+Koks!E343*Brændværdier!$E$19)/1000</f>
        <v>-2123.34616544</v>
      </c>
      <c r="F343" s="40">
        <f>(Elværkskul!F343*Brændværdier!$C$19+'Anden stenkul '!F343*Brændværdier!$D$19+Koks!F343*Brændværdier!$E$19)/1000</f>
        <v>4381.9468714</v>
      </c>
      <c r="G343" s="38"/>
      <c r="H343" s="14">
        <f>(Elværkskul!H343*Brændværdier!$C$19+'Anden stenkul '!H343*Brændværdier!$D$19+Koks!H343*Brændværdier!$E$19)/1000</f>
        <v>21710.53073176</v>
      </c>
      <c r="I343" s="2"/>
      <c r="J343" s="20" t="s">
        <v>96</v>
      </c>
    </row>
    <row r="344" spans="1:10" ht="12.75">
      <c r="A344" s="36" t="s">
        <v>112</v>
      </c>
      <c r="B344" s="14">
        <f>(Elværkskul!B344*Brændværdier!$C$19+'Anden stenkul '!B344*Brændværdier!$D$19+Koks!B344*Brændværdier!$E$19)/1000</f>
        <v>1681.2920793799997</v>
      </c>
      <c r="C344" s="14">
        <f>(Elværkskul!C344*Brændværdier!$C$19+'Anden stenkul '!C344*Brændværdier!$D$19+Koks!C344*Brændværdier!$E$19)/1000</f>
        <v>29.361719999999973</v>
      </c>
      <c r="D344" s="19">
        <f>(Elværkskul!D344*Brændværdier!$C$19+'Anden stenkul '!D344*Brændværdier!$D$19+Koks!D344*Brændværdier!$E$19)/1000</f>
        <v>0</v>
      </c>
      <c r="E344" s="40">
        <f>(Elværkskul!E344*Brændværdier!$C$19+'Anden stenkul '!E344*Brændværdier!$D$19+Koks!E344*Brændværdier!$E$19)/1000</f>
        <v>356.35617296000026</v>
      </c>
      <c r="F344" s="40">
        <f>(Elværkskul!F344*Brændværdier!$C$19+'Anden stenkul '!F344*Brændværdier!$D$19+Koks!F344*Brændværdier!$E$19)/1000</f>
        <v>2067.00997234</v>
      </c>
      <c r="G344" s="38"/>
      <c r="H344" s="14">
        <f>(Elværkskul!H344*Brændværdier!$C$19+'Anden stenkul '!H344*Brændværdier!$D$19+Koks!H344*Brændværdier!$E$19)/1000</f>
        <v>21354.174558799998</v>
      </c>
      <c r="I344" s="2"/>
      <c r="J344" s="20" t="s">
        <v>97</v>
      </c>
    </row>
    <row r="345" spans="1:10" ht="12.75">
      <c r="A345" s="36" t="s">
        <v>115</v>
      </c>
      <c r="B345" s="14">
        <f>(Elværkskul!B345*Brændværdier!$C$19+'Anden stenkul '!B345*Brændværdier!$D$19+Koks!B345*Brændværdier!$E$19)/1000</f>
        <v>8298.90775594</v>
      </c>
      <c r="C345" s="14">
        <f>(Elværkskul!C345*Brændværdier!$C$19+'Anden stenkul '!C345*Brændværdier!$D$19+Koks!C345*Brændværdier!$E$19)/1000</f>
        <v>169.91574</v>
      </c>
      <c r="D345" s="19">
        <f>(Elværkskul!D345*Brændværdier!$C$19+'Anden stenkul '!D345*Brændværdier!$D$19+Koks!D345*Brændværdier!$E$19)/1000</f>
        <v>0</v>
      </c>
      <c r="E345" s="40">
        <f>(Elværkskul!E345*Brændværdier!$C$19+'Anden stenkul '!E345*Brændværdier!$D$19+Koks!E345*Brændværdier!$E$19)/1000</f>
        <v>-5948.4038259399995</v>
      </c>
      <c r="F345" s="40">
        <f>(Elværkskul!F345*Brændværdier!$C$19+'Anden stenkul '!F345*Brændværdier!$D$19+Koks!F345*Brændværdier!$E$19)/1000</f>
        <v>2520.41967</v>
      </c>
      <c r="G345" s="38"/>
      <c r="H345" s="14">
        <f>(Elværkskul!H345*Brændværdier!$C$19+'Anden stenkul '!H345*Brændværdier!$D$19+Koks!H345*Brændværdier!$E$19)/1000</f>
        <v>27302.578384739998</v>
      </c>
      <c r="I345" s="2"/>
      <c r="J345" s="20" t="s">
        <v>98</v>
      </c>
    </row>
    <row r="346" spans="1:10" ht="12.75">
      <c r="A346" s="36" t="s">
        <v>99</v>
      </c>
      <c r="B346" s="14">
        <f>(Elværkskul!B346*Brændværdier!$C$19+'Anden stenkul '!B346*Brændværdier!$D$19+Koks!B346*Brændværdier!$E$19)/1000</f>
        <v>6957.435649880001</v>
      </c>
      <c r="C346" s="14">
        <f>(Elværkskul!C346*Brændværdier!$C$19+'Anden stenkul '!C346*Brændværdier!$D$19+Koks!C346*Brændværdier!$E$19)/1000</f>
        <v>-381.57743999999997</v>
      </c>
      <c r="D346" s="19">
        <f>(Elværkskul!D346*Brændværdier!$C$19+'Anden stenkul '!D346*Brændværdier!$D$19+Koks!D346*Brændværdier!$E$19)/1000</f>
        <v>0</v>
      </c>
      <c r="E346" s="40">
        <f>(Elværkskul!E346*Brændværdier!$C$19+'Anden stenkul '!E346*Brændværdier!$D$19+Koks!E346*Brændværdier!$E$19)/1000</f>
        <v>-3079.8499819</v>
      </c>
      <c r="F346" s="40">
        <f>(Elværkskul!F346*Brændværdier!$C$19+'Anden stenkul '!F346*Brændværdier!$D$19+Koks!F346*Brændværdier!$E$19)/1000</f>
        <v>3496.0082279800004</v>
      </c>
      <c r="G346" s="38"/>
      <c r="H346" s="14">
        <f>(Elværkskul!H346*Brændværdier!$C$19+'Anden stenkul '!H346*Brændværdier!$D$19+Koks!H346*Brændværdier!$E$19)/1000</f>
        <v>30382.428366639997</v>
      </c>
      <c r="I346" s="2"/>
      <c r="J346" s="33" t="s">
        <v>99</v>
      </c>
    </row>
    <row r="347" spans="1:10" ht="12.75">
      <c r="A347" s="36" t="s">
        <v>100</v>
      </c>
      <c r="B347" s="14">
        <f>(Elværkskul!B347*Brændværdier!$C$19+'Anden stenkul '!B347*Brændværdier!$D$19+Koks!B347*Brændværdier!$E$19)/1000</f>
        <v>4128.28016846</v>
      </c>
      <c r="C347" s="14">
        <f>(Elværkskul!C347*Brændværdier!$C$19+'Anden stenkul '!C347*Brændværdier!$D$19+Koks!C347*Brændværdier!$E$19)/1000</f>
        <v>-266.20055310000015</v>
      </c>
      <c r="D347" s="19">
        <f>(Elværkskul!D347*Brændværdier!$C$19+'Anden stenkul '!D347*Brændværdier!$D$19+Koks!D347*Brændværdier!$E$19)/1000</f>
        <v>0</v>
      </c>
      <c r="E347" s="40">
        <f>(Elværkskul!E347*Brændværdier!$C$19+'Anden stenkul '!E347*Brændværdier!$D$19+Koks!E347*Brændværdier!$E$19)/1000</f>
        <v>984.8364690999999</v>
      </c>
      <c r="F347" s="40">
        <f>(Elværkskul!F347*Brændværdier!$C$19+'Anden stenkul '!F347*Brændværdier!$D$19+Koks!F347*Brændværdier!$E$19)/1000</f>
        <v>4846.916084459999</v>
      </c>
      <c r="G347" s="38"/>
      <c r="H347" s="14">
        <f>(Elværkskul!H347*Brændværdier!$C$19+'Anden stenkul '!H347*Brændværdier!$D$19+Koks!H347*Brændværdier!$E$19)/1000</f>
        <v>29397.591897539998</v>
      </c>
      <c r="I347" s="2"/>
      <c r="J347" s="33" t="s">
        <v>100</v>
      </c>
    </row>
    <row r="348" spans="1:10" ht="12.75">
      <c r="A348" s="36" t="s">
        <v>105</v>
      </c>
      <c r="B348" s="14">
        <f>(Elværkskul!B348*Brændværdier!$C$19+'Anden stenkul '!B348*Brændværdier!$D$19+Koks!B348*Brændværdier!$E$19)/1000</f>
        <v>4425.17881078</v>
      </c>
      <c r="C348" s="14">
        <f>(Elværkskul!C348*Brændværdier!$C$19+'Anden stenkul '!C348*Brændværdier!$D$19+Koks!C348*Brændværdier!$E$19)/1000</f>
        <v>-188.2808141999999</v>
      </c>
      <c r="D348" s="19">
        <f>(Elværkskul!D348*Brændværdier!$C$19+'Anden stenkul '!D348*Brændværdier!$D$19+Koks!D348*Brændværdier!$E$19)/1000</f>
        <v>0</v>
      </c>
      <c r="E348" s="40">
        <f>(Elværkskul!E348*Brændværdier!$C$19+'Anden stenkul '!E348*Brændværdier!$D$19+Koks!E348*Brændværdier!$E$19)/1000</f>
        <v>626.8553190200009</v>
      </c>
      <c r="F348" s="40">
        <f>(Elværkskul!F348*Brændværdier!$C$19+'Anden stenkul '!F348*Brændværdier!$D$19+Koks!F348*Brændværdier!$E$19)/1000</f>
        <v>4863.7533156</v>
      </c>
      <c r="G348" s="38"/>
      <c r="H348" s="14">
        <f>(Elværkskul!H348*Brændværdier!$C$19+'Anden stenkul '!H348*Brændværdier!$D$19+Koks!H348*Brændværdier!$E$19)/1000</f>
        <v>28770.73657852</v>
      </c>
      <c r="I348" s="2"/>
      <c r="J348" s="33" t="s">
        <v>101</v>
      </c>
    </row>
    <row r="349" spans="1:10" ht="12.75">
      <c r="A349" s="36" t="s">
        <v>102</v>
      </c>
      <c r="B349" s="14">
        <f>(Elværkskul!B349*Brændværdier!$C$19+'Anden stenkul '!B349*Brændværdier!$D$19+Koks!B349*Brændværdier!$E$19)/1000</f>
        <v>8589.85653936</v>
      </c>
      <c r="C349" s="14">
        <f>(Elværkskul!C349*Brændværdier!$C$19+'Anden stenkul '!C349*Brændværdier!$D$19+Koks!C349*Brændværdier!$E$19)/1000</f>
        <v>-310.4949599999995</v>
      </c>
      <c r="D349" s="19">
        <f>(Elværkskul!D349*Brændværdier!$C$19+'Anden stenkul '!D349*Brændværdier!$D$19+Koks!D349*Brændværdier!$E$19)/1000</f>
        <v>0</v>
      </c>
      <c r="E349" s="40">
        <f>(Elværkskul!E349*Brændværdier!$C$19+'Anden stenkul '!E349*Brændværdier!$D$19+Koks!E349*Brændværdier!$E$19)/1000</f>
        <v>-2352.3745178199997</v>
      </c>
      <c r="F349" s="40">
        <f>(Elværkskul!F349*Brændværdier!$C$19+'Anden stenkul '!F349*Brændværdier!$D$19+Koks!F349*Brændværdier!$E$19)/1000</f>
        <v>5926.9870615400005</v>
      </c>
      <c r="G349" s="38"/>
      <c r="H349" s="14">
        <f>(Elværkskul!H349*Brændværdier!$C$19+'Anden stenkul '!H349*Brændværdier!$D$19+Koks!H349*Brændværdier!$E$19)/1000</f>
        <v>31123.111096340002</v>
      </c>
      <c r="I349" s="2"/>
      <c r="J349" s="33" t="s">
        <v>102</v>
      </c>
    </row>
    <row r="350" spans="1:10" ht="13.5" thickBot="1">
      <c r="A350" s="41" t="s">
        <v>91</v>
      </c>
      <c r="B350" s="53">
        <f>(Elværkskul!B350*Brændværdier!$C$19+'Anden stenkul '!B350*Brændværdier!$D$19+Koks!B350*Brændværdier!$E$19)/1000</f>
        <v>10953.422951980001</v>
      </c>
      <c r="C350" s="53">
        <f>(Elværkskul!C350*Brændværdier!$C$19+'Anden stenkul '!C350*Brændværdier!$D$19+Koks!C350*Brændværdier!$E$19)/1000</f>
        <v>-339.46874999999955</v>
      </c>
      <c r="D350" s="43">
        <f>(Elværkskul!D350*Brændværdier!$C$19+'Anden stenkul '!D350*Brændværdier!$D$19+Koks!D350*Brændværdier!$E$19)/1000</f>
        <v>0</v>
      </c>
      <c r="E350" s="54">
        <f>(Elværkskul!E350*Brændværdier!$C$19+'Anden stenkul '!E350*Brændværdier!$D$19+Koks!E350*Brændværdier!$E$19)/1000</f>
        <v>-4214.358735120002</v>
      </c>
      <c r="F350" s="54">
        <f>(Elværkskul!F350*Brændværdier!$C$19+'Anden stenkul '!F350*Brændværdier!$D$19+Koks!F350*Brændværdier!$E$19)/1000</f>
        <v>6399.59546686</v>
      </c>
      <c r="G350" s="48"/>
      <c r="H350" s="53">
        <f>(Elværkskul!H350*Brændværdier!$C$19+'Anden stenkul '!H350*Brændværdier!$D$19+Koks!H350*Brændværdier!$E$19)/1000</f>
        <v>35337.469831459995</v>
      </c>
      <c r="I350" s="48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14">
        <f>(Elværkskul!B352*Brændværdier!$C$20+'Anden stenkul '!B352*Brændværdier!$D$20+Koks!B352*Brændværdier!$E$20)/1000</f>
        <v>3334.4055655854527</v>
      </c>
      <c r="C352" s="14">
        <f>(Elværkskul!C352*Brændværdier!$C$20+'Anden stenkul '!C352*Brændværdier!$D$20+Koks!C352*Brændværdier!$E$20)/1000</f>
        <v>-433.8544708250896</v>
      </c>
      <c r="D352" s="19">
        <f>(Elværkskul!D352*Brændværdier!$C$20+'Anden stenkul '!D352*Brændværdier!$D$20+Koks!D352*Brændværdier!$E$20)/1000</f>
        <v>0</v>
      </c>
      <c r="E352" s="40">
        <f>(Elværkskul!E352*Brændværdier!$C$20+'Anden stenkul '!E352*Brændværdier!$D$20+Koks!E352*Brændværdier!$E$20)/1000</f>
        <v>4093.261683246238</v>
      </c>
      <c r="F352" s="40">
        <f>(Elværkskul!F352*Brændværdier!$C$20+'Anden stenkul '!F352*Brændværdier!$D$20+Koks!F352*Brændværdier!$E$20)/1000</f>
        <v>6993.812778006602</v>
      </c>
      <c r="G352" s="38"/>
      <c r="H352" s="14">
        <f>(Elværkskul!H352*Brændværdier!$C$20+'Anden stenkul '!H352*Brændværdier!$D$20+Koks!H352*Brændværdier!$E$20)/1000</f>
        <v>30977.059808236303</v>
      </c>
      <c r="J352" s="20" t="str">
        <f aca="true" t="shared" si="0" ref="J352:J363">J339</f>
        <v>January</v>
      </c>
    </row>
    <row r="353" spans="1:10" ht="12.75">
      <c r="A353" s="36" t="s">
        <v>148</v>
      </c>
      <c r="B353" s="14">
        <f>(Elværkskul!B353*Brændværdier!$C$20+'Anden stenkul '!B353*Brændværdier!$D$20+Koks!B353*Brændværdier!$E$20)/1000</f>
        <v>4079.7978301205812</v>
      </c>
      <c r="C353" s="14">
        <f>(Elværkskul!C353*Brændværdier!$C$20+'Anden stenkul '!C353*Brændværdier!$D$20+Koks!C353*Brændværdier!$E$20)/1000</f>
        <v>-344.5284472521055</v>
      </c>
      <c r="D353" s="19">
        <f>(Elværkskul!D353*Brændværdier!$C$20+'Anden stenkul '!D353*Brændværdier!$D$20+Koks!D353*Brændværdier!$E$20)/1000</f>
        <v>0</v>
      </c>
      <c r="E353" s="40">
        <f>(Elværkskul!E353*Brændværdier!$C$20+'Anden stenkul '!E353*Brændværdier!$D$20+Koks!E353*Brændværdier!$E$20)/1000</f>
        <v>4981.447666775979</v>
      </c>
      <c r="F353" s="40">
        <f>(Elværkskul!F353*Brændværdier!$C$20+'Anden stenkul '!F353*Brændværdier!$D$20+Koks!F353*Brændværdier!$E$20)/1000</f>
        <v>8716.717049644454</v>
      </c>
      <c r="G353" s="38"/>
      <c r="H353" s="14">
        <f>(Elværkskul!H353*Brændværdier!$C$20+'Anden stenkul '!H353*Brændværdier!$D$20+Koks!H353*Brændværdier!$E$20)/1000</f>
        <v>25995.612141460326</v>
      </c>
      <c r="J353" s="20" t="str">
        <f t="shared" si="0"/>
        <v>February</v>
      </c>
    </row>
    <row r="354" spans="1:10" ht="12.75">
      <c r="A354" s="36" t="s">
        <v>108</v>
      </c>
      <c r="B354" s="14">
        <f>(Elværkskul!B354*Brændværdier!$C$20+'Anden stenkul '!B354*Brændværdier!$D$20+Koks!B354*Brændværdier!$E$20)/1000</f>
        <v>2587.113239053371</v>
      </c>
      <c r="C354" s="14">
        <f>(Elværkskul!C354*Brændværdier!$C$20+'Anden stenkul '!C354*Brændværdier!$D$20+Koks!C354*Brændværdier!$E$20)/1000</f>
        <v>-339.72414696721455</v>
      </c>
      <c r="D354" s="19">
        <f>(Elværkskul!D354*Brændværdier!$C$20+'Anden stenkul '!D354*Brændværdier!$D$20+Koks!D354*Brændværdier!$E$20)/1000</f>
        <v>0</v>
      </c>
      <c r="E354" s="40">
        <f>(Elværkskul!E354*Brændværdier!$C$20+'Anden stenkul '!E354*Brændværdier!$D$20+Koks!E354*Brændværdier!$E$20)/1000</f>
        <v>9071.011427160973</v>
      </c>
      <c r="F354" s="40">
        <f>(Elværkskul!F354*Brændværdier!$C$20+'Anden stenkul '!F354*Brændværdier!$D$20+Koks!F354*Brændværdier!$E$20)/1000</f>
        <v>11318.40051924713</v>
      </c>
      <c r="G354" s="38"/>
      <c r="H354" s="14">
        <f>(Elværkskul!H354*Brændværdier!$C$20+'Anden stenkul '!H354*Brændværdier!$D$20+Koks!H354*Brændværdier!$E$20)/1000</f>
        <v>16924.600714299355</v>
      </c>
      <c r="J354" s="20" t="str">
        <f t="shared" si="0"/>
        <v>March</v>
      </c>
    </row>
    <row r="355" spans="1:10" ht="12.75">
      <c r="A355" s="36" t="s">
        <v>95</v>
      </c>
      <c r="B355" s="14">
        <f>(Elværkskul!B355*Brændværdier!$C$20+'Anden stenkul '!B355*Brændværdier!$D$20+Koks!B355*Brændværdier!$E$20)/1000</f>
        <v>9488.174642296077</v>
      </c>
      <c r="C355" s="14">
        <f>(Elværkskul!C355*Brændværdier!$C$20+'Anden stenkul '!C355*Brændværdier!$D$20+Koks!C355*Brændværdier!$E$20)/1000</f>
        <v>-496.00297221200543</v>
      </c>
      <c r="D355" s="19">
        <f>(Elværkskul!D355*Brændværdier!$C$20+'Anden stenkul '!D355*Brændværdier!$D$20+Koks!D355*Brændværdier!$E$20)/1000</f>
        <v>316.05934719244624</v>
      </c>
      <c r="E355" s="40">
        <f>(Elværkskul!E355*Brændværdier!$C$20+'Anden stenkul '!E355*Brændværdier!$D$20+Koks!E355*Brændværdier!$E$20)/1000</f>
        <v>-2389.458853469462</v>
      </c>
      <c r="F355" s="40">
        <f>(Elværkskul!F355*Brændværdier!$C$20+'Anden stenkul '!F355*Brændværdier!$D$20+Koks!F355*Brændværdier!$E$20)/1000</f>
        <v>6286.653469422165</v>
      </c>
      <c r="G355" s="38"/>
      <c r="H355" s="14">
        <f>(Elværkskul!H355*Brændværdier!$C$20+'Anden stenkul '!H355*Brændværdier!$D$20+Koks!H355*Brændværdier!$E$20)/1000</f>
        <v>19314.059567768818</v>
      </c>
      <c r="J355" s="20" t="str">
        <f t="shared" si="0"/>
        <v>April</v>
      </c>
    </row>
    <row r="356" spans="1:10" ht="12.75">
      <c r="A356" s="36" t="s">
        <v>111</v>
      </c>
      <c r="B356" s="14">
        <f>(Elværkskul!B356*Brændværdier!$C$20+'Anden stenkul '!B356*Brændværdier!$D$20+Koks!B356*Brændværdier!$E$20)/1000</f>
        <v>7960.653777413546</v>
      </c>
      <c r="C356" s="14">
        <f>(Elværkskul!C356*Brændværdier!$C$20+'Anden stenkul '!C356*Brændværdier!$D$20+Koks!C356*Brændværdier!$E$20)/1000</f>
        <v>-218.06013324099035</v>
      </c>
      <c r="D356" s="19">
        <f>(Elværkskul!D356*Brændværdier!$C$20+'Anden stenkul '!D356*Brændværdier!$D$20+Koks!D356*Brændværdier!$E$20)/1000</f>
        <v>0</v>
      </c>
      <c r="E356" s="40">
        <f>(Elværkskul!E356*Brændværdier!$C$20+'Anden stenkul '!E356*Brændværdier!$D$20+Koks!E356*Brændværdier!$E$20)/1000</f>
        <v>-4185.39911806923</v>
      </c>
      <c r="F356" s="40">
        <f>(Elværkskul!F356*Brændværdier!$C$20+'Anden stenkul '!F356*Brændværdier!$D$20+Koks!F356*Brændværdier!$E$20)/1000</f>
        <v>3557.1945261033256</v>
      </c>
      <c r="G356" s="38"/>
      <c r="H356" s="14">
        <f>(Elværkskul!H356*Brændværdier!$C$20+'Anden stenkul '!H356*Brændværdier!$D$20+Koks!H356*Brændværdier!$E$20)/1000</f>
        <v>23499.45868583805</v>
      </c>
      <c r="J356" s="20" t="str">
        <f t="shared" si="0"/>
        <v>May</v>
      </c>
    </row>
    <row r="357" spans="1:10" ht="12.75">
      <c r="A357" s="36" t="s">
        <v>112</v>
      </c>
      <c r="B357" s="14">
        <f>(Elværkskul!B357*Brændværdier!$C$20+'Anden stenkul '!B357*Brændværdier!$D$20+Koks!B357*Brændværdier!$E$20)/1000</f>
        <v>7403.993197718257</v>
      </c>
      <c r="C357" s="14">
        <f>(Elværkskul!C357*Brændværdier!$C$20+'Anden stenkul '!C357*Brændværdier!$D$20+Koks!C357*Brændværdier!$E$20)/1000</f>
        <v>-25.316776091938898</v>
      </c>
      <c r="D357" s="19">
        <f>(Elværkskul!D357*Brændværdier!$C$20+'Anden stenkul '!D357*Brændværdier!$D$20+Koks!D357*Brændværdier!$E$20)/1000</f>
        <v>0</v>
      </c>
      <c r="E357" s="40">
        <f>(Elværkskul!E357*Brændværdier!$C$20+'Anden stenkul '!E357*Brændværdier!$D$20+Koks!E357*Brændværdier!$E$20)/1000</f>
        <v>-5782.66596666799</v>
      </c>
      <c r="F357" s="40">
        <f>(Elværkskul!F357*Brændværdier!$C$20+'Anden stenkul '!F357*Brændværdier!$D$20+Koks!F357*Brændværdier!$E$20)/1000</f>
        <v>1596.0104549583273</v>
      </c>
      <c r="G357" s="38"/>
      <c r="H357" s="14">
        <f>(Elværkskul!H357*Brændværdier!$C$20+'Anden stenkul '!H357*Brændværdier!$D$20+Koks!H357*Brændværdier!$E$20)/1000</f>
        <v>29282.124652506034</v>
      </c>
      <c r="J357" s="20" t="str">
        <f t="shared" si="0"/>
        <v>June</v>
      </c>
    </row>
    <row r="358" spans="1:10" ht="12.75">
      <c r="A358" s="36" t="s">
        <v>115</v>
      </c>
      <c r="B358" s="14">
        <f>(Elværkskul!B358*Brændværdier!$C$20+'Anden stenkul '!B358*Brændværdier!$D$20+Koks!B358*Brændværdier!$E$20)/1000</f>
        <v>3538.755341945813</v>
      </c>
      <c r="C358" s="14">
        <f>(Elværkskul!C358*Brændværdier!$C$20+'Anden stenkul '!C358*Brændværdier!$D$20+Koks!C358*Brændværdier!$E$20)/1000</f>
        <v>-97.64400355956704</v>
      </c>
      <c r="D358" s="19">
        <f>(Elværkskul!D358*Brændværdier!$C$20+'Anden stenkul '!D358*Brændværdier!$D$20+Koks!D358*Brændværdier!$E$20)/1000</f>
        <v>0</v>
      </c>
      <c r="E358" s="40">
        <f>(Elværkskul!E358*Brændværdier!$C$20+'Anden stenkul '!E358*Brændværdier!$D$20+Koks!E358*Brændværdier!$E$20)/1000</f>
        <v>-189.8363293100707</v>
      </c>
      <c r="F358" s="40">
        <f>(Elværkskul!F358*Brændværdier!$C$20+'Anden stenkul '!F358*Brændværdier!$D$20+Koks!F358*Brændværdier!$E$20)/1000</f>
        <v>3251.2750090761747</v>
      </c>
      <c r="G358" s="38"/>
      <c r="H358" s="14">
        <f>(Elværkskul!H358*Brændværdier!$C$20+'Anden stenkul '!H358*Brændværdier!$D$20+Koks!H358*Brændværdier!$E$20)/1000</f>
        <v>29471.960981816104</v>
      </c>
      <c r="J358" s="20" t="str">
        <f t="shared" si="0"/>
        <v>July</v>
      </c>
    </row>
    <row r="359" spans="1:10" ht="12.75">
      <c r="A359" s="36" t="s">
        <v>99</v>
      </c>
      <c r="B359" s="14">
        <f>(Elværkskul!B359*Brændværdier!$C$20+'Anden stenkul '!B359*Brændværdier!$D$20+Koks!B359*Brændværdier!$E$20)/1000</f>
        <v>4959.9247244042845</v>
      </c>
      <c r="C359" s="14">
        <f>(Elværkskul!C359*Brændværdier!$C$20+'Anden stenkul '!C359*Brændværdier!$D$20+Koks!C359*Brændværdier!$E$20)/1000</f>
        <v>746.9482423363975</v>
      </c>
      <c r="D359" s="19">
        <f>(Elværkskul!D359*Brændværdier!$C$20+'Anden stenkul '!D359*Brændværdier!$D$20+Koks!D359*Brændværdier!$E$20)/1000</f>
        <v>0</v>
      </c>
      <c r="E359" s="40">
        <f>(Elværkskul!E359*Brændværdier!$C$20+'Anden stenkul '!E359*Brændværdier!$D$20+Koks!E359*Brændværdier!$E$20)/1000</f>
        <v>-2217.1903898840874</v>
      </c>
      <c r="F359" s="40">
        <f>(Elværkskul!F359*Brændværdier!$C$20+'Anden stenkul '!F359*Brændværdier!$D$20+Koks!F359*Brændværdier!$E$20)/1000</f>
        <v>3489.6825768565946</v>
      </c>
      <c r="G359" s="38"/>
      <c r="H359" s="14">
        <f>(Elværkskul!H359*Brændværdier!$C$20+'Anden stenkul '!H359*Brændværdier!$D$20+Koks!H359*Brændværdier!$E$20)/1000</f>
        <v>31689.151371700194</v>
      </c>
      <c r="J359" s="20" t="str">
        <f t="shared" si="0"/>
        <v>August</v>
      </c>
    </row>
    <row r="360" spans="1:10" ht="12.75">
      <c r="A360" s="36" t="s">
        <v>100</v>
      </c>
      <c r="B360" s="14">
        <f>(Elværkskul!B360*Brændværdier!$C$20+'Anden stenkul '!B360*Brændværdier!$D$20+Koks!B360*Brændværdier!$E$20)/1000</f>
        <v>7095.967296336263</v>
      </c>
      <c r="C360" s="14">
        <f>(Elværkskul!C360*Brændværdier!$C$20+'Anden stenkul '!C360*Brændværdier!$D$20+Koks!C360*Brændværdier!$E$20)/1000</f>
        <v>-293.9908035440068</v>
      </c>
      <c r="D360" s="19">
        <f>(Elværkskul!D360*Brændværdier!$C$20+'Anden stenkul '!D360*Brændværdier!$D$20+Koks!D360*Brændværdier!$E$20)/1000</f>
        <v>0</v>
      </c>
      <c r="E360" s="40">
        <f>(Elværkskul!E360*Brændværdier!$C$20+'Anden stenkul '!E360*Brændværdier!$D$20+Koks!E360*Brændværdier!$E$20)/1000</f>
        <v>-3235.509506685744</v>
      </c>
      <c r="F360" s="40">
        <f>(Elværkskul!F360*Brændværdier!$C$20+'Anden stenkul '!F360*Brændværdier!$D$20+Koks!F360*Brændværdier!$E$20)/1000</f>
        <v>3566.4669861065117</v>
      </c>
      <c r="G360" s="38"/>
      <c r="H360" s="14">
        <f>(Elværkskul!H360*Brændværdier!$C$20+'Anden stenkul '!H360*Brændværdier!$D$20+Koks!H360*Brændværdier!$E$20)/1000</f>
        <v>34924.66087838595</v>
      </c>
      <c r="J360" s="20" t="str">
        <f t="shared" si="0"/>
        <v>September</v>
      </c>
    </row>
    <row r="361" spans="1:10" ht="12.75">
      <c r="A361" s="36" t="s">
        <v>105</v>
      </c>
      <c r="B361" s="14">
        <f>(Elværkskul!B361*Brændværdier!$C$20+'Anden stenkul '!B361*Brændværdier!$D$20+Koks!B361*Brændværdier!$E$20)/1000</f>
        <v>12698.737545125987</v>
      </c>
      <c r="C361" s="14">
        <f>(Elværkskul!C361*Brændværdier!$C$20+'Anden stenkul '!C361*Brændværdier!$D$20+Koks!C361*Brændværdier!$E$20)/1000</f>
        <v>-487.6758303757552</v>
      </c>
      <c r="D361" s="19">
        <f>(Elværkskul!D361*Brændværdier!$C$20+'Anden stenkul '!D361*Brændværdier!$D$20+Koks!D361*Brændværdier!$E$20)/1000</f>
        <v>0</v>
      </c>
      <c r="E361" s="40">
        <f>(Elværkskul!E361*Brændværdier!$C$20+'Anden stenkul '!E361*Brændværdier!$D$20+Koks!E361*Brændværdier!$E$20)/1000</f>
        <v>-7282.686478057703</v>
      </c>
      <c r="F361" s="40">
        <f>(Elværkskul!F361*Brændværdier!$C$20+'Anden stenkul '!F361*Brændværdier!$D$20+Koks!F361*Brændværdier!$E$20)/1000</f>
        <v>4928.375236692528</v>
      </c>
      <c r="G361" s="38"/>
      <c r="H361" s="14">
        <f>(Elværkskul!H361*Brændværdier!$C$20+'Anden stenkul '!H361*Brændværdier!$D$20+Koks!H361*Brændværdier!$E$20)/1000</f>
        <v>42207.34735644365</v>
      </c>
      <c r="J361" s="20" t="str">
        <f t="shared" si="0"/>
        <v>October</v>
      </c>
    </row>
    <row r="362" spans="1:10" ht="12.75">
      <c r="A362" s="36" t="s">
        <v>102</v>
      </c>
      <c r="B362" s="14">
        <f>(Elværkskul!B362*Brændværdier!$C$20+'Anden stenkul '!B362*Brændværdier!$D$20+Koks!B362*Brændværdier!$E$20)/1000</f>
        <v>4103.149805347135</v>
      </c>
      <c r="C362" s="14">
        <f>(Elværkskul!C362*Brændværdier!$C$20+'Anden stenkul '!C362*Brændværdier!$D$20+Koks!C362*Brændværdier!$E$20)/1000</f>
        <v>-275.70258661344366</v>
      </c>
      <c r="D362" s="19">
        <f>(Elværkskul!D362*Brændværdier!$C$20+'Anden stenkul '!D362*Brændværdier!$D$20+Koks!D362*Brændværdier!$E$20)/1000</f>
        <v>134.17136242612824</v>
      </c>
      <c r="E362" s="40">
        <f>(Elværkskul!E362*Brændværdier!$C$20+'Anden stenkul '!E362*Brændværdier!$D$20+Koks!E362*Brændværdier!$E$20)/1000</f>
        <v>1705.3813945156235</v>
      </c>
      <c r="F362" s="40">
        <f>(Elværkskul!F362*Brændværdier!$C$20+'Anden stenkul '!F362*Brændværdier!$D$20+Koks!F362*Brændværdier!$E$20)/1000</f>
        <v>5398.657250823187</v>
      </c>
      <c r="G362" s="38"/>
      <c r="H362" s="14">
        <f>(Elværkskul!H362*Brændværdier!$C$20+'Anden stenkul '!H362*Brændværdier!$D$20+Koks!H362*Brændværdier!$E$20)/1000</f>
        <v>40501.96596192802</v>
      </c>
      <c r="J362" s="20" t="str">
        <f t="shared" si="0"/>
        <v>November</v>
      </c>
    </row>
    <row r="363" spans="1:10" ht="13.5" thickBot="1">
      <c r="A363" s="41" t="s">
        <v>91</v>
      </c>
      <c r="B363" s="53">
        <f>(Elværkskul!B363*Brændværdier!$C$20+'Anden stenkul '!B363*Brændværdier!$D$20+Koks!B363*Brændværdier!$E$20)/1000</f>
        <v>4185.582529030846</v>
      </c>
      <c r="C363" s="53">
        <f>(Elværkskul!C363*Brændværdier!$C$20+'Anden stenkul '!C363*Brændværdier!$D$20+Koks!C363*Brændværdier!$E$20)/1000</f>
        <v>-336.20372586266325</v>
      </c>
      <c r="D363" s="43">
        <f>(Elværkskul!D363*Brændværdier!$C$20+'Anden stenkul '!D363*Brændværdier!$D$20+Koks!D363*Brændværdier!$E$20)/1000</f>
        <v>0</v>
      </c>
      <c r="E363" s="54">
        <f>(Elværkskul!E363*Brændværdier!$C$20+'Anden stenkul '!E363*Brændværdier!$D$20+Koks!E363*Brændværdier!$E$20)/1000</f>
        <v>3848.654903812935</v>
      </c>
      <c r="F363" s="54">
        <f>(Elværkskul!F363*Brændværdier!$C$20+'Anden stenkul '!F363*Brændværdier!$D$20+Koks!F363*Brændværdier!$E$20)/1000</f>
        <v>7698.033706981116</v>
      </c>
      <c r="G363" s="48"/>
      <c r="H363" s="53">
        <f>(Elværkskul!H363*Brændværdier!$C$20+'Anden stenkul '!H363*Brændværdier!$D$20+Koks!H363*Brændværdier!$E$20)/1000</f>
        <v>36653.31105811508</v>
      </c>
      <c r="I363" s="48"/>
      <c r="J363" s="50" t="str">
        <f t="shared" si="0"/>
        <v>December</v>
      </c>
    </row>
    <row r="364" spans="1:10" ht="12.75">
      <c r="A364" s="35">
        <v>2019</v>
      </c>
      <c r="B364" s="14"/>
      <c r="C364" s="14"/>
      <c r="D364" s="19"/>
      <c r="E364" s="40"/>
      <c r="F364" s="40"/>
      <c r="G364" s="38"/>
      <c r="H364" s="14"/>
      <c r="J364" s="35">
        <v>2019</v>
      </c>
    </row>
    <row r="365" spans="1:10" ht="12.75">
      <c r="A365" s="36" t="str">
        <f aca="true" t="shared" si="1" ref="A365:A399">A352</f>
        <v>Januar</v>
      </c>
      <c r="B365" s="14">
        <f>(Elværkskul!B365*Brændværdier!$C$21+'Anden stenkul '!B365*Brændværdier!$D$21+Koks!B365*Brændværdier!$E$21)/1000</f>
        <v>8691.630992080001</v>
      </c>
      <c r="C365" s="14">
        <f>(Elværkskul!C365*Brændværdier!$C$21+'Anden stenkul '!C365*Brændværdier!$D$21+Koks!C365*Brændværdier!$E$21)/1000</f>
        <v>-39.26680600000024</v>
      </c>
      <c r="D365" s="19">
        <f>(Elværkskul!D365*Brændværdier!$C$21+'Anden stenkul '!D365*Brændværdier!$D$21+Koks!D365*Brændværdier!$E$21)/1000</f>
        <v>0</v>
      </c>
      <c r="E365" s="40">
        <f>(Elværkskul!E365*Brændværdier!$C$21+'Anden stenkul '!E365*Brændværdier!$D$21+Koks!E365*Brændværdier!$E$21)/1000</f>
        <v>-578.6287151200054</v>
      </c>
      <c r="F365" s="40">
        <f>(Elværkskul!F365*Brændværdier!$C$21+'Anden stenkul '!F365*Brændværdier!$D$21+Koks!F365*Brændværdier!$E$21)/1000</f>
        <v>8073.7354709599995</v>
      </c>
      <c r="G365" s="38"/>
      <c r="H365" s="14">
        <f>(Elværkskul!H365*Brændværdier!$C$21+'Anden stenkul '!H365*Brændværdier!$D$21+Koks!H365*Brændværdier!$E$21)/1000</f>
        <v>35599.33877812001</v>
      </c>
      <c r="J365" s="20" t="str">
        <f aca="true" t="shared" si="2" ref="J365:J399">J352</f>
        <v>January</v>
      </c>
    </row>
    <row r="366" spans="1:10" ht="12.75">
      <c r="A366" s="36" t="str">
        <f t="shared" si="1"/>
        <v>Februar</v>
      </c>
      <c r="B366" s="14">
        <f>(Elværkskul!B366*Brændværdier!$C$21+'Anden stenkul '!B366*Brændværdier!$D$21+Koks!B366*Brændværdier!$E$21)/1000</f>
        <v>2142.74813479</v>
      </c>
      <c r="C366" s="14">
        <f>(Elværkskul!C366*Brændværdier!$C$21+'Anden stenkul '!C366*Brændværdier!$D$21+Koks!C366*Brændværdier!$E$21)/1000</f>
        <v>-24.751994000000412</v>
      </c>
      <c r="D366" s="19">
        <f>(Elværkskul!D366*Brændværdier!$C$21+'Anden stenkul '!D366*Brændværdier!$D$21+Koks!D366*Brændværdier!$E$21)/1000</f>
        <v>0</v>
      </c>
      <c r="E366" s="40">
        <f>(Elværkskul!E366*Brændværdier!$C$21+'Anden stenkul '!E366*Brændværdier!$D$21+Koks!E366*Brændværdier!$E$21)/1000</f>
        <v>4147.4526956300015</v>
      </c>
      <c r="F366" s="40">
        <f>(Elværkskul!F366*Brændværdier!$C$21+'Anden stenkul '!F366*Brændværdier!$D$21+Koks!F366*Brændværdier!$E$21)/1000</f>
        <v>6265.448836420001</v>
      </c>
      <c r="G366" s="38"/>
      <c r="H366" s="14">
        <f>(Elværkskul!H366*Brændværdier!$C$21+'Anden stenkul '!H366*Brændværdier!$D$21+Koks!H366*Brændværdier!$E$21)/1000</f>
        <v>31451.886082490004</v>
      </c>
      <c r="J366" s="20" t="str">
        <f t="shared" si="2"/>
        <v>February</v>
      </c>
    </row>
    <row r="367" spans="1:10" ht="12.75">
      <c r="A367" s="36" t="str">
        <f t="shared" si="1"/>
        <v>Marts</v>
      </c>
      <c r="B367" s="14">
        <f>(Elværkskul!B367*Brændværdier!$C$21+'Anden stenkul '!B367*Brændværdier!$D$21+Koks!B367*Brændværdier!$E$21)/1000</f>
        <v>3189.53372701</v>
      </c>
      <c r="C367" s="14">
        <f>(Elværkskul!C367*Brændværdier!$C$21+'Anden stenkul '!C367*Brændværdier!$D$21+Koks!C367*Brændværdier!$E$21)/1000</f>
        <v>-49.60134739999985</v>
      </c>
      <c r="D367" s="19">
        <f>(Elværkskul!D367*Brændværdier!$C$21+'Anden stenkul '!D367*Brændværdier!$D$21+Koks!D367*Brændværdier!$E$21)/1000</f>
        <v>0</v>
      </c>
      <c r="E367" s="40">
        <f>(Elværkskul!E367*Brændværdier!$C$21+'Anden stenkul '!E367*Brændværdier!$D$21+Koks!E367*Brændværdier!$E$21)/1000</f>
        <v>1990.6677768400025</v>
      </c>
      <c r="F367" s="40">
        <f>(Elværkskul!F367*Brændværdier!$C$21+'Anden stenkul '!F367*Brændværdier!$D$21+Koks!F367*Brændværdier!$E$21)/1000</f>
        <v>5130.600156449999</v>
      </c>
      <c r="G367" s="38"/>
      <c r="H367" s="14">
        <f>(Elværkskul!H367*Brændværdier!$C$21+'Anden stenkul '!H367*Brændværdier!$D$21+Koks!H367*Brændværdier!$E$21)/1000</f>
        <v>29461.218305650003</v>
      </c>
      <c r="J367" s="20" t="str">
        <f t="shared" si="2"/>
        <v>March</v>
      </c>
    </row>
    <row r="368" spans="1:10" ht="12.75">
      <c r="A368" s="36" t="str">
        <f t="shared" si="1"/>
        <v>April</v>
      </c>
      <c r="B368" s="14">
        <f>(Elværkskul!B368*Brændværdier!$C$21+'Anden stenkul '!B368*Brændværdier!$D$21+Koks!B368*Brændværdier!$E$21)/1000</f>
        <v>6841.07020624</v>
      </c>
      <c r="C368" s="14">
        <f>(Elværkskul!C368*Brændværdier!$C$21+'Anden stenkul '!C368*Brændværdier!$D$21+Koks!C368*Brændværdier!$E$21)/1000</f>
        <v>-47.23223220000043</v>
      </c>
      <c r="D368" s="19">
        <f>(Elværkskul!D368*Brændværdier!$C$21+'Anden stenkul '!D368*Brændværdier!$D$21+Koks!D368*Brændværdier!$E$21)/1000</f>
        <v>0</v>
      </c>
      <c r="E368" s="40">
        <f>(Elværkskul!E368*Brændværdier!$C$21+'Anden stenkul '!E368*Brændværdier!$D$21+Koks!E368*Brændværdier!$E$21)/1000</f>
        <v>-3148.3075492399994</v>
      </c>
      <c r="F368" s="40">
        <f>(Elværkskul!F368*Brændværdier!$C$21+'Anden stenkul '!F368*Brændværdier!$D$21+Koks!F368*Brændværdier!$E$21)/1000</f>
        <v>3645.5304248</v>
      </c>
      <c r="G368" s="38"/>
      <c r="H368" s="14">
        <f>(Elværkskul!H368*Brændværdier!$C$21+'Anden stenkul '!H368*Brændværdier!$D$21+Koks!H368*Brændværdier!$E$21)/1000</f>
        <v>32609.525854890006</v>
      </c>
      <c r="J368" s="20" t="str">
        <f t="shared" si="2"/>
        <v>April</v>
      </c>
    </row>
    <row r="369" spans="1:10" ht="12.75">
      <c r="A369" s="36" t="str">
        <f t="shared" si="1"/>
        <v>Maj</v>
      </c>
      <c r="B369" s="14">
        <f>(Elværkskul!B369*Brændværdier!$C$21+'Anden stenkul '!B369*Brændværdier!$D$21+Koks!B369*Brændværdier!$E$21)/1000</f>
        <v>5515.67681197</v>
      </c>
      <c r="C369" s="14">
        <f>(Elværkskul!C369*Brændværdier!$C$21+'Anden stenkul '!C369*Brændværdier!$D$21+Koks!C369*Brændværdier!$E$21)/1000</f>
        <v>14.432603000000002</v>
      </c>
      <c r="D369" s="19">
        <f>(Elværkskul!D369*Brændværdier!$C$21+'Anden stenkul '!D369*Brændværdier!$D$21+Koks!D369*Brændværdier!$E$21)/1000</f>
        <v>0</v>
      </c>
      <c r="E369" s="40">
        <f>(Elværkskul!E369*Brændværdier!$C$21+'Anden stenkul '!E369*Brændværdier!$D$21+Koks!E369*Brændværdier!$E$21)/1000</f>
        <v>-3508.8111223799997</v>
      </c>
      <c r="F369" s="40">
        <f>(Elværkskul!F369*Brændværdier!$C$21+'Anden stenkul '!F369*Brændværdier!$D$21+Koks!F369*Brændværdier!$E$21)/1000</f>
        <v>2021.2982925900003</v>
      </c>
      <c r="G369" s="38"/>
      <c r="H369" s="14">
        <f>(Elværkskul!H369*Brændværdier!$C$21+'Anden stenkul '!H369*Brændværdier!$D$21+Koks!H369*Brændværdier!$E$21)/1000</f>
        <v>36118.33697727</v>
      </c>
      <c r="J369" s="20" t="str">
        <f t="shared" si="2"/>
        <v>May</v>
      </c>
    </row>
    <row r="370" spans="1:10" ht="12.75">
      <c r="A370" s="36" t="str">
        <f t="shared" si="1"/>
        <v>Juni</v>
      </c>
      <c r="B370" s="14">
        <f>(Elværkskul!B370*Brændværdier!$C$21+'Anden stenkul '!B370*Brændværdier!$D$21+Koks!B370*Brændværdier!$E$21)/1000</f>
        <v>8416.96793022</v>
      </c>
      <c r="C370" s="14">
        <f>(Elværkskul!C370*Brændværdier!$C$21+'Anden stenkul '!C370*Brændværdier!$D$21+Koks!C370*Brændværdier!$E$21)/1000</f>
        <v>0.007167</v>
      </c>
      <c r="D370" s="19">
        <f>(Elværkskul!D370*Brændværdier!$C$21+'Anden stenkul '!D370*Brændværdier!$D$21+Koks!D370*Brændværdier!$E$21)/1000</f>
        <v>0</v>
      </c>
      <c r="E370" s="40">
        <f>(Elværkskul!E370*Brændværdier!$C$21+'Anden stenkul '!E370*Brændværdier!$D$21+Koks!E370*Brændværdier!$E$21)/1000</f>
        <v>-7692.349412320002</v>
      </c>
      <c r="F370" s="40">
        <f>(Elværkskul!F370*Brændværdier!$C$21+'Anden stenkul '!F370*Brændværdier!$D$21+Koks!F370*Brændværdier!$E$21)/1000</f>
        <v>724.6256849000001</v>
      </c>
      <c r="G370" s="38"/>
      <c r="H370" s="14">
        <f>(Elværkskul!H370*Brændværdier!$C$21+'Anden stenkul '!H370*Brændværdier!$D$21+Koks!H370*Brændværdier!$E$21)/1000</f>
        <v>43810.68638959</v>
      </c>
      <c r="J370" s="20" t="str">
        <f t="shared" si="2"/>
        <v>June</v>
      </c>
    </row>
    <row r="371" spans="1:10" ht="12.75">
      <c r="A371" s="36" t="str">
        <f t="shared" si="1"/>
        <v>Juli</v>
      </c>
      <c r="B371" s="14">
        <f>(Elværkskul!B371*Brændværdier!$C$21+'Anden stenkul '!B371*Brændværdier!$D$21+Koks!B371*Brændværdier!$E$21)/1000</f>
        <v>5593.991852270001</v>
      </c>
      <c r="C371" s="14">
        <f>(Elværkskul!C371*Brændværdier!$C$21+'Anden stenkul '!C371*Brændværdier!$D$21+Koks!C371*Brændværdier!$E$21)/1000</f>
        <v>-0.007727000000000004</v>
      </c>
      <c r="D371" s="19">
        <f>(Elværkskul!D371*Brændværdier!$C$21+'Anden stenkul '!D371*Brændværdier!$D$21+Koks!D371*Brændværdier!$E$21)/1000</f>
        <v>0</v>
      </c>
      <c r="E371" s="40">
        <f>(Elværkskul!E371*Brændværdier!$C$21+'Anden stenkul '!E371*Brændværdier!$D$21+Koks!E371*Brændværdier!$E$21)/1000</f>
        <v>-5131.201407229999</v>
      </c>
      <c r="F371" s="40">
        <f>(Elværkskul!F371*Brændværdier!$C$21+'Anden stenkul '!F371*Brændværdier!$D$21+Koks!F371*Brændværdier!$E$21)/1000</f>
        <v>462.78271804</v>
      </c>
      <c r="G371" s="38"/>
      <c r="H371" s="14">
        <f>(Elværkskul!H371*Brændværdier!$C$21+'Anden stenkul '!H371*Brændværdier!$D$21+Koks!H371*Brændværdier!$E$21)/1000</f>
        <v>48941.88779682</v>
      </c>
      <c r="J371" s="20" t="str">
        <f t="shared" si="2"/>
        <v>July</v>
      </c>
    </row>
    <row r="372" spans="1:10" ht="12.75">
      <c r="A372" s="36" t="str">
        <f t="shared" si="1"/>
        <v>August</v>
      </c>
      <c r="B372" s="14">
        <f>(Elværkskul!B372*Brændværdier!$C$21+'Anden stenkul '!B372*Brændværdier!$D$21+Koks!B372*Brændværdier!$E$21)/1000</f>
        <v>6121.9387834300005</v>
      </c>
      <c r="C372" s="14">
        <f>(Elværkskul!C372*Brændværdier!$C$21+'Anden stenkul '!C372*Brændværdier!$D$21+Koks!C372*Brændværdier!$E$21)/1000</f>
        <v>1194.4750800000002</v>
      </c>
      <c r="D372" s="19">
        <f>(Elværkskul!D372*Brændværdier!$C$21+'Anden stenkul '!D372*Brændværdier!$D$21+Koks!D372*Brændværdier!$E$21)/1000</f>
        <v>599.8752300000001</v>
      </c>
      <c r="E372" s="40">
        <f>(Elværkskul!E372*Brændværdier!$C$21+'Anden stenkul '!E372*Brændværdier!$D$21+Koks!E372*Brændværdier!$E$21)/1000</f>
        <v>-6029.9774376800015</v>
      </c>
      <c r="F372" s="40">
        <f>(Elværkskul!F372*Brændværdier!$C$21+'Anden stenkul '!F372*Brændværdier!$D$21+Koks!F372*Brændværdier!$E$21)/1000</f>
        <v>686.56119575</v>
      </c>
      <c r="G372" s="38"/>
      <c r="H372" s="14">
        <f>(Elværkskul!H372*Brændværdier!$C$21+'Anden stenkul '!H372*Brændværdier!$D$21+Koks!H372*Brændværdier!$E$21)/1000</f>
        <v>54971.8652345</v>
      </c>
      <c r="J372" s="20" t="str">
        <f t="shared" si="2"/>
        <v>August</v>
      </c>
    </row>
    <row r="373" spans="1:10" ht="12.75">
      <c r="A373" s="36" t="str">
        <f t="shared" si="1"/>
        <v>September</v>
      </c>
      <c r="B373" s="14">
        <f>(Elværkskul!B373*Brændværdier!$C$21+'Anden stenkul '!B373*Brændværdier!$D$21+Koks!B373*Brændværdier!$E$21)/1000</f>
        <v>3930.03703964</v>
      </c>
      <c r="C373" s="14">
        <f>(Elværkskul!C373*Brændværdier!$C$21+'Anden stenkul '!C373*Brændværdier!$D$21+Koks!C373*Brændværdier!$E$21)/1000</f>
        <v>0.016443</v>
      </c>
      <c r="D373" s="19">
        <f>(Elværkskul!D373*Brændværdier!$C$21+'Anden stenkul '!D373*Brændværdier!$D$21+Koks!D373*Brændværdier!$E$21)/1000</f>
        <v>253.39828000000003</v>
      </c>
      <c r="E373" s="40">
        <f>(Elværkskul!E373*Brændværdier!$C$21+'Anden stenkul '!E373*Brændværdier!$D$21+Koks!E373*Brændværdier!$E$21)/1000</f>
        <v>-2708.811208390002</v>
      </c>
      <c r="F373" s="40">
        <f>(Elværkskul!F373*Brændværdier!$C$21+'Anden stenkul '!F373*Brændværdier!$D$21+Koks!F373*Brændværdier!$E$21)/1000</f>
        <v>967.8439942500002</v>
      </c>
      <c r="G373" s="38"/>
      <c r="H373" s="14">
        <f>(Elværkskul!H373*Brændværdier!$C$21+'Anden stenkul '!H373*Brændværdier!$D$21+Koks!H373*Brændværdier!$E$21)/1000</f>
        <v>57680.67644289001</v>
      </c>
      <c r="J373" s="20" t="str">
        <f t="shared" si="2"/>
        <v>September</v>
      </c>
    </row>
    <row r="374" spans="1:10" ht="12.75">
      <c r="A374" s="36" t="str">
        <f t="shared" si="1"/>
        <v>Oktober</v>
      </c>
      <c r="B374" s="14">
        <f>(Elværkskul!B374*Brændværdier!$C$21+'Anden stenkul '!B374*Brændværdier!$D$21+Koks!B374*Brændværdier!$E$21)/1000</f>
        <v>2637.8569502000005</v>
      </c>
      <c r="C374" s="14">
        <f>(Elværkskul!C374*Brændværdier!$C$21+'Anden stenkul '!C374*Brændværdier!$D$21+Koks!C374*Brændværdier!$E$21)/1000</f>
        <v>-0.06271999999999935</v>
      </c>
      <c r="D374" s="19">
        <f>(Elværkskul!D374*Brændværdier!$C$21+'Anden stenkul '!D374*Brændværdier!$D$21+Koks!D374*Brændværdier!$E$21)/1000</f>
        <v>253.90585000000002</v>
      </c>
      <c r="E374" s="40">
        <f>(Elværkskul!E374*Brændværdier!$C$21+'Anden stenkul '!E374*Brændværdier!$D$21+Koks!E374*Brændværdier!$E$21)/1000</f>
        <v>-499.657860710004</v>
      </c>
      <c r="F374" s="40">
        <f>(Elværkskul!F374*Brændværdier!$C$21+'Anden stenkul '!F374*Brændværdier!$D$21+Koks!F374*Brændværdier!$E$21)/1000</f>
        <v>1884.23051949</v>
      </c>
      <c r="G374" s="38"/>
      <c r="H374" s="14">
        <f>(Elværkskul!H374*Brændværdier!$C$21+'Anden stenkul '!H374*Brændværdier!$D$21+Koks!H374*Brændværdier!$E$21)/1000</f>
        <v>58180.334303600015</v>
      </c>
      <c r="J374" s="20" t="str">
        <f t="shared" si="2"/>
        <v>October</v>
      </c>
    </row>
    <row r="375" spans="1:10" ht="12.75">
      <c r="A375" s="36" t="str">
        <f t="shared" si="1"/>
        <v>November</v>
      </c>
      <c r="B375" s="14">
        <f>(Elværkskul!B375*Brændværdier!$C$21+'Anden stenkul '!B375*Brændværdier!$D$21+Koks!B375*Brændværdier!$E$21)/1000</f>
        <v>2436.29442115</v>
      </c>
      <c r="C375" s="14">
        <f>(Elværkskul!C375*Brændværdier!$C$21+'Anden stenkul '!C375*Brændværdier!$D$21+Koks!C375*Brændværdier!$E$21)/1000</f>
        <v>-6.741553260000074</v>
      </c>
      <c r="D375" s="19">
        <f>(Elværkskul!D375*Brændværdier!$C$21+'Anden stenkul '!D375*Brændværdier!$D$21+Koks!D375*Brændværdier!$E$21)/1000</f>
        <v>0</v>
      </c>
      <c r="E375" s="40">
        <f>(Elværkskul!E375*Brændværdier!$C$21+'Anden stenkul '!E375*Brændværdier!$D$21+Koks!E375*Brændværdier!$E$21)/1000</f>
        <v>1174.6137204999993</v>
      </c>
      <c r="F375" s="40">
        <f>(Elværkskul!F375*Brændværdier!$C$21+'Anden stenkul '!F375*Brændværdier!$D$21+Koks!F375*Brændværdier!$E$21)/1000</f>
        <v>3604.16658839</v>
      </c>
      <c r="G375" s="38"/>
      <c r="H375" s="14">
        <f>(Elværkskul!H375*Brændværdier!$C$21+'Anden stenkul '!H375*Brændværdier!$D$21+Koks!H375*Brændværdier!$E$21)/1000</f>
        <v>57005.7205831</v>
      </c>
      <c r="J375" s="20" t="str">
        <f t="shared" si="2"/>
        <v>November</v>
      </c>
    </row>
    <row r="376" spans="1:10" ht="13.5" thickBot="1">
      <c r="A376" s="41" t="str">
        <f t="shared" si="1"/>
        <v>December</v>
      </c>
      <c r="B376" s="53">
        <f>(Elværkskul!B376*Brændværdier!$C$21+'Anden stenkul '!B376*Brændværdier!$D$21+Koks!B376*Brændværdier!$E$21)/1000</f>
        <v>2266.86928196</v>
      </c>
      <c r="C376" s="53">
        <f>(Elværkskul!C376*Brændværdier!$C$21+'Anden stenkul '!C376*Brændværdier!$D$21+Koks!C376*Brændværdier!$E$21)/1000</f>
        <v>94.53687020000001</v>
      </c>
      <c r="D376" s="43">
        <f>(Elværkskul!D376*Brændværdier!$C$21+'Anden stenkul '!D376*Brændværdier!$D$21+Koks!D376*Brændværdier!$E$21)/1000</f>
        <v>0</v>
      </c>
      <c r="E376" s="54">
        <f>(Elværkskul!E376*Brændværdier!$C$21+'Anden stenkul '!E376*Brændværdier!$D$21+Koks!E376*Brændværdier!$E$21)/1000</f>
        <v>2248.1369715599976</v>
      </c>
      <c r="F376" s="54">
        <f>(Elværkskul!F376*Brændværdier!$C$21+'Anden stenkul '!F376*Brændværdier!$D$21+Koks!F376*Brændværdier!$E$21)/1000</f>
        <v>4609.543123720001</v>
      </c>
      <c r="G376" s="48"/>
      <c r="H376" s="53">
        <f>(Elværkskul!H376*Brændværdier!$C$21+'Anden stenkul '!H376*Brændværdier!$D$21+Koks!H376*Brændværdier!$E$21)/1000</f>
        <v>54757.58361154001</v>
      </c>
      <c r="I376" s="48"/>
      <c r="J376" s="50" t="str">
        <f t="shared" si="2"/>
        <v>December</v>
      </c>
    </row>
    <row r="377" spans="1:10" ht="12.75">
      <c r="A377" s="35">
        <v>2020</v>
      </c>
      <c r="B377" s="14"/>
      <c r="C377" s="14"/>
      <c r="D377" s="19"/>
      <c r="E377" s="40"/>
      <c r="F377" s="40"/>
      <c r="G377" s="38"/>
      <c r="H377" s="14"/>
      <c r="J377" s="35">
        <v>2020</v>
      </c>
    </row>
    <row r="378" spans="1:10" ht="12.75">
      <c r="A378" s="36" t="str">
        <f t="shared" si="1"/>
        <v>Januar</v>
      </c>
      <c r="B378" s="14">
        <f>(Elværkskul!B378*Brændværdier!$C$22+'Anden stenkul '!B378*Brændværdier!$D$22+Koks!B378*Brændværdier!$E$22)/1000</f>
        <v>458.8554272100001</v>
      </c>
      <c r="C378" s="14">
        <f>(Elværkskul!C378*Brændværdier!$C$22+'Anden stenkul '!C378*Brændværdier!$D$22+Koks!C378*Brændværdier!$E$22)/1000</f>
        <v>-52.40883999999985</v>
      </c>
      <c r="D378" s="19">
        <f>(Elværkskul!D378*Brændværdier!$C$22+'Anden stenkul '!D378*Brændværdier!$D$22+Koks!D378*Brændværdier!$E$22)/1000</f>
        <v>0</v>
      </c>
      <c r="E378" s="40">
        <f>(Elværkskul!E378*Brændværdier!$C$22+'Anden stenkul '!E378*Brændværdier!$D$22+Koks!E378*Brændværdier!$E$22)/1000</f>
        <v>4118.4536153399995</v>
      </c>
      <c r="F378" s="40">
        <f>(Elværkskul!F378*Brændværdier!$C$22+'Anden stenkul '!F378*Brændværdier!$D$22+Koks!F378*Brændværdier!$E$22)/1000</f>
        <v>4524.900202549999</v>
      </c>
      <c r="G378" s="38"/>
      <c r="H378" s="14">
        <f>(Elværkskul!H378*Brændværdier!$C$22+'Anden stenkul '!H378*Brændværdier!$D$22+Koks!H378*Brændværdier!$E$22)/1000</f>
        <v>52947.058635580004</v>
      </c>
      <c r="J378" s="20" t="str">
        <f t="shared" si="2"/>
        <v>January</v>
      </c>
    </row>
    <row r="379" spans="1:10" ht="12.75">
      <c r="A379" s="36" t="str">
        <f t="shared" si="1"/>
        <v>Februar</v>
      </c>
      <c r="B379" s="14">
        <f>(Elværkskul!B379*Brændværdier!$C$22+'Anden stenkul '!B379*Brændværdier!$D$22+Koks!B379*Brændværdier!$E$22)/1000</f>
        <v>521.66521471</v>
      </c>
      <c r="C379" s="14">
        <f>(Elværkskul!C379*Brændværdier!$C$22+'Anden stenkul '!C379*Brændværdier!$D$22+Koks!C379*Brændværdier!$E$22)/1000</f>
        <v>-71.80733999999985</v>
      </c>
      <c r="D379" s="19">
        <f>(Elværkskul!D379*Brændværdier!$C$22+'Anden stenkul '!D379*Brændværdier!$D$22+Koks!D379*Brændværdier!$E$22)/1000</f>
        <v>0</v>
      </c>
      <c r="E379" s="40">
        <f>(Elværkskul!E379*Brændværdier!$C$22+'Anden stenkul '!E379*Brændværdier!$D$22+Koks!E379*Brændværdier!$E$22)/1000</f>
        <v>4339.250989320003</v>
      </c>
      <c r="F379" s="40">
        <f>(Elværkskul!F379*Brændværdier!$C$22+'Anden stenkul '!F379*Brændværdier!$D$22+Koks!F379*Brændværdier!$E$22)/1000</f>
        <v>4789.10886403</v>
      </c>
      <c r="G379" s="38"/>
      <c r="H379" s="14">
        <f>(Elværkskul!H379*Brændværdier!$C$22+'Anden stenkul '!H379*Brændværdier!$D$22+Koks!H379*Brændværdier!$E$22)/1000</f>
        <v>48607.80764626001</v>
      </c>
      <c r="J379" s="20" t="str">
        <f t="shared" si="2"/>
        <v>February</v>
      </c>
    </row>
    <row r="380" spans="1:10" ht="12.75">
      <c r="A380" s="36" t="str">
        <f t="shared" si="1"/>
        <v>Marts</v>
      </c>
      <c r="B380" s="14">
        <f>(Elværkskul!B380*Brændværdier!$C$22+'Anden stenkul '!B380*Brændværdier!$D$22+Koks!B380*Brændværdier!$E$22)/1000</f>
        <v>1434.43738835</v>
      </c>
      <c r="C380" s="14">
        <f>(Elværkskul!C380*Brændværdier!$C$22+'Anden stenkul '!C380*Brændværdier!$D$22+Koks!C380*Brændværdier!$E$22)/1000</f>
        <v>242.69650316999991</v>
      </c>
      <c r="D380" s="19">
        <f>(Elværkskul!D380*Brændværdier!$C$22+'Anden stenkul '!D380*Brændværdier!$D$22+Koks!D380*Brændværdier!$E$22)/1000</f>
        <v>0</v>
      </c>
      <c r="E380" s="40">
        <f>(Elværkskul!E380*Brændværdier!$C$22+'Anden stenkul '!E380*Brændværdier!$D$22+Koks!E380*Brændværdier!$E$22)/1000</f>
        <v>2568.9283320299955</v>
      </c>
      <c r="F380" s="40">
        <f>(Elværkskul!F380*Brændværdier!$C$22+'Anden stenkul '!F380*Brændværdier!$D$22+Koks!F380*Brændværdier!$E$22)/1000</f>
        <v>4246.06222355</v>
      </c>
      <c r="G380" s="38"/>
      <c r="H380" s="14">
        <f>(Elværkskul!H380*Brændværdier!$C$22+'Anden stenkul '!H380*Brændværdier!$D$22+Koks!H380*Brændværdier!$E$22)/1000</f>
        <v>46038.87931423001</v>
      </c>
      <c r="J380" s="20" t="str">
        <f t="shared" si="2"/>
        <v>March</v>
      </c>
    </row>
    <row r="381" spans="1:10" ht="12.75">
      <c r="A381" s="36" t="str">
        <f t="shared" si="1"/>
        <v>April</v>
      </c>
      <c r="B381" s="14">
        <f>(Elværkskul!B381*Brændværdier!$C$22+'Anden stenkul '!B381*Brændværdier!$D$22+Koks!B381*Brændværdier!$E$22)/1000</f>
        <v>2693.4224797099996</v>
      </c>
      <c r="C381" s="14">
        <f>(Elværkskul!C381*Brændværdier!$C$22+'Anden stenkul '!C381*Brændværdier!$D$22+Koks!C381*Brændværdier!$E$22)/1000</f>
        <v>79.75231</v>
      </c>
      <c r="D381" s="19">
        <f>(Elværkskul!D381*Brændværdier!$C$22+'Anden stenkul '!D381*Brændværdier!$D$22+Koks!D381*Brændværdier!$E$22)/1000</f>
        <v>0</v>
      </c>
      <c r="E381" s="40">
        <f>(Elværkskul!E381*Brændværdier!$C$22+'Anden stenkul '!E381*Brændværdier!$D$22+Koks!E381*Brændværdier!$E$22)/1000</f>
        <v>-1166.8243623000044</v>
      </c>
      <c r="F381" s="40">
        <f>(Elværkskul!F381*Brændværdier!$C$22+'Anden stenkul '!F381*Brændværdier!$D$22+Koks!F381*Brændværdier!$E$22)/1000</f>
        <v>1606.35042741</v>
      </c>
      <c r="G381" s="38"/>
      <c r="H381" s="14">
        <f>(Elværkskul!H381*Brændværdier!$C$22+'Anden stenkul '!H381*Brændværdier!$D$22+Koks!H381*Brændværdier!$E$22)/1000</f>
        <v>47205.703676530014</v>
      </c>
      <c r="J381" s="20" t="str">
        <f t="shared" si="2"/>
        <v>April</v>
      </c>
    </row>
    <row r="382" spans="1:10" ht="12.75">
      <c r="A382" s="36" t="str">
        <f t="shared" si="1"/>
        <v>Maj</v>
      </c>
      <c r="B382" s="14">
        <f>(Elværkskul!B382*Brændværdier!$C$22+'Anden stenkul '!B382*Brændværdier!$D$22+Koks!B382*Brændværdier!$E$22)/1000</f>
        <v>1617.59084705</v>
      </c>
      <c r="C382" s="14">
        <f>(Elværkskul!C382*Brændværdier!$C$22+'Anden stenkul '!C382*Brændværdier!$D$22+Koks!C382*Brændværdier!$E$22)/1000</f>
        <v>2193.3235859524</v>
      </c>
      <c r="D382" s="19">
        <f>(Elværkskul!D382*Brændværdier!$C$22+'Anden stenkul '!D382*Brændværdier!$D$22+Koks!D382*Brændværdier!$E$22)/1000</f>
        <v>0</v>
      </c>
      <c r="E382" s="40">
        <f>(Elværkskul!E382*Brændværdier!$C$22+'Anden stenkul '!E382*Brændværdier!$D$22+Koks!E382*Brændværdier!$E$22)/1000</f>
        <v>-1264.1001079224018</v>
      </c>
      <c r="F382" s="40">
        <f>(Elværkskul!F382*Brændværdier!$C$22+'Anden stenkul '!F382*Brændværdier!$D$22+Koks!F382*Brændværdier!$E$22)/1000</f>
        <v>2546.8143250800003</v>
      </c>
      <c r="G382" s="38"/>
      <c r="H382" s="14">
        <f>(Elværkskul!H382*Brændværdier!$C$22+'Anden stenkul '!H382*Brændværdier!$D$22+Koks!H382*Brændværdier!$E$22)/1000</f>
        <v>48469.80378445242</v>
      </c>
      <c r="J382" s="20" t="str">
        <f t="shared" si="2"/>
        <v>May</v>
      </c>
    </row>
    <row r="383" spans="1:10" ht="12.75">
      <c r="A383" s="36" t="str">
        <f t="shared" si="1"/>
        <v>Juni</v>
      </c>
      <c r="B383" s="14">
        <f>(Elværkskul!B383*Brændværdier!$C$22+'Anden stenkul '!B383*Brændværdier!$D$22+Koks!B383*Brændværdier!$E$22)/1000</f>
        <v>3270.8843310099996</v>
      </c>
      <c r="C383" s="14">
        <f>(Elværkskul!C383*Brændværdier!$C$22+'Anden stenkul '!C383*Brændværdier!$D$22+Koks!C383*Brændværdier!$E$22)/1000</f>
        <v>33.99935000000001</v>
      </c>
      <c r="D383" s="19">
        <f>(Elværkskul!D383*Brændværdier!$C$22+'Anden stenkul '!D383*Brændværdier!$D$22+Koks!D383*Brændværdier!$E$22)/1000</f>
        <v>0</v>
      </c>
      <c r="E383" s="40">
        <f>(Elværkskul!E383*Brændværdier!$C$22+'Anden stenkul '!E383*Brændværdier!$D$22+Koks!E383*Brændværdier!$E$22)/1000</f>
        <v>-1535.9772265999952</v>
      </c>
      <c r="F383" s="40">
        <f>(Elværkskul!F383*Brændværdier!$C$22+'Anden stenkul '!F383*Brændværdier!$D$22+Koks!F383*Brændværdier!$E$22)/1000</f>
        <v>1768.9064544099997</v>
      </c>
      <c r="G383" s="38"/>
      <c r="H383" s="14">
        <f>(Elværkskul!H383*Brændværdier!$C$22+'Anden stenkul '!H383*Brændværdier!$D$22+Koks!H383*Brændværdier!$E$22)/1000</f>
        <v>50005.781011052415</v>
      </c>
      <c r="J383" s="20" t="str">
        <f t="shared" si="2"/>
        <v>June</v>
      </c>
    </row>
    <row r="384" spans="1:10" ht="12.75">
      <c r="A384" s="36" t="str">
        <f t="shared" si="1"/>
        <v>Juli</v>
      </c>
      <c r="B384" s="14">
        <f>(Elværkskul!B384*Brændværdier!$C$22+'Anden stenkul '!B384*Brændværdier!$D$22+Koks!B384*Brændværdier!$E$22)/1000</f>
        <v>5497.98022157</v>
      </c>
      <c r="C384" s="14">
        <f>(Elværkskul!C384*Brændværdier!$C$22+'Anden stenkul '!C384*Brændværdier!$D$22+Koks!C384*Brændværdier!$E$22)/1000</f>
        <v>51.83552</v>
      </c>
      <c r="D384" s="19">
        <f>(Elværkskul!D384*Brændværdier!$C$22+'Anden stenkul '!D384*Brændværdier!$D$22+Koks!D384*Brændværdier!$E$22)/1000</f>
        <v>0</v>
      </c>
      <c r="E384" s="40">
        <f>(Elværkskul!E384*Brændværdier!$C$22+'Anden stenkul '!E384*Brændværdier!$D$22+Koks!E384*Brændværdier!$E$22)/1000</f>
        <v>-3591.66743099</v>
      </c>
      <c r="F384" s="40">
        <f>(Elværkskul!F384*Brændværdier!$C$22+'Anden stenkul '!F384*Brændværdier!$D$22+Koks!F384*Brændværdier!$E$22)/1000</f>
        <v>1958.14831058</v>
      </c>
      <c r="G384" s="38"/>
      <c r="H384" s="14">
        <f>(Elværkskul!H384*Brændværdier!$C$22+'Anden stenkul '!H384*Brændværdier!$D$22+Koks!H384*Brændværdier!$E$22)/1000</f>
        <v>53597.44844204241</v>
      </c>
      <c r="J384" s="20" t="str">
        <f t="shared" si="2"/>
        <v>July</v>
      </c>
    </row>
    <row r="385" spans="1:10" ht="12.75">
      <c r="A385" s="36" t="str">
        <f t="shared" si="1"/>
        <v>August</v>
      </c>
      <c r="B385" s="14">
        <f>(Elværkskul!B385*Brændværdier!$C$22+'Anden stenkul '!B385*Brændværdier!$D$22+Koks!B385*Brændværdier!$E$22)/1000</f>
        <v>2969.39672911</v>
      </c>
      <c r="C385" s="14">
        <f>(Elværkskul!C385*Brændværdier!$C$22+'Anden stenkul '!C385*Brændværdier!$D$22+Koks!C385*Brændværdier!$E$22)/1000</f>
        <v>-109.87336469999957</v>
      </c>
      <c r="D385" s="19">
        <f>(Elværkskul!D385*Brændværdier!$C$22+'Anden stenkul '!D385*Brændværdier!$D$22+Koks!D385*Brændværdier!$E$22)/1000</f>
        <v>545.0475799999999</v>
      </c>
      <c r="E385" s="40">
        <f>(Elværkskul!E385*Brændværdier!$C$22+'Anden stenkul '!E385*Brændværdier!$D$22+Koks!E385*Brændværdier!$E$22)/1000</f>
        <v>-443.0676158000045</v>
      </c>
      <c r="F385" s="40">
        <f>(Elværkskul!F385*Brændværdier!$C$22+'Anden stenkul '!F385*Brændværdier!$D$22+Koks!F385*Brændværdier!$E$22)/1000</f>
        <v>1871.4081686099998</v>
      </c>
      <c r="G385" s="38"/>
      <c r="H385" s="14">
        <f>(Elværkskul!H385*Brændværdier!$C$22+'Anden stenkul '!H385*Brændværdier!$D$22+Koks!H385*Brændværdier!$E$22)/1000</f>
        <v>54040.51605784242</v>
      </c>
      <c r="J385" s="20" t="str">
        <f t="shared" si="2"/>
        <v>August</v>
      </c>
    </row>
    <row r="386" spans="1:10" ht="12.75">
      <c r="A386" s="36" t="str">
        <f t="shared" si="1"/>
        <v>September</v>
      </c>
      <c r="B386" s="14">
        <f>(Elværkskul!B386*Brændværdier!$C$22+'Anden stenkul '!B386*Brændværdier!$D$22+Koks!B386*Brændværdier!$E$22)/1000</f>
        <v>1970.47500008</v>
      </c>
      <c r="C386" s="14">
        <f>(Elværkskul!C386*Brændværdier!$C$22+'Anden stenkul '!C386*Brændværdier!$D$22+Koks!C386*Brændværdier!$E$22)/1000</f>
        <v>-76.14046219999994</v>
      </c>
      <c r="D386" s="19">
        <f>(Elværkskul!D386*Brændværdier!$C$22+'Anden stenkul '!D386*Brændværdier!$D$22+Koks!D386*Brændværdier!$E$22)/1000</f>
        <v>532.7195499999999</v>
      </c>
      <c r="E386" s="40">
        <f>(Elværkskul!E386*Brændværdier!$C$22+'Anden stenkul '!E386*Brændværdier!$D$22+Koks!E386*Brændværdier!$E$22)/1000</f>
        <v>63.72532322999767</v>
      </c>
      <c r="F386" s="40">
        <f>(Elværkskul!F386*Brændværdier!$C$22+'Anden stenkul '!F386*Brændværdier!$D$22+Koks!F386*Brændværdier!$E$22)/1000</f>
        <v>1425.34031111</v>
      </c>
      <c r="G386" s="38"/>
      <c r="H386" s="14">
        <f>(Elværkskul!H386*Brændværdier!$C$22+'Anden stenkul '!H386*Brændværdier!$D$22+Koks!H386*Brændværdier!$E$22)/1000</f>
        <v>53976.79073461242</v>
      </c>
      <c r="J386" s="20" t="str">
        <f t="shared" si="2"/>
        <v>September</v>
      </c>
    </row>
    <row r="387" spans="1:10" ht="12.75">
      <c r="A387" s="36" t="str">
        <f t="shared" si="1"/>
        <v>Oktober</v>
      </c>
      <c r="B387" s="14">
        <f>(Elværkskul!B387*Brændværdier!$C$22+'Anden stenkul '!B387*Brændværdier!$D$22+Koks!B387*Brændværdier!$E$22)/1000</f>
        <v>3234.8245886499994</v>
      </c>
      <c r="C387" s="14">
        <f>(Elværkskul!C387*Brændværdier!$C$22+'Anden stenkul '!C387*Brændværdier!$D$22+Koks!C387*Brændværdier!$E$22)/1000</f>
        <v>-85.86115999999991</v>
      </c>
      <c r="D387" s="19">
        <f>(Elværkskul!D387*Brændværdier!$C$22+'Anden stenkul '!D387*Brændværdier!$D$22+Koks!D387*Brændværdier!$E$22)/1000</f>
        <v>0</v>
      </c>
      <c r="E387" s="40">
        <f>(Elværkskul!E387*Brændværdier!$C$22+'Anden stenkul '!E387*Brændværdier!$D$22+Koks!E387*Brændværdier!$E$22)/1000</f>
        <v>-1342.4025567199983</v>
      </c>
      <c r="F387" s="40">
        <f>(Elværkskul!F387*Brændværdier!$C$22+'Anden stenkul '!F387*Brændværdier!$D$22+Koks!F387*Brændværdier!$E$22)/1000</f>
        <v>1806.5608719299996</v>
      </c>
      <c r="G387" s="38"/>
      <c r="H387" s="14">
        <f>(Elværkskul!H387*Brændværdier!$C$22+'Anden stenkul '!H387*Brændværdier!$D$22+Koks!H387*Brændværdier!$E$22)/1000</f>
        <v>55319.19329133241</v>
      </c>
      <c r="J387" s="20" t="str">
        <f t="shared" si="2"/>
        <v>October</v>
      </c>
    </row>
    <row r="388" spans="1:10" ht="12.75">
      <c r="A388" s="36" t="str">
        <f t="shared" si="1"/>
        <v>November</v>
      </c>
      <c r="B388" s="14">
        <f>(Elværkskul!B388*Brændværdier!$C$22+'Anden stenkul '!B388*Brændværdier!$D$22+Koks!B388*Brændværdier!$E$22)/1000</f>
        <v>1533.0396175</v>
      </c>
      <c r="C388" s="14">
        <f>(Elværkskul!C388*Brændværdier!$C$22+'Anden stenkul '!C388*Brændværdier!$D$22+Koks!C388*Brændværdier!$E$22)/1000</f>
        <v>-108.36682999999984</v>
      </c>
      <c r="D388" s="19">
        <f>(Elværkskul!D388*Brændværdier!$C$22+'Anden stenkul '!D388*Brændværdier!$D$22+Koks!D388*Brændværdier!$E$22)/1000</f>
        <v>0</v>
      </c>
      <c r="E388" s="40">
        <f>(Elværkskul!E388*Brændværdier!$C$22+'Anden stenkul '!E388*Brændværdier!$D$22+Koks!E388*Brændværdier!$E$22)/1000</f>
        <v>1186.559286530003</v>
      </c>
      <c r="F388" s="40">
        <f>(Elværkskul!F388*Brændværdier!$C$22+'Anden stenkul '!F388*Brændværdier!$D$22+Koks!F388*Brændværdier!$E$22)/1000</f>
        <v>2611.23207403</v>
      </c>
      <c r="G388" s="38"/>
      <c r="H388" s="14">
        <f>(Elværkskul!H388*Brændværdier!$C$22+'Anden stenkul '!H388*Brændværdier!$D$22+Koks!H388*Brændværdier!$E$22)/1000</f>
        <v>54132.634004802414</v>
      </c>
      <c r="J388" s="20" t="str">
        <f t="shared" si="2"/>
        <v>November</v>
      </c>
    </row>
    <row r="389" spans="1:10" ht="13.5" thickBot="1">
      <c r="A389" s="41" t="str">
        <f t="shared" si="1"/>
        <v>December</v>
      </c>
      <c r="B389" s="53">
        <f>(Elværkskul!B389*Brændværdier!$C$22+'Anden stenkul '!B389*Brændværdier!$D$22+Koks!B389*Brændværdier!$E$22)/1000</f>
        <v>2412.8720458800003</v>
      </c>
      <c r="C389" s="53">
        <f>(Elværkskul!C389*Brændværdier!$C$22+'Anden stenkul '!C389*Brændværdier!$D$22+Koks!C389*Brændværdier!$E$22)/1000</f>
        <v>-173.27848999999975</v>
      </c>
      <c r="D389" s="53">
        <f>(Elværkskul!D389*Brændværdier!$C$22+'Anden stenkul '!D389*Brændværdier!$D$22+Koks!D389*Brændværdier!$E$22)/1000</f>
        <v>3894.5553899999995</v>
      </c>
      <c r="E389" s="53">
        <f>(Elværkskul!E389*Brændværdier!$C$22+'Anden stenkul '!E389*Brændværdier!$D$22+Koks!E389*Brændværdier!$E$22)/1000</f>
        <v>5695.898873129999</v>
      </c>
      <c r="F389" s="53">
        <f>(Elværkskul!F389*Brændværdier!$C$22+'Anden stenkul '!F389*Brændværdier!$D$22+Koks!F389*Brændværdier!$E$22)/1000</f>
        <v>4040.93703901</v>
      </c>
      <c r="G389" s="53"/>
      <c r="H389" s="53">
        <f>(Elværkskul!H389*Brændværdier!$C$22+'Anden stenkul '!H389*Brændværdier!$D$22+Koks!H389*Brændværdier!$E$22)/1000</f>
        <v>48436.735131672416</v>
      </c>
      <c r="I389" s="48"/>
      <c r="J389" s="50" t="str">
        <f t="shared" si="2"/>
        <v>December</v>
      </c>
    </row>
    <row r="390" spans="1:10" ht="12.75">
      <c r="A390" s="35">
        <v>2021</v>
      </c>
      <c r="B390" s="14"/>
      <c r="C390" s="14"/>
      <c r="D390" s="19"/>
      <c r="E390" s="40"/>
      <c r="F390" s="40"/>
      <c r="G390" s="38"/>
      <c r="H390" s="14"/>
      <c r="J390" s="35">
        <v>2021</v>
      </c>
    </row>
    <row r="391" spans="1:10" ht="12.75">
      <c r="A391" s="36" t="str">
        <f t="shared" si="1"/>
        <v>Januar</v>
      </c>
      <c r="B391" s="14">
        <f>(Elværkskul!B391*Brændværdier!$C$22+'Anden stenkul '!B391*Brændværdier!$D$22+Koks!B391*Brændværdier!$E$22)/1000</f>
        <v>21.8748233</v>
      </c>
      <c r="C391" s="14">
        <f>(Elværkskul!C391*Brændværdier!$C$22+'Anden stenkul '!C391*Brændværdier!$D$22+Koks!C391*Brændværdier!$E$22)/1000</f>
        <v>-84.1639000000001</v>
      </c>
      <c r="D391" s="19">
        <f>(Elværkskul!D391*Brændværdier!$C$22+'Anden stenkul '!D391*Brændværdier!$D$22+Koks!D391*Brændværdier!$E$22)/1000</f>
        <v>3903.16707</v>
      </c>
      <c r="E391" s="40">
        <f>(Elværkskul!E391*Brændværdier!$C$22+'Anden stenkul '!E391*Brændværdier!$D$22+Koks!E391*Brændværdier!$E$22)/1000</f>
        <v>10183.038618700006</v>
      </c>
      <c r="F391" s="40">
        <f>(Elværkskul!F391*Brændværdier!$C$22+'Anden stenkul '!F391*Brændværdier!$D$22+Koks!F391*Brændværdier!$E$22)/1000</f>
        <v>6217.582472</v>
      </c>
      <c r="G391" s="38"/>
      <c r="H391" s="14">
        <f>(Elværkskul!H391*Brændværdier!$C$22+'Anden stenkul '!H391*Brændværdier!$D$22+Koks!H391*Brændværdier!$E$22)/1000</f>
        <v>38253.696512972405</v>
      </c>
      <c r="J391" s="20" t="str">
        <f t="shared" si="2"/>
        <v>January</v>
      </c>
    </row>
    <row r="392" spans="1:10" ht="12.75">
      <c r="A392" s="36" t="str">
        <f t="shared" si="1"/>
        <v>Februar</v>
      </c>
      <c r="B392" s="14">
        <f>(Elværkskul!B392*Brændværdier!$C$22+'Anden stenkul '!B392*Brændværdier!$D$22+Koks!B392*Brændværdier!$E$22)/1000</f>
        <v>1040.022322</v>
      </c>
      <c r="C392" s="14">
        <f>(Elværkskul!C392*Brændværdier!$C$22+'Anden stenkul '!C392*Brændværdier!$D$22+Koks!C392*Brændværdier!$E$22)/1000</f>
        <v>-145.74054000000004</v>
      </c>
      <c r="D392" s="19">
        <f>(Elværkskul!D392*Brændværdier!$C$22+'Anden stenkul '!D392*Brændværdier!$D$22+Koks!D392*Brændværdier!$E$22)/1000</f>
        <v>2505.74258</v>
      </c>
      <c r="E392" s="40">
        <f>(Elværkskul!E392*Brændværdier!$C$22+'Anden stenkul '!E392*Brændværdier!$D$22+Koks!E392*Brændværdier!$E$22)/1000</f>
        <v>6721.988229099999</v>
      </c>
      <c r="F392" s="40">
        <f>(Elværkskul!F392*Brændværdier!$C$22+'Anden stenkul '!F392*Brændværdier!$D$22+Koks!F392*Brændværdier!$E$22)/1000</f>
        <v>5110.527431099999</v>
      </c>
      <c r="G392" s="38"/>
      <c r="H392" s="14">
        <f>(Elværkskul!H392*Brændværdier!$C$22+'Anden stenkul '!H392*Brændværdier!$D$22+Koks!H392*Brændværdier!$E$22)/1000</f>
        <v>31531.70828387241</v>
      </c>
      <c r="J392" s="20" t="str">
        <f t="shared" si="2"/>
        <v>February</v>
      </c>
    </row>
    <row r="393" spans="1:10" ht="12.75">
      <c r="A393" s="36" t="str">
        <f t="shared" si="1"/>
        <v>Marts</v>
      </c>
      <c r="B393" s="14">
        <f>(Elværkskul!B393*Brændværdier!$C$22+'Anden stenkul '!B393*Brændværdier!$D$22+Koks!B393*Brændværdier!$E$22)/1000</f>
        <v>382.09966529999997</v>
      </c>
      <c r="C393" s="14">
        <f>(Elværkskul!C393*Brændværdier!$C$22+'Anden stenkul '!C393*Brændværdier!$D$22+Koks!C393*Brændværdier!$E$22)/1000</f>
        <v>355.01983000000007</v>
      </c>
      <c r="D393" s="19">
        <f>(Elværkskul!D393*Brændværdier!$C$22+'Anden stenkul '!D393*Brændværdier!$D$22+Koks!D393*Brændværdier!$E$22)/1000</f>
        <v>2798.36029</v>
      </c>
      <c r="E393" s="40">
        <f>(Elværkskul!E393*Brændværdier!$C$22+'Anden stenkul '!E393*Brændværdier!$D$22+Koks!E393*Brændværdier!$E$22)/1000</f>
        <v>6606.318745499999</v>
      </c>
      <c r="F393" s="40">
        <f>(Elværkskul!F393*Brændværdier!$C$22+'Anden stenkul '!F393*Brændværdier!$D$22+Koks!F393*Brændværdier!$E$22)/1000</f>
        <v>4545.0779508</v>
      </c>
      <c r="G393" s="38"/>
      <c r="H393" s="14">
        <f>(Elværkskul!H393*Brændværdier!$C$22+'Anden stenkul '!H393*Brændværdier!$D$22+Koks!H393*Brændværdier!$E$22)/1000</f>
        <v>24925.389538372412</v>
      </c>
      <c r="J393" s="20" t="str">
        <f t="shared" si="2"/>
        <v>March</v>
      </c>
    </row>
    <row r="394" spans="1:10" ht="12.75">
      <c r="A394" s="36" t="str">
        <f t="shared" si="1"/>
        <v>April</v>
      </c>
      <c r="B394" s="14">
        <f>(Elværkskul!B394*Brændværdier!$C$22+'Anden stenkul '!B394*Brændværdier!$D$22+Koks!B394*Brændværdier!$E$22)/1000</f>
        <v>464.06783889999997</v>
      </c>
      <c r="C394" s="14">
        <f>(Elværkskul!C394*Brændværdier!$C$22+'Anden stenkul '!C394*Brændværdier!$D$22+Koks!C394*Brændværdier!$E$22)/1000</f>
        <v>-0.0866998000000009</v>
      </c>
      <c r="D394" s="19">
        <f>(Elværkskul!D394*Brændværdier!$C$22+'Anden stenkul '!D394*Brændværdier!$D$22+Koks!D394*Brændværdier!$E$22)/1000</f>
        <v>0</v>
      </c>
      <c r="E394" s="40">
        <f>(Elværkskul!E394*Brændværdier!$C$22+'Anden stenkul '!E394*Brændværdier!$D$22+Koks!E394*Brændværdier!$E$22)/1000</f>
        <v>2549.1382007</v>
      </c>
      <c r="F394" s="40">
        <f>(Elværkskul!F394*Brændværdier!$C$22+'Anden stenkul '!F394*Brændværdier!$D$22+Koks!F394*Brændværdier!$E$22)/1000</f>
        <v>3013.1193398</v>
      </c>
      <c r="G394" s="38"/>
      <c r="H394" s="14">
        <f>(Elværkskul!H394*Brændværdier!$C$22+'Anden stenkul '!H394*Brændværdier!$D$22+Koks!H394*Brændværdier!$E$22)/1000</f>
        <v>22376.25133767241</v>
      </c>
      <c r="J394" s="20" t="str">
        <f t="shared" si="2"/>
        <v>April</v>
      </c>
    </row>
    <row r="395" spans="1:10" ht="12.75">
      <c r="A395" s="36" t="str">
        <f t="shared" si="1"/>
        <v>Maj</v>
      </c>
      <c r="B395" s="14">
        <f>(Elværkskul!B395*Brændværdier!$C$22+'Anden stenkul '!B395*Brændværdier!$D$22+Koks!B395*Brændværdier!$E$22)/1000</f>
        <v>1838.8764001</v>
      </c>
      <c r="C395" s="14">
        <f>(Elværkskul!C395*Brændværdier!$C$22+'Anden stenkul '!C395*Brændværdier!$D$22+Koks!C395*Brændværdier!$E$22)/1000</f>
        <v>-0.24351799999999957</v>
      </c>
      <c r="D395" s="19">
        <f>(Elværkskul!D395*Brændværdier!$C$22+'Anden stenkul '!D395*Brændværdier!$D$22+Koks!D395*Brændværdier!$E$22)/1000</f>
        <v>0</v>
      </c>
      <c r="E395" s="40">
        <f>(Elværkskul!E395*Brændværdier!$C$22+'Anden stenkul '!E395*Brændværdier!$D$22+Koks!E395*Brændværdier!$E$22)/1000</f>
        <v>-606.8180807</v>
      </c>
      <c r="F395" s="40">
        <f>(Elværkskul!F395*Brændværdier!$C$22+'Anden stenkul '!F395*Brændværdier!$D$22+Koks!F395*Brændværdier!$E$22)/1000</f>
        <v>1231.8148014</v>
      </c>
      <c r="G395" s="38"/>
      <c r="H395" s="14">
        <f>(Elværkskul!H395*Brændværdier!$C$22+'Anden stenkul '!H395*Brændværdier!$D$22+Koks!H395*Brændværdier!$E$22)/1000</f>
        <v>22983.069418372408</v>
      </c>
      <c r="J395" s="20" t="str">
        <f t="shared" si="2"/>
        <v>May</v>
      </c>
    </row>
    <row r="396" spans="1:10" ht="12.75">
      <c r="A396" s="36" t="str">
        <f t="shared" si="1"/>
        <v>Juni</v>
      </c>
      <c r="B396" s="14">
        <f>(Elværkskul!B396*Brændværdier!$C$22+'Anden stenkul '!B396*Brændværdier!$D$22+Koks!B396*Brændværdier!$E$22)/1000</f>
        <v>2019.7508819000002</v>
      </c>
      <c r="C396" s="14">
        <f>(Elværkskul!C396*Brændværdier!$C$22+'Anden stenkul '!C396*Brændværdier!$D$22+Koks!C396*Brændværdier!$E$22)/1000</f>
        <v>82.96404787000002</v>
      </c>
      <c r="D396" s="19">
        <f>(Elværkskul!D396*Brændværdier!$C$22+'Anden stenkul '!D396*Brændværdier!$D$22+Koks!D396*Brændværdier!$E$22)/1000</f>
        <v>3749.13077</v>
      </c>
      <c r="E396" s="40">
        <f>(Elværkskul!E396*Brændværdier!$C$22+'Anden stenkul '!E396*Brændværdier!$D$22+Koks!E396*Brændværdier!$E$22)/1000</f>
        <v>4156.791680129999</v>
      </c>
      <c r="F396" s="40">
        <f>(Elværkskul!F396*Brændværdier!$C$22+'Anden stenkul '!F396*Brændværdier!$D$22+Koks!F396*Brændværdier!$E$22)/1000</f>
        <v>2510.3758399</v>
      </c>
      <c r="G396" s="38"/>
      <c r="H396" s="14">
        <f>(Elværkskul!H396*Brændværdier!$C$22+'Anden stenkul '!H396*Brændværdier!$D$22+Koks!H396*Brændværdier!$E$22)/1000</f>
        <v>18826.27773824241</v>
      </c>
      <c r="J396" s="20" t="str">
        <f t="shared" si="2"/>
        <v>June</v>
      </c>
    </row>
    <row r="397" spans="1:10" ht="12.75">
      <c r="A397" s="36" t="str">
        <f t="shared" si="1"/>
        <v>Juli</v>
      </c>
      <c r="B397" s="14">
        <f>(Elværkskul!B397*Brændværdier!$C$22+'Anden stenkul '!B397*Brændværdier!$D$22+Koks!B397*Brændværdier!$E$22)/1000</f>
        <v>189.9145928</v>
      </c>
      <c r="C397" s="14">
        <f>(Elværkskul!C397*Brændværdier!$C$22+'Anden stenkul '!C397*Brændværdier!$D$22+Koks!C397*Brændværdier!$E$22)/1000</f>
        <v>826.1350481999998</v>
      </c>
      <c r="D397" s="19">
        <f>(Elværkskul!D397*Brændværdier!$C$22+'Anden stenkul '!D397*Brændværdier!$D$22+Koks!D397*Brændværdier!$E$22)/1000</f>
        <v>0</v>
      </c>
      <c r="E397" s="40">
        <f>(Elværkskul!E397*Brændværdier!$C$22+'Anden stenkul '!E397*Brændværdier!$D$22+Koks!E397*Brændværdier!$E$22)/1000</f>
        <v>2379.386647</v>
      </c>
      <c r="F397" s="40">
        <f>(Elværkskul!F397*Brændværdier!$C$22+'Anden stenkul '!F397*Brændværdier!$D$22+Koks!F397*Brændværdier!$E$22)/1000</f>
        <v>3395.4362880000003</v>
      </c>
      <c r="G397" s="38"/>
      <c r="H397" s="14">
        <f>(Elværkskul!H397*Brændværdier!$C$22+'Anden stenkul '!H397*Brændværdier!$D$22+Koks!H397*Brændværdier!$E$22)/1000</f>
        <v>16446.89109124241</v>
      </c>
      <c r="J397" s="20" t="str">
        <f t="shared" si="2"/>
        <v>July</v>
      </c>
    </row>
    <row r="398" spans="1:10" ht="12.75">
      <c r="A398" s="36" t="str">
        <f t="shared" si="1"/>
        <v>August</v>
      </c>
      <c r="B398" s="14">
        <f>(Elværkskul!B398*Brændværdier!$C$22+'Anden stenkul '!B398*Brændværdier!$D$22+Koks!B398*Brændværdier!$E$22)/1000</f>
        <v>822.2106335</v>
      </c>
      <c r="C398" s="14">
        <f>(Elværkskul!C398*Brændværdier!$C$22+'Anden stenkul '!C398*Brændværdier!$D$22+Koks!C398*Brændværdier!$E$22)/1000</f>
        <v>505.02419000000003</v>
      </c>
      <c r="D398" s="19">
        <f>(Elværkskul!D398*Brændværdier!$C$22+'Anden stenkul '!D398*Brændværdier!$D$22+Koks!D398*Brændværdier!$E$22)/1000</f>
        <v>595.71809</v>
      </c>
      <c r="E398" s="40">
        <f>(Elværkskul!E398*Brændværdier!$C$22+'Anden stenkul '!E398*Brændværdier!$D$22+Koks!E398*Brændværdier!$E$22)/1000</f>
        <v>1711.8335342999999</v>
      </c>
      <c r="F398" s="40">
        <f>(Elværkskul!F398*Brændværdier!$C$22+'Anden stenkul '!F398*Brændværdier!$D$22+Koks!F398*Brændværdier!$E$22)/1000</f>
        <v>2443.3502678</v>
      </c>
      <c r="G398" s="38"/>
      <c r="H398" s="14">
        <f>(Elværkskul!H398*Brændværdier!$C$22+'Anden stenkul '!H398*Brændværdier!$D$22+Koks!H398*Brændværdier!$E$22)/1000</f>
        <v>14735.057556942413</v>
      </c>
      <c r="J398" s="20" t="str">
        <f t="shared" si="2"/>
        <v>August</v>
      </c>
    </row>
    <row r="399" spans="1:10" ht="12.75">
      <c r="A399" s="36" t="str">
        <f t="shared" si="1"/>
        <v>September</v>
      </c>
      <c r="B399" s="14">
        <f>(Elværkskul!B399*Brændværdier!$C$22+'Anden stenkul '!B399*Brændværdier!$D$22+Koks!B399*Brændværdier!$E$22)/1000</f>
        <v>3082.4663712</v>
      </c>
      <c r="C399" s="14">
        <f>(Elværkskul!C399*Brændværdier!$C$22+'Anden stenkul '!C399*Brændværdier!$D$22+Koks!C399*Brændværdier!$E$22)/1000</f>
        <v>1041.28464</v>
      </c>
      <c r="D399" s="19">
        <f>(Elværkskul!D399*Brændværdier!$C$22+'Anden stenkul '!D399*Brændværdier!$D$22+Koks!D399*Brændværdier!$E$22)/1000</f>
        <v>0</v>
      </c>
      <c r="E399" s="40">
        <f>(Elværkskul!E399*Brændværdier!$C$22+'Anden stenkul '!E399*Brændværdier!$D$22+Koks!E399*Brændværdier!$E$22)/1000</f>
        <v>-573.5292211999999</v>
      </c>
      <c r="F399" s="40">
        <f>(Elværkskul!F399*Brændværdier!$C$22+'Anden stenkul '!F399*Brændværdier!$D$22+Koks!F399*Brændværdier!$E$22)/1000</f>
        <v>3550.22179</v>
      </c>
      <c r="G399" s="38"/>
      <c r="H399" s="14">
        <f>(Elværkskul!H399*Brændværdier!$C$22+'Anden stenkul '!H399*Brændværdier!$D$22+Koks!H399*Brændværdier!$E$22)/1000</f>
        <v>15308.586778142411</v>
      </c>
      <c r="J399" s="20" t="str">
        <f t="shared" si="2"/>
        <v>September</v>
      </c>
    </row>
    <row r="400" spans="1:10" ht="12.75">
      <c r="A400" s="36"/>
      <c r="B400" s="14"/>
      <c r="C400" s="14"/>
      <c r="D400" s="19"/>
      <c r="E400" s="40"/>
      <c r="F400" s="40"/>
      <c r="G400" s="38"/>
      <c r="H400" s="14"/>
      <c r="J400" s="20"/>
    </row>
    <row r="401" spans="1:10" ht="12.75">
      <c r="A401" s="36"/>
      <c r="B401" s="14"/>
      <c r="C401" s="14"/>
      <c r="D401" s="19"/>
      <c r="E401" s="40"/>
      <c r="F401" s="40"/>
      <c r="G401" s="38"/>
      <c r="H401" s="14"/>
      <c r="J401" s="20"/>
    </row>
    <row r="402" spans="1:10" ht="12.75">
      <c r="A402" s="36"/>
      <c r="B402" s="14"/>
      <c r="C402" s="14"/>
      <c r="D402" s="19"/>
      <c r="E402" s="40"/>
      <c r="F402" s="40"/>
      <c r="G402" s="38"/>
      <c r="H402" s="14"/>
      <c r="J402" s="20"/>
    </row>
    <row r="403" spans="1:10" ht="12.75">
      <c r="A403" s="36"/>
      <c r="B403" s="14"/>
      <c r="C403" s="14"/>
      <c r="D403" s="19"/>
      <c r="E403" s="40"/>
      <c r="F403" s="40"/>
      <c r="G403" s="38"/>
      <c r="H403" s="14"/>
      <c r="J403" s="20"/>
    </row>
    <row r="404" spans="1:10" ht="12.75">
      <c r="A404" s="36"/>
      <c r="B404" s="14"/>
      <c r="C404" s="14"/>
      <c r="D404" s="19"/>
      <c r="E404" s="40"/>
      <c r="F404" s="40"/>
      <c r="G404" s="38"/>
      <c r="H404" s="14"/>
      <c r="J404" s="20"/>
    </row>
    <row r="405" spans="1:10" ht="12.75">
      <c r="A405" s="36"/>
      <c r="B405" s="14"/>
      <c r="C405" s="14"/>
      <c r="D405" s="19"/>
      <c r="E405" s="40"/>
      <c r="F405" s="40"/>
      <c r="G405" s="38"/>
      <c r="H405" s="14"/>
      <c r="J405" s="20"/>
    </row>
    <row r="406" spans="1:10" ht="12.75">
      <c r="A406" s="36"/>
      <c r="B406" s="14"/>
      <c r="C406" s="14"/>
      <c r="D406" s="19"/>
      <c r="E406" s="40"/>
      <c r="F406" s="40"/>
      <c r="G406" s="38"/>
      <c r="H406" s="14"/>
      <c r="J406" s="20"/>
    </row>
    <row r="407" spans="1:10" ht="12.75">
      <c r="A407" s="36"/>
      <c r="B407" s="14"/>
      <c r="C407" s="14"/>
      <c r="D407" s="19"/>
      <c r="E407" s="40"/>
      <c r="F407" s="40"/>
      <c r="G407" s="38"/>
      <c r="H407" s="14"/>
      <c r="J407" s="20"/>
    </row>
    <row r="409" ht="12.75">
      <c r="A409" s="57" t="s">
        <v>236</v>
      </c>
    </row>
    <row r="449" ht="12.75" hidden="1"/>
  </sheetData>
  <sheetProtection/>
  <printOptions/>
  <pageMargins left="0.75" right="0.75" top="1" bottom="1" header="0" footer="0"/>
  <pageSetup orientation="portrait" paperSize="9"/>
  <ignoredErrors>
    <ignoredError sqref="B129:H129 B44:H44 G43:H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23">
      <selection activeCell="E38" sqref="E38"/>
    </sheetView>
  </sheetViews>
  <sheetFormatPr defaultColWidth="9.140625" defaultRowHeight="12.75"/>
  <cols>
    <col min="2" max="2" width="14.421875" style="0" customWidth="1"/>
    <col min="3" max="3" width="18.28125" style="0" customWidth="1"/>
    <col min="4" max="4" width="5.7109375" style="0" customWidth="1"/>
    <col min="5" max="5" width="15.140625" style="0" customWidth="1"/>
    <col min="6" max="6" width="13.57421875" style="0" customWidth="1"/>
    <col min="7" max="7" width="6.57421875" style="0" customWidth="1"/>
    <col min="8" max="8" width="16.00390625" style="0" customWidth="1"/>
    <col min="9" max="9" width="14.00390625" style="0" customWidth="1"/>
  </cols>
  <sheetData>
    <row r="1" spans="1:9" ht="15.75">
      <c r="A1" s="58" t="s">
        <v>181</v>
      </c>
      <c r="B1" s="58"/>
      <c r="C1" s="58"/>
      <c r="D1" s="58"/>
      <c r="E1" s="58"/>
      <c r="F1" s="58"/>
      <c r="G1" s="58"/>
      <c r="H1" s="58"/>
      <c r="I1" s="58"/>
    </row>
    <row r="2" spans="1:9" ht="16.5" thickBot="1">
      <c r="A2" s="59" t="s">
        <v>182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88" t="s">
        <v>201</v>
      </c>
      <c r="B3" s="89"/>
      <c r="C3" s="89"/>
      <c r="D3" s="88" t="s">
        <v>196</v>
      </c>
      <c r="E3" s="90"/>
      <c r="F3" s="90"/>
      <c r="G3" s="88" t="s">
        <v>195</v>
      </c>
      <c r="H3" s="90"/>
      <c r="I3" s="91"/>
    </row>
    <row r="4" spans="1:9" ht="13.5" thickBot="1">
      <c r="A4" s="92" t="s">
        <v>200</v>
      </c>
      <c r="B4" s="93"/>
      <c r="C4" s="93"/>
      <c r="D4" s="92" t="s">
        <v>202</v>
      </c>
      <c r="E4" s="93"/>
      <c r="F4" s="93"/>
      <c r="G4" s="92" t="s">
        <v>203</v>
      </c>
      <c r="H4" s="93"/>
      <c r="I4" s="94"/>
    </row>
    <row r="5" spans="1:9" ht="27" customHeight="1">
      <c r="A5" s="64"/>
      <c r="B5" s="76" t="s">
        <v>199</v>
      </c>
      <c r="C5" s="76" t="s">
        <v>194</v>
      </c>
      <c r="D5" s="70"/>
      <c r="E5" s="76" t="s">
        <v>199</v>
      </c>
      <c r="F5" s="76" t="s">
        <v>194</v>
      </c>
      <c r="G5" s="75"/>
      <c r="H5" s="71" t="s">
        <v>199</v>
      </c>
      <c r="I5" s="72" t="s">
        <v>194</v>
      </c>
    </row>
    <row r="6" spans="1:9" ht="30" customHeight="1" thickBot="1">
      <c r="A6" s="68"/>
      <c r="B6" s="73" t="s">
        <v>197</v>
      </c>
      <c r="C6" s="73" t="s">
        <v>198</v>
      </c>
      <c r="D6" s="60"/>
      <c r="E6" s="73" t="s">
        <v>197</v>
      </c>
      <c r="F6" s="73" t="s">
        <v>198</v>
      </c>
      <c r="G6" s="60"/>
      <c r="H6" s="73" t="s">
        <v>197</v>
      </c>
      <c r="I6" s="74" t="s">
        <v>198</v>
      </c>
    </row>
    <row r="7" spans="1:9" ht="12.75">
      <c r="A7" s="61">
        <v>43831</v>
      </c>
      <c r="B7" s="62">
        <f>'I alt i TJ'!F378</f>
        <v>4524.900202549999</v>
      </c>
      <c r="C7" s="62">
        <f>Elværkskul!F378*Brændværdier!$C$22/1000</f>
        <v>4189.70871</v>
      </c>
      <c r="D7" s="64" t="s">
        <v>183</v>
      </c>
      <c r="E7" s="62">
        <f>'I alt i TJ'!F365</f>
        <v>8073.7354709599995</v>
      </c>
      <c r="F7" s="63">
        <f>Elværkskul!F365*Brændværdier!$C$21/1000</f>
        <v>7709.4339172</v>
      </c>
      <c r="G7" s="64" t="s">
        <v>183</v>
      </c>
      <c r="H7" s="62">
        <f>AVERAGE('I alt i TJ'!F365,'I alt i TJ'!F352,'I alt i TJ'!F339,'I alt i TJ'!F326,'I alt i TJ'!F313)</f>
        <v>9468.683202673321</v>
      </c>
      <c r="I7" s="63">
        <f>AVERAGE(Elværkskul!F365*Brændværdier!$C$21/1000,Elværkskul!F352*Brændværdier!$C$20/1000,Elværkskul!F339*Brændværdier!$C$19/1000,Elværkskul!F326*Brændværdier!$C$18/1000,Elværkskul!F313*Brændværdier!$C$17/1000)</f>
        <v>9054.947617043079</v>
      </c>
    </row>
    <row r="8" spans="1:9" ht="12.75">
      <c r="A8" s="61">
        <v>43862</v>
      </c>
      <c r="B8" s="62">
        <f>'I alt i TJ'!F379</f>
        <v>4789.10886403</v>
      </c>
      <c r="C8" s="62">
        <f>Elværkskul!F379*Brændværdier!$C$22/1000</f>
        <v>4507.64853</v>
      </c>
      <c r="D8" s="64" t="s">
        <v>184</v>
      </c>
      <c r="E8" s="62">
        <f>'I alt i TJ'!F366</f>
        <v>6265.448836420001</v>
      </c>
      <c r="F8" s="63">
        <f>Elværkskul!F366*Brændværdier!$C$21/1000</f>
        <v>6018.331531600001</v>
      </c>
      <c r="G8" s="64" t="s">
        <v>184</v>
      </c>
      <c r="H8" s="62">
        <f>AVERAGE('I alt i TJ'!F366,'I alt i TJ'!F353,'I alt i TJ'!F340,'I alt i TJ'!F327,'I alt i TJ'!F314)</f>
        <v>8725.56305441289</v>
      </c>
      <c r="I8" s="63">
        <f>AVERAGE(Elværkskul!F366*Brændværdier!$C$21/1000,Elværkskul!F353*Brændværdier!$C$20/1000,Elværkskul!F340*Brændværdier!$C$19/1000,Elværkskul!F327*Brændværdier!$C$18/1000,Elværkskul!F314*Brændværdier!$C$17/1000)</f>
        <v>8370.829115516724</v>
      </c>
    </row>
    <row r="9" spans="1:9" ht="12.75">
      <c r="A9" s="61">
        <v>43891</v>
      </c>
      <c r="B9" s="62">
        <f>'I alt i TJ'!F380</f>
        <v>4246.06222355</v>
      </c>
      <c r="C9" s="62">
        <f>Elværkskul!F380*Brændværdier!$C$22/1000</f>
        <v>3798.8243700000003</v>
      </c>
      <c r="D9" s="64" t="s">
        <v>185</v>
      </c>
      <c r="E9" s="62">
        <f>'I alt i TJ'!F367</f>
        <v>5130.600156449999</v>
      </c>
      <c r="F9" s="63">
        <f>Elværkskul!F367*Brændværdier!$C$21/1000</f>
        <v>4744.814401</v>
      </c>
      <c r="G9" s="64" t="s">
        <v>185</v>
      </c>
      <c r="H9" s="62">
        <f>AVERAGE('I alt i TJ'!F367,'I alt i TJ'!F354,'I alt i TJ'!F341,'I alt i TJ'!F328,'I alt i TJ'!F315)</f>
        <v>8604.377859139426</v>
      </c>
      <c r="I9" s="63">
        <f>AVERAGE(Elværkskul!F367*Brændværdier!$C$21/1000,Elværkskul!F354*Brændværdier!$C$20/1000,Elværkskul!F341*Brændværdier!$C$19/1000,Elværkskul!F328*Brændværdier!$C$18/1000,Elværkskul!F315*Brændværdier!$C$17/1000)</f>
        <v>8239.874286046654</v>
      </c>
    </row>
    <row r="10" spans="1:9" ht="12.75">
      <c r="A10" s="61">
        <v>43922</v>
      </c>
      <c r="B10" s="62">
        <f>'I alt i TJ'!F381</f>
        <v>1606.35042741</v>
      </c>
      <c r="C10" s="62">
        <f>Elværkskul!F381*Brændværdier!$C$22/1000</f>
        <v>1269.08529</v>
      </c>
      <c r="D10" s="64" t="s">
        <v>186</v>
      </c>
      <c r="E10" s="62">
        <f>'I alt i TJ'!F368</f>
        <v>3645.5304248</v>
      </c>
      <c r="F10" s="63">
        <f>Elværkskul!F368*Brændværdier!$C$21/1000</f>
        <v>3254.8290248000003</v>
      </c>
      <c r="G10" s="64" t="s">
        <v>186</v>
      </c>
      <c r="H10" s="62">
        <f>AVERAGE('I alt i TJ'!F368,'I alt i TJ'!F355,'I alt i TJ'!F342,'I alt i TJ'!F329,'I alt i TJ'!F316)</f>
        <v>5347.748256164433</v>
      </c>
      <c r="I10" s="63">
        <f>AVERAGE(Elværkskul!F368*Brændværdier!$C$21/1000,Elværkskul!F355*Brændværdier!$C$20/1000,Elværkskul!F342*Brændværdier!$C$19/1000,Elværkskul!F329*Brændværdier!$C$18/1000,Elværkskul!F316*Brændværdier!$C$17/1000)</f>
        <v>4916.315866553859</v>
      </c>
    </row>
    <row r="11" spans="1:20" ht="12.75">
      <c r="A11" s="61">
        <v>43952</v>
      </c>
      <c r="B11" s="62">
        <f>'I alt i TJ'!F382</f>
        <v>2546.8143250800003</v>
      </c>
      <c r="C11" s="62">
        <f>Elværkskul!F382*Brændværdier!$C$22/1000</f>
        <v>2174.29113</v>
      </c>
      <c r="D11" s="64" t="s">
        <v>111</v>
      </c>
      <c r="E11" s="62">
        <f>'I alt i TJ'!F369</f>
        <v>2021.2982925900003</v>
      </c>
      <c r="F11" s="63">
        <f>Elværkskul!F369*Brændværdier!$C$21/1000</f>
        <v>1649.716783</v>
      </c>
      <c r="G11" s="64" t="s">
        <v>111</v>
      </c>
      <c r="H11" s="62">
        <f>AVERAGE('I alt i TJ'!F369,'I alt i TJ'!F356,'I alt i TJ'!F343,'I alt i TJ'!F330,'I alt i TJ'!F317)</f>
        <v>3447.949384018665</v>
      </c>
      <c r="I11" s="63">
        <f>AVERAGE(Elværkskul!F369*Brændværdier!$C$21/1000,Elværkskul!F356*Brændværdier!$C$20/1000,Elværkskul!F343*Brændværdier!$C$19/1000,Elværkskul!F330*Brændværdier!$C$18/1000,Elværkskul!F317*Brændværdier!$C$17/1000)</f>
        <v>3008.17374337105</v>
      </c>
      <c r="L11" s="2"/>
      <c r="M11" s="2"/>
      <c r="N11" s="2"/>
      <c r="O11" s="2"/>
      <c r="P11" s="2"/>
      <c r="Q11" s="2"/>
      <c r="R11" s="2"/>
      <c r="S11" s="2"/>
      <c r="T11" s="2"/>
    </row>
    <row r="12" spans="1:9" ht="12.75">
      <c r="A12" s="61">
        <v>43983</v>
      </c>
      <c r="B12" s="62">
        <f>'I alt i TJ'!F383</f>
        <v>1768.9064544099997</v>
      </c>
      <c r="C12" s="62">
        <f>Elværkskul!F383*Brændværdier!$C$22/1000</f>
        <v>1459.70946</v>
      </c>
      <c r="D12" s="64" t="s">
        <v>187</v>
      </c>
      <c r="E12" s="62">
        <f>'I alt i TJ'!F370</f>
        <v>724.6256849000001</v>
      </c>
      <c r="F12" s="63">
        <f>Elværkskul!F370*Brændværdier!$C$21/1000</f>
        <v>414.546447</v>
      </c>
      <c r="G12" s="64" t="s">
        <v>187</v>
      </c>
      <c r="H12" s="62">
        <f>AVERAGE('I alt i TJ'!F370,'I alt i TJ'!F357,'I alt i TJ'!F344,'I alt i TJ'!F331,'I alt i TJ'!F318)</f>
        <v>2699.590971639666</v>
      </c>
      <c r="I12" s="63">
        <f>AVERAGE(Elværkskul!F370*Brændværdier!$C$21/1000,Elværkskul!F357*Brændværdier!$C$20/1000,Elværkskul!F344*Brændværdier!$C$19/1000,Elværkskul!F331*Brændværdier!$C$18/1000,Elværkskul!F318*Brændværdier!$C$17/1000)</f>
        <v>2296.9290564521775</v>
      </c>
    </row>
    <row r="13" spans="1:9" ht="12.75">
      <c r="A13" s="61">
        <v>44013</v>
      </c>
      <c r="B13" s="62">
        <f>'I alt i TJ'!F384</f>
        <v>1958.14831058</v>
      </c>
      <c r="C13" s="62">
        <f>Elværkskul!F384*Brændværdier!$C$22/1000</f>
        <v>1686.32409</v>
      </c>
      <c r="D13" s="64" t="s">
        <v>188</v>
      </c>
      <c r="E13" s="62">
        <f>'I alt i TJ'!F371</f>
        <v>462.78271804</v>
      </c>
      <c r="F13" s="63">
        <f>Elværkskul!F371*Brændværdier!$C$21/1000</f>
        <v>123.09800299999999</v>
      </c>
      <c r="G13" s="64" t="s">
        <v>188</v>
      </c>
      <c r="H13" s="62">
        <f>AVERAGE('I alt i TJ'!F371,'I alt i TJ'!F358,'I alt i TJ'!F345,'I alt i TJ'!F332,'I alt i TJ'!F319)</f>
        <v>2894.226004943235</v>
      </c>
      <c r="I13" s="63">
        <f>AVERAGE(Elværkskul!F371*Brændværdier!$C$21/1000,Elværkskul!F358*Brændværdier!$C$20/1000,Elværkskul!F345*Brændværdier!$C$19/1000,Elværkskul!F332*Brændværdier!$C$18/1000,Elværkskul!F319*Brændværdier!$C$17/1000)</f>
        <v>2548.354304523997</v>
      </c>
    </row>
    <row r="14" spans="1:9" ht="12.75">
      <c r="A14" s="61">
        <v>44044</v>
      </c>
      <c r="B14" s="62">
        <f>'I alt i TJ'!F385</f>
        <v>1871.4081686099998</v>
      </c>
      <c r="C14" s="62">
        <f>Elværkskul!F385*Brændværdier!$C$22/1000</f>
        <v>1500.279429</v>
      </c>
      <c r="D14" s="64" t="s">
        <v>189</v>
      </c>
      <c r="E14" s="62">
        <f>'I alt i TJ'!F372</f>
        <v>686.56119575</v>
      </c>
      <c r="F14" s="63">
        <f>Elværkskul!F372*Brændværdier!$C$21/1000</f>
        <v>244.06024000000002</v>
      </c>
      <c r="G14" s="64" t="s">
        <v>189</v>
      </c>
      <c r="H14" s="62">
        <f>AVERAGE('I alt i TJ'!F372,'I alt i TJ'!F359,'I alt i TJ'!F346,'I alt i TJ'!F333,'I alt i TJ'!F320)</f>
        <v>3323.5202881173186</v>
      </c>
      <c r="I14" s="63">
        <f>AVERAGE(Elværkskul!F372*Brændværdier!$C$21/1000,Elværkskul!F359*Brændværdier!$C$20/1000,Elværkskul!F346*Brændværdier!$C$19/1000,Elværkskul!F333*Brændværdier!$C$18/1000,Elværkskul!F320*Brændværdier!$C$17/1000)</f>
        <v>2821.8366222466307</v>
      </c>
    </row>
    <row r="15" spans="1:9" ht="12.75">
      <c r="A15" s="61">
        <v>44075</v>
      </c>
      <c r="B15" s="62">
        <f>'I alt i TJ'!F386</f>
        <v>1425.34031111</v>
      </c>
      <c r="C15" s="62">
        <f>Elværkskul!F386*Brændværdier!$C$22/1000</f>
        <v>962.8773</v>
      </c>
      <c r="D15" s="64" t="s">
        <v>190</v>
      </c>
      <c r="E15" s="62">
        <f>'I alt i TJ'!F373</f>
        <v>967.8439942500002</v>
      </c>
      <c r="F15" s="63">
        <f>Elværkskul!F373*Brændværdier!$C$21/1000</f>
        <v>664.206503</v>
      </c>
      <c r="G15" s="64" t="s">
        <v>190</v>
      </c>
      <c r="H15" s="62">
        <f>AVERAGE('I alt i TJ'!F373,'I alt i TJ'!F360,'I alt i TJ'!F347,'I alt i TJ'!F334,'I alt i TJ'!F321)</f>
        <v>3761.320477363302</v>
      </c>
      <c r="I15" s="63">
        <f>AVERAGE(Elværkskul!F373*Brændværdier!$C$21/1000,Elværkskul!F360*Brændværdier!$C$20/1000,Elværkskul!F347*Brændværdier!$C$19/1000,Elværkskul!F334*Brændværdier!$C$18/1000,Elværkskul!F321*Brændværdier!$C$17/1000)</f>
        <v>3278.283059457403</v>
      </c>
    </row>
    <row r="16" spans="1:9" ht="12.75">
      <c r="A16" s="61">
        <v>44105</v>
      </c>
      <c r="B16" s="62">
        <f>'I alt i TJ'!F387</f>
        <v>1806.5608719299996</v>
      </c>
      <c r="C16" s="62">
        <f>Elværkskul!F387*Brændværdier!$C$22/1000</f>
        <v>1379.05614</v>
      </c>
      <c r="D16" s="64" t="s">
        <v>191</v>
      </c>
      <c r="E16" s="62">
        <f>'I alt i TJ'!F374</f>
        <v>1884.23051949</v>
      </c>
      <c r="F16" s="63">
        <f>Elværkskul!F374*Brændværdier!$C$21/1000</f>
        <v>1373.9858089000002</v>
      </c>
      <c r="G16" s="64" t="s">
        <v>191</v>
      </c>
      <c r="H16" s="62">
        <f>AVERAGE('I alt i TJ'!F374,'I alt i TJ'!F361,'I alt i TJ'!F348,'I alt i TJ'!F335,'I alt i TJ'!F322)</f>
        <v>4805.243993956506</v>
      </c>
      <c r="I16" s="63">
        <f>AVERAGE(Elværkskul!F374*Brændværdier!$C$21/1000,Elværkskul!F361*Brændværdier!$C$20/1000,Elværkskul!F348*Brændværdier!$C$19/1000,Elværkskul!F335*Brændværdier!$C$18/1000,Elværkskul!F322*Brændværdier!$C$17/1000)</f>
        <v>4258.252159760972</v>
      </c>
    </row>
    <row r="17" spans="1:9" ht="12.75">
      <c r="A17" s="61">
        <v>44136</v>
      </c>
      <c r="B17" s="62">
        <f>'I alt i TJ'!F388</f>
        <v>2611.23207403</v>
      </c>
      <c r="C17" s="62">
        <f>Elværkskul!F388*Brændværdier!$C$22/1000</f>
        <v>2074.75125</v>
      </c>
      <c r="D17" s="64" t="s">
        <v>192</v>
      </c>
      <c r="E17" s="62">
        <f>'I alt i TJ'!F375</f>
        <v>3604.16658839</v>
      </c>
      <c r="F17" s="63">
        <f>Elværkskul!F375*Brændværdier!$C$21/1000</f>
        <v>3119.467807</v>
      </c>
      <c r="G17" s="64" t="s">
        <v>192</v>
      </c>
      <c r="H17" s="62">
        <f>AVERAGE('I alt i TJ'!F375,'I alt i TJ'!F362,'I alt i TJ'!F349,'I alt i TJ'!F336,'I alt i TJ'!F323)</f>
        <v>6217.908516150637</v>
      </c>
      <c r="I17" s="63">
        <f>AVERAGE(Elværkskul!F375*Brændværdier!$C$21/1000,Elværkskul!F362*Brændværdier!$C$20/1000,Elværkskul!F349*Brændværdier!$C$19/1000,Elværkskul!F336*Brændværdier!$C$18/1000,Elværkskul!F323*Brændværdier!$C$17/1000)</f>
        <v>5653.3749468518245</v>
      </c>
    </row>
    <row r="18" spans="1:9" ht="13.5" thickBot="1">
      <c r="A18" s="65">
        <v>44166</v>
      </c>
      <c r="B18" s="66">
        <f>'I alt i TJ'!F389</f>
        <v>4040.93703901</v>
      </c>
      <c r="C18" s="67">
        <f>Elværkskul!F389*Brændværdier!$C$22/1000</f>
        <v>3490.97826</v>
      </c>
      <c r="D18" s="69" t="s">
        <v>193</v>
      </c>
      <c r="E18" s="66">
        <f>'I alt i TJ'!F376</f>
        <v>4609.543123720001</v>
      </c>
      <c r="F18" s="67">
        <f>Elværkskul!F376*Brændværdier!$C$21/1000</f>
        <v>4171.313450000001</v>
      </c>
      <c r="G18" s="69" t="s">
        <v>193</v>
      </c>
      <c r="H18" s="66">
        <f>AVERAGE('I alt i TJ'!F376,'I alt i TJ'!F363,'I alt i TJ'!F350,'I alt i TJ'!F337,'I alt i TJ'!F324)</f>
        <v>6922.256516312223</v>
      </c>
      <c r="I18" s="67">
        <f>AVERAGE(Elværkskul!F376*Brændværdier!$C$21/1000,Elværkskul!F363*Brændværdier!$C$20/1000,Elværkskul!F350*Brændværdier!$C$19/1000,Elværkskul!F337*Brændværdier!$C$18/1000,Elværkskul!F324*Brændværdier!$C$17/1000)</f>
        <v>6397.729363630837</v>
      </c>
    </row>
    <row r="19" spans="1:9" ht="12.75">
      <c r="A19" s="85">
        <v>44197</v>
      </c>
      <c r="B19" s="82">
        <f>'I alt i TJ'!F391</f>
        <v>6217.582472</v>
      </c>
      <c r="C19" s="63">
        <f>Elværkskul!F391*Brændværdier!$C$22/1000</f>
        <v>5816.7714000000005</v>
      </c>
      <c r="D19" s="81" t="s">
        <v>183</v>
      </c>
      <c r="E19" s="82">
        <f>'I alt i TJ'!F378</f>
        <v>4524.900202549999</v>
      </c>
      <c r="F19" s="62">
        <f>Elværkskul!F378*Brændværdier!$C$22/1000</f>
        <v>4189.70871</v>
      </c>
      <c r="G19" s="81" t="s">
        <v>183</v>
      </c>
      <c r="H19" s="82">
        <f>AVERAGE('I alt i TJ'!F378,'I alt i TJ'!F365,'I alt i TJ'!F352,'I alt i TJ'!F339,'I alt i TJ'!F326)</f>
        <v>8104.079123183319</v>
      </c>
      <c r="I19" s="63">
        <f>AVERAGE(Elværkskul!F378*Brændværdier!$C$22/1000,Elværkskul!F365*Brændværdier!$C$21/1000,Elværkskul!F352*Brændværdier!$C$20/1000,Elværkskul!F339*Brændværdier!$C$19/1000,Elværkskul!F326*Brændværdier!$C$18/1000)</f>
        <v>7714.615679043079</v>
      </c>
    </row>
    <row r="20" spans="1:11" ht="12.75">
      <c r="A20" s="61">
        <v>44228</v>
      </c>
      <c r="B20" s="62">
        <f>'I alt i TJ'!F392</f>
        <v>5110.527431099999</v>
      </c>
      <c r="C20" s="63">
        <f>Elværkskul!F392*Brændværdier!$C$22/1000</f>
        <v>4778.29968</v>
      </c>
      <c r="D20" s="64" t="s">
        <v>184</v>
      </c>
      <c r="E20" s="62">
        <f>'I alt i TJ'!F379</f>
        <v>4789.10886403</v>
      </c>
      <c r="F20" s="62">
        <f>Elværkskul!F379*Brændværdier!$C$22/1000</f>
        <v>4507.64853</v>
      </c>
      <c r="G20" s="64" t="s">
        <v>184</v>
      </c>
      <c r="H20" s="62">
        <f>AVERAGE('I alt i TJ'!F379,'I alt i TJ'!F366,'I alt i TJ'!F353,'I alt i TJ'!F340,'I alt i TJ'!F327)</f>
        <v>7650.39756721889</v>
      </c>
      <c r="I20" s="63">
        <f>AVERAGE(Elværkskul!F379*Brændværdier!$C$22/1000,Elværkskul!F366*Brændværdier!$C$21/1000,Elværkskul!F353*Brændværdier!$C$20/1000,Elværkskul!F340*Brændværdier!$C$19/1000,Elværkskul!F327*Brændværdier!$C$18/1000)</f>
        <v>7322.100061516724</v>
      </c>
      <c r="J20" s="57"/>
      <c r="K20" s="57"/>
    </row>
    <row r="21" spans="1:10" ht="12.75">
      <c r="A21" s="61">
        <v>44256</v>
      </c>
      <c r="B21" s="62">
        <f>'I alt i TJ'!F393</f>
        <v>4545.0779508</v>
      </c>
      <c r="C21" s="63">
        <f>Elværkskul!F393*Brændværdier!$C$22/1000</f>
        <v>4078.48518</v>
      </c>
      <c r="D21" s="64" t="s">
        <v>185</v>
      </c>
      <c r="E21" s="62">
        <f>'I alt i TJ'!F380</f>
        <v>4246.06222355</v>
      </c>
      <c r="F21" s="62">
        <f>Elværkskul!F380*Brændværdier!$C$22/1000</f>
        <v>3798.8243700000003</v>
      </c>
      <c r="G21" s="64" t="s">
        <v>185</v>
      </c>
      <c r="H21" s="62">
        <f>AVERAGE('I alt i TJ'!F380,'I alt i TJ'!F367,'I alt i TJ'!F354,'I alt i TJ'!F341,'I alt i TJ'!F328)</f>
        <v>7805.999403849426</v>
      </c>
      <c r="I21" s="63">
        <f>AVERAGE(Elværkskul!F380*Brændværdier!$C$22/1000,Elværkskul!F367*Brændværdier!$C$21/1000,Elværkskul!F354*Brændværdier!$C$20/1000,Elværkskul!F341*Brændværdier!$C$19/1000,Elværkskul!F328*Brændværdier!$C$18/1000)</f>
        <v>7405.867600046654</v>
      </c>
      <c r="J21" s="57"/>
    </row>
    <row r="22" spans="1:11" ht="12.75">
      <c r="A22" s="61">
        <v>44287</v>
      </c>
      <c r="B22" s="62">
        <f>'I alt i TJ'!F394</f>
        <v>3013.1193398</v>
      </c>
      <c r="C22" s="63">
        <f>Elværkskul!F394*Brændværdier!$C$22/1000</f>
        <v>2598.2992200000003</v>
      </c>
      <c r="D22" s="64" t="s">
        <v>186</v>
      </c>
      <c r="E22" s="62">
        <f>'I alt i TJ'!F381</f>
        <v>1606.35042741</v>
      </c>
      <c r="F22" s="62">
        <f>Elværkskul!F381*Brændværdier!$C$22/1000</f>
        <v>1269.08529</v>
      </c>
      <c r="G22" s="64" t="s">
        <v>186</v>
      </c>
      <c r="H22" s="62">
        <f>AVERAGE('I alt i TJ'!F381,'I alt i TJ'!F368,'I alt i TJ'!F355,'I alt i TJ'!F342,'I alt i TJ'!F329)</f>
        <v>4737.168401646433</v>
      </c>
      <c r="I22" s="63">
        <f>AVERAGE(Elværkskul!F381*Brændværdier!$C$22/1000,Elværkskul!F368*Brændværdier!$C$21/1000,Elværkskul!F355*Brændværdier!$C$20/1000,Elværkskul!F342*Brændværdier!$C$19/1000,Elværkskul!F329*Brændværdier!$C$18/1000)</f>
        <v>4323.56740455386</v>
      </c>
      <c r="K22" s="17"/>
    </row>
    <row r="23" spans="1:11" ht="12.75">
      <c r="A23" s="61">
        <v>44317</v>
      </c>
      <c r="B23" s="62">
        <f>'I alt i TJ'!F395</f>
        <v>1231.8148014</v>
      </c>
      <c r="C23" s="63">
        <f>Elværkskul!F395*Brændværdier!$C$22/1000</f>
        <v>727.681812</v>
      </c>
      <c r="D23" s="64" t="s">
        <v>111</v>
      </c>
      <c r="E23" s="62">
        <f>'I alt i TJ'!F382</f>
        <v>2546.8143250800003</v>
      </c>
      <c r="F23" s="62">
        <f>Elværkskul!F382*Brændværdier!$C$22/1000</f>
        <v>2174.29113</v>
      </c>
      <c r="G23" s="64" t="s">
        <v>111</v>
      </c>
      <c r="H23" s="62">
        <f>AVERAGE('I alt i TJ'!F382,'I alt i TJ'!F369,'I alt i TJ'!F356,'I alt i TJ'!F343,'I alt i TJ'!F330)</f>
        <v>3441.3185090346656</v>
      </c>
      <c r="I23" s="63">
        <f>AVERAGE(Elværkskul!F382*Brændværdier!$C$22/1000,Elværkskul!F369*Brændværdier!$C$21/1000,Elværkskul!F356*Brændværdier!$C$20/1000,Elværkskul!F343*Brændværdier!$C$19/1000,Elværkskul!F330*Brændværdier!$C$18/1000)</f>
        <v>2998.62314937105</v>
      </c>
      <c r="J23" s="84"/>
      <c r="K23" s="17"/>
    </row>
    <row r="24" spans="1:11" ht="12.75">
      <c r="A24" s="61">
        <v>44348</v>
      </c>
      <c r="B24" s="62">
        <f>'I alt i TJ'!F396</f>
        <v>2510.3758399</v>
      </c>
      <c r="C24" s="63">
        <f>Elværkskul!F396*Brændværdier!$C$22/1000</f>
        <v>2070.9739379999996</v>
      </c>
      <c r="D24" s="64" t="s">
        <v>187</v>
      </c>
      <c r="E24" s="62">
        <f>'I alt i TJ'!F383</f>
        <v>1768.9064544099997</v>
      </c>
      <c r="F24" s="62">
        <f>Elværkskul!F383*Brændværdier!$C$22/1000</f>
        <v>1459.70946</v>
      </c>
      <c r="G24" s="64" t="s">
        <v>187</v>
      </c>
      <c r="H24" s="62">
        <f>AVERAGE('I alt i TJ'!F383,'I alt i TJ'!F370,'I alt i TJ'!F357,'I alt i TJ'!F344,'I alt i TJ'!F331)</f>
        <v>1980.9533025216654</v>
      </c>
      <c r="I24" s="63">
        <f>AVERAGE(Elværkskul!F383*Brændværdier!$C$22/1000,Elværkskul!F370*Brændværdier!$C$21/1000,Elværkskul!F357*Brændværdier!$C$20/1000,Elværkskul!F344*Brændværdier!$C$19/1000,Elværkskul!F331*Brændværdier!$C$18/1000)</f>
        <v>1599.1948084521778</v>
      </c>
      <c r="J24" s="84"/>
      <c r="K24" s="17"/>
    </row>
    <row r="25" spans="1:9" ht="12.75">
      <c r="A25" s="61">
        <v>44378</v>
      </c>
      <c r="B25" s="62">
        <f>'I alt i TJ'!F397</f>
        <v>3395.4362880000003</v>
      </c>
      <c r="C25" s="63">
        <f>Elværkskul!F397*Brændværdier!$C$21/1000</f>
        <v>2999.36561</v>
      </c>
      <c r="D25" s="64" t="s">
        <v>188</v>
      </c>
      <c r="E25" s="62">
        <f>'I alt i TJ'!F384</f>
        <v>1958.14831058</v>
      </c>
      <c r="F25" s="62">
        <f>Elværkskul!F384*Brændværdier!$C$22/1000</f>
        <v>1686.32409</v>
      </c>
      <c r="G25" s="64" t="s">
        <v>188</v>
      </c>
      <c r="H25" s="62">
        <f>AVERAGE('I alt i TJ'!F384,'I alt i TJ'!F371,'I alt i TJ'!F358,'I alt i TJ'!F345,'I alt i TJ'!F332)</f>
        <v>2735.5095670592345</v>
      </c>
      <c r="I25" s="63">
        <f>AVERAGE(Elværkskul!F384*Brændværdier!$C$22/1000,Elværkskul!F371*Brændværdier!$C$21/1000,Elværkskul!F358*Brændværdier!$C$20/1000,Elværkskul!F345*Brændværdier!$C$19/1000,Elværkskul!F332*Brændværdier!$C$18/1000)</f>
        <v>2402.925042523997</v>
      </c>
    </row>
    <row r="26" spans="1:9" ht="12.75">
      <c r="A26" s="61">
        <v>44409</v>
      </c>
      <c r="B26" s="62">
        <f>'I alt i TJ'!F398</f>
        <v>2443.3502678</v>
      </c>
      <c r="C26" s="63">
        <f>Elværkskul!F398*Brændværdier!$C$21/1000</f>
        <v>2086.5526</v>
      </c>
      <c r="D26" s="64" t="s">
        <v>189</v>
      </c>
      <c r="E26" s="62">
        <f>'I alt i TJ'!F385</f>
        <v>1871.4081686099998</v>
      </c>
      <c r="F26" s="62">
        <f>Elværkskul!F385*Brændværdier!$C$22/1000</f>
        <v>1500.279429</v>
      </c>
      <c r="G26" s="64" t="s">
        <v>189</v>
      </c>
      <c r="H26" s="62">
        <f>AVERAGE('I alt i TJ'!F385,'I alt i TJ'!F372,'I alt i TJ'!F359,'I alt i TJ'!F346,'I alt i TJ'!F333)</f>
        <v>3095.0980418393187</v>
      </c>
      <c r="I26" s="63">
        <f>AVERAGE(Elværkskul!F385*Brændværdier!$C$22/1000,Elværkskul!F372*Brændværdier!$C$21/1000,Elværkskul!F359*Brændværdier!$C$20/1000,Elværkskul!F346*Brændværdier!$C$19/1000,Elværkskul!F333*Brændværdier!$C$18/1000)</f>
        <v>2601.366248046631</v>
      </c>
    </row>
    <row r="27" spans="1:9" ht="12.75">
      <c r="A27" s="61">
        <v>44440</v>
      </c>
      <c r="B27" s="62">
        <f>'I alt i TJ'!F399</f>
        <v>3550.22179</v>
      </c>
      <c r="C27" s="63">
        <f>Elværkskul!F399*Brændværdier!$C$21/1000</f>
        <v>3304.58425</v>
      </c>
      <c r="D27" s="64" t="s">
        <v>190</v>
      </c>
      <c r="E27" s="62">
        <f>'I alt i TJ'!F386</f>
        <v>1425.34031111</v>
      </c>
      <c r="F27" s="62">
        <f>Elværkskul!F386*Brændværdier!$C$22/1000</f>
        <v>962.8773</v>
      </c>
      <c r="G27" s="64" t="s">
        <v>190</v>
      </c>
      <c r="H27" s="62">
        <f>AVERAGE('I alt i TJ'!F386,'I alt i TJ'!F373,'I alt i TJ'!F360,'I alt i TJ'!F347,'I alt i TJ'!F334)</f>
        <v>3337.8112351853024</v>
      </c>
      <c r="I27" s="63">
        <f>AVERAGE(Elværkskul!F386*Brændværdier!$C$22/1000,Elværkskul!F373*Brændværdier!$C$21/1000,Elværkskul!F360*Brændværdier!$C$20/1000,Elværkskul!F347*Brændværdier!$C$19/1000,Elværkskul!F334*Brændværdier!$C$18/1000)</f>
        <v>2850.9293994574027</v>
      </c>
    </row>
    <row r="28" spans="1:9" ht="12.75">
      <c r="A28" s="61">
        <v>44470</v>
      </c>
      <c r="B28" s="62">
        <f>'I alt i TJ'!F408</f>
        <v>0</v>
      </c>
      <c r="C28" s="63">
        <f>Elværkskul!F400*Brændværdier!$C$21/1000</f>
        <v>0</v>
      </c>
      <c r="D28" s="64" t="s">
        <v>191</v>
      </c>
      <c r="E28" s="62">
        <f>'I alt i TJ'!F387</f>
        <v>1806.5608719299996</v>
      </c>
      <c r="F28" s="62">
        <f>Elværkskul!F387*Brændværdier!$C$22/1000</f>
        <v>1379.05614</v>
      </c>
      <c r="G28" s="64" t="s">
        <v>191</v>
      </c>
      <c r="H28" s="62">
        <f>AVERAGE('I alt i TJ'!F387,'I alt i TJ'!F374,'I alt i TJ'!F361,'I alt i TJ'!F348,'I alt i TJ'!F335)</f>
        <v>4109.204754742505</v>
      </c>
      <c r="I28" s="63">
        <f>AVERAGE(Elværkskul!F387*Brændværdier!$C$22/1000,Elværkskul!F374*Brændværdier!$C$21/1000,Elværkskul!F361*Brændværdier!$C$20/1000,Elværkskul!F348*Brændværdier!$C$19/1000,Elværkskul!F335*Brændværdier!$C$18/1000)</f>
        <v>3593.343987760972</v>
      </c>
    </row>
    <row r="29" spans="1:9" ht="12.75">
      <c r="A29" s="61">
        <v>44501</v>
      </c>
      <c r="B29" s="62">
        <f>'I alt i TJ'!F409</f>
        <v>0</v>
      </c>
      <c r="C29" s="63">
        <f>Elværkskul!F401*Brændværdier!$C$21/1000</f>
        <v>0</v>
      </c>
      <c r="D29" s="64" t="s">
        <v>192</v>
      </c>
      <c r="E29" s="62">
        <f>'I alt i TJ'!F388</f>
        <v>2611.23207403</v>
      </c>
      <c r="F29" s="62">
        <f>Elværkskul!F388*Brændværdier!$C$22/1000</f>
        <v>2074.75125</v>
      </c>
      <c r="G29" s="64" t="s">
        <v>192</v>
      </c>
      <c r="H29" s="62">
        <f>AVERAGE('I alt i TJ'!F388,'I alt i TJ'!F375,'I alt i TJ'!F362,'I alt i TJ'!F349,'I alt i TJ'!F336)</f>
        <v>5272.393010956637</v>
      </c>
      <c r="I29" s="63">
        <f>AVERAGE(Elværkskul!F388*Brændværdier!$C$22/1000,Elværkskul!F375*Brændværdier!$C$21/1000,Elværkskul!F362*Brændværdier!$C$20/1000,Elværkskul!F349*Brændværdier!$C$19/1000,Elværkskul!F336*Brændværdier!$C$18/1000)</f>
        <v>4684.802036851825</v>
      </c>
    </row>
    <row r="30" spans="1:9" ht="13.5" thickBot="1">
      <c r="A30" s="65">
        <v>44531</v>
      </c>
      <c r="B30" s="66">
        <f>'I alt i TJ'!F410</f>
        <v>0</v>
      </c>
      <c r="C30" s="67">
        <f>Elværkskul!F402*Brændværdier!$C$21/1000</f>
        <v>0</v>
      </c>
      <c r="D30" s="68" t="s">
        <v>193</v>
      </c>
      <c r="E30" s="66">
        <f>'I alt i TJ'!F389</f>
        <v>4040.93703901</v>
      </c>
      <c r="F30" s="67">
        <f>Elværkskul!F389*Brændværdier!$C$22/1000</f>
        <v>3490.97826</v>
      </c>
      <c r="G30" s="68" t="s">
        <v>193</v>
      </c>
      <c r="H30" s="66">
        <f>AVERAGE('I alt i TJ'!F389,'I alt i TJ'!F376,'I alt i TJ'!F363,'I alt i TJ'!F350,'I alt i TJ'!F337)</f>
        <v>6115.064204114223</v>
      </c>
      <c r="I30" s="67">
        <f>AVERAGE(Elværkskul!F389*Brændværdier!$C$22/1000,Elværkskul!F376*Brændværdier!$C$21/1000,Elværkskul!F363*Brændværdier!$C$20/1000,Elværkskul!F350*Brændværdier!$C$19/1000,Elværkskul!F337*Brændværdier!$C$18/1000)</f>
        <v>5570.828815630837</v>
      </c>
    </row>
    <row r="35" ht="12.75">
      <c r="A35" s="57" t="s">
        <v>236</v>
      </c>
    </row>
    <row r="38" ht="12.75">
      <c r="C38" s="17"/>
    </row>
    <row r="39" ht="12.75">
      <c r="C39" s="17"/>
    </row>
    <row r="40" ht="12.75">
      <c r="C40" s="17"/>
    </row>
  </sheetData>
  <sheetProtection/>
  <mergeCells count="6">
    <mergeCell ref="A3:C3"/>
    <mergeCell ref="G3:I3"/>
    <mergeCell ref="D3:F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1"/>
  <sheetViews>
    <sheetView zoomScale="90" zoomScaleNormal="90" zoomScalePageLayoutView="0" workbookViewId="0" topLeftCell="A1">
      <pane xSplit="1" ySplit="4" topLeftCell="B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1" sqref="A21"/>
    </sheetView>
  </sheetViews>
  <sheetFormatPr defaultColWidth="9.140625" defaultRowHeight="12.75"/>
  <cols>
    <col min="1" max="1" width="22.140625" style="0" customWidth="1"/>
    <col min="3" max="3" width="13.140625" style="7" customWidth="1"/>
    <col min="4" max="4" width="13.421875" style="7" customWidth="1"/>
    <col min="5" max="5" width="12.140625" style="7" customWidth="1"/>
    <col min="6" max="6" width="8.140625" style="0" customWidth="1"/>
    <col min="7" max="7" width="22.7109375" style="0" customWidth="1"/>
  </cols>
  <sheetData>
    <row r="1" spans="1:7" ht="15.75">
      <c r="A1" s="1" t="s">
        <v>11</v>
      </c>
      <c r="B1" s="1"/>
      <c r="C1" s="1"/>
      <c r="E1" s="15" t="s">
        <v>69</v>
      </c>
      <c r="F1" s="5"/>
      <c r="G1" s="6"/>
    </row>
    <row r="2" spans="1:8" s="2" customFormat="1" ht="15.75">
      <c r="A2" s="9" t="s">
        <v>12</v>
      </c>
      <c r="B2" s="9"/>
      <c r="C2" s="9"/>
      <c r="E2" s="10" t="s">
        <v>72</v>
      </c>
      <c r="F2" s="10"/>
      <c r="G2" s="10"/>
      <c r="H2"/>
    </row>
    <row r="3" ht="12.75">
      <c r="G3" s="7"/>
    </row>
    <row r="4" spans="1:7" s="2" customFormat="1" ht="21.75" customHeight="1">
      <c r="A4" s="26"/>
      <c r="C4" s="27" t="s">
        <v>5</v>
      </c>
      <c r="D4" s="28" t="s">
        <v>13</v>
      </c>
      <c r="E4" s="28" t="s">
        <v>4</v>
      </c>
      <c r="G4" s="26"/>
    </row>
    <row r="5" spans="1:7" s="2" customFormat="1" ht="30" customHeight="1" thickBot="1">
      <c r="A5" s="29"/>
      <c r="B5" s="30"/>
      <c r="C5" s="31" t="s">
        <v>66</v>
      </c>
      <c r="D5" s="31" t="s">
        <v>67</v>
      </c>
      <c r="E5" s="32" t="s">
        <v>68</v>
      </c>
      <c r="F5" s="30"/>
      <c r="G5" s="29"/>
    </row>
    <row r="6" spans="1:9" ht="12" customHeight="1">
      <c r="A6" s="16"/>
      <c r="C6" s="17"/>
      <c r="D6" s="17"/>
      <c r="E6" s="17"/>
      <c r="F6" s="17"/>
      <c r="H6" s="17"/>
      <c r="I6" s="17"/>
    </row>
    <row r="7" spans="1:19" ht="12.75">
      <c r="A7" s="18">
        <v>2005</v>
      </c>
      <c r="C7" s="7">
        <v>24.4</v>
      </c>
      <c r="D7" s="7">
        <v>26.5</v>
      </c>
      <c r="E7" s="7">
        <v>29.3</v>
      </c>
      <c r="F7" s="19"/>
      <c r="G7" s="18">
        <v>2005</v>
      </c>
      <c r="K7" s="18"/>
      <c r="L7" s="19"/>
      <c r="M7" s="19"/>
      <c r="N7" s="19"/>
      <c r="O7" s="19"/>
      <c r="P7" s="19"/>
      <c r="Q7" s="19"/>
      <c r="R7" s="19"/>
      <c r="S7" s="19"/>
    </row>
    <row r="8" spans="1:19" ht="12.75">
      <c r="A8" s="18">
        <v>2006</v>
      </c>
      <c r="C8" s="8">
        <v>24.8</v>
      </c>
      <c r="D8" s="7">
        <v>26.5</v>
      </c>
      <c r="E8" s="7">
        <v>29.3</v>
      </c>
      <c r="F8" s="19"/>
      <c r="G8" s="18">
        <v>2006</v>
      </c>
      <c r="K8" s="18"/>
      <c r="L8" s="19"/>
      <c r="M8" s="19"/>
      <c r="N8" s="19"/>
      <c r="O8" s="19"/>
      <c r="P8" s="19"/>
      <c r="Q8" s="19"/>
      <c r="R8" s="19"/>
      <c r="S8" s="19"/>
    </row>
    <row r="9" spans="1:19" ht="12.75">
      <c r="A9" s="18">
        <v>2007</v>
      </c>
      <c r="C9" s="8">
        <v>24.4</v>
      </c>
      <c r="D9" s="7">
        <v>26.5</v>
      </c>
      <c r="E9" s="7">
        <v>29.3</v>
      </c>
      <c r="F9" s="19"/>
      <c r="G9" s="18">
        <v>2007</v>
      </c>
      <c r="K9" s="18"/>
      <c r="L9" s="19"/>
      <c r="M9" s="19"/>
      <c r="N9" s="19"/>
      <c r="O9" s="19"/>
      <c r="P9" s="19"/>
      <c r="Q9" s="19"/>
      <c r="R9" s="19"/>
      <c r="S9" s="19"/>
    </row>
    <row r="10" spans="1:19" ht="12.75">
      <c r="A10" s="18">
        <v>2008</v>
      </c>
      <c r="C10" s="8">
        <v>24.3</v>
      </c>
      <c r="D10" s="7">
        <v>25.81</v>
      </c>
      <c r="E10" s="7">
        <v>29.3</v>
      </c>
      <c r="F10" s="19"/>
      <c r="G10" s="18">
        <v>2008</v>
      </c>
      <c r="K10" s="18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8">
        <v>2009</v>
      </c>
      <c r="C11" s="8">
        <v>24.6</v>
      </c>
      <c r="D11" s="7">
        <v>25.13</v>
      </c>
      <c r="E11" s="7">
        <v>29.3</v>
      </c>
      <c r="F11" s="19"/>
      <c r="G11" s="18">
        <v>2009</v>
      </c>
      <c r="K11" s="18"/>
      <c r="L11" s="19"/>
      <c r="M11" s="19"/>
      <c r="N11" s="19"/>
      <c r="O11" s="19"/>
      <c r="P11" s="19"/>
      <c r="Q11" s="19"/>
      <c r="R11" s="19"/>
      <c r="S11" s="19"/>
    </row>
    <row r="12" spans="1:11" ht="12.75">
      <c r="A12" s="18">
        <v>2010</v>
      </c>
      <c r="C12" s="8">
        <v>24.44</v>
      </c>
      <c r="D12" s="7">
        <v>24.44</v>
      </c>
      <c r="E12" s="7">
        <v>29.3</v>
      </c>
      <c r="F12" s="19"/>
      <c r="G12" s="18">
        <v>2010</v>
      </c>
      <c r="K12" s="20"/>
    </row>
    <row r="13" spans="1:11" ht="12.75">
      <c r="A13" s="18">
        <v>2011</v>
      </c>
      <c r="C13" s="8">
        <v>24.38</v>
      </c>
      <c r="D13" s="7">
        <v>24.38</v>
      </c>
      <c r="E13" s="7">
        <v>29.3</v>
      </c>
      <c r="G13" s="18">
        <v>2011</v>
      </c>
      <c r="H13" s="8"/>
      <c r="I13" s="8"/>
      <c r="K13" s="18"/>
    </row>
    <row r="14" spans="1:11" ht="12.75">
      <c r="A14" s="18">
        <v>2012</v>
      </c>
      <c r="C14" s="8">
        <v>24.23</v>
      </c>
      <c r="D14" s="8">
        <v>24.23</v>
      </c>
      <c r="E14" s="7">
        <v>29.3</v>
      </c>
      <c r="G14" s="18">
        <v>2012</v>
      </c>
      <c r="K14" s="20"/>
    </row>
    <row r="15" spans="1:11" ht="12.75">
      <c r="A15" s="18">
        <v>2013</v>
      </c>
      <c r="C15" s="7">
        <v>24.49</v>
      </c>
      <c r="D15" s="7">
        <v>24.49</v>
      </c>
      <c r="E15" s="7">
        <v>29.3</v>
      </c>
      <c r="G15" s="18">
        <v>2013</v>
      </c>
      <c r="K15" s="20"/>
    </row>
    <row r="16" spans="1:11" ht="12.75">
      <c r="A16" s="18">
        <v>2014</v>
      </c>
      <c r="C16" s="7">
        <v>24.7</v>
      </c>
      <c r="D16" s="7">
        <v>24.7</v>
      </c>
      <c r="E16" s="7">
        <v>29.3</v>
      </c>
      <c r="G16" s="18">
        <v>2014</v>
      </c>
      <c r="K16" s="20"/>
    </row>
    <row r="17" spans="1:11" ht="12.75">
      <c r="A17" s="18">
        <v>2015</v>
      </c>
      <c r="C17" s="7">
        <v>24.1</v>
      </c>
      <c r="D17" s="7">
        <v>24.1</v>
      </c>
      <c r="E17" s="7">
        <v>29.3</v>
      </c>
      <c r="G17" s="18">
        <v>2015</v>
      </c>
      <c r="K17" s="20"/>
    </row>
    <row r="18" spans="1:11" ht="12.75">
      <c r="A18" s="18">
        <v>2016</v>
      </c>
      <c r="C18" s="57">
        <v>24.22</v>
      </c>
      <c r="D18" s="57">
        <v>26.1</v>
      </c>
      <c r="E18" s="7">
        <v>29.3</v>
      </c>
      <c r="G18" s="18">
        <v>2016</v>
      </c>
      <c r="K18" s="20"/>
    </row>
    <row r="19" spans="1:11" ht="12.75">
      <c r="A19" s="18">
        <v>2017</v>
      </c>
      <c r="C19" s="7">
        <v>24.3</v>
      </c>
      <c r="D19" s="7">
        <v>26.88</v>
      </c>
      <c r="E19" s="7">
        <v>29.3</v>
      </c>
      <c r="G19" s="18">
        <v>2017</v>
      </c>
      <c r="K19" s="20"/>
    </row>
    <row r="20" spans="1:11" ht="12.75">
      <c r="A20" s="18">
        <v>2018</v>
      </c>
      <c r="C20" s="7">
        <v>24.134252581634133</v>
      </c>
      <c r="D20" s="7">
        <v>26.642446867777647</v>
      </c>
      <c r="E20" s="7">
        <v>29.3</v>
      </c>
      <c r="G20" s="18">
        <v>2018</v>
      </c>
      <c r="K20" s="20"/>
    </row>
    <row r="21" spans="1:11" ht="12.75">
      <c r="A21" s="86">
        <v>2019</v>
      </c>
      <c r="B21" s="2"/>
      <c r="C21" s="8">
        <v>23.89</v>
      </c>
      <c r="D21" s="8">
        <v>24.17</v>
      </c>
      <c r="E21" s="8">
        <v>29.3</v>
      </c>
      <c r="F21" s="2"/>
      <c r="G21" s="86">
        <v>2019</v>
      </c>
      <c r="H21" s="87"/>
      <c r="I21" s="7"/>
      <c r="K21" s="20"/>
    </row>
    <row r="22" spans="1:11" ht="12.75">
      <c r="A22" s="86">
        <v>2020</v>
      </c>
      <c r="B22" s="2"/>
      <c r="C22" s="8">
        <v>24.09</v>
      </c>
      <c r="D22" s="8">
        <v>25.63</v>
      </c>
      <c r="E22" s="8">
        <v>29.3</v>
      </c>
      <c r="F22" s="2"/>
      <c r="G22" s="86">
        <v>2020</v>
      </c>
      <c r="K22" s="20"/>
    </row>
    <row r="23" spans="1:11" ht="12.75">
      <c r="A23" s="20"/>
      <c r="K23" s="20"/>
    </row>
    <row r="24" spans="1:11" ht="12.75">
      <c r="A24" s="20"/>
      <c r="K24" s="20"/>
    </row>
    <row r="25" spans="1:11" ht="12.75">
      <c r="A25" s="20"/>
      <c r="K25" s="20"/>
    </row>
    <row r="26" spans="1:11" ht="12.75">
      <c r="A26" s="20"/>
      <c r="K26" s="20"/>
    </row>
    <row r="27" spans="1:11" ht="12.75">
      <c r="A27" s="20"/>
      <c r="K27" s="20"/>
    </row>
    <row r="28" spans="1:11" ht="12.75">
      <c r="A28" s="20"/>
      <c r="K28" s="20"/>
    </row>
    <row r="29" spans="1:11" ht="12.75">
      <c r="A29" s="20"/>
      <c r="K29" s="20"/>
    </row>
    <row r="30" spans="1:11" ht="12.75">
      <c r="A30" s="20"/>
      <c r="K30" s="20"/>
    </row>
    <row r="31" spans="1:11" ht="12.75">
      <c r="A31" s="20"/>
      <c r="K31" s="20"/>
    </row>
    <row r="32" spans="1:11" ht="12.75">
      <c r="A32" s="20"/>
      <c r="K32" s="20"/>
    </row>
    <row r="33" spans="1:11" ht="12.75">
      <c r="A33" s="20"/>
      <c r="K33" s="20"/>
    </row>
    <row r="34" spans="1:11" ht="12.75">
      <c r="A34" s="20"/>
      <c r="K34" s="20"/>
    </row>
    <row r="35" spans="1:11" ht="12.75">
      <c r="A35" s="20"/>
      <c r="K35" s="20"/>
    </row>
    <row r="36" spans="1:11" ht="12.75">
      <c r="A36" s="20"/>
      <c r="K36" s="20"/>
    </row>
    <row r="37" spans="1:11" ht="12.75">
      <c r="A37" s="20"/>
      <c r="K37" s="20"/>
    </row>
    <row r="38" spans="1:11" ht="12.75">
      <c r="A38" s="20"/>
      <c r="K38" s="20"/>
    </row>
    <row r="39" spans="1:11" ht="12.75">
      <c r="A39" s="20"/>
      <c r="K39" s="20"/>
    </row>
    <row r="40" spans="1:11" ht="12.75">
      <c r="A40" s="20"/>
      <c r="K40" s="20"/>
    </row>
    <row r="41" spans="1:11" ht="12.75">
      <c r="A41" s="20"/>
      <c r="K41" s="20"/>
    </row>
    <row r="42" spans="1:11" ht="12.75">
      <c r="A42" s="20"/>
      <c r="K42" s="20"/>
    </row>
    <row r="43" spans="1:11" ht="12.75">
      <c r="A43" s="20"/>
      <c r="K43" s="20"/>
    </row>
    <row r="44" spans="1:11" ht="12.75">
      <c r="A44" s="20"/>
      <c r="K44" s="20"/>
    </row>
    <row r="45" spans="1:11" ht="12.75">
      <c r="A45" s="20"/>
      <c r="K45" s="20"/>
    </row>
    <row r="46" spans="1:11" ht="12.75">
      <c r="A46" s="20"/>
      <c r="K46" s="20"/>
    </row>
    <row r="47" spans="1:11" ht="12.75">
      <c r="A47" s="20"/>
      <c r="K47" s="20"/>
    </row>
    <row r="48" spans="1:11" ht="12.75">
      <c r="A48" s="20"/>
      <c r="K48" s="20"/>
    </row>
    <row r="49" spans="1:11" ht="12.75">
      <c r="A49" s="20"/>
      <c r="K49" s="20"/>
    </row>
    <row r="50" spans="1:11" ht="12.75">
      <c r="A50" s="20"/>
      <c r="K50" s="20"/>
    </row>
    <row r="51" spans="1:11" ht="12.75">
      <c r="A51" s="20"/>
      <c r="K51" s="20"/>
    </row>
    <row r="52" spans="1:11" ht="12.75">
      <c r="A52" s="20"/>
      <c r="K52" s="20"/>
    </row>
    <row r="53" spans="1:11" ht="12.75">
      <c r="A53" s="20"/>
      <c r="K53" s="20"/>
    </row>
    <row r="54" spans="1:11" ht="12.75">
      <c r="A54" s="20"/>
      <c r="K54" s="20"/>
    </row>
    <row r="55" spans="1:11" ht="12.75">
      <c r="A55" s="20"/>
      <c r="K55" s="20"/>
    </row>
    <row r="56" spans="1:11" ht="12.75">
      <c r="A56" s="20"/>
      <c r="K56" s="20"/>
    </row>
    <row r="57" spans="1:11" ht="12.75">
      <c r="A57" s="20"/>
      <c r="K57" s="20"/>
    </row>
    <row r="58" spans="1:11" ht="12.75">
      <c r="A58" s="20"/>
      <c r="K58" s="20"/>
    </row>
    <row r="59" spans="1:11" ht="12.75">
      <c r="A59" s="20"/>
      <c r="K59" s="20"/>
    </row>
    <row r="60" spans="1:11" ht="12.75">
      <c r="A60" s="20"/>
      <c r="K60" s="20"/>
    </row>
    <row r="61" spans="1:11" ht="12.75">
      <c r="A61" s="20"/>
      <c r="K61" s="20"/>
    </row>
    <row r="62" spans="1:11" ht="12.75">
      <c r="A62" s="20"/>
      <c r="K62" s="20"/>
    </row>
    <row r="63" spans="1:11" ht="12.75">
      <c r="A63" s="20"/>
      <c r="K63" s="20"/>
    </row>
    <row r="64" spans="1:11" ht="12.75">
      <c r="A64" s="20"/>
      <c r="K64" s="20"/>
    </row>
    <row r="65" spans="1:11" ht="12.75">
      <c r="A65" s="20"/>
      <c r="K65" s="20"/>
    </row>
    <row r="66" spans="1:11" ht="12.75">
      <c r="A66" s="20"/>
      <c r="K66" s="20"/>
    </row>
    <row r="67" spans="1:11" ht="12.75">
      <c r="A67" s="20"/>
      <c r="K67" s="20"/>
    </row>
    <row r="68" spans="1:11" ht="12.75">
      <c r="A68" s="20"/>
      <c r="K68" s="20"/>
    </row>
    <row r="69" spans="1:11" ht="12.75">
      <c r="A69" s="20"/>
      <c r="K69" s="20"/>
    </row>
    <row r="70" spans="1:11" ht="12.75">
      <c r="A70" s="20"/>
      <c r="K70" s="20"/>
    </row>
    <row r="71" spans="1:11" ht="12.75">
      <c r="A71" s="20"/>
      <c r="K71" s="20"/>
    </row>
    <row r="72" spans="1:11" ht="12.75">
      <c r="A72" s="20"/>
      <c r="K72" s="20"/>
    </row>
    <row r="73" spans="1:11" ht="12.75">
      <c r="A73" s="20"/>
      <c r="K73" s="20"/>
    </row>
    <row r="74" spans="1:11" ht="12.75">
      <c r="A74" s="20"/>
      <c r="K74" s="20"/>
    </row>
    <row r="75" spans="1:11" ht="12.75">
      <c r="A75" s="20"/>
      <c r="K75" s="20"/>
    </row>
    <row r="76" spans="1:11" ht="12.75">
      <c r="A76" s="20"/>
      <c r="K76" s="20"/>
    </row>
    <row r="77" spans="1:11" ht="12.75">
      <c r="A77" s="20"/>
      <c r="K77" s="20"/>
    </row>
    <row r="78" spans="1:11" ht="12.75">
      <c r="A78" s="20"/>
      <c r="K78" s="20"/>
    </row>
    <row r="79" spans="1:11" ht="12.75">
      <c r="A79" s="20"/>
      <c r="K79" s="20"/>
    </row>
    <row r="80" spans="1:11" ht="12.75">
      <c r="A80" s="20"/>
      <c r="K80" s="20"/>
    </row>
    <row r="81" spans="1:11" ht="12.75">
      <c r="A81" s="20"/>
      <c r="K81" s="20"/>
    </row>
    <row r="82" spans="1:11" ht="12.75">
      <c r="A82" s="20"/>
      <c r="K82" s="20"/>
    </row>
    <row r="83" spans="1:11" ht="12.75">
      <c r="A83" s="20"/>
      <c r="K83" s="20"/>
    </row>
    <row r="84" spans="1:11" ht="12.75">
      <c r="A84" s="20"/>
      <c r="K84" s="20"/>
    </row>
    <row r="85" spans="1:11" ht="12.75">
      <c r="A85" s="20"/>
      <c r="K85" s="20"/>
    </row>
    <row r="86" spans="1:11" ht="12.75">
      <c r="A86" s="20"/>
      <c r="K86" s="20"/>
    </row>
    <row r="87" spans="1:11" ht="12.75">
      <c r="A87" s="20"/>
      <c r="K87" s="20"/>
    </row>
    <row r="88" spans="1:11" ht="12.75">
      <c r="A88" s="20"/>
      <c r="K88" s="20"/>
    </row>
    <row r="89" spans="1:11" ht="12.75">
      <c r="A89" s="20"/>
      <c r="K89" s="20"/>
    </row>
    <row r="90" spans="1:11" ht="12.75">
      <c r="A90" s="20"/>
      <c r="K90" s="20"/>
    </row>
    <row r="91" spans="1:11" ht="12.75">
      <c r="A91" s="20"/>
      <c r="K91" s="20"/>
    </row>
    <row r="92" spans="1:11" ht="12.75">
      <c r="A92" s="20"/>
      <c r="K92" s="20"/>
    </row>
    <row r="93" spans="1:11" ht="12.75">
      <c r="A93" s="20"/>
      <c r="K93" s="20"/>
    </row>
    <row r="94" spans="1:11" ht="12.75">
      <c r="A94" s="20"/>
      <c r="K94" s="20"/>
    </row>
    <row r="95" spans="1:11" ht="12.75">
      <c r="A95" s="20"/>
      <c r="K95" s="20"/>
    </row>
    <row r="96" spans="1:11" ht="12.75">
      <c r="A96" s="20"/>
      <c r="K96" s="20"/>
    </row>
    <row r="97" spans="1:11" ht="12.75">
      <c r="A97" s="20"/>
      <c r="K97" s="20"/>
    </row>
    <row r="98" spans="1:11" ht="12.75">
      <c r="A98" s="20"/>
      <c r="K98" s="20"/>
    </row>
    <row r="99" spans="1:11" ht="12.75">
      <c r="A99" s="20"/>
      <c r="K99" s="20"/>
    </row>
    <row r="100" spans="1:11" ht="12.75">
      <c r="A100" s="20"/>
      <c r="K100" s="20"/>
    </row>
    <row r="101" spans="1:11" ht="12.75">
      <c r="A101" s="20"/>
      <c r="K101" s="20"/>
    </row>
    <row r="102" spans="1:11" ht="12.75">
      <c r="A102" s="20"/>
      <c r="K102" s="20"/>
    </row>
    <row r="103" spans="1:11" ht="12.75">
      <c r="A103" s="20"/>
      <c r="K103" s="20"/>
    </row>
    <row r="104" spans="1:11" ht="12.75">
      <c r="A104" s="20"/>
      <c r="K104" s="20"/>
    </row>
    <row r="105" spans="1:11" ht="12.75">
      <c r="A105" s="20"/>
      <c r="K105" s="20"/>
    </row>
    <row r="106" spans="1:11" ht="12.75">
      <c r="A106" s="20"/>
      <c r="K106" s="20"/>
    </row>
    <row r="107" spans="1:11" ht="12.75">
      <c r="A107" s="20"/>
      <c r="K107" s="20"/>
    </row>
    <row r="108" spans="1:11" ht="12.75">
      <c r="A108" s="20"/>
      <c r="K108" s="20"/>
    </row>
    <row r="109" spans="1:11" ht="12.75">
      <c r="A109" s="20"/>
      <c r="K109" s="20"/>
    </row>
    <row r="110" spans="1:11" ht="12.75">
      <c r="A110" s="20"/>
      <c r="K110" s="20"/>
    </row>
    <row r="111" spans="1:11" ht="12.75">
      <c r="A111" s="20"/>
      <c r="K111" s="20"/>
    </row>
    <row r="112" spans="1:11" ht="12.75">
      <c r="A112" s="20"/>
      <c r="K112" s="20"/>
    </row>
    <row r="113" spans="1:11" ht="12.75">
      <c r="A113" s="20"/>
      <c r="K113" s="20"/>
    </row>
    <row r="114" spans="1:11" ht="12.75">
      <c r="A114" s="20"/>
      <c r="K114" s="20"/>
    </row>
    <row r="115" spans="1:11" ht="12.75">
      <c r="A115" s="20"/>
      <c r="K115" s="20"/>
    </row>
    <row r="116" spans="1:11" ht="12.75">
      <c r="A116" s="20"/>
      <c r="K116" s="20"/>
    </row>
    <row r="117" spans="1:11" ht="12.75">
      <c r="A117" s="20"/>
      <c r="K117" s="20"/>
    </row>
    <row r="118" spans="1:11" ht="12.75">
      <c r="A118" s="20"/>
      <c r="K118" s="20"/>
    </row>
    <row r="119" spans="1:11" ht="12.75">
      <c r="A119" s="20"/>
      <c r="K119" s="20"/>
    </row>
    <row r="120" spans="1:11" ht="12.75">
      <c r="A120" s="20"/>
      <c r="K120" s="20"/>
    </row>
    <row r="121" spans="1:11" ht="12.75">
      <c r="A121" s="20"/>
      <c r="K121" s="20"/>
    </row>
    <row r="122" spans="1:11" ht="12.75">
      <c r="A122" s="20"/>
      <c r="K122" s="20"/>
    </row>
    <row r="123" spans="1:11" ht="12.75">
      <c r="A123" s="20"/>
      <c r="K123" s="20"/>
    </row>
    <row r="124" spans="1:11" ht="12.75">
      <c r="A124" s="20"/>
      <c r="K124" s="20"/>
    </row>
    <row r="125" spans="1:11" ht="12.75">
      <c r="A125" s="20"/>
      <c r="K125" s="20"/>
    </row>
    <row r="126" spans="1:11" ht="12.75">
      <c r="A126" s="20"/>
      <c r="K126" s="20"/>
    </row>
    <row r="127" spans="1:11" ht="12.75">
      <c r="A127" s="20"/>
      <c r="K127" s="20"/>
    </row>
    <row r="128" spans="1:11" ht="12.75">
      <c r="A128" s="20"/>
      <c r="K128" s="20"/>
    </row>
    <row r="129" spans="1:11" ht="12.75">
      <c r="A129" s="20"/>
      <c r="K129" s="20"/>
    </row>
    <row r="130" spans="1:11" ht="12.75">
      <c r="A130" s="20"/>
      <c r="K130" s="20"/>
    </row>
    <row r="131" spans="1:11" ht="12.75">
      <c r="A131" s="20"/>
      <c r="K131" s="20"/>
    </row>
    <row r="132" spans="1:11" ht="12.75">
      <c r="A132" s="20"/>
      <c r="K132" s="20"/>
    </row>
    <row r="133" spans="1:11" ht="12.75">
      <c r="A133" s="20"/>
      <c r="K133" s="20"/>
    </row>
    <row r="134" spans="1:11" ht="12.75">
      <c r="A134" s="20"/>
      <c r="K134" s="20"/>
    </row>
    <row r="135" spans="1:11" ht="12.75">
      <c r="A135" s="20"/>
      <c r="K135" s="20"/>
    </row>
    <row r="136" spans="1:11" ht="12.75">
      <c r="A136" s="20"/>
      <c r="K136" s="20"/>
    </row>
    <row r="137" spans="1:11" ht="12.75">
      <c r="A137" s="20"/>
      <c r="K137" s="20"/>
    </row>
    <row r="138" spans="1:11" ht="12.75">
      <c r="A138" s="20"/>
      <c r="K138" s="20"/>
    </row>
    <row r="139" spans="1:11" ht="12.75">
      <c r="A139" s="20"/>
      <c r="K139" s="20"/>
    </row>
    <row r="140" spans="1:11" ht="12.75">
      <c r="A140" s="20"/>
      <c r="K140" s="20"/>
    </row>
    <row r="141" spans="1:11" ht="12.75">
      <c r="A141" s="20"/>
      <c r="K141" s="20"/>
    </row>
    <row r="142" spans="1:11" ht="12.75">
      <c r="A142" s="20"/>
      <c r="K142" s="20"/>
    </row>
    <row r="143" spans="1:11" ht="12.75">
      <c r="A143" s="20"/>
      <c r="K143" s="20"/>
    </row>
    <row r="144" spans="1:11" ht="12.75">
      <c r="A144" s="20"/>
      <c r="K144" s="20"/>
    </row>
    <row r="145" spans="1:11" ht="12.75">
      <c r="A145" s="20"/>
      <c r="K145" s="20"/>
    </row>
    <row r="146" spans="1:11" ht="12.75">
      <c r="A146" s="20"/>
      <c r="K146" s="20"/>
    </row>
    <row r="147" spans="1:11" ht="12.75">
      <c r="A147" s="20"/>
      <c r="K147" s="20"/>
    </row>
    <row r="148" spans="1:11" ht="12.75">
      <c r="A148" s="20"/>
      <c r="K148" s="20"/>
    </row>
    <row r="149" spans="1:11" ht="12.75">
      <c r="A149" s="20"/>
      <c r="K149" s="20"/>
    </row>
    <row r="150" spans="1:11" ht="12.75">
      <c r="A150" s="20"/>
      <c r="K150" s="20"/>
    </row>
    <row r="201" ht="12.75">
      <c r="K201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econ.au.dk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</dc:creator>
  <cp:keywords/>
  <dc:description/>
  <cp:lastModifiedBy>Vibeke Kjærbye</cp:lastModifiedBy>
  <cp:lastPrinted>2008-10-01T11:27:16Z</cp:lastPrinted>
  <dcterms:created xsi:type="dcterms:W3CDTF">2007-06-26T06:02:27Z</dcterms:created>
  <dcterms:modified xsi:type="dcterms:W3CDTF">2021-11-19T12:07:03Z</dcterms:modified>
  <cp:category/>
  <cp:version/>
  <cp:contentType/>
  <cp:contentStatus/>
</cp:coreProperties>
</file>