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F:\SYS\Statistik\Månedsstatistik\Olie\"/>
    </mc:Choice>
  </mc:AlternateContent>
  <bookViews>
    <workbookView xWindow="0" yWindow="-20" windowWidth="19200" windowHeight="6920" tabRatio="809" firstSheet="1" activeTab="1"/>
  </bookViews>
  <sheets>
    <sheet name="Olieforbrug, TJ" sheetId="16" r:id="rId1"/>
    <sheet name="Råolie" sheetId="6" r:id="rId2"/>
    <sheet name="Halvfabrikata" sheetId="12" r:id="rId3"/>
    <sheet name="Motorbenzin" sheetId="5" r:id="rId4"/>
    <sheet name="Flybenzin" sheetId="4" r:id="rId5"/>
    <sheet name="Gas-dieselolie" sheetId="2" r:id="rId6"/>
    <sheet name="Petroleum" sheetId="11" r:id="rId7"/>
    <sheet name="JP1" sheetId="1" r:id="rId8"/>
    <sheet name="Fuelolie" sheetId="7" r:id="rId9"/>
    <sheet name="Raffinaderigas" sheetId="8" r:id="rId10"/>
    <sheet name="Petroleumskoks" sheetId="10" r:id="rId11"/>
    <sheet name="LVN" sheetId="14" r:id="rId12"/>
    <sheet name="LPG" sheetId="3" r:id="rId13"/>
    <sheet name="Orimulsion" sheetId="13" r:id="rId14"/>
    <sheet name="Bitumen" sheetId="9" r:id="rId15"/>
    <sheet name="Spildol_Smøreolie_MinTerpentin" sheetId="15" r:id="rId16"/>
    <sheet name="Fig" sheetId="18" r:id="rId17"/>
  </sheets>
  <calcPr calcId="162913"/>
</workbook>
</file>

<file path=xl/calcChain.xml><?xml version="1.0" encoding="utf-8"?>
<calcChain xmlns="http://schemas.openxmlformats.org/spreadsheetml/2006/main">
  <c r="K25" i="16" l="1"/>
  <c r="H32" i="9" l="1"/>
  <c r="C25" i="6"/>
  <c r="K35" i="16" l="1"/>
  <c r="K34" i="16"/>
  <c r="K33" i="16"/>
  <c r="K32" i="16"/>
  <c r="K31" i="16"/>
  <c r="K30" i="16"/>
  <c r="K29" i="16"/>
  <c r="K28" i="16"/>
  <c r="K27" i="16"/>
  <c r="K26" i="16"/>
  <c r="R41" i="15"/>
  <c r="R40" i="15"/>
  <c r="R39" i="15"/>
  <c r="R38" i="15"/>
  <c r="R37" i="15"/>
  <c r="R36" i="15"/>
  <c r="R35" i="15"/>
  <c r="R34" i="15"/>
  <c r="R33" i="15"/>
  <c r="R32" i="15"/>
  <c r="R31" i="15"/>
  <c r="R30" i="15"/>
  <c r="R29" i="15"/>
  <c r="R28" i="15"/>
  <c r="R27" i="15"/>
  <c r="R26" i="15"/>
  <c r="R25" i="15"/>
  <c r="P41" i="15"/>
  <c r="P40" i="15"/>
  <c r="P39" i="15"/>
  <c r="P38" i="15"/>
  <c r="P37" i="15"/>
  <c r="P36" i="15"/>
  <c r="P35" i="15"/>
  <c r="P34" i="15"/>
  <c r="P33" i="15"/>
  <c r="P32" i="15"/>
  <c r="P31" i="15"/>
  <c r="P30" i="15"/>
  <c r="P29" i="15"/>
  <c r="P28" i="15"/>
  <c r="P27" i="15"/>
  <c r="P26" i="15"/>
  <c r="P25" i="15"/>
  <c r="N41" i="15"/>
  <c r="N40" i="15"/>
  <c r="N39" i="15"/>
  <c r="N38" i="15"/>
  <c r="N37" i="15"/>
  <c r="N36" i="15"/>
  <c r="N35" i="15"/>
  <c r="N34" i="15"/>
  <c r="N33" i="15"/>
  <c r="N32" i="15"/>
  <c r="N31" i="15"/>
  <c r="N30" i="15"/>
  <c r="N29" i="15"/>
  <c r="N28" i="15"/>
  <c r="N27" i="15"/>
  <c r="N26" i="15"/>
  <c r="N25" i="15"/>
  <c r="J41" i="15"/>
  <c r="J40" i="15"/>
  <c r="J39" i="15"/>
  <c r="J38" i="15"/>
  <c r="J37" i="15"/>
  <c r="J36" i="15"/>
  <c r="J35" i="15"/>
  <c r="J34" i="15"/>
  <c r="J33" i="15"/>
  <c r="J32" i="15"/>
  <c r="J31" i="15"/>
  <c r="J30" i="15"/>
  <c r="J29" i="15"/>
  <c r="J28" i="15"/>
  <c r="J27" i="15"/>
  <c r="J26" i="15"/>
  <c r="J25" i="15"/>
  <c r="H41" i="15"/>
  <c r="G41" i="15"/>
  <c r="F41" i="15"/>
  <c r="E41" i="15"/>
  <c r="D41" i="15"/>
  <c r="C41" i="15"/>
  <c r="H40" i="15"/>
  <c r="G40" i="15"/>
  <c r="F40" i="15"/>
  <c r="E40" i="15"/>
  <c r="D40" i="15"/>
  <c r="C40" i="15"/>
  <c r="H39" i="15"/>
  <c r="G39" i="15"/>
  <c r="F39" i="15"/>
  <c r="E39" i="15"/>
  <c r="D39" i="15"/>
  <c r="C39" i="15"/>
  <c r="H38" i="15"/>
  <c r="G38" i="15"/>
  <c r="F38" i="15"/>
  <c r="E38" i="15"/>
  <c r="D38" i="15"/>
  <c r="C38" i="15"/>
  <c r="H37" i="15"/>
  <c r="G37" i="15"/>
  <c r="F37" i="15"/>
  <c r="E37" i="15"/>
  <c r="D37" i="15"/>
  <c r="C37" i="15"/>
  <c r="H36" i="15"/>
  <c r="G36" i="15"/>
  <c r="F36" i="15"/>
  <c r="E36" i="15"/>
  <c r="D36" i="15"/>
  <c r="C36" i="15"/>
  <c r="H35" i="15"/>
  <c r="G35" i="15"/>
  <c r="F35" i="15"/>
  <c r="E35" i="15"/>
  <c r="D35" i="15"/>
  <c r="C35" i="15"/>
  <c r="H34" i="15"/>
  <c r="G34" i="15"/>
  <c r="F34" i="15"/>
  <c r="E34" i="15"/>
  <c r="D34" i="15"/>
  <c r="C34" i="15"/>
  <c r="H33" i="15"/>
  <c r="G33" i="15"/>
  <c r="F33" i="15"/>
  <c r="E33" i="15"/>
  <c r="D33" i="15"/>
  <c r="C33" i="15"/>
  <c r="H32" i="15"/>
  <c r="G32" i="15"/>
  <c r="F32" i="15"/>
  <c r="E32" i="15"/>
  <c r="D32" i="15"/>
  <c r="C32" i="15"/>
  <c r="H31" i="15"/>
  <c r="G31" i="15"/>
  <c r="F31" i="15"/>
  <c r="E31" i="15"/>
  <c r="D31" i="15"/>
  <c r="C31" i="15"/>
  <c r="H30" i="15"/>
  <c r="G30" i="15"/>
  <c r="F30" i="15"/>
  <c r="E30" i="15"/>
  <c r="D30" i="15"/>
  <c r="C30" i="15"/>
  <c r="H29" i="15"/>
  <c r="G29" i="15"/>
  <c r="F29" i="15"/>
  <c r="E29" i="15"/>
  <c r="D29" i="15"/>
  <c r="C29" i="15"/>
  <c r="H28" i="15"/>
  <c r="G28" i="15"/>
  <c r="F28" i="15"/>
  <c r="E28" i="15"/>
  <c r="D28" i="15"/>
  <c r="C28" i="15"/>
  <c r="H27" i="15"/>
  <c r="G27" i="15"/>
  <c r="F27" i="15"/>
  <c r="E27" i="15"/>
  <c r="D27" i="15"/>
  <c r="C27" i="15"/>
  <c r="H26" i="15"/>
  <c r="G26" i="15"/>
  <c r="F26" i="15"/>
  <c r="E26" i="15"/>
  <c r="D26" i="15"/>
  <c r="C26" i="15"/>
  <c r="H25" i="15"/>
  <c r="G25" i="15"/>
  <c r="F25" i="15"/>
  <c r="E25" i="15"/>
  <c r="D25" i="15"/>
  <c r="C25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L41" i="15"/>
  <c r="L36" i="9"/>
  <c r="I36" i="9"/>
  <c r="H36" i="9"/>
  <c r="G36" i="9"/>
  <c r="F36" i="9"/>
  <c r="E36" i="9"/>
  <c r="D36" i="9"/>
  <c r="C36" i="9"/>
  <c r="L35" i="9"/>
  <c r="I35" i="9"/>
  <c r="H35" i="9"/>
  <c r="G35" i="9"/>
  <c r="F35" i="9"/>
  <c r="E35" i="9"/>
  <c r="D35" i="9"/>
  <c r="C35" i="9"/>
  <c r="L34" i="9"/>
  <c r="I34" i="9"/>
  <c r="H34" i="9"/>
  <c r="G34" i="9"/>
  <c r="F34" i="9"/>
  <c r="E34" i="9"/>
  <c r="D34" i="9"/>
  <c r="C34" i="9"/>
  <c r="L33" i="9"/>
  <c r="I33" i="9"/>
  <c r="H33" i="9"/>
  <c r="G33" i="9"/>
  <c r="F33" i="9"/>
  <c r="E33" i="9"/>
  <c r="D33" i="9"/>
  <c r="C33" i="9"/>
  <c r="L32" i="9"/>
  <c r="I32" i="9"/>
  <c r="G32" i="9"/>
  <c r="F32" i="9"/>
  <c r="E32" i="9"/>
  <c r="D32" i="9"/>
  <c r="C32" i="9"/>
  <c r="L31" i="9"/>
  <c r="I31" i="9"/>
  <c r="H31" i="9"/>
  <c r="G31" i="9"/>
  <c r="F31" i="9"/>
  <c r="E31" i="9"/>
  <c r="D31" i="9"/>
  <c r="C31" i="9"/>
  <c r="L30" i="9"/>
  <c r="I30" i="9"/>
  <c r="H30" i="9"/>
  <c r="G30" i="9"/>
  <c r="F30" i="9"/>
  <c r="E30" i="9"/>
  <c r="D30" i="9"/>
  <c r="C30" i="9"/>
  <c r="L29" i="9"/>
  <c r="I29" i="9"/>
  <c r="H29" i="9"/>
  <c r="G29" i="9"/>
  <c r="F29" i="9"/>
  <c r="E29" i="9"/>
  <c r="D29" i="9"/>
  <c r="C29" i="9"/>
  <c r="L28" i="9"/>
  <c r="I28" i="9"/>
  <c r="H28" i="9"/>
  <c r="G28" i="9"/>
  <c r="F28" i="9"/>
  <c r="E28" i="9"/>
  <c r="D28" i="9"/>
  <c r="C28" i="9"/>
  <c r="L27" i="9"/>
  <c r="I27" i="9"/>
  <c r="H27" i="9"/>
  <c r="G27" i="9"/>
  <c r="F27" i="9"/>
  <c r="E27" i="9"/>
  <c r="D27" i="9"/>
  <c r="C27" i="9"/>
  <c r="L26" i="9"/>
  <c r="I26" i="9"/>
  <c r="H26" i="9"/>
  <c r="G26" i="9"/>
  <c r="F26" i="9"/>
  <c r="E26" i="9"/>
  <c r="D26" i="9"/>
  <c r="C26" i="9"/>
  <c r="L25" i="9"/>
  <c r="I25" i="9"/>
  <c r="H25" i="9"/>
  <c r="G25" i="9"/>
  <c r="F25" i="9"/>
  <c r="E25" i="9"/>
  <c r="D25" i="9"/>
  <c r="C25" i="9"/>
  <c r="L36" i="3"/>
  <c r="I36" i="3"/>
  <c r="H36" i="3"/>
  <c r="G36" i="3"/>
  <c r="F36" i="3"/>
  <c r="E36" i="3"/>
  <c r="D36" i="3"/>
  <c r="C36" i="3"/>
  <c r="L35" i="3"/>
  <c r="I35" i="3"/>
  <c r="H35" i="3"/>
  <c r="G35" i="3"/>
  <c r="F35" i="3"/>
  <c r="E35" i="3"/>
  <c r="D35" i="3"/>
  <c r="C35" i="3"/>
  <c r="L34" i="3"/>
  <c r="I34" i="3"/>
  <c r="H34" i="3"/>
  <c r="G34" i="3"/>
  <c r="F34" i="3"/>
  <c r="E34" i="3"/>
  <c r="D34" i="3"/>
  <c r="C34" i="3"/>
  <c r="L33" i="3"/>
  <c r="I33" i="3"/>
  <c r="H33" i="3"/>
  <c r="G33" i="3"/>
  <c r="F33" i="3"/>
  <c r="E33" i="3"/>
  <c r="D33" i="3"/>
  <c r="C33" i="3"/>
  <c r="L32" i="3"/>
  <c r="I32" i="3"/>
  <c r="H32" i="3"/>
  <c r="G32" i="3"/>
  <c r="F32" i="3"/>
  <c r="E32" i="3"/>
  <c r="D32" i="3"/>
  <c r="C32" i="3"/>
  <c r="L31" i="3"/>
  <c r="I31" i="3"/>
  <c r="H31" i="3"/>
  <c r="G31" i="3"/>
  <c r="F31" i="3"/>
  <c r="E31" i="3"/>
  <c r="D31" i="3"/>
  <c r="C31" i="3"/>
  <c r="L30" i="3"/>
  <c r="I30" i="3"/>
  <c r="H30" i="3"/>
  <c r="G30" i="3"/>
  <c r="F30" i="3"/>
  <c r="E30" i="3"/>
  <c r="D30" i="3"/>
  <c r="C30" i="3"/>
  <c r="L29" i="3"/>
  <c r="I29" i="3"/>
  <c r="H29" i="3"/>
  <c r="G29" i="3"/>
  <c r="F29" i="3"/>
  <c r="E29" i="3"/>
  <c r="D29" i="3"/>
  <c r="C29" i="3"/>
  <c r="L28" i="3"/>
  <c r="I28" i="3"/>
  <c r="H28" i="3"/>
  <c r="G28" i="3"/>
  <c r="F28" i="3"/>
  <c r="E28" i="3"/>
  <c r="D28" i="3"/>
  <c r="C28" i="3"/>
  <c r="L27" i="3"/>
  <c r="I27" i="3"/>
  <c r="H27" i="3"/>
  <c r="G27" i="3"/>
  <c r="F27" i="3"/>
  <c r="E27" i="3"/>
  <c r="D27" i="3"/>
  <c r="C27" i="3"/>
  <c r="L26" i="3"/>
  <c r="I26" i="3"/>
  <c r="H26" i="3"/>
  <c r="G26" i="3"/>
  <c r="F26" i="3"/>
  <c r="E26" i="3"/>
  <c r="D26" i="3"/>
  <c r="C26" i="3"/>
  <c r="L25" i="3"/>
  <c r="I25" i="3"/>
  <c r="H25" i="3"/>
  <c r="G25" i="3"/>
  <c r="F25" i="3"/>
  <c r="E25" i="3"/>
  <c r="D25" i="3"/>
  <c r="C25" i="3"/>
  <c r="L41" i="14"/>
  <c r="I41" i="14"/>
  <c r="H41" i="14"/>
  <c r="G41" i="14"/>
  <c r="F41" i="14"/>
  <c r="E41" i="14"/>
  <c r="D41" i="14"/>
  <c r="C41" i="14"/>
  <c r="L40" i="14"/>
  <c r="I40" i="14"/>
  <c r="H40" i="14"/>
  <c r="G40" i="14"/>
  <c r="F40" i="14"/>
  <c r="E40" i="14"/>
  <c r="D40" i="14"/>
  <c r="C40" i="14"/>
  <c r="L39" i="14"/>
  <c r="I39" i="14"/>
  <c r="H39" i="14"/>
  <c r="G39" i="14"/>
  <c r="F39" i="14"/>
  <c r="E39" i="14"/>
  <c r="D39" i="14"/>
  <c r="C39" i="14"/>
  <c r="L38" i="14"/>
  <c r="I38" i="14"/>
  <c r="H38" i="14"/>
  <c r="G38" i="14"/>
  <c r="F38" i="14"/>
  <c r="E38" i="14"/>
  <c r="D38" i="14"/>
  <c r="C38" i="14"/>
  <c r="L37" i="14"/>
  <c r="I37" i="14"/>
  <c r="H37" i="14"/>
  <c r="G37" i="14"/>
  <c r="F37" i="14"/>
  <c r="E37" i="14"/>
  <c r="D37" i="14"/>
  <c r="C37" i="14"/>
  <c r="L36" i="14"/>
  <c r="I36" i="14"/>
  <c r="H36" i="14"/>
  <c r="G36" i="14"/>
  <c r="F36" i="14"/>
  <c r="E36" i="14"/>
  <c r="D36" i="14"/>
  <c r="C36" i="14"/>
  <c r="L35" i="14"/>
  <c r="I35" i="14"/>
  <c r="H35" i="14"/>
  <c r="G35" i="14"/>
  <c r="F35" i="14"/>
  <c r="E35" i="14"/>
  <c r="D35" i="14"/>
  <c r="C35" i="14"/>
  <c r="L34" i="14"/>
  <c r="I34" i="14"/>
  <c r="H34" i="14"/>
  <c r="G34" i="14"/>
  <c r="F34" i="14"/>
  <c r="E34" i="14"/>
  <c r="D34" i="14"/>
  <c r="C34" i="14"/>
  <c r="L33" i="14"/>
  <c r="I33" i="14"/>
  <c r="H33" i="14"/>
  <c r="G33" i="14"/>
  <c r="F33" i="14"/>
  <c r="E33" i="14"/>
  <c r="D33" i="14"/>
  <c r="C33" i="14"/>
  <c r="L32" i="14"/>
  <c r="I32" i="14"/>
  <c r="H32" i="14"/>
  <c r="G32" i="14"/>
  <c r="F32" i="14"/>
  <c r="E32" i="14"/>
  <c r="D32" i="14"/>
  <c r="C32" i="14"/>
  <c r="L31" i="14"/>
  <c r="I31" i="14"/>
  <c r="H31" i="14"/>
  <c r="G31" i="14"/>
  <c r="F31" i="14"/>
  <c r="E31" i="14"/>
  <c r="D31" i="14"/>
  <c r="C31" i="14"/>
  <c r="L30" i="14"/>
  <c r="I30" i="14"/>
  <c r="H30" i="14"/>
  <c r="G30" i="14"/>
  <c r="F30" i="14"/>
  <c r="E30" i="14"/>
  <c r="D30" i="14"/>
  <c r="C30" i="14"/>
  <c r="L29" i="14"/>
  <c r="I29" i="14"/>
  <c r="H29" i="14"/>
  <c r="G29" i="14"/>
  <c r="F29" i="14"/>
  <c r="E29" i="14"/>
  <c r="D29" i="14"/>
  <c r="C29" i="14"/>
  <c r="L28" i="14"/>
  <c r="I28" i="14"/>
  <c r="H28" i="14"/>
  <c r="G28" i="14"/>
  <c r="F28" i="14"/>
  <c r="E28" i="14"/>
  <c r="D28" i="14"/>
  <c r="C28" i="14"/>
  <c r="L27" i="14"/>
  <c r="I27" i="14"/>
  <c r="H27" i="14"/>
  <c r="G27" i="14"/>
  <c r="F27" i="14"/>
  <c r="E27" i="14"/>
  <c r="D27" i="14"/>
  <c r="C27" i="14"/>
  <c r="L26" i="14"/>
  <c r="I26" i="14"/>
  <c r="H26" i="14"/>
  <c r="G26" i="14"/>
  <c r="F26" i="14"/>
  <c r="E26" i="14"/>
  <c r="D26" i="14"/>
  <c r="C26" i="14"/>
  <c r="L25" i="14"/>
  <c r="I25" i="14"/>
  <c r="H25" i="14"/>
  <c r="G25" i="14"/>
  <c r="F25" i="14"/>
  <c r="E25" i="14"/>
  <c r="D25" i="14"/>
  <c r="C25" i="14"/>
  <c r="L36" i="10"/>
  <c r="I36" i="10"/>
  <c r="H36" i="10"/>
  <c r="G36" i="10"/>
  <c r="F36" i="10"/>
  <c r="E36" i="10"/>
  <c r="D36" i="10"/>
  <c r="C36" i="10"/>
  <c r="L35" i="10"/>
  <c r="I35" i="10"/>
  <c r="H35" i="10"/>
  <c r="G35" i="10"/>
  <c r="F35" i="10"/>
  <c r="E35" i="10"/>
  <c r="D35" i="10"/>
  <c r="C35" i="10"/>
  <c r="L34" i="10"/>
  <c r="I34" i="10"/>
  <c r="H34" i="10"/>
  <c r="G34" i="10"/>
  <c r="F34" i="10"/>
  <c r="E34" i="10"/>
  <c r="D34" i="10"/>
  <c r="C34" i="10"/>
  <c r="L33" i="10"/>
  <c r="I33" i="10"/>
  <c r="H33" i="10"/>
  <c r="G33" i="10"/>
  <c r="F33" i="10"/>
  <c r="E33" i="10"/>
  <c r="D33" i="10"/>
  <c r="C33" i="10"/>
  <c r="L32" i="10"/>
  <c r="I32" i="10"/>
  <c r="H32" i="10"/>
  <c r="G32" i="10"/>
  <c r="F32" i="10"/>
  <c r="E32" i="10"/>
  <c r="D32" i="10"/>
  <c r="C32" i="10"/>
  <c r="L31" i="10"/>
  <c r="I31" i="10"/>
  <c r="H31" i="10"/>
  <c r="G31" i="10"/>
  <c r="F31" i="10"/>
  <c r="E31" i="10"/>
  <c r="D31" i="10"/>
  <c r="C31" i="10"/>
  <c r="L30" i="10"/>
  <c r="I30" i="10"/>
  <c r="H30" i="10"/>
  <c r="G30" i="10"/>
  <c r="F30" i="10"/>
  <c r="E30" i="10"/>
  <c r="D30" i="10"/>
  <c r="C30" i="10"/>
  <c r="L29" i="10"/>
  <c r="I29" i="10"/>
  <c r="H29" i="10"/>
  <c r="G29" i="10"/>
  <c r="F29" i="10"/>
  <c r="E29" i="10"/>
  <c r="D29" i="10"/>
  <c r="C29" i="10"/>
  <c r="L28" i="10"/>
  <c r="I28" i="10"/>
  <c r="H28" i="10"/>
  <c r="G28" i="10"/>
  <c r="F28" i="10"/>
  <c r="E28" i="10"/>
  <c r="D28" i="10"/>
  <c r="C28" i="10"/>
  <c r="L27" i="10"/>
  <c r="I27" i="10"/>
  <c r="H27" i="10"/>
  <c r="G27" i="10"/>
  <c r="F27" i="10"/>
  <c r="E27" i="10"/>
  <c r="D27" i="10"/>
  <c r="C27" i="10"/>
  <c r="L26" i="10"/>
  <c r="I26" i="10"/>
  <c r="H26" i="10"/>
  <c r="G26" i="10"/>
  <c r="F26" i="10"/>
  <c r="E26" i="10"/>
  <c r="D26" i="10"/>
  <c r="C26" i="10"/>
  <c r="L25" i="10"/>
  <c r="I25" i="10"/>
  <c r="H25" i="10"/>
  <c r="G25" i="10"/>
  <c r="F25" i="10"/>
  <c r="E25" i="10"/>
  <c r="D25" i="10"/>
  <c r="C25" i="10"/>
  <c r="L36" i="8"/>
  <c r="I36" i="8"/>
  <c r="H36" i="8"/>
  <c r="G36" i="8"/>
  <c r="F36" i="8"/>
  <c r="E36" i="8"/>
  <c r="D36" i="8"/>
  <c r="C36" i="8"/>
  <c r="L35" i="8"/>
  <c r="I35" i="8"/>
  <c r="H35" i="8"/>
  <c r="G35" i="8"/>
  <c r="F35" i="8"/>
  <c r="E35" i="8"/>
  <c r="D35" i="8"/>
  <c r="C35" i="8"/>
  <c r="L34" i="8"/>
  <c r="I34" i="8"/>
  <c r="H34" i="8"/>
  <c r="G34" i="8"/>
  <c r="F34" i="8"/>
  <c r="E34" i="8"/>
  <c r="D34" i="8"/>
  <c r="C34" i="8"/>
  <c r="L33" i="8"/>
  <c r="I33" i="8"/>
  <c r="H33" i="8"/>
  <c r="G33" i="8"/>
  <c r="F33" i="8"/>
  <c r="E33" i="8"/>
  <c r="D33" i="8"/>
  <c r="C33" i="8"/>
  <c r="L32" i="8"/>
  <c r="I32" i="8"/>
  <c r="H32" i="8"/>
  <c r="G32" i="8"/>
  <c r="F32" i="8"/>
  <c r="E32" i="8"/>
  <c r="D32" i="8"/>
  <c r="C32" i="8"/>
  <c r="L31" i="8"/>
  <c r="I31" i="8"/>
  <c r="H31" i="8"/>
  <c r="G31" i="8"/>
  <c r="F31" i="8"/>
  <c r="E31" i="8"/>
  <c r="D31" i="8"/>
  <c r="C31" i="8"/>
  <c r="L30" i="8"/>
  <c r="I30" i="8"/>
  <c r="H30" i="8"/>
  <c r="G30" i="8"/>
  <c r="F30" i="8"/>
  <c r="E30" i="8"/>
  <c r="D30" i="8"/>
  <c r="C30" i="8"/>
  <c r="L29" i="8"/>
  <c r="I29" i="8"/>
  <c r="H29" i="8"/>
  <c r="G29" i="8"/>
  <c r="F29" i="8"/>
  <c r="E29" i="8"/>
  <c r="D29" i="8"/>
  <c r="C29" i="8"/>
  <c r="L28" i="8"/>
  <c r="I28" i="8"/>
  <c r="H28" i="8"/>
  <c r="G28" i="8"/>
  <c r="F28" i="8"/>
  <c r="E28" i="8"/>
  <c r="D28" i="8"/>
  <c r="C28" i="8"/>
  <c r="L27" i="8"/>
  <c r="I27" i="8"/>
  <c r="H27" i="8"/>
  <c r="G27" i="8"/>
  <c r="F27" i="8"/>
  <c r="E27" i="8"/>
  <c r="D27" i="8"/>
  <c r="C27" i="8"/>
  <c r="L26" i="8"/>
  <c r="I26" i="8"/>
  <c r="H26" i="8"/>
  <c r="G26" i="8"/>
  <c r="F26" i="8"/>
  <c r="E26" i="8"/>
  <c r="D26" i="8"/>
  <c r="C26" i="8"/>
  <c r="L25" i="8"/>
  <c r="I25" i="8"/>
  <c r="H25" i="8"/>
  <c r="G25" i="8"/>
  <c r="F25" i="8"/>
  <c r="E25" i="8"/>
  <c r="D25" i="8"/>
  <c r="C25" i="8"/>
  <c r="L36" i="7"/>
  <c r="I36" i="7"/>
  <c r="H36" i="7"/>
  <c r="G36" i="7"/>
  <c r="F36" i="7"/>
  <c r="E36" i="7"/>
  <c r="D36" i="7"/>
  <c r="C36" i="7"/>
  <c r="L35" i="7"/>
  <c r="I35" i="7"/>
  <c r="H35" i="7"/>
  <c r="G35" i="7"/>
  <c r="F35" i="7"/>
  <c r="E35" i="7"/>
  <c r="D35" i="7"/>
  <c r="C35" i="7"/>
  <c r="L34" i="7"/>
  <c r="I34" i="7"/>
  <c r="H34" i="7"/>
  <c r="G34" i="7"/>
  <c r="F34" i="7"/>
  <c r="E34" i="7"/>
  <c r="D34" i="7"/>
  <c r="C34" i="7"/>
  <c r="L33" i="7"/>
  <c r="I33" i="7"/>
  <c r="H33" i="7"/>
  <c r="G33" i="7"/>
  <c r="F33" i="7"/>
  <c r="E33" i="7"/>
  <c r="D33" i="7"/>
  <c r="C33" i="7"/>
  <c r="L32" i="7"/>
  <c r="I32" i="7"/>
  <c r="H32" i="7"/>
  <c r="G32" i="7"/>
  <c r="F32" i="7"/>
  <c r="E32" i="7"/>
  <c r="D32" i="7"/>
  <c r="C32" i="7"/>
  <c r="L31" i="7"/>
  <c r="I31" i="7"/>
  <c r="H31" i="7"/>
  <c r="G31" i="7"/>
  <c r="F31" i="7"/>
  <c r="E31" i="7"/>
  <c r="D31" i="7"/>
  <c r="C31" i="7"/>
  <c r="L30" i="7"/>
  <c r="I30" i="7"/>
  <c r="H30" i="7"/>
  <c r="G30" i="7"/>
  <c r="F30" i="7"/>
  <c r="E30" i="7"/>
  <c r="D30" i="7"/>
  <c r="C30" i="7"/>
  <c r="L29" i="7"/>
  <c r="I29" i="7"/>
  <c r="H29" i="7"/>
  <c r="G29" i="7"/>
  <c r="F29" i="7"/>
  <c r="E29" i="7"/>
  <c r="D29" i="7"/>
  <c r="C29" i="7"/>
  <c r="L28" i="7"/>
  <c r="I28" i="7"/>
  <c r="H28" i="7"/>
  <c r="G28" i="7"/>
  <c r="F28" i="7"/>
  <c r="E28" i="7"/>
  <c r="D28" i="7"/>
  <c r="C28" i="7"/>
  <c r="L27" i="7"/>
  <c r="I27" i="7"/>
  <c r="H27" i="7"/>
  <c r="G27" i="7"/>
  <c r="F27" i="7"/>
  <c r="E27" i="7"/>
  <c r="D27" i="7"/>
  <c r="C27" i="7"/>
  <c r="L26" i="7"/>
  <c r="I26" i="7"/>
  <c r="H26" i="7"/>
  <c r="G26" i="7"/>
  <c r="F26" i="7"/>
  <c r="E26" i="7"/>
  <c r="D26" i="7"/>
  <c r="C26" i="7"/>
  <c r="L25" i="7"/>
  <c r="I25" i="7"/>
  <c r="H25" i="7"/>
  <c r="G25" i="7"/>
  <c r="F25" i="7"/>
  <c r="E25" i="7"/>
  <c r="D25" i="7"/>
  <c r="C25" i="7"/>
  <c r="L36" i="1"/>
  <c r="I36" i="1"/>
  <c r="H36" i="1"/>
  <c r="G36" i="1"/>
  <c r="F36" i="1"/>
  <c r="E36" i="1"/>
  <c r="D36" i="1"/>
  <c r="C36" i="1"/>
  <c r="L35" i="1"/>
  <c r="I35" i="1"/>
  <c r="H35" i="1"/>
  <c r="G35" i="1"/>
  <c r="F35" i="1"/>
  <c r="E35" i="1"/>
  <c r="D35" i="1"/>
  <c r="C35" i="1"/>
  <c r="L34" i="1"/>
  <c r="I34" i="1"/>
  <c r="H34" i="1"/>
  <c r="G34" i="1"/>
  <c r="F34" i="1"/>
  <c r="E34" i="1"/>
  <c r="D34" i="1"/>
  <c r="C34" i="1"/>
  <c r="L33" i="1"/>
  <c r="I33" i="1"/>
  <c r="H33" i="1"/>
  <c r="G33" i="1"/>
  <c r="F33" i="1"/>
  <c r="E33" i="1"/>
  <c r="D33" i="1"/>
  <c r="C33" i="1"/>
  <c r="L32" i="1"/>
  <c r="I32" i="1"/>
  <c r="H32" i="1"/>
  <c r="G32" i="1"/>
  <c r="F32" i="1"/>
  <c r="E32" i="1"/>
  <c r="D32" i="1"/>
  <c r="C32" i="1"/>
  <c r="L31" i="1"/>
  <c r="I31" i="1"/>
  <c r="H31" i="1"/>
  <c r="G31" i="1"/>
  <c r="F31" i="1"/>
  <c r="E31" i="1"/>
  <c r="D31" i="1"/>
  <c r="C31" i="1"/>
  <c r="L30" i="1"/>
  <c r="I30" i="1"/>
  <c r="H30" i="1"/>
  <c r="G30" i="1"/>
  <c r="F30" i="1"/>
  <c r="E30" i="1"/>
  <c r="D30" i="1"/>
  <c r="C30" i="1"/>
  <c r="L29" i="1"/>
  <c r="I29" i="1"/>
  <c r="H29" i="1"/>
  <c r="G29" i="1"/>
  <c r="F29" i="1"/>
  <c r="E29" i="1"/>
  <c r="D29" i="1"/>
  <c r="C29" i="1"/>
  <c r="L28" i="1"/>
  <c r="I28" i="1"/>
  <c r="H28" i="1"/>
  <c r="G28" i="1"/>
  <c r="F28" i="1"/>
  <c r="E28" i="1"/>
  <c r="D28" i="1"/>
  <c r="C28" i="1"/>
  <c r="L27" i="1"/>
  <c r="I27" i="1"/>
  <c r="H27" i="1"/>
  <c r="G27" i="1"/>
  <c r="F27" i="1"/>
  <c r="E27" i="1"/>
  <c r="D27" i="1"/>
  <c r="C27" i="1"/>
  <c r="L26" i="1"/>
  <c r="I26" i="1"/>
  <c r="H26" i="1"/>
  <c r="G26" i="1"/>
  <c r="F26" i="1"/>
  <c r="E26" i="1"/>
  <c r="D26" i="1"/>
  <c r="C26" i="1"/>
  <c r="L25" i="1"/>
  <c r="I25" i="1"/>
  <c r="H25" i="1"/>
  <c r="G25" i="1"/>
  <c r="F25" i="1"/>
  <c r="E25" i="1"/>
  <c r="D25" i="1"/>
  <c r="C25" i="1"/>
  <c r="I41" i="11"/>
  <c r="G41" i="11"/>
  <c r="F41" i="11"/>
  <c r="E41" i="11"/>
  <c r="D41" i="11"/>
  <c r="C41" i="11"/>
  <c r="I40" i="11"/>
  <c r="G40" i="11"/>
  <c r="F40" i="11"/>
  <c r="E40" i="11"/>
  <c r="D40" i="11"/>
  <c r="C40" i="11"/>
  <c r="I39" i="11"/>
  <c r="G39" i="11"/>
  <c r="F39" i="11"/>
  <c r="E39" i="11"/>
  <c r="D39" i="11"/>
  <c r="C39" i="11"/>
  <c r="I38" i="11"/>
  <c r="G38" i="11"/>
  <c r="F38" i="11"/>
  <c r="E38" i="11"/>
  <c r="D38" i="11"/>
  <c r="C38" i="11"/>
  <c r="I37" i="11"/>
  <c r="G37" i="11"/>
  <c r="F37" i="11"/>
  <c r="E37" i="11"/>
  <c r="D37" i="11"/>
  <c r="C37" i="11"/>
  <c r="I36" i="11"/>
  <c r="G36" i="11"/>
  <c r="F36" i="11"/>
  <c r="E36" i="11"/>
  <c r="D36" i="11"/>
  <c r="C36" i="11"/>
  <c r="L35" i="11"/>
  <c r="I35" i="11"/>
  <c r="H35" i="11"/>
  <c r="G35" i="11"/>
  <c r="F35" i="11"/>
  <c r="E35" i="11"/>
  <c r="D35" i="11"/>
  <c r="C35" i="11"/>
  <c r="L34" i="11"/>
  <c r="I34" i="11"/>
  <c r="H34" i="11"/>
  <c r="G34" i="11"/>
  <c r="F34" i="11"/>
  <c r="E34" i="11"/>
  <c r="D34" i="11"/>
  <c r="C34" i="11"/>
  <c r="L33" i="11"/>
  <c r="I33" i="11"/>
  <c r="H33" i="11"/>
  <c r="G33" i="11"/>
  <c r="F33" i="11"/>
  <c r="E33" i="11"/>
  <c r="D33" i="11"/>
  <c r="C33" i="11"/>
  <c r="L32" i="11"/>
  <c r="I32" i="11"/>
  <c r="H32" i="11"/>
  <c r="G32" i="11"/>
  <c r="F32" i="11"/>
  <c r="E32" i="11"/>
  <c r="D32" i="11"/>
  <c r="C32" i="11"/>
  <c r="L31" i="11"/>
  <c r="I31" i="11"/>
  <c r="H31" i="11"/>
  <c r="G31" i="11"/>
  <c r="F31" i="11"/>
  <c r="E31" i="11"/>
  <c r="D31" i="11"/>
  <c r="C31" i="11"/>
  <c r="L30" i="11"/>
  <c r="I30" i="11"/>
  <c r="H30" i="11"/>
  <c r="G30" i="11"/>
  <c r="F30" i="11"/>
  <c r="E30" i="11"/>
  <c r="D30" i="11"/>
  <c r="C30" i="11"/>
  <c r="L29" i="11"/>
  <c r="I29" i="11"/>
  <c r="H29" i="11"/>
  <c r="G29" i="11"/>
  <c r="F29" i="11"/>
  <c r="E29" i="11"/>
  <c r="D29" i="11"/>
  <c r="C29" i="11"/>
  <c r="L28" i="11"/>
  <c r="I28" i="11"/>
  <c r="H28" i="11"/>
  <c r="G28" i="11"/>
  <c r="F28" i="11"/>
  <c r="E28" i="11"/>
  <c r="D28" i="11"/>
  <c r="C28" i="11"/>
  <c r="L27" i="11"/>
  <c r="I27" i="11"/>
  <c r="H27" i="11"/>
  <c r="G27" i="11"/>
  <c r="F27" i="11"/>
  <c r="E27" i="11"/>
  <c r="D27" i="11"/>
  <c r="C27" i="11"/>
  <c r="L26" i="11"/>
  <c r="I26" i="11"/>
  <c r="H26" i="11"/>
  <c r="G26" i="11"/>
  <c r="F26" i="11"/>
  <c r="E26" i="11"/>
  <c r="D26" i="11"/>
  <c r="C26" i="11"/>
  <c r="L25" i="11"/>
  <c r="I25" i="11"/>
  <c r="H25" i="11"/>
  <c r="G25" i="11"/>
  <c r="F25" i="11"/>
  <c r="E25" i="11"/>
  <c r="D25" i="11"/>
  <c r="C25" i="11"/>
  <c r="L36" i="2"/>
  <c r="I36" i="2"/>
  <c r="H36" i="2"/>
  <c r="G36" i="2"/>
  <c r="F36" i="2"/>
  <c r="E36" i="2"/>
  <c r="D36" i="2"/>
  <c r="C36" i="2"/>
  <c r="L35" i="2"/>
  <c r="I35" i="2"/>
  <c r="H35" i="2"/>
  <c r="G35" i="2"/>
  <c r="F35" i="2"/>
  <c r="E35" i="2"/>
  <c r="D35" i="2"/>
  <c r="C35" i="2"/>
  <c r="L34" i="2"/>
  <c r="I34" i="2"/>
  <c r="H34" i="2"/>
  <c r="G34" i="2"/>
  <c r="F34" i="2"/>
  <c r="E34" i="2"/>
  <c r="D34" i="2"/>
  <c r="C34" i="2"/>
  <c r="L33" i="2"/>
  <c r="I33" i="2"/>
  <c r="H33" i="2"/>
  <c r="G33" i="2"/>
  <c r="F33" i="2"/>
  <c r="E33" i="2"/>
  <c r="D33" i="2"/>
  <c r="C33" i="2"/>
  <c r="L32" i="2"/>
  <c r="I32" i="2"/>
  <c r="H32" i="2"/>
  <c r="G32" i="2"/>
  <c r="F32" i="2"/>
  <c r="E32" i="2"/>
  <c r="D32" i="2"/>
  <c r="C32" i="2"/>
  <c r="L31" i="2"/>
  <c r="I31" i="2"/>
  <c r="H31" i="2"/>
  <c r="G31" i="2"/>
  <c r="F31" i="2"/>
  <c r="E31" i="2"/>
  <c r="D31" i="2"/>
  <c r="C31" i="2"/>
  <c r="L30" i="2"/>
  <c r="I30" i="2"/>
  <c r="H30" i="2"/>
  <c r="G30" i="2"/>
  <c r="F30" i="2"/>
  <c r="E30" i="2"/>
  <c r="D30" i="2"/>
  <c r="C30" i="2"/>
  <c r="L29" i="2"/>
  <c r="I29" i="2"/>
  <c r="H29" i="2"/>
  <c r="G29" i="2"/>
  <c r="F29" i="2"/>
  <c r="E29" i="2"/>
  <c r="D29" i="2"/>
  <c r="C29" i="2"/>
  <c r="L28" i="2"/>
  <c r="I28" i="2"/>
  <c r="H28" i="2"/>
  <c r="G28" i="2"/>
  <c r="F28" i="2"/>
  <c r="E28" i="2"/>
  <c r="D28" i="2"/>
  <c r="C28" i="2"/>
  <c r="L27" i="2"/>
  <c r="I27" i="2"/>
  <c r="H27" i="2"/>
  <c r="G27" i="2"/>
  <c r="F27" i="2"/>
  <c r="E27" i="2"/>
  <c r="D27" i="2"/>
  <c r="C27" i="2"/>
  <c r="L26" i="2"/>
  <c r="I26" i="2"/>
  <c r="H26" i="2"/>
  <c r="G26" i="2"/>
  <c r="F26" i="2"/>
  <c r="E26" i="2"/>
  <c r="D26" i="2"/>
  <c r="C26" i="2"/>
  <c r="L25" i="2"/>
  <c r="I25" i="2"/>
  <c r="H25" i="2"/>
  <c r="G25" i="2"/>
  <c r="F25" i="2"/>
  <c r="E25" i="2"/>
  <c r="D25" i="2"/>
  <c r="C25" i="2"/>
  <c r="L36" i="4"/>
  <c r="I36" i="4"/>
  <c r="H36" i="4"/>
  <c r="G36" i="4"/>
  <c r="F36" i="4"/>
  <c r="E36" i="4"/>
  <c r="D36" i="4"/>
  <c r="C36" i="4"/>
  <c r="L35" i="4"/>
  <c r="I35" i="4"/>
  <c r="H35" i="4"/>
  <c r="G35" i="4"/>
  <c r="F35" i="4"/>
  <c r="E35" i="4"/>
  <c r="D35" i="4"/>
  <c r="C35" i="4"/>
  <c r="L34" i="4"/>
  <c r="I34" i="4"/>
  <c r="H34" i="4"/>
  <c r="G34" i="4"/>
  <c r="F34" i="4"/>
  <c r="E34" i="4"/>
  <c r="D34" i="4"/>
  <c r="C34" i="4"/>
  <c r="L33" i="4"/>
  <c r="I33" i="4"/>
  <c r="H33" i="4"/>
  <c r="G33" i="4"/>
  <c r="F33" i="4"/>
  <c r="E33" i="4"/>
  <c r="D33" i="4"/>
  <c r="C33" i="4"/>
  <c r="L32" i="4"/>
  <c r="I32" i="4"/>
  <c r="H32" i="4"/>
  <c r="G32" i="4"/>
  <c r="F32" i="4"/>
  <c r="E32" i="4"/>
  <c r="D32" i="4"/>
  <c r="C32" i="4"/>
  <c r="L31" i="4"/>
  <c r="I31" i="4"/>
  <c r="H31" i="4"/>
  <c r="G31" i="4"/>
  <c r="F31" i="4"/>
  <c r="E31" i="4"/>
  <c r="D31" i="4"/>
  <c r="C31" i="4"/>
  <c r="L30" i="4"/>
  <c r="I30" i="4"/>
  <c r="H30" i="4"/>
  <c r="G30" i="4"/>
  <c r="F30" i="4"/>
  <c r="E30" i="4"/>
  <c r="D30" i="4"/>
  <c r="C30" i="4"/>
  <c r="L29" i="4"/>
  <c r="I29" i="4"/>
  <c r="H29" i="4"/>
  <c r="G29" i="4"/>
  <c r="F29" i="4"/>
  <c r="E29" i="4"/>
  <c r="D29" i="4"/>
  <c r="C29" i="4"/>
  <c r="L28" i="4"/>
  <c r="I28" i="4"/>
  <c r="H28" i="4"/>
  <c r="G28" i="4"/>
  <c r="F28" i="4"/>
  <c r="E28" i="4"/>
  <c r="D28" i="4"/>
  <c r="C28" i="4"/>
  <c r="L27" i="4"/>
  <c r="I27" i="4"/>
  <c r="H27" i="4"/>
  <c r="G27" i="4"/>
  <c r="F27" i="4"/>
  <c r="E27" i="4"/>
  <c r="D27" i="4"/>
  <c r="C27" i="4"/>
  <c r="L26" i="4"/>
  <c r="I26" i="4"/>
  <c r="H26" i="4"/>
  <c r="G26" i="4"/>
  <c r="F26" i="4"/>
  <c r="E26" i="4"/>
  <c r="D26" i="4"/>
  <c r="C26" i="4"/>
  <c r="L25" i="4"/>
  <c r="I25" i="4"/>
  <c r="H25" i="4"/>
  <c r="G25" i="4"/>
  <c r="F25" i="4"/>
  <c r="E25" i="4"/>
  <c r="D25" i="4"/>
  <c r="C25" i="4"/>
  <c r="L36" i="5"/>
  <c r="L35" i="5"/>
  <c r="L34" i="5"/>
  <c r="L33" i="5"/>
  <c r="L32" i="5"/>
  <c r="L31" i="5"/>
  <c r="L30" i="5"/>
  <c r="L29" i="5"/>
  <c r="L28" i="5"/>
  <c r="L27" i="5"/>
  <c r="L26" i="5"/>
  <c r="L25" i="5"/>
  <c r="I36" i="5"/>
  <c r="H36" i="5"/>
  <c r="G36" i="5"/>
  <c r="F36" i="5"/>
  <c r="E36" i="5"/>
  <c r="D36" i="5"/>
  <c r="C36" i="5"/>
  <c r="I35" i="5"/>
  <c r="H35" i="5"/>
  <c r="G35" i="5"/>
  <c r="F35" i="5"/>
  <c r="E35" i="5"/>
  <c r="D35" i="5"/>
  <c r="C35" i="5"/>
  <c r="I34" i="5"/>
  <c r="H34" i="5"/>
  <c r="G34" i="5"/>
  <c r="F34" i="5"/>
  <c r="E34" i="5"/>
  <c r="D34" i="5"/>
  <c r="C34" i="5"/>
  <c r="I33" i="5"/>
  <c r="H33" i="5"/>
  <c r="G33" i="5"/>
  <c r="F33" i="5"/>
  <c r="E33" i="5"/>
  <c r="D33" i="5"/>
  <c r="C33" i="5"/>
  <c r="I32" i="5"/>
  <c r="H32" i="5"/>
  <c r="G32" i="5"/>
  <c r="F32" i="5"/>
  <c r="E32" i="5"/>
  <c r="D32" i="5"/>
  <c r="C32" i="5"/>
  <c r="I31" i="5"/>
  <c r="H31" i="5"/>
  <c r="G31" i="5"/>
  <c r="F31" i="5"/>
  <c r="E31" i="5"/>
  <c r="D31" i="5"/>
  <c r="C31" i="5"/>
  <c r="I30" i="5"/>
  <c r="H30" i="5"/>
  <c r="G30" i="5"/>
  <c r="F30" i="5"/>
  <c r="E30" i="5"/>
  <c r="D30" i="5"/>
  <c r="C30" i="5"/>
  <c r="I29" i="5"/>
  <c r="H29" i="5"/>
  <c r="G29" i="5"/>
  <c r="F29" i="5"/>
  <c r="E29" i="5"/>
  <c r="D29" i="5"/>
  <c r="C29" i="5"/>
  <c r="I28" i="5"/>
  <c r="H28" i="5"/>
  <c r="G28" i="5"/>
  <c r="F28" i="5"/>
  <c r="E28" i="5"/>
  <c r="D28" i="5"/>
  <c r="C28" i="5"/>
  <c r="I27" i="5"/>
  <c r="H27" i="5"/>
  <c r="G27" i="5"/>
  <c r="F27" i="5"/>
  <c r="E27" i="5"/>
  <c r="D27" i="5"/>
  <c r="C27" i="5"/>
  <c r="I26" i="5"/>
  <c r="H26" i="5"/>
  <c r="G26" i="5"/>
  <c r="F26" i="5"/>
  <c r="E26" i="5"/>
  <c r="D26" i="5"/>
  <c r="C26" i="5"/>
  <c r="I25" i="5"/>
  <c r="H25" i="5"/>
  <c r="G25" i="5"/>
  <c r="F25" i="5"/>
  <c r="E25" i="5"/>
  <c r="D25" i="5"/>
  <c r="C25" i="5"/>
  <c r="I36" i="12"/>
  <c r="H36" i="12"/>
  <c r="G36" i="12"/>
  <c r="F36" i="12"/>
  <c r="E36" i="12"/>
  <c r="D36" i="12"/>
  <c r="C36" i="12"/>
  <c r="I35" i="12"/>
  <c r="H35" i="12"/>
  <c r="G35" i="12"/>
  <c r="F35" i="12"/>
  <c r="E35" i="12"/>
  <c r="D35" i="12"/>
  <c r="C35" i="12"/>
  <c r="I34" i="12"/>
  <c r="H34" i="12"/>
  <c r="G34" i="12"/>
  <c r="F34" i="12"/>
  <c r="E34" i="12"/>
  <c r="D34" i="12"/>
  <c r="C34" i="12"/>
  <c r="I33" i="12"/>
  <c r="H33" i="12"/>
  <c r="G33" i="12"/>
  <c r="F33" i="12"/>
  <c r="E33" i="12"/>
  <c r="D33" i="12"/>
  <c r="C33" i="12"/>
  <c r="I32" i="12"/>
  <c r="H32" i="12"/>
  <c r="G32" i="12"/>
  <c r="F32" i="12"/>
  <c r="E32" i="12"/>
  <c r="D32" i="12"/>
  <c r="C32" i="12"/>
  <c r="I31" i="12"/>
  <c r="H31" i="12"/>
  <c r="G31" i="12"/>
  <c r="F31" i="12"/>
  <c r="E31" i="12"/>
  <c r="D31" i="12"/>
  <c r="C31" i="12"/>
  <c r="I30" i="12"/>
  <c r="H30" i="12"/>
  <c r="G30" i="12"/>
  <c r="F30" i="12"/>
  <c r="E30" i="12"/>
  <c r="D30" i="12"/>
  <c r="C30" i="12"/>
  <c r="I29" i="12"/>
  <c r="H29" i="12"/>
  <c r="G29" i="12"/>
  <c r="F29" i="12"/>
  <c r="E29" i="12"/>
  <c r="D29" i="12"/>
  <c r="C29" i="12"/>
  <c r="I28" i="12"/>
  <c r="H28" i="12"/>
  <c r="G28" i="12"/>
  <c r="F28" i="12"/>
  <c r="E28" i="12"/>
  <c r="D28" i="12"/>
  <c r="C28" i="12"/>
  <c r="I27" i="12"/>
  <c r="H27" i="12"/>
  <c r="G27" i="12"/>
  <c r="F27" i="12"/>
  <c r="E27" i="12"/>
  <c r="D27" i="12"/>
  <c r="C27" i="12"/>
  <c r="I26" i="12"/>
  <c r="H26" i="12"/>
  <c r="G26" i="12"/>
  <c r="F26" i="12"/>
  <c r="E26" i="12"/>
  <c r="D26" i="12"/>
  <c r="C26" i="12"/>
  <c r="I25" i="12"/>
  <c r="H25" i="12"/>
  <c r="G25" i="12"/>
  <c r="F25" i="12"/>
  <c r="E25" i="12"/>
  <c r="D25" i="12"/>
  <c r="C25" i="12"/>
  <c r="I36" i="6"/>
  <c r="I35" i="6"/>
  <c r="I34" i="6"/>
  <c r="I33" i="6"/>
  <c r="I32" i="6"/>
  <c r="I31" i="6"/>
  <c r="I30" i="6"/>
  <c r="I29" i="6"/>
  <c r="I28" i="6"/>
  <c r="I27" i="6"/>
  <c r="I26" i="6"/>
  <c r="I25" i="6"/>
  <c r="L36" i="6"/>
  <c r="L35" i="6"/>
  <c r="L34" i="6"/>
  <c r="L33" i="6"/>
  <c r="L32" i="6"/>
  <c r="L31" i="6"/>
  <c r="L30" i="6"/>
  <c r="L29" i="6"/>
  <c r="L28" i="6"/>
  <c r="L27" i="6"/>
  <c r="L26" i="6"/>
  <c r="L25" i="6"/>
  <c r="D25" i="6"/>
  <c r="E25" i="6"/>
  <c r="F25" i="6"/>
  <c r="G25" i="6"/>
  <c r="H25" i="6"/>
  <c r="D26" i="6"/>
  <c r="E26" i="6"/>
  <c r="F26" i="6"/>
  <c r="G26" i="6"/>
  <c r="H26" i="6"/>
  <c r="D27" i="6"/>
  <c r="E27" i="6"/>
  <c r="F27" i="6"/>
  <c r="G27" i="6"/>
  <c r="H27" i="6"/>
  <c r="D28" i="6"/>
  <c r="E28" i="6"/>
  <c r="F28" i="6"/>
  <c r="G28" i="6"/>
  <c r="H28" i="6"/>
  <c r="D29" i="6"/>
  <c r="E29" i="6"/>
  <c r="F29" i="6"/>
  <c r="G29" i="6"/>
  <c r="H29" i="6"/>
  <c r="D30" i="6"/>
  <c r="E30" i="6"/>
  <c r="F30" i="6"/>
  <c r="G30" i="6"/>
  <c r="H30" i="6"/>
  <c r="D31" i="6"/>
  <c r="E31" i="6"/>
  <c r="F31" i="6"/>
  <c r="G31" i="6"/>
  <c r="H31" i="6"/>
  <c r="D32" i="6"/>
  <c r="E32" i="6"/>
  <c r="F32" i="6"/>
  <c r="G32" i="6"/>
  <c r="H32" i="6"/>
  <c r="D33" i="6"/>
  <c r="E33" i="6"/>
  <c r="F33" i="6"/>
  <c r="G33" i="6"/>
  <c r="H33" i="6"/>
  <c r="D34" i="6"/>
  <c r="E34" i="6"/>
  <c r="F34" i="6"/>
  <c r="G34" i="6"/>
  <c r="H34" i="6"/>
  <c r="D35" i="6"/>
  <c r="E35" i="6"/>
  <c r="F35" i="6"/>
  <c r="G35" i="6"/>
  <c r="H35" i="6"/>
  <c r="D36" i="6"/>
  <c r="E36" i="6"/>
  <c r="F36" i="6"/>
  <c r="G36" i="6"/>
  <c r="H36" i="6"/>
  <c r="C36" i="6"/>
  <c r="C35" i="6"/>
  <c r="C34" i="6"/>
  <c r="C33" i="6"/>
  <c r="C32" i="6"/>
  <c r="C31" i="6"/>
  <c r="C30" i="6"/>
  <c r="C29" i="6"/>
  <c r="C28" i="6"/>
  <c r="C27" i="6"/>
  <c r="C26" i="6"/>
  <c r="A398" i="15"/>
  <c r="L398" i="15"/>
  <c r="I41" i="9"/>
  <c r="L398" i="9"/>
  <c r="A398" i="9"/>
  <c r="N398" i="9"/>
  <c r="A398" i="13"/>
  <c r="G398" i="13"/>
  <c r="K398" i="13"/>
  <c r="I41" i="3"/>
  <c r="L398" i="3"/>
  <c r="A398" i="3"/>
  <c r="N398" i="3"/>
  <c r="A398" i="14"/>
  <c r="N398" i="14"/>
  <c r="I41" i="10"/>
  <c r="L398" i="10"/>
  <c r="A398" i="10"/>
  <c r="N398" i="10"/>
  <c r="I41" i="8"/>
  <c r="L398" i="8"/>
  <c r="A398" i="8"/>
  <c r="N398" i="8"/>
  <c r="I41" i="7"/>
  <c r="L398" i="7"/>
  <c r="A398" i="7"/>
  <c r="N398" i="7"/>
  <c r="I41" i="1"/>
  <c r="A398" i="1"/>
  <c r="N398" i="1"/>
  <c r="L398" i="11"/>
  <c r="A398" i="11"/>
  <c r="N398" i="11"/>
  <c r="L398" i="2"/>
  <c r="A398" i="2"/>
  <c r="N398" i="2"/>
  <c r="I41" i="4"/>
  <c r="L398" i="4"/>
  <c r="A398" i="4"/>
  <c r="N398" i="4"/>
  <c r="A398" i="5"/>
  <c r="N398" i="5"/>
  <c r="A398" i="12"/>
  <c r="K398" i="12"/>
  <c r="I41" i="6"/>
  <c r="L398" i="6"/>
  <c r="A398" i="6"/>
  <c r="N398" i="6"/>
  <c r="I41" i="5" l="1"/>
  <c r="I41" i="2"/>
  <c r="I41" i="12"/>
  <c r="L398" i="1"/>
  <c r="L398" i="5"/>
  <c r="K398" i="16" s="1"/>
  <c r="N25" i="2" l="1"/>
  <c r="N26" i="2"/>
  <c r="N27" i="2"/>
  <c r="N28" i="2"/>
  <c r="N29" i="2"/>
  <c r="N30" i="2"/>
  <c r="N31" i="2"/>
  <c r="N32" i="2"/>
  <c r="N33" i="2"/>
  <c r="N34" i="2"/>
  <c r="A397" i="15"/>
  <c r="L397" i="15"/>
  <c r="G398" i="9"/>
  <c r="L397" i="9"/>
  <c r="A397" i="9"/>
  <c r="N397" i="9"/>
  <c r="A397" i="13"/>
  <c r="G397" i="13"/>
  <c r="K397" i="13"/>
  <c r="G398" i="3"/>
  <c r="L397" i="3"/>
  <c r="A397" i="3"/>
  <c r="N397" i="3"/>
  <c r="A397" i="14"/>
  <c r="N397" i="14"/>
  <c r="G398" i="10"/>
  <c r="L397" i="10"/>
  <c r="A397" i="10"/>
  <c r="N397" i="10"/>
  <c r="G398" i="8"/>
  <c r="L397" i="8"/>
  <c r="A397" i="8"/>
  <c r="N397" i="8"/>
  <c r="G398" i="7"/>
  <c r="L397" i="7"/>
  <c r="A397" i="7"/>
  <c r="N397" i="7"/>
  <c r="G398" i="1"/>
  <c r="L397" i="1"/>
  <c r="A397" i="1"/>
  <c r="N397" i="1"/>
  <c r="L397" i="11"/>
  <c r="A397" i="11"/>
  <c r="N397" i="11"/>
  <c r="G398" i="2"/>
  <c r="L397" i="2"/>
  <c r="A397" i="2"/>
  <c r="N397" i="2"/>
  <c r="G398" i="4"/>
  <c r="L397" i="4"/>
  <c r="A397" i="4"/>
  <c r="N397" i="4"/>
  <c r="A397" i="5"/>
  <c r="N397" i="5"/>
  <c r="G398" i="12"/>
  <c r="A397" i="12"/>
  <c r="K397" i="12"/>
  <c r="G398" i="6"/>
  <c r="L397" i="6"/>
  <c r="A397" i="6"/>
  <c r="N397" i="6"/>
  <c r="L397" i="5" l="1"/>
  <c r="K397" i="16" s="1"/>
  <c r="G398" i="5"/>
  <c r="P125" i="15"/>
  <c r="R125" i="15"/>
  <c r="N125" i="15"/>
  <c r="C124" i="15"/>
  <c r="G397" i="9"/>
  <c r="L125" i="15" l="1"/>
  <c r="J125" i="15"/>
  <c r="H125" i="15"/>
  <c r="G125" i="15"/>
  <c r="F125" i="15"/>
  <c r="E125" i="15"/>
  <c r="D125" i="15"/>
  <c r="C125" i="15"/>
  <c r="L125" i="14"/>
  <c r="I125" i="14"/>
  <c r="H125" i="14"/>
  <c r="G125" i="14"/>
  <c r="F125" i="14"/>
  <c r="E125" i="14"/>
  <c r="D125" i="14"/>
  <c r="C125" i="14"/>
  <c r="I125" i="11"/>
  <c r="G125" i="11"/>
  <c r="F125" i="11"/>
  <c r="E125" i="11"/>
  <c r="D125" i="11"/>
  <c r="C125" i="11"/>
  <c r="A396" i="15"/>
  <c r="L396" i="15"/>
  <c r="A396" i="9"/>
  <c r="L396" i="9"/>
  <c r="N396" i="9"/>
  <c r="A396" i="13"/>
  <c r="G396" i="13"/>
  <c r="K396" i="13"/>
  <c r="G397" i="3"/>
  <c r="L396" i="3"/>
  <c r="A396" i="3"/>
  <c r="N396" i="3"/>
  <c r="A396" i="14"/>
  <c r="N396" i="14"/>
  <c r="G397" i="10"/>
  <c r="L396" i="10"/>
  <c r="A396" i="10"/>
  <c r="N396" i="10"/>
  <c r="G397" i="8"/>
  <c r="L396" i="8"/>
  <c r="A396" i="8"/>
  <c r="N396" i="8"/>
  <c r="G397" i="7"/>
  <c r="L396" i="7"/>
  <c r="A396" i="7"/>
  <c r="N396" i="7"/>
  <c r="G397" i="1"/>
  <c r="A396" i="1"/>
  <c r="N396" i="1"/>
  <c r="A396" i="11"/>
  <c r="N396" i="11"/>
  <c r="G397" i="2"/>
  <c r="L396" i="2"/>
  <c r="A396" i="2"/>
  <c r="N396" i="2"/>
  <c r="G397" i="4"/>
  <c r="L396" i="4"/>
  <c r="A396" i="4"/>
  <c r="N396" i="4"/>
  <c r="A396" i="5"/>
  <c r="N396" i="5"/>
  <c r="G397" i="12"/>
  <c r="A396" i="12"/>
  <c r="K396" i="12"/>
  <c r="G397" i="6"/>
  <c r="N396" i="6"/>
  <c r="A396" i="6"/>
  <c r="G397" i="5" l="1"/>
  <c r="L396" i="11"/>
  <c r="L396" i="1"/>
  <c r="I125" i="1"/>
  <c r="I125" i="9"/>
  <c r="I125" i="6"/>
  <c r="I125" i="4"/>
  <c r="I125" i="2"/>
  <c r="I125" i="7"/>
  <c r="I125" i="8"/>
  <c r="I125" i="10"/>
  <c r="I125" i="3"/>
  <c r="I125" i="12"/>
  <c r="L396" i="5"/>
  <c r="L396" i="6"/>
  <c r="A395" i="15"/>
  <c r="L395" i="15"/>
  <c r="G396" i="9"/>
  <c r="L395" i="9"/>
  <c r="A395" i="9"/>
  <c r="N395" i="9"/>
  <c r="A395" i="13"/>
  <c r="G395" i="13"/>
  <c r="K395" i="13"/>
  <c r="G396" i="3"/>
  <c r="L395" i="3"/>
  <c r="A395" i="3"/>
  <c r="N395" i="3"/>
  <c r="A395" i="14"/>
  <c r="N395" i="14"/>
  <c r="G396" i="10"/>
  <c r="L395" i="10"/>
  <c r="A395" i="10"/>
  <c r="N395" i="10"/>
  <c r="G396" i="8"/>
  <c r="L395" i="8"/>
  <c r="A395" i="8"/>
  <c r="N395" i="8"/>
  <c r="G396" i="7"/>
  <c r="L395" i="7"/>
  <c r="A395" i="7"/>
  <c r="N395" i="7"/>
  <c r="G396" i="1"/>
  <c r="A395" i="1"/>
  <c r="N395" i="1"/>
  <c r="L395" i="11"/>
  <c r="A395" i="11"/>
  <c r="N395" i="11"/>
  <c r="G396" i="2"/>
  <c r="L395" i="2"/>
  <c r="A395" i="2"/>
  <c r="N395" i="2"/>
  <c r="G396" i="4"/>
  <c r="L395" i="4"/>
  <c r="A395" i="4"/>
  <c r="N395" i="4"/>
  <c r="A395" i="5"/>
  <c r="N395" i="5"/>
  <c r="G396" i="12"/>
  <c r="A395" i="12"/>
  <c r="K395" i="12"/>
  <c r="G396" i="6"/>
  <c r="L395" i="6"/>
  <c r="A395" i="6"/>
  <c r="N395" i="6"/>
  <c r="I125" i="5" l="1"/>
  <c r="G396" i="5"/>
  <c r="K396" i="16"/>
  <c r="L395" i="1"/>
  <c r="L395" i="5"/>
  <c r="K395" i="16" l="1"/>
  <c r="L394" i="15"/>
  <c r="L393" i="15"/>
  <c r="L392" i="15"/>
  <c r="L391" i="15"/>
  <c r="A394" i="15"/>
  <c r="G395" i="9"/>
  <c r="F125" i="9"/>
  <c r="E125" i="9"/>
  <c r="D125" i="9"/>
  <c r="C125" i="9"/>
  <c r="A394" i="9"/>
  <c r="N394" i="9"/>
  <c r="A394" i="13"/>
  <c r="G394" i="13"/>
  <c r="K394" i="13"/>
  <c r="G395" i="3"/>
  <c r="F125" i="3"/>
  <c r="E125" i="3"/>
  <c r="D125" i="3"/>
  <c r="C125" i="3"/>
  <c r="A394" i="3"/>
  <c r="N394" i="3"/>
  <c r="A394" i="14"/>
  <c r="N394" i="14"/>
  <c r="G395" i="10"/>
  <c r="F125" i="10"/>
  <c r="E125" i="10"/>
  <c r="D125" i="10"/>
  <c r="C125" i="10"/>
  <c r="A394" i="10"/>
  <c r="N394" i="10"/>
  <c r="G395" i="8"/>
  <c r="F125" i="8"/>
  <c r="E125" i="8"/>
  <c r="D125" i="8"/>
  <c r="C125" i="8"/>
  <c r="A394" i="8"/>
  <c r="N394" i="8"/>
  <c r="G395" i="7"/>
  <c r="F125" i="7"/>
  <c r="E125" i="7"/>
  <c r="D125" i="7"/>
  <c r="C125" i="7"/>
  <c r="A394" i="7"/>
  <c r="N394" i="7"/>
  <c r="G395" i="1"/>
  <c r="F125" i="1"/>
  <c r="E125" i="1"/>
  <c r="D125" i="1"/>
  <c r="C125" i="1"/>
  <c r="A394" i="1"/>
  <c r="N394" i="1"/>
  <c r="A394" i="11"/>
  <c r="N394" i="11"/>
  <c r="G395" i="2"/>
  <c r="F125" i="2"/>
  <c r="E125" i="2"/>
  <c r="D125" i="2"/>
  <c r="C125" i="2"/>
  <c r="A394" i="2"/>
  <c r="N394" i="2"/>
  <c r="A394" i="4"/>
  <c r="N394" i="4"/>
  <c r="A394" i="5"/>
  <c r="N394" i="5"/>
  <c r="G395" i="12"/>
  <c r="H125" i="12"/>
  <c r="F125" i="12"/>
  <c r="E125" i="12"/>
  <c r="D125" i="12"/>
  <c r="C125" i="12"/>
  <c r="A394" i="12"/>
  <c r="K394" i="12"/>
  <c r="G395" i="6"/>
  <c r="H125" i="6"/>
  <c r="F125" i="6"/>
  <c r="E125" i="6"/>
  <c r="D125" i="6"/>
  <c r="A394" i="6"/>
  <c r="N394" i="6"/>
  <c r="L394" i="1" l="1"/>
  <c r="L125" i="1" s="1"/>
  <c r="H125" i="1"/>
  <c r="L394" i="10"/>
  <c r="L125" i="10" s="1"/>
  <c r="H125" i="10"/>
  <c r="C125" i="5"/>
  <c r="C125" i="4"/>
  <c r="L394" i="11"/>
  <c r="L125" i="11" s="1"/>
  <c r="H125" i="11"/>
  <c r="L394" i="3"/>
  <c r="L125" i="3" s="1"/>
  <c r="H125" i="3"/>
  <c r="L394" i="8"/>
  <c r="L125" i="8" s="1"/>
  <c r="H125" i="8"/>
  <c r="D125" i="5"/>
  <c r="D125" i="4"/>
  <c r="E125" i="5"/>
  <c r="E125" i="4"/>
  <c r="F125" i="5"/>
  <c r="F125" i="4"/>
  <c r="L394" i="7"/>
  <c r="L125" i="7" s="1"/>
  <c r="H125" i="7"/>
  <c r="L394" i="9"/>
  <c r="L125" i="9" s="1"/>
  <c r="H125" i="9"/>
  <c r="L394" i="4"/>
  <c r="L125" i="4" s="1"/>
  <c r="H125" i="4"/>
  <c r="L394" i="2"/>
  <c r="L125" i="2" s="1"/>
  <c r="H125" i="2"/>
  <c r="L394" i="6"/>
  <c r="L125" i="6" s="1"/>
  <c r="C125" i="6"/>
  <c r="G395" i="5"/>
  <c r="G395" i="4"/>
  <c r="L394" i="5" l="1"/>
  <c r="H125" i="5"/>
  <c r="R124" i="15"/>
  <c r="P124" i="15"/>
  <c r="N124" i="15"/>
  <c r="J124" i="15"/>
  <c r="J122" i="15"/>
  <c r="J121" i="15"/>
  <c r="J120" i="15"/>
  <c r="J119" i="15"/>
  <c r="J117" i="15"/>
  <c r="J116" i="15"/>
  <c r="J115" i="15"/>
  <c r="J114" i="15"/>
  <c r="J112" i="15"/>
  <c r="J111" i="15"/>
  <c r="J110" i="15"/>
  <c r="J109" i="15"/>
  <c r="J107" i="15"/>
  <c r="J106" i="15"/>
  <c r="J105" i="15"/>
  <c r="J104" i="15"/>
  <c r="J102" i="15"/>
  <c r="J101" i="15"/>
  <c r="J100" i="15"/>
  <c r="J99" i="15"/>
  <c r="J97" i="15"/>
  <c r="J96" i="15"/>
  <c r="J95" i="15"/>
  <c r="J94" i="15"/>
  <c r="J92" i="15"/>
  <c r="J91" i="15"/>
  <c r="J90" i="15"/>
  <c r="J89" i="15"/>
  <c r="H124" i="15"/>
  <c r="G124" i="15"/>
  <c r="F124" i="15"/>
  <c r="E124" i="15"/>
  <c r="D124" i="15"/>
  <c r="H122" i="15"/>
  <c r="G122" i="15"/>
  <c r="F122" i="15"/>
  <c r="E122" i="15"/>
  <c r="D122" i="15"/>
  <c r="C122" i="15"/>
  <c r="H121" i="15"/>
  <c r="G121" i="15"/>
  <c r="F121" i="15"/>
  <c r="E121" i="15"/>
  <c r="D121" i="15"/>
  <c r="C121" i="15"/>
  <c r="H120" i="15"/>
  <c r="G120" i="15"/>
  <c r="F120" i="15"/>
  <c r="E120" i="15"/>
  <c r="D120" i="15"/>
  <c r="C120" i="15"/>
  <c r="H119" i="15"/>
  <c r="G119" i="15"/>
  <c r="F119" i="15"/>
  <c r="E119" i="15"/>
  <c r="D119" i="15"/>
  <c r="C119" i="15"/>
  <c r="H117" i="15"/>
  <c r="G117" i="15"/>
  <c r="F117" i="15"/>
  <c r="E117" i="15"/>
  <c r="D117" i="15"/>
  <c r="C117" i="15"/>
  <c r="H116" i="15"/>
  <c r="G116" i="15"/>
  <c r="F116" i="15"/>
  <c r="E116" i="15"/>
  <c r="D116" i="15"/>
  <c r="C116" i="15"/>
  <c r="H115" i="15"/>
  <c r="G115" i="15"/>
  <c r="F115" i="15"/>
  <c r="E115" i="15"/>
  <c r="D115" i="15"/>
  <c r="C115" i="15"/>
  <c r="H114" i="15"/>
  <c r="G114" i="15"/>
  <c r="F114" i="15"/>
  <c r="E114" i="15"/>
  <c r="D114" i="15"/>
  <c r="C114" i="15"/>
  <c r="H112" i="15"/>
  <c r="G112" i="15"/>
  <c r="F112" i="15"/>
  <c r="E112" i="15"/>
  <c r="D112" i="15"/>
  <c r="C112" i="15"/>
  <c r="H111" i="15"/>
  <c r="G111" i="15"/>
  <c r="F111" i="15"/>
  <c r="E111" i="15"/>
  <c r="D111" i="15"/>
  <c r="C111" i="15"/>
  <c r="H110" i="15"/>
  <c r="G110" i="15"/>
  <c r="F110" i="15"/>
  <c r="E110" i="15"/>
  <c r="D110" i="15"/>
  <c r="C110" i="15"/>
  <c r="H109" i="15"/>
  <c r="G109" i="15"/>
  <c r="F109" i="15"/>
  <c r="E109" i="15"/>
  <c r="D109" i="15"/>
  <c r="C109" i="15"/>
  <c r="H107" i="15"/>
  <c r="G107" i="15"/>
  <c r="F107" i="15"/>
  <c r="E107" i="15"/>
  <c r="D107" i="15"/>
  <c r="C107" i="15"/>
  <c r="H106" i="15"/>
  <c r="G106" i="15"/>
  <c r="F106" i="15"/>
  <c r="E106" i="15"/>
  <c r="D106" i="15"/>
  <c r="C106" i="15"/>
  <c r="H105" i="15"/>
  <c r="G105" i="15"/>
  <c r="F105" i="15"/>
  <c r="E105" i="15"/>
  <c r="D105" i="15"/>
  <c r="C105" i="15"/>
  <c r="H104" i="15"/>
  <c r="G104" i="15"/>
  <c r="F104" i="15"/>
  <c r="E104" i="15"/>
  <c r="D104" i="15"/>
  <c r="C104" i="15"/>
  <c r="H102" i="15"/>
  <c r="G102" i="15"/>
  <c r="F102" i="15"/>
  <c r="E102" i="15"/>
  <c r="D102" i="15"/>
  <c r="C102" i="15"/>
  <c r="H101" i="15"/>
  <c r="G101" i="15"/>
  <c r="F101" i="15"/>
  <c r="E101" i="15"/>
  <c r="D101" i="15"/>
  <c r="C101" i="15"/>
  <c r="H100" i="15"/>
  <c r="G100" i="15"/>
  <c r="F100" i="15"/>
  <c r="E100" i="15"/>
  <c r="D100" i="15"/>
  <c r="C100" i="15"/>
  <c r="H99" i="15"/>
  <c r="G99" i="15"/>
  <c r="F99" i="15"/>
  <c r="E99" i="15"/>
  <c r="D99" i="15"/>
  <c r="C99" i="15"/>
  <c r="H97" i="15"/>
  <c r="G97" i="15"/>
  <c r="F97" i="15"/>
  <c r="E97" i="15"/>
  <c r="D97" i="15"/>
  <c r="C97" i="15"/>
  <c r="H96" i="15"/>
  <c r="G96" i="15"/>
  <c r="F96" i="15"/>
  <c r="E96" i="15"/>
  <c r="D96" i="15"/>
  <c r="C96" i="15"/>
  <c r="H95" i="15"/>
  <c r="G95" i="15"/>
  <c r="F95" i="15"/>
  <c r="E95" i="15"/>
  <c r="D95" i="15"/>
  <c r="C95" i="15"/>
  <c r="H94" i="15"/>
  <c r="G94" i="15"/>
  <c r="F94" i="15"/>
  <c r="E94" i="15"/>
  <c r="D94" i="15"/>
  <c r="C94" i="15"/>
  <c r="H92" i="15"/>
  <c r="G92" i="15"/>
  <c r="F92" i="15"/>
  <c r="E92" i="15"/>
  <c r="D92" i="15"/>
  <c r="C92" i="15"/>
  <c r="H91" i="15"/>
  <c r="G91" i="15"/>
  <c r="F91" i="15"/>
  <c r="E91" i="15"/>
  <c r="D91" i="15"/>
  <c r="C91" i="15"/>
  <c r="H90" i="15"/>
  <c r="G90" i="15"/>
  <c r="F90" i="15"/>
  <c r="E90" i="15"/>
  <c r="D90" i="15"/>
  <c r="C90" i="15"/>
  <c r="H89" i="15"/>
  <c r="G89" i="15"/>
  <c r="F89" i="15"/>
  <c r="E89" i="15"/>
  <c r="D89" i="15"/>
  <c r="C89" i="15"/>
  <c r="L124" i="15"/>
  <c r="L124" i="14"/>
  <c r="I124" i="14"/>
  <c r="H124" i="14"/>
  <c r="G124" i="14"/>
  <c r="F124" i="14"/>
  <c r="E124" i="14"/>
  <c r="D124" i="14"/>
  <c r="C124" i="14"/>
  <c r="I124" i="11"/>
  <c r="G124" i="11"/>
  <c r="F124" i="11"/>
  <c r="E124" i="11"/>
  <c r="D124" i="11"/>
  <c r="C124" i="11"/>
  <c r="A393" i="15"/>
  <c r="G394" i="9"/>
  <c r="G125" i="9" s="1"/>
  <c r="L393" i="9"/>
  <c r="A393" i="9"/>
  <c r="N393" i="9"/>
  <c r="A393" i="13"/>
  <c r="G393" i="13"/>
  <c r="K393" i="13"/>
  <c r="G394" i="3"/>
  <c r="G125" i="3" s="1"/>
  <c r="L393" i="3"/>
  <c r="A393" i="3"/>
  <c r="N393" i="3"/>
  <c r="A393" i="14"/>
  <c r="N393" i="14"/>
  <c r="L393" i="10"/>
  <c r="A393" i="10"/>
  <c r="N393" i="10"/>
  <c r="G394" i="8"/>
  <c r="G125" i="8" s="1"/>
  <c r="L393" i="8"/>
  <c r="A393" i="8"/>
  <c r="N393" i="8"/>
  <c r="L393" i="7"/>
  <c r="A393" i="7"/>
  <c r="N393" i="7"/>
  <c r="L393" i="1"/>
  <c r="A393" i="1"/>
  <c r="N393" i="1"/>
  <c r="L393" i="11"/>
  <c r="A393" i="11"/>
  <c r="N393" i="11"/>
  <c r="L393" i="2"/>
  <c r="A393" i="2"/>
  <c r="N393" i="2"/>
  <c r="L393" i="4"/>
  <c r="A393" i="4"/>
  <c r="N393" i="4"/>
  <c r="A393" i="5"/>
  <c r="N393" i="5"/>
  <c r="A393" i="12"/>
  <c r="K393" i="12"/>
  <c r="G394" i="6"/>
  <c r="G125" i="6" s="1"/>
  <c r="L393" i="6"/>
  <c r="A393" i="6"/>
  <c r="N393" i="6"/>
  <c r="K394" i="16" l="1"/>
  <c r="K125" i="16" s="1"/>
  <c r="L125" i="5"/>
  <c r="I124" i="8"/>
  <c r="I124" i="12"/>
  <c r="G394" i="12"/>
  <c r="G125" i="12" s="1"/>
  <c r="I124" i="2"/>
  <c r="G394" i="2"/>
  <c r="G125" i="2" s="1"/>
  <c r="I124" i="4"/>
  <c r="G394" i="4"/>
  <c r="G125" i="4" s="1"/>
  <c r="I124" i="1"/>
  <c r="G394" i="1"/>
  <c r="G125" i="1" s="1"/>
  <c r="I124" i="7"/>
  <c r="G394" i="7"/>
  <c r="G125" i="7" s="1"/>
  <c r="I124" i="10"/>
  <c r="G394" i="10"/>
  <c r="G125" i="10" s="1"/>
  <c r="I124" i="9"/>
  <c r="I124" i="6"/>
  <c r="I124" i="3"/>
  <c r="L393" i="5"/>
  <c r="K393" i="16" s="1"/>
  <c r="A392" i="15"/>
  <c r="G393" i="9"/>
  <c r="A392" i="9"/>
  <c r="N392" i="9"/>
  <c r="A392" i="13"/>
  <c r="G392" i="13"/>
  <c r="K392" i="13"/>
  <c r="G393" i="3"/>
  <c r="L392" i="3"/>
  <c r="A392" i="3"/>
  <c r="N392" i="3"/>
  <c r="A392" i="14"/>
  <c r="N392" i="14"/>
  <c r="G393" i="10"/>
  <c r="L392" i="10"/>
  <c r="A392" i="10"/>
  <c r="N392" i="10"/>
  <c r="G393" i="8"/>
  <c r="L392" i="8"/>
  <c r="A392" i="8"/>
  <c r="N392" i="8"/>
  <c r="G393" i="7"/>
  <c r="L392" i="7"/>
  <c r="A392" i="7"/>
  <c r="N392" i="7"/>
  <c r="G393" i="1"/>
  <c r="L392" i="1"/>
  <c r="A392" i="1"/>
  <c r="N392" i="1"/>
  <c r="L392" i="11"/>
  <c r="A392" i="11"/>
  <c r="N392" i="11"/>
  <c r="G393" i="2"/>
  <c r="L392" i="2"/>
  <c r="A392" i="2"/>
  <c r="N392" i="2"/>
  <c r="G393" i="4"/>
  <c r="L392" i="4"/>
  <c r="A392" i="4"/>
  <c r="N392" i="4"/>
  <c r="A392" i="5"/>
  <c r="N392" i="5"/>
  <c r="G393" i="12"/>
  <c r="A392" i="12"/>
  <c r="K392" i="12"/>
  <c r="G393" i="6"/>
  <c r="L392" i="6"/>
  <c r="A392" i="6"/>
  <c r="N392" i="6"/>
  <c r="I124" i="5" l="1"/>
  <c r="G394" i="5"/>
  <c r="G125" i="5" s="1"/>
  <c r="G393" i="5"/>
  <c r="L392" i="9"/>
  <c r="L392" i="5"/>
  <c r="K392" i="16" s="1"/>
  <c r="H41" i="8"/>
  <c r="H39" i="8" l="1"/>
  <c r="H37" i="8"/>
  <c r="H38" i="8"/>
  <c r="H40" i="8"/>
  <c r="H124" i="8"/>
  <c r="H41" i="2"/>
  <c r="H38" i="2" l="1"/>
  <c r="H40" i="2"/>
  <c r="H37" i="2"/>
  <c r="H39" i="2"/>
  <c r="H40" i="9"/>
  <c r="H124" i="2"/>
  <c r="H119" i="9"/>
  <c r="B88" i="18"/>
  <c r="B87" i="18"/>
  <c r="B86" i="18"/>
  <c r="B85" i="18"/>
  <c r="B84" i="18"/>
  <c r="B83" i="18"/>
  <c r="B82" i="18"/>
  <c r="B81" i="18"/>
  <c r="B80" i="18"/>
  <c r="B79" i="18"/>
  <c r="B78" i="18"/>
  <c r="B58" i="18"/>
  <c r="B57" i="18"/>
  <c r="B56" i="18"/>
  <c r="B55" i="18"/>
  <c r="B54" i="18"/>
  <c r="B53" i="18"/>
  <c r="B52" i="18"/>
  <c r="B51" i="18"/>
  <c r="B50" i="18"/>
  <c r="B49" i="18"/>
  <c r="B48" i="18"/>
  <c r="B17" i="18"/>
  <c r="B18" i="18"/>
  <c r="B19" i="18"/>
  <c r="B20" i="18"/>
  <c r="B21" i="18"/>
  <c r="B22" i="18"/>
  <c r="B23" i="18"/>
  <c r="B24" i="18"/>
  <c r="B25" i="18"/>
  <c r="B26" i="18"/>
  <c r="B27" i="18"/>
  <c r="P99" i="15" l="1"/>
  <c r="P100" i="15"/>
  <c r="P101" i="15"/>
  <c r="P102" i="15"/>
  <c r="P104" i="15"/>
  <c r="P105" i="15"/>
  <c r="P106" i="15"/>
  <c r="P107" i="15"/>
  <c r="A390" i="15" l="1"/>
  <c r="A391" i="15"/>
  <c r="L127" i="15"/>
  <c r="L126" i="15"/>
  <c r="A127" i="15"/>
  <c r="A126" i="15"/>
  <c r="A125" i="15"/>
  <c r="A124" i="15"/>
  <c r="A41" i="15"/>
  <c r="G392" i="9"/>
  <c r="H41" i="9"/>
  <c r="F41" i="9"/>
  <c r="E41" i="9"/>
  <c r="D41" i="9"/>
  <c r="C41" i="9"/>
  <c r="N390" i="9"/>
  <c r="A390" i="9"/>
  <c r="N391" i="9"/>
  <c r="A391" i="9"/>
  <c r="N127" i="9"/>
  <c r="N126" i="9"/>
  <c r="N125" i="9"/>
  <c r="N124" i="9"/>
  <c r="A127" i="9"/>
  <c r="A126" i="9"/>
  <c r="A125" i="9"/>
  <c r="A124" i="9"/>
  <c r="N41" i="9"/>
  <c r="A41" i="9"/>
  <c r="K127" i="13"/>
  <c r="K126" i="13"/>
  <c r="K125" i="13"/>
  <c r="K124" i="13"/>
  <c r="A127" i="13"/>
  <c r="A126" i="13"/>
  <c r="A125" i="13"/>
  <c r="A124" i="13"/>
  <c r="A41" i="13"/>
  <c r="K390" i="13"/>
  <c r="A390" i="13"/>
  <c r="K391" i="13"/>
  <c r="G391" i="13"/>
  <c r="A391" i="13"/>
  <c r="G392" i="3"/>
  <c r="H41" i="3"/>
  <c r="F41" i="3"/>
  <c r="E41" i="3"/>
  <c r="D41" i="3"/>
  <c r="C41" i="3"/>
  <c r="N390" i="3"/>
  <c r="A390" i="3"/>
  <c r="N391" i="3"/>
  <c r="A391" i="3"/>
  <c r="N127" i="3"/>
  <c r="N126" i="3"/>
  <c r="N125" i="3"/>
  <c r="N124" i="3"/>
  <c r="A127" i="3"/>
  <c r="A126" i="3"/>
  <c r="A125" i="3"/>
  <c r="A124" i="3"/>
  <c r="N41" i="3"/>
  <c r="A41" i="3"/>
  <c r="N390" i="14"/>
  <c r="A390" i="14"/>
  <c r="N391" i="14"/>
  <c r="A391" i="14"/>
  <c r="N127" i="14"/>
  <c r="N126" i="14"/>
  <c r="N125" i="14"/>
  <c r="N124" i="14"/>
  <c r="A127" i="14"/>
  <c r="A126" i="14"/>
  <c r="A125" i="14"/>
  <c r="A124" i="14"/>
  <c r="N41" i="14"/>
  <c r="A41" i="14"/>
  <c r="G392" i="10"/>
  <c r="H41" i="10"/>
  <c r="F41" i="10"/>
  <c r="E41" i="10"/>
  <c r="D41" i="10"/>
  <c r="C41" i="10"/>
  <c r="N390" i="10"/>
  <c r="A390" i="10"/>
  <c r="N391" i="10"/>
  <c r="A391" i="10"/>
  <c r="N127" i="10"/>
  <c r="N126" i="10"/>
  <c r="N125" i="10"/>
  <c r="N124" i="10"/>
  <c r="A127" i="10"/>
  <c r="A126" i="10"/>
  <c r="A125" i="10"/>
  <c r="A124" i="10"/>
  <c r="N41" i="10"/>
  <c r="A41" i="10"/>
  <c r="L391" i="8"/>
  <c r="L41" i="8" s="1"/>
  <c r="F41" i="8"/>
  <c r="E41" i="8"/>
  <c r="D41" i="8"/>
  <c r="C41" i="8"/>
  <c r="N390" i="8"/>
  <c r="A390" i="8"/>
  <c r="N391" i="8"/>
  <c r="A391" i="8"/>
  <c r="N127" i="8"/>
  <c r="N126" i="8"/>
  <c r="N125" i="8"/>
  <c r="N124" i="8"/>
  <c r="A127" i="8"/>
  <c r="A126" i="8"/>
  <c r="A125" i="8"/>
  <c r="A124" i="8"/>
  <c r="N41" i="8"/>
  <c r="A41" i="8"/>
  <c r="G392" i="7"/>
  <c r="H41" i="7"/>
  <c r="F41" i="7"/>
  <c r="E41" i="7"/>
  <c r="D41" i="7"/>
  <c r="C41" i="7"/>
  <c r="N390" i="7"/>
  <c r="A390" i="7"/>
  <c r="N391" i="7"/>
  <c r="A391" i="7"/>
  <c r="N127" i="7"/>
  <c r="N126" i="7"/>
  <c r="N125" i="7"/>
  <c r="N124" i="7"/>
  <c r="A127" i="7"/>
  <c r="A126" i="7"/>
  <c r="A125" i="7"/>
  <c r="A124" i="7"/>
  <c r="N41" i="7"/>
  <c r="A41" i="7"/>
  <c r="G392" i="1"/>
  <c r="F41" i="1"/>
  <c r="E41" i="1"/>
  <c r="D41" i="1"/>
  <c r="C41" i="1"/>
  <c r="N390" i="1"/>
  <c r="A390" i="1"/>
  <c r="N391" i="1"/>
  <c r="A391" i="1"/>
  <c r="N127" i="1"/>
  <c r="N126" i="1"/>
  <c r="N125" i="1"/>
  <c r="N124" i="1"/>
  <c r="A127" i="1"/>
  <c r="A126" i="1"/>
  <c r="A125" i="1"/>
  <c r="A124" i="1"/>
  <c r="N41" i="1"/>
  <c r="A41" i="1"/>
  <c r="H41" i="11"/>
  <c r="N390" i="11"/>
  <c r="A390" i="11"/>
  <c r="N391" i="11"/>
  <c r="A391" i="11"/>
  <c r="N127" i="11"/>
  <c r="N126" i="11"/>
  <c r="N125" i="11"/>
  <c r="N124" i="11"/>
  <c r="A127" i="11"/>
  <c r="A126" i="11"/>
  <c r="A125" i="11"/>
  <c r="A124" i="11"/>
  <c r="N41" i="11"/>
  <c r="A41" i="11"/>
  <c r="G392" i="2"/>
  <c r="L391" i="2"/>
  <c r="L41" i="2" s="1"/>
  <c r="F41" i="2"/>
  <c r="E41" i="2"/>
  <c r="D41" i="2"/>
  <c r="C41" i="2"/>
  <c r="N390" i="2"/>
  <c r="A390" i="2"/>
  <c r="N391" i="2"/>
  <c r="A391" i="2"/>
  <c r="N127" i="2"/>
  <c r="N126" i="2"/>
  <c r="N125" i="2"/>
  <c r="N124" i="2"/>
  <c r="A127" i="2"/>
  <c r="A126" i="2"/>
  <c r="A125" i="2"/>
  <c r="A124" i="2"/>
  <c r="N41" i="2"/>
  <c r="A41" i="2"/>
  <c r="G392" i="4"/>
  <c r="H41" i="4"/>
  <c r="F41" i="4"/>
  <c r="E41" i="4"/>
  <c r="D41" i="4"/>
  <c r="C41" i="4"/>
  <c r="N390" i="4"/>
  <c r="A390" i="4"/>
  <c r="N391" i="4"/>
  <c r="A391" i="4"/>
  <c r="N127" i="4"/>
  <c r="N126" i="4"/>
  <c r="N125" i="4"/>
  <c r="N124" i="4"/>
  <c r="A127" i="4"/>
  <c r="A126" i="4"/>
  <c r="A125" i="4"/>
  <c r="A124" i="4"/>
  <c r="N41" i="4"/>
  <c r="A41" i="4"/>
  <c r="N390" i="5"/>
  <c r="A390" i="5"/>
  <c r="N391" i="5"/>
  <c r="A391" i="5"/>
  <c r="N389" i="5"/>
  <c r="A389" i="5"/>
  <c r="N127" i="5"/>
  <c r="N126" i="5"/>
  <c r="N125" i="5"/>
  <c r="N124" i="5"/>
  <c r="A127" i="5"/>
  <c r="A126" i="5"/>
  <c r="A125" i="5"/>
  <c r="A124" i="5"/>
  <c r="N41" i="5"/>
  <c r="A41" i="5"/>
  <c r="K390" i="12"/>
  <c r="A390" i="12"/>
  <c r="N390" i="6"/>
  <c r="A390" i="6"/>
  <c r="G392" i="12"/>
  <c r="H41" i="12"/>
  <c r="F41" i="12"/>
  <c r="E41" i="12"/>
  <c r="D41" i="12"/>
  <c r="C41" i="12"/>
  <c r="K391" i="12"/>
  <c r="A391" i="12"/>
  <c r="K127" i="12"/>
  <c r="K126" i="12"/>
  <c r="K125" i="12"/>
  <c r="K124" i="12"/>
  <c r="A127" i="12"/>
  <c r="A126" i="12"/>
  <c r="A125" i="12"/>
  <c r="A124" i="12"/>
  <c r="K41" i="12"/>
  <c r="A41" i="12"/>
  <c r="N127" i="6"/>
  <c r="N126" i="6"/>
  <c r="N125" i="6"/>
  <c r="N124" i="6"/>
  <c r="A127" i="6"/>
  <c r="A126" i="6"/>
  <c r="A125" i="6"/>
  <c r="A124" i="6"/>
  <c r="A41" i="6"/>
  <c r="G392" i="6"/>
  <c r="H41" i="6"/>
  <c r="F41" i="6"/>
  <c r="E41" i="6"/>
  <c r="D41" i="6"/>
  <c r="C41" i="6"/>
  <c r="N391" i="6"/>
  <c r="A391" i="6"/>
  <c r="G392" i="8" l="1"/>
  <c r="G391" i="8"/>
  <c r="G41" i="8" s="1"/>
  <c r="H124" i="9"/>
  <c r="C124" i="9"/>
  <c r="D124" i="9"/>
  <c r="E124" i="9"/>
  <c r="F124" i="9"/>
  <c r="E124" i="12"/>
  <c r="F124" i="1"/>
  <c r="L124" i="8"/>
  <c r="H124" i="4"/>
  <c r="C124" i="2"/>
  <c r="E124" i="7"/>
  <c r="E124" i="10"/>
  <c r="C124" i="3"/>
  <c r="F124" i="4"/>
  <c r="H124" i="12"/>
  <c r="C124" i="6"/>
  <c r="D124" i="2"/>
  <c r="F124" i="7"/>
  <c r="F124" i="10"/>
  <c r="D124" i="3"/>
  <c r="H124" i="7"/>
  <c r="C124" i="8"/>
  <c r="H124" i="10"/>
  <c r="E124" i="3"/>
  <c r="E124" i="4"/>
  <c r="F124" i="12"/>
  <c r="D124" i="10"/>
  <c r="D124" i="6"/>
  <c r="E124" i="2"/>
  <c r="E124" i="6"/>
  <c r="F124" i="2"/>
  <c r="C124" i="1"/>
  <c r="D124" i="8"/>
  <c r="F124" i="3"/>
  <c r="C124" i="7"/>
  <c r="C124" i="12"/>
  <c r="C124" i="4"/>
  <c r="L124" i="2"/>
  <c r="D124" i="1"/>
  <c r="E124" i="8"/>
  <c r="H124" i="3"/>
  <c r="C124" i="10"/>
  <c r="D124" i="7"/>
  <c r="F124" i="6"/>
  <c r="H124" i="11"/>
  <c r="H124" i="6"/>
  <c r="D124" i="12"/>
  <c r="D124" i="4"/>
  <c r="E124" i="1"/>
  <c r="F124" i="8"/>
  <c r="L391" i="6"/>
  <c r="L41" i="6" s="1"/>
  <c r="L391" i="4"/>
  <c r="L41" i="4" s="1"/>
  <c r="L391" i="10"/>
  <c r="L41" i="10" s="1"/>
  <c r="L391" i="7"/>
  <c r="L41" i="7" s="1"/>
  <c r="C41" i="5"/>
  <c r="L391" i="11"/>
  <c r="L41" i="11" s="1"/>
  <c r="L391" i="3"/>
  <c r="L41" i="3" s="1"/>
  <c r="D41" i="5"/>
  <c r="L391" i="9"/>
  <c r="L41" i="9" s="1"/>
  <c r="B16" i="18"/>
  <c r="F41" i="5"/>
  <c r="E41" i="5"/>
  <c r="H41" i="1"/>
  <c r="H41" i="5"/>
  <c r="G392" i="5"/>
  <c r="L389" i="15"/>
  <c r="A389" i="15"/>
  <c r="R122" i="15"/>
  <c r="P122" i="15"/>
  <c r="N122" i="15"/>
  <c r="N22" i="15" s="1"/>
  <c r="J22" i="15"/>
  <c r="H22" i="15"/>
  <c r="D22" i="15"/>
  <c r="E22" i="15"/>
  <c r="F22" i="15"/>
  <c r="G22" i="15"/>
  <c r="C22" i="15"/>
  <c r="N389" i="9"/>
  <c r="A389" i="9"/>
  <c r="G389" i="13"/>
  <c r="K389" i="13"/>
  <c r="A389" i="13"/>
  <c r="N389" i="3"/>
  <c r="A389" i="3"/>
  <c r="N389" i="14"/>
  <c r="A389" i="14"/>
  <c r="L122" i="14"/>
  <c r="I122" i="14"/>
  <c r="D122" i="14"/>
  <c r="D22" i="14" s="1"/>
  <c r="E122" i="14"/>
  <c r="E22" i="14" s="1"/>
  <c r="F122" i="14"/>
  <c r="G122" i="14"/>
  <c r="G22" i="14" s="1"/>
  <c r="H122" i="14"/>
  <c r="H22" i="14" s="1"/>
  <c r="C122" i="14"/>
  <c r="C22" i="14" s="1"/>
  <c r="L22" i="14"/>
  <c r="I22" i="14"/>
  <c r="F22" i="14"/>
  <c r="L389" i="10"/>
  <c r="N389" i="10"/>
  <c r="A389" i="10"/>
  <c r="N389" i="8"/>
  <c r="A389" i="8"/>
  <c r="G391" i="7"/>
  <c r="G41" i="7" s="1"/>
  <c r="N389" i="7"/>
  <c r="A389" i="7"/>
  <c r="G391" i="1"/>
  <c r="G41" i="1" s="1"/>
  <c r="N389" i="1"/>
  <c r="A389" i="1"/>
  <c r="N389" i="11"/>
  <c r="I122" i="11"/>
  <c r="D122" i="11"/>
  <c r="E122" i="11"/>
  <c r="F122" i="11"/>
  <c r="F22" i="11" s="1"/>
  <c r="G122" i="11"/>
  <c r="C122" i="11"/>
  <c r="I22" i="11"/>
  <c r="D22" i="11"/>
  <c r="E22" i="11"/>
  <c r="C22" i="11"/>
  <c r="G391" i="2"/>
  <c r="G41" i="2" s="1"/>
  <c r="L389" i="2"/>
  <c r="B15" i="18" s="1"/>
  <c r="N389" i="2"/>
  <c r="A389" i="2"/>
  <c r="N389" i="4"/>
  <c r="A389" i="4"/>
  <c r="I122" i="12"/>
  <c r="I22" i="12" s="1"/>
  <c r="K389" i="12"/>
  <c r="A389" i="12"/>
  <c r="I122" i="6"/>
  <c r="I22" i="6" s="1"/>
  <c r="L389" i="6"/>
  <c r="N389" i="6"/>
  <c r="A389" i="6"/>
  <c r="L124" i="9" l="1"/>
  <c r="L124" i="4"/>
  <c r="L124" i="10"/>
  <c r="L124" i="6"/>
  <c r="L124" i="7"/>
  <c r="D124" i="5"/>
  <c r="H124" i="5"/>
  <c r="L124" i="3"/>
  <c r="H124" i="1"/>
  <c r="L124" i="11"/>
  <c r="F124" i="5"/>
  <c r="E124" i="5"/>
  <c r="C124" i="5"/>
  <c r="G124" i="1"/>
  <c r="G124" i="7"/>
  <c r="G124" i="2"/>
  <c r="I122" i="9"/>
  <c r="I22" i="9" s="1"/>
  <c r="G391" i="9"/>
  <c r="G41" i="9" s="1"/>
  <c r="G391" i="10"/>
  <c r="G41" i="10" s="1"/>
  <c r="I122" i="3"/>
  <c r="I22" i="3" s="1"/>
  <c r="G391" i="3"/>
  <c r="G41" i="3" s="1"/>
  <c r="L391" i="5"/>
  <c r="L41" i="5" s="1"/>
  <c r="L389" i="5"/>
  <c r="B46" i="18" s="1"/>
  <c r="D58" i="18" s="1"/>
  <c r="G391" i="4"/>
  <c r="G41" i="4" s="1"/>
  <c r="I122" i="5"/>
  <c r="I22" i="5" s="1"/>
  <c r="G391" i="12"/>
  <c r="G41" i="12" s="1"/>
  <c r="I122" i="1"/>
  <c r="I22" i="1" s="1"/>
  <c r="I122" i="7"/>
  <c r="I22" i="7" s="1"/>
  <c r="I122" i="8"/>
  <c r="I22" i="8" s="1"/>
  <c r="L391" i="1"/>
  <c r="L41" i="1" s="1"/>
  <c r="G391" i="6"/>
  <c r="G41" i="6" s="1"/>
  <c r="I122" i="4"/>
  <c r="I22" i="4" s="1"/>
  <c r="L389" i="7"/>
  <c r="L389" i="11"/>
  <c r="L389" i="9"/>
  <c r="L389" i="3"/>
  <c r="I122" i="10"/>
  <c r="I22" i="10" s="1"/>
  <c r="L389" i="8"/>
  <c r="L389" i="1"/>
  <c r="B76" i="18" s="1"/>
  <c r="D88" i="18" s="1"/>
  <c r="I122" i="2"/>
  <c r="I22" i="2" s="1"/>
  <c r="L389" i="4"/>
  <c r="A388" i="7"/>
  <c r="L388" i="7"/>
  <c r="N388" i="7"/>
  <c r="G124" i="9" l="1"/>
  <c r="L124" i="1"/>
  <c r="L124" i="5"/>
  <c r="G124" i="8"/>
  <c r="G124" i="3"/>
  <c r="G124" i="6"/>
  <c r="G124" i="4"/>
  <c r="G124" i="12"/>
  <c r="G124" i="10"/>
  <c r="B47" i="18"/>
  <c r="B77" i="18"/>
  <c r="K391" i="16"/>
  <c r="K41" i="16" s="1"/>
  <c r="H122" i="7"/>
  <c r="G391" i="5"/>
  <c r="G41" i="5" s="1"/>
  <c r="E122" i="7"/>
  <c r="C122" i="7"/>
  <c r="D122" i="7"/>
  <c r="F122" i="7"/>
  <c r="G388" i="7"/>
  <c r="G389" i="7"/>
  <c r="K389" i="16"/>
  <c r="A388" i="15"/>
  <c r="L388" i="15"/>
  <c r="G389" i="9"/>
  <c r="L388" i="9"/>
  <c r="A388" i="9"/>
  <c r="N388" i="9"/>
  <c r="A388" i="13"/>
  <c r="G388" i="13"/>
  <c r="K388" i="13"/>
  <c r="G389" i="3"/>
  <c r="L388" i="3"/>
  <c r="A388" i="3"/>
  <c r="N388" i="3"/>
  <c r="A388" i="14"/>
  <c r="N388" i="14"/>
  <c r="G389" i="10"/>
  <c r="L388" i="10"/>
  <c r="A388" i="10"/>
  <c r="N388" i="10"/>
  <c r="G389" i="8"/>
  <c r="L388" i="8"/>
  <c r="A388" i="8"/>
  <c r="N388" i="8"/>
  <c r="G389" i="1"/>
  <c r="A388" i="1"/>
  <c r="N388" i="1"/>
  <c r="L388" i="11"/>
  <c r="N388" i="11"/>
  <c r="G389" i="2"/>
  <c r="L388" i="2"/>
  <c r="B14" i="18" s="1"/>
  <c r="A388" i="2"/>
  <c r="N388" i="2"/>
  <c r="G389" i="4"/>
  <c r="L388" i="4"/>
  <c r="A388" i="4"/>
  <c r="N388" i="4"/>
  <c r="A388" i="5"/>
  <c r="N388" i="5"/>
  <c r="G389" i="12"/>
  <c r="A388" i="12"/>
  <c r="K388" i="12"/>
  <c r="G389" i="6"/>
  <c r="L388" i="6"/>
  <c r="A388" i="6"/>
  <c r="N388" i="6"/>
  <c r="E122" i="8" l="1"/>
  <c r="F122" i="8"/>
  <c r="K124" i="16"/>
  <c r="G124" i="5"/>
  <c r="C122" i="8"/>
  <c r="D122" i="8"/>
  <c r="H122" i="8"/>
  <c r="G389" i="5"/>
  <c r="C122" i="6"/>
  <c r="L388" i="1"/>
  <c r="B75" i="18" s="1"/>
  <c r="D87" i="18" s="1"/>
  <c r="L388" i="5"/>
  <c r="B45" i="18" s="1"/>
  <c r="D57" i="18" s="1"/>
  <c r="G388" i="8"/>
  <c r="K388" i="16" l="1"/>
  <c r="A387" i="15"/>
  <c r="L387" i="15"/>
  <c r="G388" i="9"/>
  <c r="F122" i="9"/>
  <c r="E122" i="9"/>
  <c r="D122" i="9"/>
  <c r="C122" i="9"/>
  <c r="A387" i="9"/>
  <c r="N387" i="9"/>
  <c r="A387" i="13"/>
  <c r="G387" i="13"/>
  <c r="K387" i="13"/>
  <c r="G388" i="3"/>
  <c r="F122" i="3"/>
  <c r="E122" i="3"/>
  <c r="D122" i="3"/>
  <c r="C122" i="3"/>
  <c r="A387" i="3"/>
  <c r="N387" i="3"/>
  <c r="A387" i="14"/>
  <c r="N387" i="14"/>
  <c r="G388" i="10"/>
  <c r="F122" i="10"/>
  <c r="E122" i="10"/>
  <c r="D122" i="10"/>
  <c r="C122" i="10"/>
  <c r="A387" i="10"/>
  <c r="N387" i="10"/>
  <c r="L387" i="8"/>
  <c r="L122" i="8" s="1"/>
  <c r="A387" i="8"/>
  <c r="N387" i="8"/>
  <c r="L387" i="7"/>
  <c r="L122" i="7" s="1"/>
  <c r="A387" i="7"/>
  <c r="N387" i="7"/>
  <c r="G388" i="1"/>
  <c r="F122" i="1"/>
  <c r="E122" i="1"/>
  <c r="D122" i="1"/>
  <c r="C122" i="1"/>
  <c r="A387" i="1"/>
  <c r="N387" i="1"/>
  <c r="N387" i="11"/>
  <c r="G388" i="2"/>
  <c r="F122" i="2"/>
  <c r="E122" i="2"/>
  <c r="D122" i="2"/>
  <c r="C122" i="2"/>
  <c r="A387" i="2"/>
  <c r="N387" i="2"/>
  <c r="G388" i="4"/>
  <c r="A387" i="4"/>
  <c r="N387" i="4"/>
  <c r="A387" i="5"/>
  <c r="N387" i="5"/>
  <c r="G388" i="12"/>
  <c r="H122" i="12"/>
  <c r="F122" i="12"/>
  <c r="E122" i="12"/>
  <c r="D122" i="12"/>
  <c r="C122" i="12"/>
  <c r="A387" i="12"/>
  <c r="K387" i="12"/>
  <c r="G388" i="6"/>
  <c r="H122" i="6"/>
  <c r="F122" i="6"/>
  <c r="E122" i="6"/>
  <c r="D122" i="6"/>
  <c r="L387" i="6"/>
  <c r="L122" i="6" s="1"/>
  <c r="A387" i="6"/>
  <c r="N387" i="6"/>
  <c r="C122" i="5" l="1"/>
  <c r="C122" i="4"/>
  <c r="D122" i="5"/>
  <c r="D122" i="4"/>
  <c r="L387" i="9"/>
  <c r="L122" i="9" s="1"/>
  <c r="H122" i="9"/>
  <c r="L387" i="11"/>
  <c r="L122" i="11" s="1"/>
  <c r="H122" i="11"/>
  <c r="E122" i="5"/>
  <c r="E122" i="4"/>
  <c r="L387" i="10"/>
  <c r="L122" i="10" s="1"/>
  <c r="H122" i="10"/>
  <c r="F122" i="5"/>
  <c r="F122" i="4"/>
  <c r="L387" i="2"/>
  <c r="B13" i="18" s="1"/>
  <c r="H122" i="2"/>
  <c r="L387" i="4"/>
  <c r="L122" i="4" s="1"/>
  <c r="H122" i="4"/>
  <c r="L387" i="3"/>
  <c r="L122" i="3" s="1"/>
  <c r="H122" i="3"/>
  <c r="G388" i="5"/>
  <c r="R121" i="15"/>
  <c r="P121" i="15"/>
  <c r="N121" i="15"/>
  <c r="L121" i="14"/>
  <c r="I121" i="14"/>
  <c r="H121" i="14"/>
  <c r="G121" i="14"/>
  <c r="F121" i="14"/>
  <c r="E121" i="14"/>
  <c r="D121" i="14"/>
  <c r="C121" i="14"/>
  <c r="I121" i="11"/>
  <c r="G121" i="11"/>
  <c r="G22" i="11" s="1"/>
  <c r="F121" i="11"/>
  <c r="E121" i="11"/>
  <c r="D121" i="11"/>
  <c r="C121" i="11"/>
  <c r="K121" i="12"/>
  <c r="L387" i="1" l="1"/>
  <c r="B74" i="18" s="1"/>
  <c r="D86" i="18" s="1"/>
  <c r="H122" i="1"/>
  <c r="L122" i="2"/>
  <c r="L387" i="5"/>
  <c r="B44" i="18" s="1"/>
  <c r="D56" i="18" s="1"/>
  <c r="H122" i="5"/>
  <c r="A386" i="15"/>
  <c r="L386" i="15"/>
  <c r="G387" i="9"/>
  <c r="G122" i="9" s="1"/>
  <c r="L386" i="9"/>
  <c r="A386" i="9"/>
  <c r="N386" i="9"/>
  <c r="A386" i="13"/>
  <c r="G386" i="13"/>
  <c r="K386" i="13"/>
  <c r="G387" i="3"/>
  <c r="G122" i="3" s="1"/>
  <c r="L386" i="3"/>
  <c r="A386" i="3"/>
  <c r="N386" i="3"/>
  <c r="A386" i="14"/>
  <c r="N386" i="14"/>
  <c r="G387" i="10"/>
  <c r="G122" i="10" s="1"/>
  <c r="L386" i="10"/>
  <c r="A386" i="10"/>
  <c r="N386" i="10"/>
  <c r="L386" i="8"/>
  <c r="A386" i="8"/>
  <c r="N386" i="8"/>
  <c r="A386" i="7"/>
  <c r="N386" i="7"/>
  <c r="A386" i="1"/>
  <c r="N386" i="1"/>
  <c r="L386" i="11"/>
  <c r="N386" i="11"/>
  <c r="A386" i="2"/>
  <c r="N386" i="2"/>
  <c r="G387" i="4"/>
  <c r="G122" i="4" s="1"/>
  <c r="L386" i="4"/>
  <c r="A386" i="4"/>
  <c r="N386" i="4"/>
  <c r="A386" i="5"/>
  <c r="N386" i="5"/>
  <c r="K386" i="12"/>
  <c r="A386" i="12"/>
  <c r="L386" i="6"/>
  <c r="N386" i="6"/>
  <c r="A386" i="6"/>
  <c r="L122" i="1" l="1"/>
  <c r="L122" i="5"/>
  <c r="K387" i="16"/>
  <c r="K122" i="16" s="1"/>
  <c r="I121" i="2"/>
  <c r="G387" i="2"/>
  <c r="G122" i="2" s="1"/>
  <c r="I121" i="6"/>
  <c r="G387" i="6"/>
  <c r="G122" i="6" s="1"/>
  <c r="I121" i="12"/>
  <c r="G387" i="12"/>
  <c r="G122" i="12" s="1"/>
  <c r="I121" i="1"/>
  <c r="G387" i="1"/>
  <c r="G122" i="1" s="1"/>
  <c r="I121" i="7"/>
  <c r="G387" i="7"/>
  <c r="G122" i="7" s="1"/>
  <c r="I121" i="8"/>
  <c r="G387" i="8"/>
  <c r="G122" i="8" s="1"/>
  <c r="I121" i="10"/>
  <c r="I121" i="3"/>
  <c r="I121" i="4"/>
  <c r="I121" i="9"/>
  <c r="G387" i="5"/>
  <c r="G122" i="5" s="1"/>
  <c r="L386" i="5"/>
  <c r="B43" i="18" s="1"/>
  <c r="D55" i="18" s="1"/>
  <c r="L386" i="1"/>
  <c r="B73" i="18" s="1"/>
  <c r="D85" i="18" s="1"/>
  <c r="L386" i="7"/>
  <c r="L386" i="2"/>
  <c r="B12" i="18" s="1"/>
  <c r="I121" i="5" l="1"/>
  <c r="K386" i="16"/>
  <c r="L385" i="15"/>
  <c r="A385" i="15"/>
  <c r="L385" i="9"/>
  <c r="A385" i="9"/>
  <c r="N385" i="9"/>
  <c r="G385" i="13"/>
  <c r="K385" i="13"/>
  <c r="A385" i="13"/>
  <c r="L385" i="3"/>
  <c r="N385" i="3"/>
  <c r="A385" i="3"/>
  <c r="N385" i="14"/>
  <c r="A385" i="14"/>
  <c r="L385" i="10"/>
  <c r="N385" i="10"/>
  <c r="A385" i="10"/>
  <c r="L385" i="8"/>
  <c r="A385" i="8"/>
  <c r="N385" i="8"/>
  <c r="L385" i="7"/>
  <c r="N385" i="7"/>
  <c r="A385" i="7"/>
  <c r="N385" i="1"/>
  <c r="A385" i="1"/>
  <c r="L385" i="11"/>
  <c r="N385" i="11"/>
  <c r="L385" i="2"/>
  <c r="B11" i="18" s="1"/>
  <c r="N385" i="2"/>
  <c r="A385" i="2"/>
  <c r="L385" i="4"/>
  <c r="N385" i="4"/>
  <c r="A385" i="4"/>
  <c r="G386" i="2" l="1"/>
  <c r="I40" i="2"/>
  <c r="G386" i="9"/>
  <c r="I40" i="9"/>
  <c r="G386" i="3"/>
  <c r="I40" i="3"/>
  <c r="G386" i="4"/>
  <c r="I40" i="4"/>
  <c r="G386" i="1"/>
  <c r="I40" i="1"/>
  <c r="G386" i="7"/>
  <c r="I40" i="7"/>
  <c r="G386" i="8"/>
  <c r="I40" i="8"/>
  <c r="G386" i="10"/>
  <c r="I40" i="10"/>
  <c r="H121" i="11"/>
  <c r="L385" i="1"/>
  <c r="B72" i="18" s="1"/>
  <c r="D84" i="18" s="1"/>
  <c r="L385" i="5"/>
  <c r="B42" i="18" s="1"/>
  <c r="D54" i="18" s="1"/>
  <c r="N385" i="5"/>
  <c r="A385" i="5"/>
  <c r="K385" i="12"/>
  <c r="A385" i="12"/>
  <c r="L385" i="6"/>
  <c r="N385" i="6"/>
  <c r="A385" i="6"/>
  <c r="G386" i="6" l="1"/>
  <c r="I40" i="6"/>
  <c r="G386" i="5"/>
  <c r="I40" i="5"/>
  <c r="G386" i="12"/>
  <c r="I40" i="12"/>
  <c r="K385" i="16"/>
  <c r="G378" i="13"/>
  <c r="G379" i="13"/>
  <c r="G380" i="13"/>
  <c r="G381" i="13"/>
  <c r="G382" i="13"/>
  <c r="G383" i="13"/>
  <c r="G384" i="13"/>
  <c r="A384" i="15" l="1"/>
  <c r="L384" i="15"/>
  <c r="F121" i="9"/>
  <c r="E121" i="9"/>
  <c r="D121" i="9"/>
  <c r="C121" i="9"/>
  <c r="A384" i="9"/>
  <c r="N384" i="9"/>
  <c r="A384" i="13"/>
  <c r="K384" i="13"/>
  <c r="F121" i="3"/>
  <c r="E121" i="3"/>
  <c r="D121" i="3"/>
  <c r="C121" i="3"/>
  <c r="A384" i="3"/>
  <c r="N384" i="3"/>
  <c r="A384" i="14"/>
  <c r="N384" i="14"/>
  <c r="F121" i="10"/>
  <c r="E121" i="10"/>
  <c r="D121" i="10"/>
  <c r="C121" i="10"/>
  <c r="A384" i="10"/>
  <c r="N384" i="10"/>
  <c r="F121" i="8"/>
  <c r="E121" i="8"/>
  <c r="D121" i="8"/>
  <c r="C121" i="8"/>
  <c r="A384" i="8"/>
  <c r="N384" i="8"/>
  <c r="F121" i="7"/>
  <c r="E121" i="7"/>
  <c r="D121" i="7"/>
  <c r="C121" i="7"/>
  <c r="A384" i="7"/>
  <c r="N384" i="7"/>
  <c r="H121" i="1"/>
  <c r="F121" i="1"/>
  <c r="E121" i="1"/>
  <c r="D121" i="1"/>
  <c r="C121" i="1"/>
  <c r="A384" i="1"/>
  <c r="N384" i="1"/>
  <c r="L384" i="11"/>
  <c r="L121" i="11" s="1"/>
  <c r="N384" i="11"/>
  <c r="F121" i="2"/>
  <c r="E121" i="2"/>
  <c r="D121" i="2"/>
  <c r="C121" i="2"/>
  <c r="A384" i="2"/>
  <c r="N384" i="2"/>
  <c r="D121" i="4"/>
  <c r="C121" i="4"/>
  <c r="A384" i="4"/>
  <c r="N384" i="4"/>
  <c r="A384" i="5"/>
  <c r="N384" i="5"/>
  <c r="H121" i="12"/>
  <c r="F121" i="12"/>
  <c r="E121" i="12"/>
  <c r="D121" i="12"/>
  <c r="C121" i="12"/>
  <c r="A384" i="12"/>
  <c r="K384" i="12"/>
  <c r="H121" i="6"/>
  <c r="F121" i="6"/>
  <c r="E121" i="6"/>
  <c r="D121" i="6"/>
  <c r="N384" i="6"/>
  <c r="N383" i="6"/>
  <c r="N382" i="6"/>
  <c r="N381" i="6"/>
  <c r="N380" i="6"/>
  <c r="N379" i="6"/>
  <c r="N378" i="6"/>
  <c r="A384" i="6"/>
  <c r="G385" i="8" l="1"/>
  <c r="G385" i="10"/>
  <c r="G385" i="4"/>
  <c r="G385" i="1"/>
  <c r="G385" i="7"/>
  <c r="G385" i="3"/>
  <c r="G385" i="2"/>
  <c r="G385" i="9"/>
  <c r="G385" i="6"/>
  <c r="G385" i="12"/>
  <c r="C121" i="5"/>
  <c r="D121" i="5"/>
  <c r="L384" i="10"/>
  <c r="L121" i="10" s="1"/>
  <c r="H121" i="10"/>
  <c r="L384" i="7"/>
  <c r="L121" i="7" s="1"/>
  <c r="H121" i="7"/>
  <c r="L384" i="3"/>
  <c r="L121" i="3" s="1"/>
  <c r="H121" i="3"/>
  <c r="L384" i="8"/>
  <c r="L121" i="8" s="1"/>
  <c r="H121" i="8"/>
  <c r="L384" i="6"/>
  <c r="L121" i="6" s="1"/>
  <c r="C121" i="6"/>
  <c r="E121" i="5"/>
  <c r="E121" i="4"/>
  <c r="L384" i="9"/>
  <c r="L121" i="9" s="1"/>
  <c r="H121" i="9"/>
  <c r="F121" i="5"/>
  <c r="F121" i="4"/>
  <c r="H121" i="4"/>
  <c r="L384" i="2"/>
  <c r="B10" i="18" s="1"/>
  <c r="H121" i="2"/>
  <c r="L384" i="1"/>
  <c r="B71" i="18" s="1"/>
  <c r="D83" i="18" s="1"/>
  <c r="L384" i="4"/>
  <c r="L121" i="4" s="1"/>
  <c r="G385" i="5" l="1"/>
  <c r="L121" i="1"/>
  <c r="L121" i="2"/>
  <c r="L384" i="5"/>
  <c r="H121" i="5"/>
  <c r="K384" i="16" l="1"/>
  <c r="K121" i="16" s="1"/>
  <c r="B41" i="18"/>
  <c r="D53" i="18" s="1"/>
  <c r="L121" i="5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R120" i="15" l="1"/>
  <c r="P120" i="15"/>
  <c r="N120" i="15"/>
  <c r="L120" i="14"/>
  <c r="I120" i="14"/>
  <c r="H120" i="14"/>
  <c r="G120" i="14"/>
  <c r="F120" i="14"/>
  <c r="E120" i="14"/>
  <c r="D120" i="14"/>
  <c r="C120" i="14"/>
  <c r="I120" i="11"/>
  <c r="G120" i="11"/>
  <c r="F120" i="11"/>
  <c r="E120" i="11"/>
  <c r="D120" i="11"/>
  <c r="C120" i="11"/>
  <c r="A383" i="15"/>
  <c r="L383" i="15"/>
  <c r="L383" i="9"/>
  <c r="A383" i="9"/>
  <c r="N383" i="9"/>
  <c r="A383" i="13"/>
  <c r="K383" i="13"/>
  <c r="L383" i="3"/>
  <c r="A383" i="3"/>
  <c r="N383" i="3"/>
  <c r="A383" i="14"/>
  <c r="N383" i="14"/>
  <c r="L383" i="10"/>
  <c r="A383" i="10"/>
  <c r="N383" i="10"/>
  <c r="L383" i="8"/>
  <c r="A383" i="8"/>
  <c r="N383" i="8"/>
  <c r="L383" i="7"/>
  <c r="A383" i="7"/>
  <c r="N383" i="7"/>
  <c r="A383" i="1"/>
  <c r="N383" i="1"/>
  <c r="L383" i="11"/>
  <c r="N383" i="11"/>
  <c r="L383" i="2"/>
  <c r="B9" i="18" s="1"/>
  <c r="A383" i="2"/>
  <c r="N383" i="2"/>
  <c r="L383" i="4"/>
  <c r="A383" i="4"/>
  <c r="N383" i="4"/>
  <c r="A383" i="5"/>
  <c r="N383" i="5"/>
  <c r="A383" i="12"/>
  <c r="K383" i="12"/>
  <c r="L383" i="6"/>
  <c r="A383" i="6"/>
  <c r="G384" i="6" l="1"/>
  <c r="G121" i="6" s="1"/>
  <c r="L383" i="1"/>
  <c r="B70" i="18" s="1"/>
  <c r="D82" i="18" s="1"/>
  <c r="G384" i="1"/>
  <c r="G121" i="1" s="1"/>
  <c r="G384" i="8"/>
  <c r="G121" i="8" s="1"/>
  <c r="G384" i="10"/>
  <c r="G121" i="10" s="1"/>
  <c r="G384" i="3"/>
  <c r="G121" i="3" s="1"/>
  <c r="G384" i="7"/>
  <c r="G121" i="7" s="1"/>
  <c r="G384" i="12"/>
  <c r="G121" i="12" s="1"/>
  <c r="G384" i="9"/>
  <c r="G121" i="9" s="1"/>
  <c r="G384" i="4"/>
  <c r="G121" i="4" s="1"/>
  <c r="G384" i="2"/>
  <c r="G121" i="2" s="1"/>
  <c r="I120" i="6"/>
  <c r="I120" i="1"/>
  <c r="I120" i="7"/>
  <c r="I120" i="8"/>
  <c r="I120" i="10"/>
  <c r="I120" i="3"/>
  <c r="I120" i="12"/>
  <c r="I120" i="4"/>
  <c r="I120" i="2"/>
  <c r="I120" i="9"/>
  <c r="L383" i="5"/>
  <c r="B40" i="18" s="1"/>
  <c r="D52" i="18" s="1"/>
  <c r="N382" i="11"/>
  <c r="N381" i="11"/>
  <c r="N380" i="11"/>
  <c r="N379" i="11"/>
  <c r="N378" i="11"/>
  <c r="G384" i="5" l="1"/>
  <c r="G121" i="5" s="1"/>
  <c r="K383" i="16"/>
  <c r="I120" i="5"/>
  <c r="A382" i="15" l="1"/>
  <c r="L382" i="15"/>
  <c r="L382" i="9"/>
  <c r="A382" i="9"/>
  <c r="N382" i="9"/>
  <c r="A382" i="13"/>
  <c r="K382" i="13"/>
  <c r="L382" i="3"/>
  <c r="A382" i="3"/>
  <c r="N382" i="3"/>
  <c r="A382" i="14"/>
  <c r="N382" i="14"/>
  <c r="L382" i="10"/>
  <c r="A382" i="10"/>
  <c r="N382" i="10"/>
  <c r="L382" i="8"/>
  <c r="A382" i="8"/>
  <c r="N382" i="8"/>
  <c r="L382" i="7"/>
  <c r="A382" i="7"/>
  <c r="N382" i="7"/>
  <c r="L382" i="1"/>
  <c r="B69" i="18" s="1"/>
  <c r="D81" i="18" s="1"/>
  <c r="A382" i="1"/>
  <c r="N382" i="1"/>
  <c r="L382" i="11"/>
  <c r="L382" i="2"/>
  <c r="B8" i="18" s="1"/>
  <c r="A382" i="2"/>
  <c r="N382" i="2"/>
  <c r="L382" i="4"/>
  <c r="A382" i="4"/>
  <c r="N382" i="4"/>
  <c r="A382" i="5"/>
  <c r="N382" i="5"/>
  <c r="A382" i="12"/>
  <c r="K382" i="12"/>
  <c r="L382" i="6"/>
  <c r="A382" i="6"/>
  <c r="G383" i="6" l="1"/>
  <c r="G383" i="12"/>
  <c r="G383" i="4"/>
  <c r="G383" i="2"/>
  <c r="G383" i="1"/>
  <c r="G383" i="7"/>
  <c r="G383" i="8"/>
  <c r="G383" i="10"/>
  <c r="G383" i="3"/>
  <c r="G383" i="9"/>
  <c r="L382" i="5"/>
  <c r="B39" i="18" s="1"/>
  <c r="D51" i="18" s="1"/>
  <c r="A381" i="15"/>
  <c r="L381" i="15"/>
  <c r="F120" i="9"/>
  <c r="E120" i="9"/>
  <c r="D120" i="9"/>
  <c r="C120" i="9"/>
  <c r="A381" i="9"/>
  <c r="N381" i="9"/>
  <c r="A381" i="13"/>
  <c r="K381" i="13"/>
  <c r="F120" i="3"/>
  <c r="E120" i="3"/>
  <c r="D120" i="3"/>
  <c r="C120" i="3"/>
  <c r="A381" i="3"/>
  <c r="N381" i="3"/>
  <c r="A381" i="14"/>
  <c r="N381" i="14"/>
  <c r="F120" i="10"/>
  <c r="E120" i="10"/>
  <c r="D120" i="10"/>
  <c r="C120" i="10"/>
  <c r="A381" i="10"/>
  <c r="N381" i="10"/>
  <c r="F120" i="8"/>
  <c r="E120" i="8"/>
  <c r="D120" i="8"/>
  <c r="C120" i="8"/>
  <c r="A381" i="8"/>
  <c r="N381" i="8"/>
  <c r="F120" i="7"/>
  <c r="E120" i="7"/>
  <c r="D120" i="7"/>
  <c r="C120" i="7"/>
  <c r="A381" i="7"/>
  <c r="N381" i="7"/>
  <c r="F120" i="1"/>
  <c r="E120" i="1"/>
  <c r="D120" i="1"/>
  <c r="C120" i="1"/>
  <c r="A381" i="1"/>
  <c r="N381" i="1"/>
  <c r="F120" i="2"/>
  <c r="E120" i="2"/>
  <c r="D120" i="2"/>
  <c r="C120" i="2"/>
  <c r="A381" i="2"/>
  <c r="N381" i="2"/>
  <c r="C120" i="4"/>
  <c r="A381" i="4"/>
  <c r="N381" i="4"/>
  <c r="A381" i="5"/>
  <c r="N381" i="5"/>
  <c r="H120" i="12"/>
  <c r="F120" i="12"/>
  <c r="E120" i="12"/>
  <c r="D120" i="12"/>
  <c r="C120" i="12"/>
  <c r="A381" i="12"/>
  <c r="K381" i="12"/>
  <c r="G382" i="7" l="1"/>
  <c r="G382" i="3"/>
  <c r="G382" i="9"/>
  <c r="G382" i="1"/>
  <c r="G382" i="4"/>
  <c r="G382" i="12"/>
  <c r="G382" i="2"/>
  <c r="G382" i="8"/>
  <c r="G382" i="10"/>
  <c r="C120" i="5"/>
  <c r="G383" i="5"/>
  <c r="K382" i="16"/>
  <c r="F120" i="5"/>
  <c r="F120" i="4"/>
  <c r="L381" i="2"/>
  <c r="B7" i="18" s="1"/>
  <c r="H120" i="2"/>
  <c r="L381" i="8"/>
  <c r="L120" i="8" s="1"/>
  <c r="H120" i="8"/>
  <c r="L381" i="10"/>
  <c r="L120" i="10" s="1"/>
  <c r="H120" i="10"/>
  <c r="L381" i="7"/>
  <c r="L120" i="7" s="1"/>
  <c r="H120" i="7"/>
  <c r="L381" i="11"/>
  <c r="L120" i="11" s="1"/>
  <c r="H120" i="11"/>
  <c r="L381" i="3"/>
  <c r="L120" i="3" s="1"/>
  <c r="H120" i="3"/>
  <c r="L381" i="1"/>
  <c r="B68" i="18" s="1"/>
  <c r="D80" i="18" s="1"/>
  <c r="H120" i="1"/>
  <c r="H120" i="4"/>
  <c r="D120" i="5"/>
  <c r="D120" i="4"/>
  <c r="E120" i="5"/>
  <c r="E120" i="4"/>
  <c r="L381" i="9"/>
  <c r="L120" i="9" s="1"/>
  <c r="H120" i="9"/>
  <c r="H22" i="9" s="1"/>
  <c r="L381" i="4"/>
  <c r="L120" i="4" s="1"/>
  <c r="G382" i="5" l="1"/>
  <c r="L120" i="2"/>
  <c r="L120" i="1"/>
  <c r="L381" i="5"/>
  <c r="B38" i="18" s="1"/>
  <c r="D50" i="18" s="1"/>
  <c r="H120" i="5"/>
  <c r="H120" i="6"/>
  <c r="F120" i="6"/>
  <c r="E120" i="6"/>
  <c r="D120" i="6"/>
  <c r="C120" i="6"/>
  <c r="A381" i="6"/>
  <c r="G382" i="6" l="1"/>
  <c r="L120" i="5"/>
  <c r="K381" i="16"/>
  <c r="K120" i="16" s="1"/>
  <c r="L381" i="6"/>
  <c r="L120" i="6" s="1"/>
  <c r="L380" i="11"/>
  <c r="H40" i="11" l="1"/>
  <c r="L379" i="11"/>
  <c r="L378" i="11"/>
  <c r="L40" i="11" s="1"/>
  <c r="R119" i="15"/>
  <c r="P119" i="15"/>
  <c r="N119" i="15"/>
  <c r="L119" i="14"/>
  <c r="I119" i="14"/>
  <c r="H119" i="14"/>
  <c r="G119" i="14"/>
  <c r="F119" i="14"/>
  <c r="E119" i="14"/>
  <c r="D119" i="14"/>
  <c r="C119" i="14"/>
  <c r="I119" i="11"/>
  <c r="G119" i="11"/>
  <c r="F119" i="11"/>
  <c r="E119" i="11"/>
  <c r="D119" i="11"/>
  <c r="C119" i="11"/>
  <c r="K38" i="13"/>
  <c r="A380" i="15" l="1"/>
  <c r="L380" i="15"/>
  <c r="L380" i="9"/>
  <c r="A380" i="9"/>
  <c r="N380" i="9"/>
  <c r="A380" i="13"/>
  <c r="K380" i="13"/>
  <c r="L380" i="3"/>
  <c r="A380" i="3"/>
  <c r="N380" i="3"/>
  <c r="A380" i="14"/>
  <c r="N380" i="14"/>
  <c r="L380" i="10"/>
  <c r="A380" i="10"/>
  <c r="N380" i="10"/>
  <c r="L380" i="8"/>
  <c r="A380" i="8"/>
  <c r="N380" i="8"/>
  <c r="L380" i="7"/>
  <c r="A380" i="7"/>
  <c r="N380" i="7"/>
  <c r="L380" i="1"/>
  <c r="B67" i="18" s="1"/>
  <c r="D79" i="18" s="1"/>
  <c r="A380" i="1"/>
  <c r="N380" i="1"/>
  <c r="L380" i="2"/>
  <c r="B6" i="18" s="1"/>
  <c r="A380" i="2"/>
  <c r="N380" i="2"/>
  <c r="L380" i="4"/>
  <c r="A380" i="4"/>
  <c r="N380" i="4"/>
  <c r="A380" i="5"/>
  <c r="N380" i="5"/>
  <c r="G381" i="12"/>
  <c r="G120" i="12" s="1"/>
  <c r="A380" i="12"/>
  <c r="K380" i="12"/>
  <c r="L380" i="6"/>
  <c r="A380" i="6"/>
  <c r="G381" i="4" l="1"/>
  <c r="G120" i="4" s="1"/>
  <c r="G381" i="2"/>
  <c r="G120" i="2" s="1"/>
  <c r="G381" i="1"/>
  <c r="G120" i="1" s="1"/>
  <c r="G381" i="7"/>
  <c r="G120" i="7" s="1"/>
  <c r="G381" i="8"/>
  <c r="G120" i="8" s="1"/>
  <c r="G381" i="10"/>
  <c r="G120" i="10" s="1"/>
  <c r="G381" i="3"/>
  <c r="G120" i="3" s="1"/>
  <c r="G381" i="6"/>
  <c r="G120" i="6" s="1"/>
  <c r="G381" i="9"/>
  <c r="G120" i="9" s="1"/>
  <c r="I119" i="2"/>
  <c r="I119" i="1"/>
  <c r="I119" i="7"/>
  <c r="I119" i="8"/>
  <c r="I119" i="10"/>
  <c r="I119" i="4"/>
  <c r="I119" i="3"/>
  <c r="I119" i="12"/>
  <c r="I119" i="6"/>
  <c r="I119" i="9"/>
  <c r="L380" i="5"/>
  <c r="B37" i="18" s="1"/>
  <c r="D49" i="18" s="1"/>
  <c r="G381" i="5" l="1"/>
  <c r="G120" i="5" s="1"/>
  <c r="I119" i="5"/>
  <c r="K380" i="16"/>
  <c r="K285" i="16"/>
  <c r="K284" i="16"/>
  <c r="K283" i="16"/>
  <c r="K282" i="16"/>
  <c r="K281" i="16"/>
  <c r="K280" i="16"/>
  <c r="K279" i="16"/>
  <c r="K278" i="16"/>
  <c r="K277" i="16"/>
  <c r="K276" i="16"/>
  <c r="K275" i="16"/>
  <c r="K274" i="16"/>
  <c r="K324" i="16"/>
  <c r="K323" i="16"/>
  <c r="K322" i="16"/>
  <c r="K321" i="16"/>
  <c r="K320" i="16"/>
  <c r="K319" i="16"/>
  <c r="K318" i="16"/>
  <c r="K317" i="16"/>
  <c r="K316" i="16"/>
  <c r="K315" i="16"/>
  <c r="K314" i="16"/>
  <c r="K313" i="16"/>
  <c r="K311" i="16"/>
  <c r="K310" i="16"/>
  <c r="K309" i="16"/>
  <c r="K308" i="16"/>
  <c r="K307" i="16"/>
  <c r="K306" i="16"/>
  <c r="K305" i="16"/>
  <c r="K304" i="16"/>
  <c r="K303" i="16"/>
  <c r="K302" i="16"/>
  <c r="K301" i="16"/>
  <c r="K300" i="16"/>
  <c r="K288" i="16"/>
  <c r="K289" i="16"/>
  <c r="K290" i="16"/>
  <c r="K291" i="16"/>
  <c r="K292" i="16"/>
  <c r="K293" i="16"/>
  <c r="K294" i="16"/>
  <c r="K295" i="16"/>
  <c r="K296" i="16"/>
  <c r="K297" i="16"/>
  <c r="K298" i="16"/>
  <c r="K287" i="16"/>
  <c r="L379" i="15" l="1"/>
  <c r="A379" i="15"/>
  <c r="L379" i="9"/>
  <c r="N379" i="9"/>
  <c r="A379" i="9"/>
  <c r="K379" i="13"/>
  <c r="A379" i="13"/>
  <c r="K114" i="13"/>
  <c r="L379" i="3"/>
  <c r="N379" i="3"/>
  <c r="A379" i="3"/>
  <c r="A378" i="3"/>
  <c r="C40" i="3"/>
  <c r="E40" i="3"/>
  <c r="H40" i="3"/>
  <c r="N378" i="3"/>
  <c r="N377" i="3"/>
  <c r="A377" i="3"/>
  <c r="N379" i="14"/>
  <c r="A379" i="14"/>
  <c r="L379" i="10"/>
  <c r="N379" i="10"/>
  <c r="A379" i="10"/>
  <c r="L379" i="8"/>
  <c r="N379" i="8"/>
  <c r="A379" i="8"/>
  <c r="L379" i="7"/>
  <c r="N379" i="7"/>
  <c r="A379" i="7"/>
  <c r="A378" i="7"/>
  <c r="E40" i="7"/>
  <c r="F40" i="7"/>
  <c r="N378" i="7"/>
  <c r="L379" i="1"/>
  <c r="B66" i="18" s="1"/>
  <c r="D78" i="18" s="1"/>
  <c r="N379" i="1"/>
  <c r="A379" i="1"/>
  <c r="L379" i="2"/>
  <c r="B5" i="18" s="1"/>
  <c r="N379" i="2"/>
  <c r="A379" i="2"/>
  <c r="L379" i="4"/>
  <c r="N379" i="4"/>
  <c r="A379" i="4"/>
  <c r="A378" i="4"/>
  <c r="E40" i="4"/>
  <c r="F40" i="4"/>
  <c r="N378" i="4"/>
  <c r="N379" i="5"/>
  <c r="A379" i="5"/>
  <c r="A378" i="5"/>
  <c r="N378" i="5"/>
  <c r="K379" i="12"/>
  <c r="A379" i="12"/>
  <c r="L379" i="6"/>
  <c r="A379" i="6"/>
  <c r="D40" i="3" l="1"/>
  <c r="H40" i="7"/>
  <c r="H40" i="4"/>
  <c r="D40" i="4"/>
  <c r="D40" i="7"/>
  <c r="C40" i="7"/>
  <c r="F40" i="3"/>
  <c r="C40" i="4"/>
  <c r="G380" i="4"/>
  <c r="G380" i="3"/>
  <c r="G380" i="12"/>
  <c r="G380" i="6"/>
  <c r="G380" i="9"/>
  <c r="G380" i="2"/>
  <c r="G380" i="7"/>
  <c r="G380" i="10"/>
  <c r="G380" i="1"/>
  <c r="G380" i="8"/>
  <c r="H119" i="7"/>
  <c r="H22" i="7" s="1"/>
  <c r="C119" i="3"/>
  <c r="C22" i="3" s="1"/>
  <c r="F40" i="5"/>
  <c r="F119" i="4"/>
  <c r="F22" i="4" s="1"/>
  <c r="F119" i="7"/>
  <c r="F22" i="7" s="1"/>
  <c r="E119" i="7"/>
  <c r="E22" i="7" s="1"/>
  <c r="H119" i="4"/>
  <c r="H22" i="4" s="1"/>
  <c r="E119" i="4"/>
  <c r="E22" i="4" s="1"/>
  <c r="D119" i="4"/>
  <c r="D22" i="4" s="1"/>
  <c r="D119" i="7"/>
  <c r="D22" i="7" s="1"/>
  <c r="H119" i="3"/>
  <c r="H22" i="3" s="1"/>
  <c r="C119" i="7"/>
  <c r="C22" i="7" s="1"/>
  <c r="F119" i="3"/>
  <c r="F22" i="3" s="1"/>
  <c r="C119" i="4"/>
  <c r="C22" i="4" s="1"/>
  <c r="E119" i="3"/>
  <c r="E22" i="3" s="1"/>
  <c r="D119" i="3"/>
  <c r="D22" i="3" s="1"/>
  <c r="G379" i="3"/>
  <c r="G379" i="4"/>
  <c r="G379" i="7"/>
  <c r="L378" i="7"/>
  <c r="L40" i="7" s="1"/>
  <c r="L378" i="4"/>
  <c r="L40" i="4" s="1"/>
  <c r="E40" i="5"/>
  <c r="D40" i="5"/>
  <c r="C40" i="5"/>
  <c r="L378" i="3"/>
  <c r="L40" i="3" s="1"/>
  <c r="L379" i="5"/>
  <c r="B36" i="18" s="1"/>
  <c r="D48" i="18" s="1"/>
  <c r="L114" i="15"/>
  <c r="L115" i="15"/>
  <c r="L116" i="15"/>
  <c r="L117" i="15"/>
  <c r="L120" i="15"/>
  <c r="L121" i="15"/>
  <c r="L122" i="15"/>
  <c r="L119" i="15"/>
  <c r="N115" i="9"/>
  <c r="N116" i="9"/>
  <c r="N117" i="9"/>
  <c r="N119" i="9"/>
  <c r="N120" i="9"/>
  <c r="N121" i="9"/>
  <c r="N122" i="9"/>
  <c r="N114" i="9"/>
  <c r="A122" i="15"/>
  <c r="A121" i="15"/>
  <c r="A120" i="15"/>
  <c r="A119" i="15"/>
  <c r="A40" i="15"/>
  <c r="A122" i="9"/>
  <c r="A121" i="9"/>
  <c r="A120" i="9"/>
  <c r="A119" i="9"/>
  <c r="A117" i="9"/>
  <c r="A116" i="9"/>
  <c r="A115" i="9"/>
  <c r="A114" i="9"/>
  <c r="N39" i="9"/>
  <c r="N40" i="9"/>
  <c r="A39" i="9"/>
  <c r="A40" i="9"/>
  <c r="K122" i="13"/>
  <c r="K121" i="13"/>
  <c r="K120" i="13"/>
  <c r="K119" i="13"/>
  <c r="A122" i="13"/>
  <c r="A121" i="13"/>
  <c r="A120" i="13"/>
  <c r="A119" i="13"/>
  <c r="A40" i="13"/>
  <c r="N122" i="3"/>
  <c r="N121" i="3"/>
  <c r="N120" i="3"/>
  <c r="N119" i="3"/>
  <c r="A122" i="3"/>
  <c r="A121" i="3"/>
  <c r="A120" i="3"/>
  <c r="A119" i="3"/>
  <c r="N40" i="3"/>
  <c r="A40" i="3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N27" i="14"/>
  <c r="N28" i="14"/>
  <c r="N29" i="14"/>
  <c r="N30" i="14"/>
  <c r="N31" i="14"/>
  <c r="N32" i="14"/>
  <c r="N33" i="14"/>
  <c r="N34" i="14"/>
  <c r="N35" i="14"/>
  <c r="N36" i="14"/>
  <c r="N37" i="14"/>
  <c r="N38" i="14"/>
  <c r="N39" i="14"/>
  <c r="N40" i="14"/>
  <c r="N122" i="14"/>
  <c r="N121" i="14"/>
  <c r="N120" i="14"/>
  <c r="N119" i="14"/>
  <c r="A122" i="14"/>
  <c r="A121" i="14"/>
  <c r="A120" i="14"/>
  <c r="A119" i="14"/>
  <c r="N122" i="10"/>
  <c r="N121" i="10"/>
  <c r="N120" i="10"/>
  <c r="N119" i="10"/>
  <c r="A122" i="10"/>
  <c r="A121" i="10"/>
  <c r="A120" i="10"/>
  <c r="A119" i="10"/>
  <c r="N40" i="10"/>
  <c r="A40" i="10"/>
  <c r="N122" i="8"/>
  <c r="N121" i="8"/>
  <c r="N120" i="8"/>
  <c r="N119" i="8"/>
  <c r="A122" i="8"/>
  <c r="A121" i="8"/>
  <c r="A120" i="8"/>
  <c r="A119" i="8"/>
  <c r="N40" i="8"/>
  <c r="A40" i="8"/>
  <c r="N122" i="7"/>
  <c r="N121" i="7"/>
  <c r="N120" i="7"/>
  <c r="N119" i="7"/>
  <c r="A122" i="7"/>
  <c r="A121" i="7"/>
  <c r="A120" i="7"/>
  <c r="A119" i="7"/>
  <c r="A40" i="7"/>
  <c r="N122" i="1"/>
  <c r="N121" i="1"/>
  <c r="N120" i="1"/>
  <c r="N119" i="1"/>
  <c r="A122" i="1"/>
  <c r="A121" i="1"/>
  <c r="A120" i="1"/>
  <c r="A119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N122" i="11"/>
  <c r="N121" i="11"/>
  <c r="N120" i="11"/>
  <c r="N119" i="11"/>
  <c r="A122" i="11"/>
  <c r="A121" i="11"/>
  <c r="A120" i="11"/>
  <c r="A119" i="11"/>
  <c r="N40" i="11"/>
  <c r="A40" i="11"/>
  <c r="N122" i="2"/>
  <c r="N121" i="2"/>
  <c r="N120" i="2"/>
  <c r="N119" i="2"/>
  <c r="A122" i="2"/>
  <c r="A121" i="2"/>
  <c r="A120" i="2"/>
  <c r="A119" i="2"/>
  <c r="N40" i="2"/>
  <c r="A40" i="2"/>
  <c r="N122" i="4"/>
  <c r="N121" i="4"/>
  <c r="N120" i="4"/>
  <c r="N119" i="4"/>
  <c r="A122" i="4"/>
  <c r="A121" i="4"/>
  <c r="A120" i="4"/>
  <c r="A119" i="4"/>
  <c r="N40" i="4"/>
  <c r="A40" i="4"/>
  <c r="N122" i="5"/>
  <c r="N121" i="5"/>
  <c r="N120" i="5"/>
  <c r="N119" i="5"/>
  <c r="A122" i="5"/>
  <c r="A121" i="5"/>
  <c r="A120" i="5"/>
  <c r="A119" i="5"/>
  <c r="N40" i="5"/>
  <c r="A40" i="5"/>
  <c r="K120" i="12"/>
  <c r="K122" i="12"/>
  <c r="K119" i="12"/>
  <c r="A122" i="12"/>
  <c r="A121" i="12"/>
  <c r="A120" i="12"/>
  <c r="A119" i="12"/>
  <c r="K40" i="12"/>
  <c r="A40" i="12"/>
  <c r="A40" i="6"/>
  <c r="N120" i="6"/>
  <c r="N121" i="6"/>
  <c r="N122" i="6"/>
  <c r="N119" i="6"/>
  <c r="A122" i="6"/>
  <c r="A121" i="6"/>
  <c r="A120" i="6"/>
  <c r="A119" i="6"/>
  <c r="H40" i="5" l="1"/>
  <c r="G380" i="5"/>
  <c r="G379" i="5"/>
  <c r="C119" i="5"/>
  <c r="C22" i="5" s="1"/>
  <c r="L119" i="7"/>
  <c r="L22" i="7" s="1"/>
  <c r="L119" i="3"/>
  <c r="L22" i="3" s="1"/>
  <c r="D119" i="5"/>
  <c r="D22" i="5" s="1"/>
  <c r="E119" i="5"/>
  <c r="E22" i="5" s="1"/>
  <c r="F119" i="5"/>
  <c r="F22" i="5" s="1"/>
  <c r="H119" i="5"/>
  <c r="H22" i="5" s="1"/>
  <c r="L119" i="4"/>
  <c r="L22" i="4" s="1"/>
  <c r="K379" i="16"/>
  <c r="L378" i="5"/>
  <c r="L40" i="5" s="1"/>
  <c r="L378" i="15"/>
  <c r="A378" i="15"/>
  <c r="G379" i="9"/>
  <c r="F40" i="9"/>
  <c r="E40" i="9"/>
  <c r="D40" i="9"/>
  <c r="C40" i="9"/>
  <c r="N378" i="9"/>
  <c r="A378" i="9"/>
  <c r="K378" i="13"/>
  <c r="A378" i="13"/>
  <c r="N378" i="14"/>
  <c r="A378" i="14"/>
  <c r="H40" i="10"/>
  <c r="F40" i="10"/>
  <c r="E40" i="10"/>
  <c r="D40" i="10"/>
  <c r="C40" i="10"/>
  <c r="N378" i="10"/>
  <c r="A378" i="10"/>
  <c r="F40" i="8"/>
  <c r="E40" i="8"/>
  <c r="D40" i="8"/>
  <c r="C40" i="8"/>
  <c r="N378" i="8"/>
  <c r="A378" i="8"/>
  <c r="F40" i="1"/>
  <c r="E40" i="1"/>
  <c r="D40" i="1"/>
  <c r="C40" i="1"/>
  <c r="N378" i="1"/>
  <c r="A378" i="1"/>
  <c r="A378" i="11"/>
  <c r="F40" i="2"/>
  <c r="E40" i="2"/>
  <c r="D40" i="2"/>
  <c r="C40" i="2"/>
  <c r="N378" i="2"/>
  <c r="A378" i="2"/>
  <c r="H40" i="12"/>
  <c r="F40" i="12"/>
  <c r="E40" i="12"/>
  <c r="D40" i="12"/>
  <c r="C40" i="12"/>
  <c r="K378" i="12"/>
  <c r="A378" i="12"/>
  <c r="H40" i="6"/>
  <c r="F40" i="6"/>
  <c r="E40" i="6"/>
  <c r="D40" i="6"/>
  <c r="C40" i="6"/>
  <c r="A378" i="6"/>
  <c r="B35" i="18" l="1"/>
  <c r="D47" i="18" s="1"/>
  <c r="G379" i="8"/>
  <c r="G379" i="12"/>
  <c r="G379" i="6"/>
  <c r="G379" i="2"/>
  <c r="G379" i="1"/>
  <c r="G379" i="10"/>
  <c r="C119" i="6"/>
  <c r="C22" i="6" s="1"/>
  <c r="C119" i="12"/>
  <c r="C22" i="12" s="1"/>
  <c r="C119" i="2"/>
  <c r="C22" i="2" s="1"/>
  <c r="H119" i="11"/>
  <c r="H22" i="11" s="1"/>
  <c r="D119" i="9"/>
  <c r="D22" i="9" s="1"/>
  <c r="E119" i="6"/>
  <c r="E22" i="6" s="1"/>
  <c r="H119" i="8"/>
  <c r="H22" i="8" s="1"/>
  <c r="D119" i="6"/>
  <c r="D22" i="6" s="1"/>
  <c r="D119" i="12"/>
  <c r="D22" i="12" s="1"/>
  <c r="D119" i="2"/>
  <c r="D22" i="2" s="1"/>
  <c r="E119" i="9"/>
  <c r="E22" i="9" s="1"/>
  <c r="E119" i="2"/>
  <c r="E22" i="2" s="1"/>
  <c r="C119" i="8"/>
  <c r="C22" i="8" s="1"/>
  <c r="C119" i="10"/>
  <c r="C22" i="10" s="1"/>
  <c r="F119" i="9"/>
  <c r="F22" i="9" s="1"/>
  <c r="F119" i="12"/>
  <c r="F22" i="12" s="1"/>
  <c r="D119" i="10"/>
  <c r="D22" i="10" s="1"/>
  <c r="C119" i="1"/>
  <c r="C22" i="1" s="1"/>
  <c r="H119" i="6"/>
  <c r="H22" i="6" s="1"/>
  <c r="D119" i="1"/>
  <c r="D22" i="1" s="1"/>
  <c r="E119" i="8"/>
  <c r="E22" i="8" s="1"/>
  <c r="E119" i="10"/>
  <c r="E22" i="10" s="1"/>
  <c r="F119" i="6"/>
  <c r="F22" i="6" s="1"/>
  <c r="D119" i="8"/>
  <c r="D22" i="8" s="1"/>
  <c r="H119" i="12"/>
  <c r="H22" i="12" s="1"/>
  <c r="E119" i="1"/>
  <c r="E22" i="1" s="1"/>
  <c r="F119" i="8"/>
  <c r="F22" i="8" s="1"/>
  <c r="F119" i="10"/>
  <c r="F22" i="10" s="1"/>
  <c r="L119" i="5"/>
  <c r="L22" i="5" s="1"/>
  <c r="E119" i="12"/>
  <c r="E22" i="12" s="1"/>
  <c r="F119" i="2"/>
  <c r="F22" i="2" s="1"/>
  <c r="H119" i="10"/>
  <c r="H22" i="10" s="1"/>
  <c r="H119" i="2"/>
  <c r="H22" i="2" s="1"/>
  <c r="F119" i="1"/>
  <c r="F22" i="1" s="1"/>
  <c r="C119" i="9"/>
  <c r="C22" i="9" s="1"/>
  <c r="H40" i="1"/>
  <c r="L378" i="8"/>
  <c r="L40" i="8" s="1"/>
  <c r="L378" i="10"/>
  <c r="L40" i="10" s="1"/>
  <c r="L378" i="6"/>
  <c r="L40" i="6" s="1"/>
  <c r="L378" i="9"/>
  <c r="L40" i="9" s="1"/>
  <c r="L378" i="2"/>
  <c r="L40" i="2" s="1"/>
  <c r="B4" i="18" l="1"/>
  <c r="D16" i="18" s="1"/>
  <c r="L119" i="10"/>
  <c r="L22" i="10" s="1"/>
  <c r="H119" i="1"/>
  <c r="H22" i="1" s="1"/>
  <c r="L119" i="2"/>
  <c r="L22" i="2" s="1"/>
  <c r="L119" i="9"/>
  <c r="L22" i="9" s="1"/>
  <c r="L119" i="6"/>
  <c r="L22" i="6" s="1"/>
  <c r="L119" i="11"/>
  <c r="L22" i="11" s="1"/>
  <c r="L119" i="8"/>
  <c r="L22" i="8" s="1"/>
  <c r="L378" i="1"/>
  <c r="L40" i="1" s="1"/>
  <c r="N21" i="15"/>
  <c r="C21" i="15"/>
  <c r="D21" i="15"/>
  <c r="E21" i="15"/>
  <c r="F21" i="15"/>
  <c r="G21" i="15"/>
  <c r="J21" i="15"/>
  <c r="H21" i="15"/>
  <c r="L21" i="14"/>
  <c r="I21" i="14"/>
  <c r="H21" i="14"/>
  <c r="G21" i="14"/>
  <c r="F21" i="14"/>
  <c r="E21" i="14"/>
  <c r="D21" i="14"/>
  <c r="C21" i="14"/>
  <c r="I21" i="11"/>
  <c r="G21" i="11"/>
  <c r="F21" i="11"/>
  <c r="E21" i="11"/>
  <c r="D21" i="11"/>
  <c r="C21" i="11"/>
  <c r="B65" i="18" l="1"/>
  <c r="D77" i="18" s="1"/>
  <c r="L119" i="1"/>
  <c r="L22" i="1" s="1"/>
  <c r="K378" i="16"/>
  <c r="K40" i="16" s="1"/>
  <c r="A376" i="15"/>
  <c r="L376" i="15"/>
  <c r="L376" i="9"/>
  <c r="A376" i="9"/>
  <c r="N376" i="9"/>
  <c r="A376" i="13"/>
  <c r="G376" i="13"/>
  <c r="K376" i="13"/>
  <c r="L376" i="3"/>
  <c r="A376" i="3"/>
  <c r="N376" i="3"/>
  <c r="A376" i="14"/>
  <c r="N376" i="14"/>
  <c r="L376" i="10"/>
  <c r="A376" i="10"/>
  <c r="N376" i="10"/>
  <c r="L376" i="8"/>
  <c r="A376" i="8"/>
  <c r="N376" i="8"/>
  <c r="L376" i="7"/>
  <c r="A376" i="7"/>
  <c r="N376" i="7"/>
  <c r="A376" i="1"/>
  <c r="N376" i="1"/>
  <c r="L376" i="11"/>
  <c r="A376" i="11"/>
  <c r="N376" i="11"/>
  <c r="L376" i="2"/>
  <c r="A376" i="2"/>
  <c r="N376" i="2"/>
  <c r="L376" i="4"/>
  <c r="A376" i="4"/>
  <c r="N376" i="4"/>
  <c r="A376" i="5"/>
  <c r="N376" i="5"/>
  <c r="A376" i="12"/>
  <c r="K376" i="12"/>
  <c r="R117" i="15"/>
  <c r="P117" i="15"/>
  <c r="N117" i="15"/>
  <c r="L117" i="14"/>
  <c r="I117" i="14"/>
  <c r="H117" i="14"/>
  <c r="G117" i="14"/>
  <c r="F117" i="14"/>
  <c r="E117" i="14"/>
  <c r="D117" i="14"/>
  <c r="C117" i="14"/>
  <c r="I117" i="11"/>
  <c r="G117" i="11"/>
  <c r="F117" i="11"/>
  <c r="E117" i="11"/>
  <c r="D117" i="11"/>
  <c r="C117" i="11"/>
  <c r="G378" i="6"/>
  <c r="G40" i="6" s="1"/>
  <c r="A376" i="6"/>
  <c r="N376" i="6"/>
  <c r="D27" i="18" l="1"/>
  <c r="D15" i="18"/>
  <c r="G378" i="4"/>
  <c r="G40" i="4" s="1"/>
  <c r="G378" i="1"/>
  <c r="G40" i="1" s="1"/>
  <c r="G378" i="8"/>
  <c r="G40" i="8" s="1"/>
  <c r="G378" i="10"/>
  <c r="G40" i="10" s="1"/>
  <c r="K119" i="16"/>
  <c r="K22" i="16" s="1"/>
  <c r="G378" i="3"/>
  <c r="G40" i="3" s="1"/>
  <c r="G378" i="7"/>
  <c r="G40" i="7" s="1"/>
  <c r="I117" i="10"/>
  <c r="I21" i="10" s="1"/>
  <c r="I117" i="8"/>
  <c r="I21" i="8" s="1"/>
  <c r="I117" i="12"/>
  <c r="I21" i="12" s="1"/>
  <c r="G378" i="12"/>
  <c r="G40" i="12" s="1"/>
  <c r="I117" i="9"/>
  <c r="I21" i="9" s="1"/>
  <c r="G378" i="9"/>
  <c r="G40" i="9" s="1"/>
  <c r="I117" i="2"/>
  <c r="I21" i="2" s="1"/>
  <c r="G378" i="2"/>
  <c r="G40" i="2" s="1"/>
  <c r="L376" i="5"/>
  <c r="D46" i="18" s="1"/>
  <c r="L376" i="1"/>
  <c r="D76" i="18" s="1"/>
  <c r="I117" i="3"/>
  <c r="I21" i="3" s="1"/>
  <c r="I117" i="7"/>
  <c r="I21" i="7" s="1"/>
  <c r="I117" i="1"/>
  <c r="I21" i="1" s="1"/>
  <c r="I117" i="4"/>
  <c r="I21" i="4" s="1"/>
  <c r="L376" i="6"/>
  <c r="I117" i="6"/>
  <c r="I21" i="6" s="1"/>
  <c r="A375" i="15"/>
  <c r="L375" i="15"/>
  <c r="L375" i="9"/>
  <c r="A375" i="9"/>
  <c r="N375" i="9"/>
  <c r="A375" i="13"/>
  <c r="G375" i="13"/>
  <c r="K375" i="13"/>
  <c r="L375" i="3"/>
  <c r="A375" i="3"/>
  <c r="N375" i="3"/>
  <c r="A375" i="14"/>
  <c r="N375" i="14"/>
  <c r="L375" i="10"/>
  <c r="A375" i="10"/>
  <c r="N375" i="10"/>
  <c r="L375" i="8"/>
  <c r="A375" i="8"/>
  <c r="N375" i="8"/>
  <c r="L375" i="7"/>
  <c r="A375" i="7"/>
  <c r="N375" i="7"/>
  <c r="A375" i="1"/>
  <c r="N375" i="1"/>
  <c r="L375" i="11"/>
  <c r="A375" i="11"/>
  <c r="N375" i="11"/>
  <c r="L375" i="2"/>
  <c r="A375" i="2"/>
  <c r="N375" i="2"/>
  <c r="L375" i="4"/>
  <c r="A375" i="4"/>
  <c r="N375" i="4"/>
  <c r="A375" i="5"/>
  <c r="N375" i="5"/>
  <c r="A375" i="12"/>
  <c r="K375" i="12"/>
  <c r="L375" i="6"/>
  <c r="A375" i="6"/>
  <c r="N375" i="6"/>
  <c r="D26" i="18" l="1"/>
  <c r="D14" i="18"/>
  <c r="G119" i="4"/>
  <c r="G22" i="4" s="1"/>
  <c r="G119" i="10"/>
  <c r="G22" i="10" s="1"/>
  <c r="G119" i="1"/>
  <c r="G22" i="1" s="1"/>
  <c r="G119" i="6"/>
  <c r="G22" i="6" s="1"/>
  <c r="G376" i="12"/>
  <c r="G376" i="9"/>
  <c r="G376" i="6"/>
  <c r="G376" i="2"/>
  <c r="G376" i="1"/>
  <c r="G376" i="7"/>
  <c r="G376" i="8"/>
  <c r="G376" i="10"/>
  <c r="G376" i="3"/>
  <c r="G378" i="5"/>
  <c r="G40" i="5" s="1"/>
  <c r="G119" i="2"/>
  <c r="G22" i="2" s="1"/>
  <c r="G119" i="7"/>
  <c r="G22" i="7" s="1"/>
  <c r="G119" i="9"/>
  <c r="G22" i="9" s="1"/>
  <c r="G119" i="3"/>
  <c r="G22" i="3" s="1"/>
  <c r="G119" i="12"/>
  <c r="G22" i="12" s="1"/>
  <c r="G119" i="8"/>
  <c r="G22" i="8" s="1"/>
  <c r="K376" i="16"/>
  <c r="G376" i="4"/>
  <c r="I117" i="5"/>
  <c r="I21" i="5" s="1"/>
  <c r="L375" i="1"/>
  <c r="D75" i="18" s="1"/>
  <c r="G376" i="5" l="1"/>
  <c r="G119" i="5"/>
  <c r="G22" i="5" s="1"/>
  <c r="L375" i="5"/>
  <c r="D45" i="18" s="1"/>
  <c r="A374" i="15"/>
  <c r="L374" i="15"/>
  <c r="F117" i="9"/>
  <c r="E117" i="9"/>
  <c r="D117" i="9"/>
  <c r="C117" i="9"/>
  <c r="A374" i="9"/>
  <c r="N374" i="9"/>
  <c r="A374" i="13"/>
  <c r="G374" i="13"/>
  <c r="K374" i="13"/>
  <c r="F117" i="3"/>
  <c r="E117" i="3"/>
  <c r="D117" i="3"/>
  <c r="C117" i="3"/>
  <c r="A374" i="3"/>
  <c r="N374" i="3"/>
  <c r="A374" i="14"/>
  <c r="N374" i="14"/>
  <c r="F117" i="10"/>
  <c r="E117" i="10"/>
  <c r="D117" i="10"/>
  <c r="C117" i="10"/>
  <c r="A374" i="10"/>
  <c r="A373" i="10"/>
  <c r="A372" i="10"/>
  <c r="A371" i="10"/>
  <c r="A370" i="10"/>
  <c r="A369" i="10"/>
  <c r="A368" i="10"/>
  <c r="A367" i="10"/>
  <c r="A366" i="10"/>
  <c r="A365" i="10"/>
  <c r="N374" i="10"/>
  <c r="F117" i="8"/>
  <c r="E117" i="8"/>
  <c r="D117" i="8"/>
  <c r="C117" i="8"/>
  <c r="A374" i="8"/>
  <c r="N374" i="8"/>
  <c r="F117" i="7"/>
  <c r="E117" i="7"/>
  <c r="D117" i="7"/>
  <c r="C117" i="7"/>
  <c r="A374" i="7"/>
  <c r="N374" i="7"/>
  <c r="F117" i="1"/>
  <c r="E117" i="1"/>
  <c r="D117" i="1"/>
  <c r="C117" i="1"/>
  <c r="A374" i="1"/>
  <c r="N374" i="1"/>
  <c r="A374" i="11"/>
  <c r="N374" i="11"/>
  <c r="F117" i="2"/>
  <c r="E117" i="2"/>
  <c r="D117" i="2"/>
  <c r="C117" i="2"/>
  <c r="A374" i="2"/>
  <c r="N374" i="2"/>
  <c r="F117" i="4"/>
  <c r="A374" i="4"/>
  <c r="N374" i="4"/>
  <c r="H117" i="12"/>
  <c r="F117" i="12"/>
  <c r="E117" i="12"/>
  <c r="D117" i="12"/>
  <c r="C117" i="12"/>
  <c r="H117" i="6"/>
  <c r="F117" i="6"/>
  <c r="E117" i="6"/>
  <c r="D117" i="6"/>
  <c r="A374" i="6"/>
  <c r="N374" i="6"/>
  <c r="A374" i="12"/>
  <c r="K374" i="12"/>
  <c r="A374" i="5"/>
  <c r="N374" i="5"/>
  <c r="G375" i="4" l="1"/>
  <c r="G375" i="2"/>
  <c r="G375" i="9"/>
  <c r="G375" i="12"/>
  <c r="G375" i="1"/>
  <c r="G375" i="7"/>
  <c r="G375" i="8"/>
  <c r="G375" i="10"/>
  <c r="G375" i="6"/>
  <c r="G375" i="3"/>
  <c r="K375" i="16"/>
  <c r="L374" i="2"/>
  <c r="D13" i="18" s="1"/>
  <c r="H117" i="2"/>
  <c r="F117" i="5"/>
  <c r="L374" i="9"/>
  <c r="L117" i="9" s="1"/>
  <c r="H117" i="9"/>
  <c r="L374" i="4"/>
  <c r="L117" i="4" s="1"/>
  <c r="H117" i="4"/>
  <c r="L374" i="7"/>
  <c r="L117" i="7" s="1"/>
  <c r="H117" i="7"/>
  <c r="L374" i="8"/>
  <c r="L117" i="8" s="1"/>
  <c r="H117" i="8"/>
  <c r="L374" i="10"/>
  <c r="L117" i="10" s="1"/>
  <c r="H117" i="10"/>
  <c r="C117" i="5"/>
  <c r="C117" i="4"/>
  <c r="L374" i="11"/>
  <c r="L117" i="11" s="1"/>
  <c r="H117" i="11"/>
  <c r="L374" i="6"/>
  <c r="C117" i="6"/>
  <c r="D117" i="5"/>
  <c r="D117" i="4"/>
  <c r="L374" i="1"/>
  <c r="D74" i="18" s="1"/>
  <c r="H117" i="1"/>
  <c r="E117" i="5"/>
  <c r="E117" i="4"/>
  <c r="L374" i="3"/>
  <c r="L117" i="3" s="1"/>
  <c r="H117" i="3"/>
  <c r="L117" i="6" l="1"/>
  <c r="G375" i="5"/>
  <c r="L117" i="2"/>
  <c r="D25" i="18"/>
  <c r="L117" i="1"/>
  <c r="L374" i="5"/>
  <c r="D44" i="18" s="1"/>
  <c r="H117" i="5"/>
  <c r="K25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R116" i="15"/>
  <c r="P116" i="15"/>
  <c r="N116" i="15"/>
  <c r="L116" i="14"/>
  <c r="I116" i="14"/>
  <c r="H116" i="14"/>
  <c r="G116" i="14"/>
  <c r="F116" i="14"/>
  <c r="E116" i="14"/>
  <c r="D116" i="14"/>
  <c r="C116" i="14"/>
  <c r="I116" i="11"/>
  <c r="G116" i="11"/>
  <c r="F116" i="11"/>
  <c r="E116" i="11"/>
  <c r="D116" i="11"/>
  <c r="C116" i="11"/>
  <c r="A373" i="15"/>
  <c r="L373" i="15"/>
  <c r="L373" i="9"/>
  <c r="A373" i="9"/>
  <c r="N373" i="9"/>
  <c r="A373" i="13"/>
  <c r="G373" i="13"/>
  <c r="K373" i="13"/>
  <c r="A372" i="13"/>
  <c r="G372" i="13"/>
  <c r="K372" i="13"/>
  <c r="L373" i="3"/>
  <c r="A373" i="3"/>
  <c r="N373" i="3"/>
  <c r="A373" i="14"/>
  <c r="N373" i="14"/>
  <c r="L373" i="10"/>
  <c r="N373" i="10"/>
  <c r="L373" i="8"/>
  <c r="A373" i="8"/>
  <c r="N373" i="8"/>
  <c r="L373" i="7"/>
  <c r="A373" i="7"/>
  <c r="N373" i="7"/>
  <c r="A373" i="1"/>
  <c r="N373" i="1"/>
  <c r="L373" i="11"/>
  <c r="A373" i="11"/>
  <c r="N373" i="11"/>
  <c r="L373" i="2"/>
  <c r="A373" i="2"/>
  <c r="N373" i="2"/>
  <c r="L373" i="5"/>
  <c r="D43" i="18" s="1"/>
  <c r="A373" i="4"/>
  <c r="N373" i="4"/>
  <c r="A373" i="5"/>
  <c r="N373" i="5"/>
  <c r="A373" i="12"/>
  <c r="K373" i="12"/>
  <c r="L373" i="6"/>
  <c r="A373" i="6"/>
  <c r="N373" i="6"/>
  <c r="D24" i="18" l="1"/>
  <c r="D12" i="18"/>
  <c r="L373" i="1"/>
  <c r="D73" i="18" s="1"/>
  <c r="K374" i="16"/>
  <c r="K117" i="16" s="1"/>
  <c r="L117" i="5"/>
  <c r="G374" i="4"/>
  <c r="G117" i="4" s="1"/>
  <c r="G374" i="2"/>
  <c r="G117" i="2" s="1"/>
  <c r="I116" i="10"/>
  <c r="G374" i="10"/>
  <c r="G117" i="10" s="1"/>
  <c r="G374" i="9"/>
  <c r="G117" i="9" s="1"/>
  <c r="G374" i="1"/>
  <c r="G117" i="1" s="1"/>
  <c r="G374" i="7"/>
  <c r="G117" i="7" s="1"/>
  <c r="G374" i="8"/>
  <c r="G117" i="8" s="1"/>
  <c r="I116" i="3"/>
  <c r="G374" i="3"/>
  <c r="G117" i="3" s="1"/>
  <c r="G374" i="12"/>
  <c r="G117" i="12" s="1"/>
  <c r="I116" i="6"/>
  <c r="G374" i="6"/>
  <c r="I116" i="4"/>
  <c r="I116" i="2"/>
  <c r="I116" i="1"/>
  <c r="I116" i="7"/>
  <c r="I116" i="8"/>
  <c r="I116" i="9"/>
  <c r="I116" i="12"/>
  <c r="L373" i="4"/>
  <c r="G117" i="6" l="1"/>
  <c r="K373" i="16"/>
  <c r="I116" i="5"/>
  <c r="G374" i="5"/>
  <c r="G117" i="5" s="1"/>
  <c r="L372" i="15"/>
  <c r="A372" i="15"/>
  <c r="I39" i="9"/>
  <c r="L372" i="9"/>
  <c r="N372" i="9"/>
  <c r="A372" i="9"/>
  <c r="I39" i="3"/>
  <c r="L372" i="3"/>
  <c r="N372" i="3"/>
  <c r="A372" i="3"/>
  <c r="N372" i="14"/>
  <c r="A372" i="14"/>
  <c r="I39" i="10"/>
  <c r="L372" i="10"/>
  <c r="N372" i="10"/>
  <c r="I39" i="8"/>
  <c r="L372" i="8"/>
  <c r="N372" i="8"/>
  <c r="A372" i="8"/>
  <c r="I39" i="7"/>
  <c r="L372" i="7"/>
  <c r="I39" i="1"/>
  <c r="A372" i="1"/>
  <c r="N372" i="1"/>
  <c r="A372" i="7"/>
  <c r="N372" i="7"/>
  <c r="L372" i="1"/>
  <c r="D72" i="18" s="1"/>
  <c r="N372" i="11"/>
  <c r="A372" i="11"/>
  <c r="I39" i="2"/>
  <c r="L372" i="2"/>
  <c r="N372" i="2"/>
  <c r="A372" i="2"/>
  <c r="I39" i="4"/>
  <c r="L372" i="4"/>
  <c r="N372" i="4"/>
  <c r="A372" i="4"/>
  <c r="A372" i="5"/>
  <c r="N372" i="5"/>
  <c r="I39" i="12"/>
  <c r="A372" i="12"/>
  <c r="K372" i="12"/>
  <c r="I39" i="6"/>
  <c r="N372" i="6"/>
  <c r="A372" i="6"/>
  <c r="D23" i="18" l="1"/>
  <c r="D11" i="18"/>
  <c r="G373" i="3"/>
  <c r="G373" i="9"/>
  <c r="G373" i="1"/>
  <c r="G373" i="7"/>
  <c r="G373" i="2"/>
  <c r="G373" i="10"/>
  <c r="G373" i="8"/>
  <c r="G373" i="6"/>
  <c r="G373" i="12"/>
  <c r="I39" i="5"/>
  <c r="G373" i="4"/>
  <c r="L372" i="5"/>
  <c r="D42" i="18" s="1"/>
  <c r="L372" i="11"/>
  <c r="L372" i="6"/>
  <c r="C116" i="12"/>
  <c r="G373" i="5" l="1"/>
  <c r="K372" i="16"/>
  <c r="A371" i="15" l="1"/>
  <c r="L371" i="15"/>
  <c r="F116" i="9"/>
  <c r="E116" i="9"/>
  <c r="D116" i="9"/>
  <c r="C116" i="9"/>
  <c r="A371" i="9"/>
  <c r="N371" i="9"/>
  <c r="A371" i="13"/>
  <c r="G371" i="13"/>
  <c r="K371" i="13"/>
  <c r="F116" i="3"/>
  <c r="E116" i="3"/>
  <c r="D116" i="3"/>
  <c r="C116" i="3"/>
  <c r="A371" i="3"/>
  <c r="N371" i="3"/>
  <c r="A371" i="14"/>
  <c r="N371" i="14"/>
  <c r="F116" i="10"/>
  <c r="E116" i="10"/>
  <c r="D116" i="10"/>
  <c r="C116" i="10"/>
  <c r="N371" i="10"/>
  <c r="F116" i="8"/>
  <c r="E116" i="8"/>
  <c r="D116" i="8"/>
  <c r="C116" i="8"/>
  <c r="A371" i="8"/>
  <c r="N371" i="8"/>
  <c r="F116" i="7"/>
  <c r="E116" i="7"/>
  <c r="D116" i="7"/>
  <c r="C116" i="7"/>
  <c r="A371" i="7"/>
  <c r="N371" i="7"/>
  <c r="F116" i="1"/>
  <c r="E116" i="1"/>
  <c r="D116" i="1"/>
  <c r="C116" i="1"/>
  <c r="A371" i="1"/>
  <c r="N371" i="1"/>
  <c r="A371" i="11"/>
  <c r="N371" i="11"/>
  <c r="F116" i="2"/>
  <c r="E116" i="2"/>
  <c r="D116" i="2"/>
  <c r="C116" i="2"/>
  <c r="A371" i="2"/>
  <c r="N371" i="2"/>
  <c r="A371" i="4"/>
  <c r="N371" i="4"/>
  <c r="A371" i="5"/>
  <c r="N371" i="5"/>
  <c r="H116" i="12"/>
  <c r="F116" i="12"/>
  <c r="E116" i="12"/>
  <c r="D116" i="12"/>
  <c r="A371" i="12"/>
  <c r="K371" i="12"/>
  <c r="H116" i="6"/>
  <c r="F116" i="6"/>
  <c r="E116" i="6"/>
  <c r="D116" i="6"/>
  <c r="A371" i="6"/>
  <c r="N371" i="6"/>
  <c r="G372" i="10" l="1"/>
  <c r="G372" i="3"/>
  <c r="G372" i="4"/>
  <c r="G372" i="1"/>
  <c r="G372" i="7"/>
  <c r="G372" i="8"/>
  <c r="G372" i="12"/>
  <c r="G372" i="9"/>
  <c r="G372" i="6"/>
  <c r="G372" i="2"/>
  <c r="L371" i="7"/>
  <c r="L116" i="7" s="1"/>
  <c r="H116" i="7"/>
  <c r="L371" i="8"/>
  <c r="L116" i="8" s="1"/>
  <c r="H116" i="8"/>
  <c r="L371" i="2"/>
  <c r="D10" i="18" s="1"/>
  <c r="H116" i="2"/>
  <c r="L371" i="3"/>
  <c r="L116" i="3" s="1"/>
  <c r="H116" i="3"/>
  <c r="E116" i="5"/>
  <c r="E116" i="4"/>
  <c r="C116" i="5"/>
  <c r="C116" i="4"/>
  <c r="L371" i="11"/>
  <c r="L116" i="11" s="1"/>
  <c r="H116" i="11"/>
  <c r="F116" i="5"/>
  <c r="F116" i="4"/>
  <c r="L371" i="6"/>
  <c r="L116" i="6" s="1"/>
  <c r="C116" i="6"/>
  <c r="D116" i="5"/>
  <c r="D116" i="4"/>
  <c r="L371" i="9"/>
  <c r="L116" i="9" s="1"/>
  <c r="H116" i="9"/>
  <c r="L371" i="4"/>
  <c r="L116" i="4" s="1"/>
  <c r="H116" i="4"/>
  <c r="L371" i="10"/>
  <c r="L116" i="10" s="1"/>
  <c r="H116" i="10"/>
  <c r="R115" i="15"/>
  <c r="P115" i="15"/>
  <c r="N115" i="15"/>
  <c r="G372" i="5" l="1"/>
  <c r="L116" i="2"/>
  <c r="D22" i="18"/>
  <c r="L371" i="5"/>
  <c r="D41" i="18" s="1"/>
  <c r="H116" i="5"/>
  <c r="L371" i="1"/>
  <c r="D71" i="18" s="1"/>
  <c r="H116" i="1"/>
  <c r="K24" i="13"/>
  <c r="L115" i="14"/>
  <c r="I115" i="14"/>
  <c r="H115" i="14"/>
  <c r="G115" i="14"/>
  <c r="F115" i="14"/>
  <c r="E115" i="14"/>
  <c r="D115" i="14"/>
  <c r="C115" i="14"/>
  <c r="I115" i="11"/>
  <c r="G115" i="11"/>
  <c r="F115" i="11"/>
  <c r="E115" i="11"/>
  <c r="D115" i="11"/>
  <c r="C115" i="11"/>
  <c r="A370" i="15"/>
  <c r="L370" i="15"/>
  <c r="L370" i="9"/>
  <c r="A370" i="9"/>
  <c r="N370" i="9"/>
  <c r="A370" i="13"/>
  <c r="G370" i="13"/>
  <c r="K370" i="13"/>
  <c r="L370" i="3"/>
  <c r="A370" i="3"/>
  <c r="N370" i="3"/>
  <c r="A370" i="14"/>
  <c r="N370" i="14"/>
  <c r="L370" i="10"/>
  <c r="N370" i="10"/>
  <c r="L370" i="8"/>
  <c r="A370" i="8"/>
  <c r="N370" i="8"/>
  <c r="L370" i="7"/>
  <c r="A370" i="7"/>
  <c r="N370" i="7"/>
  <c r="A370" i="1"/>
  <c r="N370" i="1"/>
  <c r="L370" i="1"/>
  <c r="D70" i="18" s="1"/>
  <c r="A370" i="11"/>
  <c r="N370" i="11"/>
  <c r="L370" i="2"/>
  <c r="A370" i="2"/>
  <c r="N370" i="2"/>
  <c r="L370" i="5"/>
  <c r="D40" i="18" s="1"/>
  <c r="A370" i="4"/>
  <c r="N370" i="4"/>
  <c r="A370" i="5"/>
  <c r="N370" i="5"/>
  <c r="A370" i="12"/>
  <c r="K370" i="12"/>
  <c r="L370" i="6"/>
  <c r="A370" i="6"/>
  <c r="N370" i="6"/>
  <c r="D21" i="18" l="1"/>
  <c r="D9" i="18"/>
  <c r="L116" i="1"/>
  <c r="L116" i="5"/>
  <c r="G371" i="4"/>
  <c r="G116" i="4" s="1"/>
  <c r="G371" i="7"/>
  <c r="G116" i="7" s="1"/>
  <c r="G371" i="1"/>
  <c r="G116" i="1" s="1"/>
  <c r="G371" i="6"/>
  <c r="G116" i="6" s="1"/>
  <c r="K371" i="16"/>
  <c r="K116" i="16" s="1"/>
  <c r="I115" i="2"/>
  <c r="G371" i="2"/>
  <c r="G116" i="2" s="1"/>
  <c r="I115" i="10"/>
  <c r="G371" i="10"/>
  <c r="G116" i="10" s="1"/>
  <c r="I115" i="12"/>
  <c r="G371" i="12"/>
  <c r="G116" i="12" s="1"/>
  <c r="I115" i="8"/>
  <c r="G371" i="8"/>
  <c r="G116" i="8" s="1"/>
  <c r="I115" i="9"/>
  <c r="G371" i="9"/>
  <c r="G116" i="9" s="1"/>
  <c r="I115" i="3"/>
  <c r="G371" i="3"/>
  <c r="G116" i="3" s="1"/>
  <c r="L370" i="11"/>
  <c r="I115" i="6"/>
  <c r="I115" i="1"/>
  <c r="I115" i="7"/>
  <c r="I115" i="4"/>
  <c r="L370" i="4"/>
  <c r="A369" i="15"/>
  <c r="L369" i="15"/>
  <c r="L369" i="9"/>
  <c r="A369" i="9"/>
  <c r="N369" i="9"/>
  <c r="A369" i="13"/>
  <c r="G369" i="13"/>
  <c r="K369" i="13"/>
  <c r="L369" i="3"/>
  <c r="A369" i="3"/>
  <c r="N369" i="3"/>
  <c r="A369" i="14"/>
  <c r="N369" i="14"/>
  <c r="L369" i="10"/>
  <c r="N369" i="10"/>
  <c r="L369" i="8"/>
  <c r="A369" i="8"/>
  <c r="N369" i="8"/>
  <c r="L369" i="7"/>
  <c r="A369" i="7"/>
  <c r="N369" i="7"/>
  <c r="A369" i="1"/>
  <c r="N369" i="1"/>
  <c r="L369" i="11"/>
  <c r="A369" i="11"/>
  <c r="N369" i="11"/>
  <c r="L369" i="2"/>
  <c r="A369" i="2"/>
  <c r="N369" i="2"/>
  <c r="L369" i="5"/>
  <c r="D39" i="18" s="1"/>
  <c r="A369" i="4"/>
  <c r="N369" i="4"/>
  <c r="A369" i="5"/>
  <c r="N369" i="5"/>
  <c r="A369" i="12"/>
  <c r="K369" i="12"/>
  <c r="L369" i="6"/>
  <c r="A369" i="6"/>
  <c r="N369" i="6"/>
  <c r="A368" i="6"/>
  <c r="D20" i="18" l="1"/>
  <c r="D8" i="18"/>
  <c r="G371" i="5"/>
  <c r="G116" i="5" s="1"/>
  <c r="G370" i="2"/>
  <c r="G370" i="10"/>
  <c r="G370" i="1"/>
  <c r="G370" i="7"/>
  <c r="G370" i="8"/>
  <c r="G370" i="3"/>
  <c r="G370" i="4"/>
  <c r="G370" i="6"/>
  <c r="G370" i="12"/>
  <c r="G370" i="9"/>
  <c r="K370" i="16"/>
  <c r="I115" i="5"/>
  <c r="L369" i="1"/>
  <c r="D69" i="18" s="1"/>
  <c r="L369" i="4"/>
  <c r="G370" i="5" l="1"/>
  <c r="K369" i="16"/>
  <c r="A368" i="15"/>
  <c r="L368" i="15"/>
  <c r="F115" i="9"/>
  <c r="E115" i="9"/>
  <c r="D115" i="9"/>
  <c r="C115" i="9"/>
  <c r="A368" i="9"/>
  <c r="N368" i="9"/>
  <c r="A368" i="13"/>
  <c r="G368" i="13"/>
  <c r="K368" i="13"/>
  <c r="F115" i="3"/>
  <c r="E115" i="3"/>
  <c r="D115" i="3"/>
  <c r="C115" i="3"/>
  <c r="A368" i="3"/>
  <c r="N368" i="3"/>
  <c r="A368" i="14"/>
  <c r="N368" i="14"/>
  <c r="F115" i="10"/>
  <c r="E115" i="10"/>
  <c r="D115" i="10"/>
  <c r="C115" i="10"/>
  <c r="N368" i="10"/>
  <c r="F115" i="8"/>
  <c r="E115" i="8"/>
  <c r="D115" i="8"/>
  <c r="C115" i="8"/>
  <c r="A368" i="8"/>
  <c r="N368" i="8"/>
  <c r="F115" i="7"/>
  <c r="E115" i="7"/>
  <c r="D115" i="7"/>
  <c r="C115" i="7"/>
  <c r="A368" i="7"/>
  <c r="N368" i="7"/>
  <c r="F115" i="1"/>
  <c r="E115" i="1"/>
  <c r="D115" i="1"/>
  <c r="C115" i="1"/>
  <c r="A368" i="1"/>
  <c r="N368" i="1"/>
  <c r="A368" i="11"/>
  <c r="N368" i="11"/>
  <c r="F115" i="2"/>
  <c r="E115" i="2"/>
  <c r="D115" i="2"/>
  <c r="C115" i="2"/>
  <c r="A368" i="2"/>
  <c r="N368" i="2"/>
  <c r="E115" i="4"/>
  <c r="C115" i="4"/>
  <c r="A368" i="4"/>
  <c r="N368" i="4"/>
  <c r="A368" i="5"/>
  <c r="N368" i="5"/>
  <c r="H115" i="12"/>
  <c r="F115" i="12"/>
  <c r="E115" i="12"/>
  <c r="D115" i="12"/>
  <c r="C115" i="12"/>
  <c r="K368" i="12"/>
  <c r="A368" i="12"/>
  <c r="G369" i="1" l="1"/>
  <c r="G369" i="8"/>
  <c r="G369" i="4"/>
  <c r="G369" i="3"/>
  <c r="G369" i="7"/>
  <c r="G369" i="12"/>
  <c r="G369" i="9"/>
  <c r="G369" i="2"/>
  <c r="G369" i="10"/>
  <c r="L368" i="7"/>
  <c r="L115" i="7" s="1"/>
  <c r="H115" i="7"/>
  <c r="L368" i="8"/>
  <c r="L115" i="8" s="1"/>
  <c r="H115" i="8"/>
  <c r="L368" i="9"/>
  <c r="L115" i="9" s="1"/>
  <c r="H115" i="9"/>
  <c r="F115" i="5"/>
  <c r="F115" i="4"/>
  <c r="L368" i="3"/>
  <c r="L115" i="3" s="1"/>
  <c r="H115" i="3"/>
  <c r="H115" i="4"/>
  <c r="L368" i="2"/>
  <c r="D7" i="18" s="1"/>
  <c r="H115" i="2"/>
  <c r="H115" i="11"/>
  <c r="D115" i="5"/>
  <c r="D115" i="4"/>
  <c r="L368" i="10"/>
  <c r="L115" i="10" s="1"/>
  <c r="H115" i="10"/>
  <c r="L368" i="4"/>
  <c r="L115" i="4" s="1"/>
  <c r="L368" i="11"/>
  <c r="C115" i="5"/>
  <c r="E115" i="5"/>
  <c r="H115" i="6"/>
  <c r="F115" i="6"/>
  <c r="E115" i="6"/>
  <c r="D115" i="6"/>
  <c r="N368" i="6"/>
  <c r="L115" i="2" l="1"/>
  <c r="D19" i="18"/>
  <c r="G369" i="5"/>
  <c r="G369" i="6"/>
  <c r="L115" i="11"/>
  <c r="L368" i="1"/>
  <c r="D68" i="18" s="1"/>
  <c r="H115" i="1"/>
  <c r="L368" i="5"/>
  <c r="D38" i="18" s="1"/>
  <c r="H115" i="5"/>
  <c r="L368" i="6"/>
  <c r="L115" i="6" s="1"/>
  <c r="C115" i="6"/>
  <c r="L115" i="5" l="1"/>
  <c r="L115" i="1"/>
  <c r="K368" i="16"/>
  <c r="K115" i="16" s="1"/>
  <c r="P109" i="15"/>
  <c r="R114" i="15" l="1"/>
  <c r="P114" i="15"/>
  <c r="N114" i="15"/>
  <c r="L114" i="14"/>
  <c r="I114" i="14"/>
  <c r="H114" i="14"/>
  <c r="G114" i="14"/>
  <c r="F114" i="14"/>
  <c r="E114" i="14"/>
  <c r="D114" i="14"/>
  <c r="C114" i="14"/>
  <c r="I114" i="11"/>
  <c r="G114" i="11"/>
  <c r="F114" i="11"/>
  <c r="E114" i="11"/>
  <c r="D114" i="11"/>
  <c r="C114" i="11"/>
  <c r="A367" i="15"/>
  <c r="L367" i="15"/>
  <c r="L367" i="9"/>
  <c r="A367" i="9"/>
  <c r="N367" i="9"/>
  <c r="A367" i="13"/>
  <c r="G367" i="13"/>
  <c r="K367" i="13"/>
  <c r="L367" i="10"/>
  <c r="N367" i="10"/>
  <c r="L367" i="3"/>
  <c r="A367" i="3"/>
  <c r="N367" i="3"/>
  <c r="N367" i="14"/>
  <c r="A367" i="14"/>
  <c r="L367" i="8"/>
  <c r="A367" i="8"/>
  <c r="N367" i="8"/>
  <c r="L367" i="7"/>
  <c r="A367" i="7"/>
  <c r="N367" i="7"/>
  <c r="A367" i="1"/>
  <c r="N367" i="1"/>
  <c r="H39" i="11"/>
  <c r="A367" i="11"/>
  <c r="N367" i="11"/>
  <c r="L367" i="2"/>
  <c r="A367" i="2"/>
  <c r="N367" i="2"/>
  <c r="L367" i="4"/>
  <c r="A367" i="4"/>
  <c r="N367" i="4"/>
  <c r="A367" i="5"/>
  <c r="N367" i="5"/>
  <c r="A367" i="12"/>
  <c r="K367" i="12"/>
  <c r="L367" i="6"/>
  <c r="N367" i="6"/>
  <c r="A367" i="6"/>
  <c r="D18" i="18" l="1"/>
  <c r="D6" i="18"/>
  <c r="L367" i="11"/>
  <c r="G368" i="1"/>
  <c r="G115" i="1" s="1"/>
  <c r="G368" i="12"/>
  <c r="G115" i="12" s="1"/>
  <c r="G368" i="4"/>
  <c r="G115" i="4" s="1"/>
  <c r="I114" i="10"/>
  <c r="G368" i="10"/>
  <c r="G115" i="10" s="1"/>
  <c r="I114" i="2"/>
  <c r="G368" i="2"/>
  <c r="G115" i="2" s="1"/>
  <c r="I114" i="3"/>
  <c r="G368" i="3"/>
  <c r="G115" i="3" s="1"/>
  <c r="I114" i="7"/>
  <c r="G368" i="7"/>
  <c r="G115" i="7" s="1"/>
  <c r="I114" i="8"/>
  <c r="G368" i="8"/>
  <c r="G115" i="8" s="1"/>
  <c r="I114" i="9"/>
  <c r="G368" i="9"/>
  <c r="G115" i="9" s="1"/>
  <c r="I114" i="6"/>
  <c r="G368" i="6"/>
  <c r="G115" i="6" s="1"/>
  <c r="L367" i="5"/>
  <c r="D37" i="18" s="1"/>
  <c r="I114" i="4"/>
  <c r="I114" i="1"/>
  <c r="I114" i="12"/>
  <c r="L367" i="1"/>
  <c r="D67" i="18" s="1"/>
  <c r="G368" i="5" l="1"/>
  <c r="G115" i="5" s="1"/>
  <c r="K367" i="16"/>
  <c r="I114" i="5"/>
  <c r="A366" i="15" l="1"/>
  <c r="L366" i="15"/>
  <c r="L366" i="9"/>
  <c r="A366" i="9"/>
  <c r="N366" i="9"/>
  <c r="G366" i="13"/>
  <c r="G353" i="13"/>
  <c r="A366" i="13"/>
  <c r="K366" i="13"/>
  <c r="L366" i="10"/>
  <c r="N366" i="10"/>
  <c r="L366" i="3"/>
  <c r="A366" i="3"/>
  <c r="N366" i="3"/>
  <c r="A366" i="14"/>
  <c r="N366" i="14"/>
  <c r="L366" i="8"/>
  <c r="A366" i="8"/>
  <c r="N366" i="8"/>
  <c r="L366" i="7"/>
  <c r="A366" i="7"/>
  <c r="N366" i="7"/>
  <c r="A366" i="1"/>
  <c r="N366" i="1"/>
  <c r="L366" i="11"/>
  <c r="A366" i="11"/>
  <c r="N366" i="11"/>
  <c r="L366" i="2"/>
  <c r="A366" i="2"/>
  <c r="N366" i="2"/>
  <c r="L366" i="4"/>
  <c r="A366" i="4"/>
  <c r="N366" i="4"/>
  <c r="A366" i="5"/>
  <c r="N366" i="5"/>
  <c r="A366" i="12"/>
  <c r="K366" i="12"/>
  <c r="L366" i="6"/>
  <c r="A366" i="6"/>
  <c r="N366" i="6"/>
  <c r="D17" i="18" l="1"/>
  <c r="D5" i="18"/>
  <c r="G367" i="8"/>
  <c r="G367" i="7"/>
  <c r="G367" i="10"/>
  <c r="G367" i="12"/>
  <c r="G367" i="4"/>
  <c r="G367" i="3"/>
  <c r="G367" i="6"/>
  <c r="G367" i="1"/>
  <c r="G367" i="9"/>
  <c r="G367" i="2"/>
  <c r="L366" i="5"/>
  <c r="D36" i="18" s="1"/>
  <c r="L366" i="1"/>
  <c r="D66" i="18" s="1"/>
  <c r="G367" i="5" l="1"/>
  <c r="K366" i="16"/>
  <c r="H39" i="3" l="1"/>
  <c r="H114" i="3" l="1"/>
  <c r="H21" i="3" s="1"/>
  <c r="E39" i="6"/>
  <c r="D39" i="6"/>
  <c r="C39" i="6"/>
  <c r="D114" i="6" l="1"/>
  <c r="D21" i="6" s="1"/>
  <c r="E114" i="6"/>
  <c r="E21" i="6" s="1"/>
  <c r="C114" i="6"/>
  <c r="C21" i="6" s="1"/>
  <c r="L365" i="15"/>
  <c r="A365" i="15"/>
  <c r="A39" i="15"/>
  <c r="H39" i="9"/>
  <c r="F39" i="9"/>
  <c r="E39" i="9"/>
  <c r="D39" i="9"/>
  <c r="C39" i="9"/>
  <c r="N365" i="9"/>
  <c r="A365" i="9"/>
  <c r="K365" i="13"/>
  <c r="G365" i="13"/>
  <c r="A365" i="13"/>
  <c r="K117" i="13"/>
  <c r="A117" i="13"/>
  <c r="K116" i="13"/>
  <c r="A116" i="13"/>
  <c r="K115" i="13"/>
  <c r="A115" i="13"/>
  <c r="A114" i="13"/>
  <c r="A39" i="13"/>
  <c r="H39" i="10"/>
  <c r="F39" i="10"/>
  <c r="E39" i="10"/>
  <c r="D39" i="10"/>
  <c r="C39" i="10"/>
  <c r="N365" i="10"/>
  <c r="N117" i="10"/>
  <c r="A117" i="10"/>
  <c r="N116" i="10"/>
  <c r="A116" i="10"/>
  <c r="N115" i="10"/>
  <c r="A115" i="10"/>
  <c r="N114" i="10"/>
  <c r="A114" i="10"/>
  <c r="N39" i="10"/>
  <c r="A39" i="10"/>
  <c r="L365" i="3"/>
  <c r="L39" i="3" s="1"/>
  <c r="F39" i="3"/>
  <c r="E39" i="3"/>
  <c r="D39" i="3"/>
  <c r="C39" i="3"/>
  <c r="N365" i="3"/>
  <c r="A365" i="3"/>
  <c r="N117" i="3"/>
  <c r="A117" i="3"/>
  <c r="N116" i="3"/>
  <c r="A116" i="3"/>
  <c r="N115" i="3"/>
  <c r="A115" i="3"/>
  <c r="N114" i="3"/>
  <c r="A114" i="3"/>
  <c r="N39" i="3"/>
  <c r="A39" i="3"/>
  <c r="N365" i="14"/>
  <c r="A365" i="14"/>
  <c r="N117" i="14"/>
  <c r="A117" i="14"/>
  <c r="N116" i="14"/>
  <c r="A116" i="14"/>
  <c r="N115" i="14"/>
  <c r="A115" i="14"/>
  <c r="N114" i="14"/>
  <c r="A114" i="14"/>
  <c r="F39" i="8"/>
  <c r="E39" i="8"/>
  <c r="D39" i="8"/>
  <c r="C39" i="8"/>
  <c r="N365" i="8"/>
  <c r="A365" i="8"/>
  <c r="N117" i="8"/>
  <c r="A117" i="8"/>
  <c r="N116" i="8"/>
  <c r="A116" i="8"/>
  <c r="N115" i="8"/>
  <c r="A115" i="8"/>
  <c r="N114" i="8"/>
  <c r="A114" i="8"/>
  <c r="N39" i="8"/>
  <c r="A39" i="8"/>
  <c r="H39" i="7"/>
  <c r="F39" i="7"/>
  <c r="E39" i="7"/>
  <c r="D39" i="7"/>
  <c r="C39" i="7"/>
  <c r="N365" i="7"/>
  <c r="A365" i="7"/>
  <c r="N117" i="7"/>
  <c r="A117" i="7"/>
  <c r="N116" i="7"/>
  <c r="A116" i="7"/>
  <c r="N115" i="7"/>
  <c r="A115" i="7"/>
  <c r="N114" i="7"/>
  <c r="A114" i="7"/>
  <c r="A39" i="7"/>
  <c r="F39" i="1"/>
  <c r="E39" i="1"/>
  <c r="D39" i="1"/>
  <c r="C39" i="1"/>
  <c r="N365" i="1"/>
  <c r="A365" i="1"/>
  <c r="N117" i="1"/>
  <c r="A117" i="1"/>
  <c r="N116" i="1"/>
  <c r="A116" i="1"/>
  <c r="N115" i="1"/>
  <c r="A115" i="1"/>
  <c r="N114" i="1"/>
  <c r="A114" i="1"/>
  <c r="N365" i="11"/>
  <c r="A365" i="11"/>
  <c r="N117" i="11"/>
  <c r="A117" i="11"/>
  <c r="N116" i="11"/>
  <c r="A116" i="11"/>
  <c r="N115" i="11"/>
  <c r="A115" i="11"/>
  <c r="N114" i="11"/>
  <c r="A114" i="11"/>
  <c r="N39" i="11"/>
  <c r="A39" i="11"/>
  <c r="F39" i="2"/>
  <c r="E39" i="2"/>
  <c r="D39" i="2"/>
  <c r="C39" i="2"/>
  <c r="N365" i="2"/>
  <c r="A365" i="2"/>
  <c r="N117" i="2"/>
  <c r="A117" i="2"/>
  <c r="N116" i="2"/>
  <c r="A116" i="2"/>
  <c r="N115" i="2"/>
  <c r="A115" i="2"/>
  <c r="N114" i="2"/>
  <c r="A114" i="2"/>
  <c r="N39" i="2"/>
  <c r="A39" i="2"/>
  <c r="H39" i="4"/>
  <c r="F39" i="4"/>
  <c r="E39" i="4"/>
  <c r="D39" i="4"/>
  <c r="C39" i="4"/>
  <c r="N365" i="4"/>
  <c r="A365" i="4"/>
  <c r="N117" i="4"/>
  <c r="A117" i="4"/>
  <c r="N116" i="4"/>
  <c r="A116" i="4"/>
  <c r="N115" i="4"/>
  <c r="A115" i="4"/>
  <c r="N114" i="4"/>
  <c r="A114" i="4"/>
  <c r="N39" i="4"/>
  <c r="A39" i="4"/>
  <c r="G366" i="7" l="1"/>
  <c r="G366" i="3"/>
  <c r="G366" i="4"/>
  <c r="G366" i="2"/>
  <c r="G366" i="8"/>
  <c r="G366" i="9"/>
  <c r="G366" i="1"/>
  <c r="G366" i="10"/>
  <c r="H114" i="2"/>
  <c r="H21" i="2" s="1"/>
  <c r="E114" i="7"/>
  <c r="E21" i="7" s="1"/>
  <c r="H114" i="8"/>
  <c r="H21" i="8" s="1"/>
  <c r="E114" i="9"/>
  <c r="E21" i="9" s="1"/>
  <c r="F114" i="4"/>
  <c r="F21" i="4" s="1"/>
  <c r="H114" i="4"/>
  <c r="H21" i="4" s="1"/>
  <c r="H114" i="11"/>
  <c r="H21" i="11" s="1"/>
  <c r="H114" i="7"/>
  <c r="H21" i="7" s="1"/>
  <c r="E114" i="3"/>
  <c r="E21" i="3" s="1"/>
  <c r="D114" i="10"/>
  <c r="D21" i="10" s="1"/>
  <c r="C114" i="9"/>
  <c r="C21" i="9" s="1"/>
  <c r="D114" i="4"/>
  <c r="D21" i="4" s="1"/>
  <c r="F114" i="2"/>
  <c r="F21" i="2" s="1"/>
  <c r="E114" i="1"/>
  <c r="E21" i="1" s="1"/>
  <c r="D114" i="7"/>
  <c r="D21" i="7" s="1"/>
  <c r="F114" i="8"/>
  <c r="F21" i="8" s="1"/>
  <c r="F114" i="3"/>
  <c r="F21" i="3" s="1"/>
  <c r="E114" i="10"/>
  <c r="E21" i="10" s="1"/>
  <c r="D114" i="9"/>
  <c r="D21" i="9" s="1"/>
  <c r="E114" i="4"/>
  <c r="E21" i="4" s="1"/>
  <c r="F114" i="1"/>
  <c r="F21" i="1" s="1"/>
  <c r="C114" i="3"/>
  <c r="C21" i="3" s="1"/>
  <c r="L114" i="3"/>
  <c r="L21" i="3" s="1"/>
  <c r="C114" i="1"/>
  <c r="C21" i="1" s="1"/>
  <c r="D114" i="8"/>
  <c r="D21" i="8" s="1"/>
  <c r="D114" i="3"/>
  <c r="D21" i="3" s="1"/>
  <c r="C114" i="10"/>
  <c r="C21" i="10" s="1"/>
  <c r="H114" i="10"/>
  <c r="H21" i="10" s="1"/>
  <c r="F114" i="9"/>
  <c r="F21" i="9" s="1"/>
  <c r="C114" i="2"/>
  <c r="C21" i="2" s="1"/>
  <c r="C114" i="8"/>
  <c r="C21" i="8" s="1"/>
  <c r="F114" i="10"/>
  <c r="F21" i="10" s="1"/>
  <c r="D114" i="2"/>
  <c r="D21" i="2" s="1"/>
  <c r="F114" i="7"/>
  <c r="F21" i="7" s="1"/>
  <c r="C114" i="4"/>
  <c r="C21" i="4" s="1"/>
  <c r="E114" i="2"/>
  <c r="E21" i="2" s="1"/>
  <c r="D114" i="1"/>
  <c r="D21" i="1" s="1"/>
  <c r="C114" i="7"/>
  <c r="C21" i="7" s="1"/>
  <c r="E114" i="8"/>
  <c r="E21" i="8" s="1"/>
  <c r="H114" i="9"/>
  <c r="H21" i="9" s="1"/>
  <c r="L365" i="2"/>
  <c r="L39" i="2" s="1"/>
  <c r="L365" i="8"/>
  <c r="L39" i="8" s="1"/>
  <c r="L365" i="10"/>
  <c r="L39" i="10" s="1"/>
  <c r="L365" i="4"/>
  <c r="L39" i="4" s="1"/>
  <c r="L365" i="11"/>
  <c r="L39" i="11" s="1"/>
  <c r="L365" i="7"/>
  <c r="L39" i="7" s="1"/>
  <c r="L365" i="9"/>
  <c r="L39" i="9" s="1"/>
  <c r="H39" i="1"/>
  <c r="H39" i="5"/>
  <c r="F39" i="5"/>
  <c r="E39" i="5"/>
  <c r="D39" i="5"/>
  <c r="C39" i="5"/>
  <c r="N365" i="5"/>
  <c r="A365" i="5"/>
  <c r="N115" i="5"/>
  <c r="N116" i="5"/>
  <c r="N117" i="5"/>
  <c r="N114" i="5"/>
  <c r="A115" i="5"/>
  <c r="A116" i="5"/>
  <c r="A117" i="5"/>
  <c r="A114" i="5"/>
  <c r="N39" i="5"/>
  <c r="A39" i="5"/>
  <c r="H39" i="12"/>
  <c r="F39" i="12"/>
  <c r="E39" i="12"/>
  <c r="D39" i="12"/>
  <c r="C39" i="12"/>
  <c r="K365" i="12"/>
  <c r="A365" i="12"/>
  <c r="A117" i="12"/>
  <c r="A114" i="12"/>
  <c r="A115" i="12"/>
  <c r="A116" i="12"/>
  <c r="A110" i="12"/>
  <c r="A111" i="12"/>
  <c r="A112" i="12"/>
  <c r="A109" i="12"/>
  <c r="A39" i="12"/>
  <c r="A39" i="6"/>
  <c r="A115" i="6"/>
  <c r="A116" i="6"/>
  <c r="A117" i="6"/>
  <c r="A114" i="6"/>
  <c r="H39" i="6"/>
  <c r="F39" i="6"/>
  <c r="N365" i="6"/>
  <c r="L365" i="6"/>
  <c r="L39" i="6" s="1"/>
  <c r="A365" i="6"/>
  <c r="D4" i="18" l="1"/>
  <c r="G366" i="6"/>
  <c r="G366" i="12"/>
  <c r="G366" i="5"/>
  <c r="H114" i="1"/>
  <c r="H21" i="1" s="1"/>
  <c r="F114" i="6"/>
  <c r="F21" i="6" s="1"/>
  <c r="D114" i="12"/>
  <c r="D21" i="12" s="1"/>
  <c r="F114" i="5"/>
  <c r="F21" i="5" s="1"/>
  <c r="L114" i="9"/>
  <c r="L21" i="9" s="1"/>
  <c r="L114" i="10"/>
  <c r="L21" i="10" s="1"/>
  <c r="C114" i="12"/>
  <c r="C21" i="12" s="1"/>
  <c r="H114" i="5"/>
  <c r="H21" i="5" s="1"/>
  <c r="L114" i="7"/>
  <c r="L21" i="7" s="1"/>
  <c r="L114" i="8"/>
  <c r="L21" i="8" s="1"/>
  <c r="H114" i="12"/>
  <c r="H21" i="12" s="1"/>
  <c r="E114" i="5"/>
  <c r="E21" i="5" s="1"/>
  <c r="L114" i="4"/>
  <c r="L21" i="4" s="1"/>
  <c r="H114" i="6"/>
  <c r="H21" i="6" s="1"/>
  <c r="E114" i="12"/>
  <c r="E21" i="12" s="1"/>
  <c r="C114" i="5"/>
  <c r="C21" i="5" s="1"/>
  <c r="L114" i="6"/>
  <c r="L21" i="6" s="1"/>
  <c r="F114" i="12"/>
  <c r="F21" i="12" s="1"/>
  <c r="D114" i="5"/>
  <c r="D21" i="5" s="1"/>
  <c r="L114" i="11"/>
  <c r="L21" i="11" s="1"/>
  <c r="L114" i="2"/>
  <c r="L21" i="2" s="1"/>
  <c r="L365" i="1"/>
  <c r="L39" i="1" s="1"/>
  <c r="L365" i="5"/>
  <c r="L39" i="5" s="1"/>
  <c r="I38" i="9"/>
  <c r="I38" i="10"/>
  <c r="I38" i="3"/>
  <c r="I38" i="8"/>
  <c r="I38" i="7"/>
  <c r="I38" i="1"/>
  <c r="I38" i="2"/>
  <c r="I38" i="4"/>
  <c r="I38" i="12"/>
  <c r="I38" i="6"/>
  <c r="I37" i="9"/>
  <c r="I37" i="10"/>
  <c r="I37" i="3"/>
  <c r="I37" i="8"/>
  <c r="I37" i="7"/>
  <c r="I37" i="1"/>
  <c r="I37" i="2"/>
  <c r="I37" i="4"/>
  <c r="I37" i="12"/>
  <c r="I37" i="6"/>
  <c r="H38" i="11" l="1"/>
  <c r="H37" i="9"/>
  <c r="C38" i="12"/>
  <c r="E38" i="4"/>
  <c r="E38" i="7"/>
  <c r="D38" i="10"/>
  <c r="F38" i="9"/>
  <c r="F37" i="7"/>
  <c r="C37" i="6"/>
  <c r="E37" i="12"/>
  <c r="H37" i="4"/>
  <c r="D37" i="1"/>
  <c r="H37" i="7"/>
  <c r="D37" i="3"/>
  <c r="F37" i="10"/>
  <c r="D38" i="12"/>
  <c r="F38" i="4"/>
  <c r="C38" i="1"/>
  <c r="F38" i="7"/>
  <c r="C38" i="3"/>
  <c r="E38" i="10"/>
  <c r="H38" i="9"/>
  <c r="C38" i="6"/>
  <c r="D37" i="12"/>
  <c r="E37" i="10"/>
  <c r="C37" i="3"/>
  <c r="H37" i="10"/>
  <c r="E37" i="6"/>
  <c r="H37" i="12"/>
  <c r="C37" i="2"/>
  <c r="F37" i="1"/>
  <c r="C37" i="8"/>
  <c r="F37" i="3"/>
  <c r="D38" i="6"/>
  <c r="F38" i="12"/>
  <c r="E38" i="1"/>
  <c r="E38" i="3"/>
  <c r="H38" i="10"/>
  <c r="H38" i="4"/>
  <c r="F38" i="10"/>
  <c r="F37" i="6"/>
  <c r="D37" i="2"/>
  <c r="D37" i="8"/>
  <c r="H37" i="3"/>
  <c r="C37" i="9"/>
  <c r="E38" i="6"/>
  <c r="H38" i="12"/>
  <c r="C38" i="2"/>
  <c r="F38" i="1"/>
  <c r="C38" i="8"/>
  <c r="F38" i="3"/>
  <c r="F37" i="12"/>
  <c r="D38" i="3"/>
  <c r="H36" i="11"/>
  <c r="H37" i="6"/>
  <c r="C37" i="4"/>
  <c r="E37" i="2"/>
  <c r="C37" i="7"/>
  <c r="E37" i="8"/>
  <c r="D37" i="9"/>
  <c r="F38" i="6"/>
  <c r="D38" i="2"/>
  <c r="D38" i="8"/>
  <c r="H38" i="3"/>
  <c r="C38" i="9"/>
  <c r="F37" i="4"/>
  <c r="D37" i="6"/>
  <c r="E37" i="1"/>
  <c r="E38" i="12"/>
  <c r="D38" i="1"/>
  <c r="D37" i="4"/>
  <c r="F37" i="2"/>
  <c r="D37" i="7"/>
  <c r="F37" i="8"/>
  <c r="C37" i="10"/>
  <c r="E37" i="9"/>
  <c r="H38" i="6"/>
  <c r="C38" i="4"/>
  <c r="E38" i="2"/>
  <c r="C38" i="7"/>
  <c r="E38" i="8"/>
  <c r="D38" i="9"/>
  <c r="C37" i="1"/>
  <c r="E37" i="3"/>
  <c r="H38" i="7"/>
  <c r="C37" i="12"/>
  <c r="E37" i="4"/>
  <c r="E37" i="7"/>
  <c r="D37" i="10"/>
  <c r="F37" i="9"/>
  <c r="H37" i="11"/>
  <c r="D38" i="4"/>
  <c r="F38" i="2"/>
  <c r="D38" i="7"/>
  <c r="F38" i="8"/>
  <c r="C38" i="10"/>
  <c r="E38" i="9"/>
  <c r="D35" i="18"/>
  <c r="D65" i="18"/>
  <c r="G365" i="7"/>
  <c r="G39" i="7" s="1"/>
  <c r="G365" i="9"/>
  <c r="G39" i="9" s="1"/>
  <c r="G365" i="12"/>
  <c r="G39" i="12" s="1"/>
  <c r="G365" i="1"/>
  <c r="G39" i="1" s="1"/>
  <c r="G365" i="10"/>
  <c r="G39" i="10" s="1"/>
  <c r="G365" i="6"/>
  <c r="G39" i="6" s="1"/>
  <c r="G365" i="3"/>
  <c r="G39" i="3" s="1"/>
  <c r="G365" i="2"/>
  <c r="G39" i="2" s="1"/>
  <c r="G365" i="8"/>
  <c r="G39" i="8" s="1"/>
  <c r="I38" i="5"/>
  <c r="I37" i="5"/>
  <c r="E38" i="5"/>
  <c r="F38" i="5"/>
  <c r="L114" i="1"/>
  <c r="L21" i="1" s="1"/>
  <c r="L114" i="5"/>
  <c r="L21" i="5" s="1"/>
  <c r="K365" i="16"/>
  <c r="K39" i="16" s="1"/>
  <c r="F37" i="5"/>
  <c r="C37" i="5"/>
  <c r="H37" i="5"/>
  <c r="C38" i="5"/>
  <c r="H38" i="5"/>
  <c r="D37" i="5"/>
  <c r="H37" i="1"/>
  <c r="D38" i="5"/>
  <c r="E37" i="5"/>
  <c r="G365" i="4"/>
  <c r="G39" i="4" s="1"/>
  <c r="R112" i="15"/>
  <c r="P112" i="15"/>
  <c r="N112" i="15"/>
  <c r="J20" i="15"/>
  <c r="I112" i="13"/>
  <c r="H112" i="13"/>
  <c r="F112" i="13"/>
  <c r="E112" i="13"/>
  <c r="D112" i="13"/>
  <c r="C112" i="13"/>
  <c r="L112" i="14"/>
  <c r="I112" i="14"/>
  <c r="I20" i="14" s="1"/>
  <c r="H112" i="14"/>
  <c r="G112" i="14"/>
  <c r="F112" i="14"/>
  <c r="E112" i="14"/>
  <c r="D112" i="14"/>
  <c r="C112" i="14"/>
  <c r="I112" i="11"/>
  <c r="I20" i="11" s="1"/>
  <c r="G112" i="11"/>
  <c r="F112" i="11"/>
  <c r="E112" i="11"/>
  <c r="D112" i="11"/>
  <c r="C112" i="11"/>
  <c r="A363" i="15"/>
  <c r="L363" i="15"/>
  <c r="L363" i="9"/>
  <c r="A363" i="9"/>
  <c r="N363" i="9"/>
  <c r="A363" i="13"/>
  <c r="G363" i="13"/>
  <c r="K363" i="13"/>
  <c r="I112" i="10"/>
  <c r="I20" i="10" s="1"/>
  <c r="L363" i="10"/>
  <c r="N363" i="10"/>
  <c r="I112" i="3"/>
  <c r="I20" i="3" s="1"/>
  <c r="L363" i="3"/>
  <c r="A363" i="3"/>
  <c r="N363" i="3"/>
  <c r="A363" i="14"/>
  <c r="N363" i="14"/>
  <c r="L363" i="8"/>
  <c r="A363" i="8"/>
  <c r="N363" i="8"/>
  <c r="L363" i="7"/>
  <c r="A363" i="7"/>
  <c r="N363" i="7"/>
  <c r="A363" i="1"/>
  <c r="N363" i="1"/>
  <c r="L363" i="11"/>
  <c r="A363" i="11"/>
  <c r="N363" i="11"/>
  <c r="L363" i="2"/>
  <c r="A363" i="2"/>
  <c r="N363" i="2"/>
  <c r="L363" i="4"/>
  <c r="A363" i="4"/>
  <c r="N363" i="4"/>
  <c r="A363" i="5"/>
  <c r="N363" i="5"/>
  <c r="A363" i="12"/>
  <c r="K363" i="12"/>
  <c r="L363" i="6"/>
  <c r="A363" i="6"/>
  <c r="N363" i="6"/>
  <c r="H38" i="1" l="1"/>
  <c r="G114" i="7"/>
  <c r="G21" i="7" s="1"/>
  <c r="G114" i="8"/>
  <c r="G21" i="8" s="1"/>
  <c r="G114" i="2"/>
  <c r="G21" i="2" s="1"/>
  <c r="G114" i="9"/>
  <c r="G21" i="9" s="1"/>
  <c r="G114" i="3"/>
  <c r="G21" i="3" s="1"/>
  <c r="G114" i="10"/>
  <c r="G21" i="10" s="1"/>
  <c r="G114" i="1"/>
  <c r="G21" i="1" s="1"/>
  <c r="G114" i="12"/>
  <c r="G21" i="12" s="1"/>
  <c r="G114" i="6"/>
  <c r="G21" i="6" s="1"/>
  <c r="K114" i="16"/>
  <c r="K21" i="16" s="1"/>
  <c r="G114" i="4"/>
  <c r="G21" i="4" s="1"/>
  <c r="G365" i="5"/>
  <c r="G39" i="5" s="1"/>
  <c r="L363" i="5"/>
  <c r="I112" i="1"/>
  <c r="I20" i="1" s="1"/>
  <c r="I112" i="4"/>
  <c r="I20" i="4" s="1"/>
  <c r="L363" i="1"/>
  <c r="I112" i="7"/>
  <c r="I20" i="7" s="1"/>
  <c r="I112" i="8"/>
  <c r="I20" i="8" s="1"/>
  <c r="I112" i="2"/>
  <c r="I20" i="2" s="1"/>
  <c r="I112" i="12"/>
  <c r="I20" i="12" s="1"/>
  <c r="I112" i="9"/>
  <c r="I20" i="9" s="1"/>
  <c r="I112" i="6"/>
  <c r="I20" i="6" s="1"/>
  <c r="N362" i="14"/>
  <c r="A362" i="14"/>
  <c r="G114" i="5" l="1"/>
  <c r="G21" i="5" s="1"/>
  <c r="K363" i="16"/>
  <c r="I112" i="5"/>
  <c r="I20" i="5" s="1"/>
  <c r="A362" i="15"/>
  <c r="L362" i="15"/>
  <c r="G363" i="9"/>
  <c r="L362" i="9"/>
  <c r="A362" i="9"/>
  <c r="N362" i="9"/>
  <c r="A362" i="13"/>
  <c r="G362" i="13"/>
  <c r="K362" i="13"/>
  <c r="G363" i="10"/>
  <c r="L362" i="10"/>
  <c r="N362" i="10"/>
  <c r="G363" i="3"/>
  <c r="L362" i="3"/>
  <c r="A362" i="3"/>
  <c r="N362" i="3"/>
  <c r="G363" i="8"/>
  <c r="L362" i="8"/>
  <c r="A362" i="8"/>
  <c r="N362" i="8"/>
  <c r="G363" i="7"/>
  <c r="L362" i="7"/>
  <c r="A362" i="7"/>
  <c r="N362" i="7"/>
  <c r="G363" i="1"/>
  <c r="A362" i="1"/>
  <c r="N362" i="1"/>
  <c r="L362" i="11"/>
  <c r="A362" i="11"/>
  <c r="N362" i="11"/>
  <c r="G363" i="2"/>
  <c r="L362" i="2"/>
  <c r="A362" i="2"/>
  <c r="N362" i="2"/>
  <c r="G363" i="4"/>
  <c r="L362" i="4"/>
  <c r="A362" i="4"/>
  <c r="N362" i="4"/>
  <c r="A362" i="5"/>
  <c r="N362" i="5"/>
  <c r="G363" i="12"/>
  <c r="A362" i="12"/>
  <c r="K362" i="12"/>
  <c r="L362" i="6"/>
  <c r="A362" i="6"/>
  <c r="N362" i="6"/>
  <c r="G363" i="6" l="1"/>
  <c r="G363" i="5"/>
  <c r="L362" i="1"/>
  <c r="L362" i="5" l="1"/>
  <c r="K362" i="16" l="1"/>
  <c r="A361" i="15"/>
  <c r="L361" i="15"/>
  <c r="G362" i="9"/>
  <c r="F112" i="9"/>
  <c r="E112" i="9"/>
  <c r="D112" i="9"/>
  <c r="C112" i="9"/>
  <c r="A361" i="9"/>
  <c r="N361" i="9"/>
  <c r="A361" i="13"/>
  <c r="G361" i="13"/>
  <c r="G112" i="13" s="1"/>
  <c r="K361" i="13"/>
  <c r="G362" i="10"/>
  <c r="F112" i="10"/>
  <c r="E112" i="10"/>
  <c r="D112" i="10"/>
  <c r="C112" i="10"/>
  <c r="N361" i="10"/>
  <c r="G362" i="3"/>
  <c r="F112" i="3"/>
  <c r="E112" i="3"/>
  <c r="D112" i="3"/>
  <c r="C112" i="3"/>
  <c r="A361" i="3"/>
  <c r="N361" i="3"/>
  <c r="A361" i="14"/>
  <c r="N361" i="14"/>
  <c r="G362" i="8"/>
  <c r="F112" i="8"/>
  <c r="E112" i="8"/>
  <c r="D112" i="8"/>
  <c r="C112" i="8"/>
  <c r="A361" i="8"/>
  <c r="N361" i="8"/>
  <c r="G362" i="7"/>
  <c r="F112" i="7"/>
  <c r="E112" i="7"/>
  <c r="D112" i="7"/>
  <c r="C112" i="7"/>
  <c r="A361" i="7"/>
  <c r="N361" i="7"/>
  <c r="G362" i="1"/>
  <c r="F112" i="1"/>
  <c r="E112" i="1"/>
  <c r="D112" i="1"/>
  <c r="C112" i="1"/>
  <c r="A361" i="1"/>
  <c r="N361" i="1"/>
  <c r="A361" i="11"/>
  <c r="N361" i="11"/>
  <c r="G362" i="2"/>
  <c r="F112" i="2"/>
  <c r="E112" i="2"/>
  <c r="D112" i="2"/>
  <c r="C112" i="2"/>
  <c r="A361" i="2"/>
  <c r="N361" i="2"/>
  <c r="A361" i="4"/>
  <c r="N361" i="4"/>
  <c r="A361" i="5"/>
  <c r="N361" i="5"/>
  <c r="K361" i="12"/>
  <c r="G362" i="12"/>
  <c r="H112" i="12"/>
  <c r="F112" i="12"/>
  <c r="E112" i="12"/>
  <c r="D112" i="12"/>
  <c r="C112" i="12"/>
  <c r="A361" i="12"/>
  <c r="L361" i="1" l="1"/>
  <c r="H112" i="1"/>
  <c r="L361" i="8"/>
  <c r="L112" i="8" s="1"/>
  <c r="H112" i="8"/>
  <c r="D112" i="4"/>
  <c r="L361" i="3"/>
  <c r="L112" i="3" s="1"/>
  <c r="H112" i="3"/>
  <c r="E112" i="5"/>
  <c r="E112" i="4"/>
  <c r="F112" i="5"/>
  <c r="F112" i="4"/>
  <c r="L361" i="7"/>
  <c r="L112" i="7" s="1"/>
  <c r="H112" i="7"/>
  <c r="L361" i="9"/>
  <c r="L112" i="9" s="1"/>
  <c r="H112" i="9"/>
  <c r="C112" i="5"/>
  <c r="C112" i="4"/>
  <c r="L361" i="4"/>
  <c r="L112" i="4" s="1"/>
  <c r="H112" i="4"/>
  <c r="L361" i="2"/>
  <c r="H112" i="2"/>
  <c r="L361" i="11"/>
  <c r="L112" i="11" s="1"/>
  <c r="H112" i="11"/>
  <c r="L361" i="10"/>
  <c r="L112" i="10" s="1"/>
  <c r="H112" i="10"/>
  <c r="G362" i="4"/>
  <c r="G362" i="6"/>
  <c r="H112" i="6"/>
  <c r="F112" i="6"/>
  <c r="E112" i="6"/>
  <c r="D112" i="6"/>
  <c r="N361" i="6"/>
  <c r="A361" i="6"/>
  <c r="L112" i="1" l="1"/>
  <c r="L112" i="2"/>
  <c r="L361" i="5"/>
  <c r="H112" i="5"/>
  <c r="L361" i="6"/>
  <c r="C112" i="6"/>
  <c r="G362" i="5"/>
  <c r="R110" i="15"/>
  <c r="P110" i="15"/>
  <c r="N110" i="15"/>
  <c r="R111" i="15"/>
  <c r="P111" i="15"/>
  <c r="N111" i="15"/>
  <c r="A360" i="15"/>
  <c r="L360" i="15"/>
  <c r="G361" i="9"/>
  <c r="G112" i="9" s="1"/>
  <c r="L360" i="9"/>
  <c r="A360" i="9"/>
  <c r="N360" i="9"/>
  <c r="I111" i="13"/>
  <c r="D111" i="13"/>
  <c r="E111" i="13"/>
  <c r="F111" i="13"/>
  <c r="H111" i="13"/>
  <c r="C111" i="13"/>
  <c r="A360" i="13"/>
  <c r="G360" i="13"/>
  <c r="K360" i="13"/>
  <c r="G361" i="10"/>
  <c r="G112" i="10" s="1"/>
  <c r="L360" i="10"/>
  <c r="N360" i="10"/>
  <c r="G361" i="3"/>
  <c r="G112" i="3" s="1"/>
  <c r="L360" i="3"/>
  <c r="A360" i="3"/>
  <c r="N360" i="3"/>
  <c r="L111" i="14"/>
  <c r="I111" i="14"/>
  <c r="D111" i="14"/>
  <c r="E111" i="14"/>
  <c r="F111" i="14"/>
  <c r="G111" i="14"/>
  <c r="H111" i="14"/>
  <c r="C111" i="14"/>
  <c r="A360" i="14"/>
  <c r="N360" i="14"/>
  <c r="I110" i="14"/>
  <c r="G361" i="8"/>
  <c r="G112" i="8" s="1"/>
  <c r="L360" i="8"/>
  <c r="A360" i="8"/>
  <c r="N360" i="8"/>
  <c r="G361" i="7"/>
  <c r="G112" i="7" s="1"/>
  <c r="L360" i="7"/>
  <c r="A360" i="7"/>
  <c r="N360" i="7"/>
  <c r="G361" i="1"/>
  <c r="G112" i="1" s="1"/>
  <c r="A360" i="1"/>
  <c r="N360" i="1"/>
  <c r="I111" i="11"/>
  <c r="D111" i="11"/>
  <c r="E111" i="11"/>
  <c r="F111" i="11"/>
  <c r="G111" i="11"/>
  <c r="C111" i="11"/>
  <c r="L360" i="11"/>
  <c r="A360" i="11"/>
  <c r="N360" i="11"/>
  <c r="G361" i="2"/>
  <c r="G112" i="2" s="1"/>
  <c r="L360" i="2"/>
  <c r="A360" i="2"/>
  <c r="N360" i="2"/>
  <c r="G361" i="4"/>
  <c r="G112" i="4" s="1"/>
  <c r="L360" i="4"/>
  <c r="A360" i="4"/>
  <c r="N360" i="4"/>
  <c r="L112" i="6" l="1"/>
  <c r="L112" i="5"/>
  <c r="K361" i="16"/>
  <c r="K112" i="16" s="1"/>
  <c r="G360" i="8"/>
  <c r="I111" i="9"/>
  <c r="I111" i="4"/>
  <c r="I111" i="7"/>
  <c r="I111" i="10"/>
  <c r="I111" i="8"/>
  <c r="I111" i="1"/>
  <c r="I111" i="3"/>
  <c r="I111" i="2"/>
  <c r="L360" i="1"/>
  <c r="G361" i="5"/>
  <c r="G112" i="5" s="1"/>
  <c r="A360" i="5"/>
  <c r="N360" i="5"/>
  <c r="G361" i="6"/>
  <c r="L360" i="6"/>
  <c r="K360" i="12"/>
  <c r="A360" i="12"/>
  <c r="N360" i="6"/>
  <c r="A360" i="6"/>
  <c r="G112" i="6" l="1"/>
  <c r="I111" i="12"/>
  <c r="G361" i="12"/>
  <c r="G112" i="12" s="1"/>
  <c r="I111" i="6"/>
  <c r="L360" i="5"/>
  <c r="I111" i="5"/>
  <c r="A359" i="15"/>
  <c r="L359" i="15"/>
  <c r="G360" i="9"/>
  <c r="L359" i="9"/>
  <c r="A359" i="9"/>
  <c r="N359" i="9"/>
  <c r="A359" i="13"/>
  <c r="G359" i="13"/>
  <c r="K359" i="13"/>
  <c r="G360" i="10"/>
  <c r="L359" i="10"/>
  <c r="N359" i="10"/>
  <c r="G360" i="3"/>
  <c r="L359" i="3"/>
  <c r="A359" i="3"/>
  <c r="N359" i="3"/>
  <c r="A359" i="14"/>
  <c r="N359" i="14"/>
  <c r="L359" i="8"/>
  <c r="A359" i="8"/>
  <c r="N359" i="8"/>
  <c r="G360" i="7"/>
  <c r="L359" i="7"/>
  <c r="A359" i="7"/>
  <c r="N359" i="7"/>
  <c r="G360" i="1"/>
  <c r="A359" i="1"/>
  <c r="N359" i="1"/>
  <c r="A359" i="11"/>
  <c r="L359" i="1"/>
  <c r="L359" i="11"/>
  <c r="N359" i="11"/>
  <c r="G360" i="2"/>
  <c r="L359" i="2"/>
  <c r="A359" i="2"/>
  <c r="N359" i="2"/>
  <c r="G360" i="4"/>
  <c r="L359" i="4"/>
  <c r="D112" i="5"/>
  <c r="A359" i="4"/>
  <c r="N359" i="4"/>
  <c r="A359" i="5"/>
  <c r="N359" i="5"/>
  <c r="G360" i="12"/>
  <c r="A359" i="12"/>
  <c r="K359" i="12"/>
  <c r="G360" i="6"/>
  <c r="L359" i="6"/>
  <c r="N359" i="6"/>
  <c r="A359" i="6"/>
  <c r="C111" i="6"/>
  <c r="K360" i="16" l="1"/>
  <c r="G360" i="5"/>
  <c r="L359" i="5" l="1"/>
  <c r="A358" i="15"/>
  <c r="L358" i="15"/>
  <c r="G359" i="9"/>
  <c r="F111" i="9"/>
  <c r="E111" i="9"/>
  <c r="D111" i="9"/>
  <c r="C111" i="9"/>
  <c r="A358" i="9"/>
  <c r="N358" i="9"/>
  <c r="A358" i="13"/>
  <c r="G358" i="13"/>
  <c r="G111" i="13" s="1"/>
  <c r="K358" i="13"/>
  <c r="G359" i="10"/>
  <c r="F111" i="10"/>
  <c r="E111" i="10"/>
  <c r="D111" i="10"/>
  <c r="C111" i="10"/>
  <c r="N358" i="10"/>
  <c r="G359" i="3"/>
  <c r="F111" i="3"/>
  <c r="E111" i="3"/>
  <c r="D111" i="3"/>
  <c r="C111" i="3"/>
  <c r="A358" i="3"/>
  <c r="N358" i="3"/>
  <c r="A358" i="14"/>
  <c r="N358" i="14"/>
  <c r="G359" i="8"/>
  <c r="F111" i="8"/>
  <c r="E111" i="8"/>
  <c r="D111" i="8"/>
  <c r="C111" i="8"/>
  <c r="A358" i="8"/>
  <c r="N358" i="8"/>
  <c r="G359" i="7"/>
  <c r="F111" i="7"/>
  <c r="E111" i="7"/>
  <c r="D111" i="7"/>
  <c r="C111" i="7"/>
  <c r="A358" i="7"/>
  <c r="N358" i="7"/>
  <c r="G359" i="1"/>
  <c r="F111" i="1"/>
  <c r="E111" i="1"/>
  <c r="D111" i="1"/>
  <c r="C111" i="1"/>
  <c r="A358" i="1"/>
  <c r="N358" i="1"/>
  <c r="A358" i="11"/>
  <c r="N358" i="11"/>
  <c r="G359" i="2"/>
  <c r="F111" i="2"/>
  <c r="E111" i="2"/>
  <c r="D111" i="2"/>
  <c r="C111" i="2"/>
  <c r="A358" i="2"/>
  <c r="N358" i="2"/>
  <c r="G359" i="4"/>
  <c r="H111" i="4"/>
  <c r="A358" i="4"/>
  <c r="N358" i="4"/>
  <c r="A358" i="5"/>
  <c r="N358" i="5"/>
  <c r="G359" i="12"/>
  <c r="H111" i="12"/>
  <c r="F111" i="12"/>
  <c r="E111" i="12"/>
  <c r="D111" i="12"/>
  <c r="C111" i="12"/>
  <c r="A358" i="12"/>
  <c r="K358" i="12"/>
  <c r="G359" i="6"/>
  <c r="H111" i="6"/>
  <c r="F111" i="6"/>
  <c r="E111" i="6"/>
  <c r="D111" i="6"/>
  <c r="L358" i="6"/>
  <c r="L111" i="6" s="1"/>
  <c r="A358" i="6"/>
  <c r="N358" i="6"/>
  <c r="K359" i="16" l="1"/>
  <c r="F111" i="5"/>
  <c r="F111" i="4"/>
  <c r="L358" i="10"/>
  <c r="L111" i="10" s="1"/>
  <c r="H111" i="10"/>
  <c r="C111" i="5"/>
  <c r="C111" i="4"/>
  <c r="L358" i="2"/>
  <c r="H111" i="2"/>
  <c r="L358" i="11"/>
  <c r="L111" i="11" s="1"/>
  <c r="H111" i="11"/>
  <c r="L358" i="3"/>
  <c r="L111" i="3" s="1"/>
  <c r="H111" i="3"/>
  <c r="D111" i="4"/>
  <c r="E111" i="5"/>
  <c r="E111" i="4"/>
  <c r="L358" i="7"/>
  <c r="L111" i="7" s="1"/>
  <c r="H111" i="7"/>
  <c r="L358" i="8"/>
  <c r="L111" i="8" s="1"/>
  <c r="H111" i="8"/>
  <c r="L358" i="9"/>
  <c r="L111" i="9" s="1"/>
  <c r="H111" i="9"/>
  <c r="L358" i="4"/>
  <c r="L111" i="4" s="1"/>
  <c r="G359" i="5"/>
  <c r="L111" i="2" l="1"/>
  <c r="L358" i="5"/>
  <c r="H111" i="5"/>
  <c r="L358" i="1"/>
  <c r="H111" i="1"/>
  <c r="A357" i="15"/>
  <c r="L357" i="15"/>
  <c r="L357" i="9"/>
  <c r="A357" i="9"/>
  <c r="N357" i="9"/>
  <c r="D110" i="13"/>
  <c r="E110" i="13"/>
  <c r="F110" i="13"/>
  <c r="H110" i="13"/>
  <c r="I110" i="13"/>
  <c r="C110" i="13"/>
  <c r="A357" i="13"/>
  <c r="G357" i="13"/>
  <c r="K357" i="13"/>
  <c r="L357" i="10"/>
  <c r="N357" i="10"/>
  <c r="L357" i="3"/>
  <c r="A357" i="3"/>
  <c r="N357" i="3"/>
  <c r="D110" i="14"/>
  <c r="E110" i="14"/>
  <c r="F110" i="14"/>
  <c r="G110" i="14"/>
  <c r="H110" i="14"/>
  <c r="L110" i="14"/>
  <c r="C110" i="14"/>
  <c r="A357" i="14"/>
  <c r="N357" i="14"/>
  <c r="L357" i="8"/>
  <c r="A357" i="8"/>
  <c r="N357" i="8"/>
  <c r="L357" i="7"/>
  <c r="A357" i="7"/>
  <c r="N357" i="7"/>
  <c r="A357" i="1"/>
  <c r="N357" i="1"/>
  <c r="D110" i="11"/>
  <c r="E110" i="11"/>
  <c r="F110" i="11"/>
  <c r="G110" i="11"/>
  <c r="I110" i="11"/>
  <c r="C110" i="11"/>
  <c r="L357" i="11"/>
  <c r="A357" i="11"/>
  <c r="N357" i="11"/>
  <c r="L357" i="2"/>
  <c r="A357" i="2"/>
  <c r="N357" i="2"/>
  <c r="G358" i="4"/>
  <c r="G111" i="4" s="1"/>
  <c r="A357" i="4"/>
  <c r="N357" i="4"/>
  <c r="I110" i="5"/>
  <c r="A357" i="5"/>
  <c r="N357" i="5"/>
  <c r="K357" i="12"/>
  <c r="A357" i="12"/>
  <c r="L357" i="6"/>
  <c r="N357" i="6"/>
  <c r="A357" i="6"/>
  <c r="L111" i="1" l="1"/>
  <c r="L111" i="5"/>
  <c r="K358" i="16"/>
  <c r="K111" i="16" s="1"/>
  <c r="G358" i="2"/>
  <c r="G111" i="2" s="1"/>
  <c r="I110" i="2"/>
  <c r="G358" i="12"/>
  <c r="G111" i="12" s="1"/>
  <c r="I110" i="12"/>
  <c r="G358" i="7"/>
  <c r="G111" i="7" s="1"/>
  <c r="I110" i="7"/>
  <c r="G358" i="8"/>
  <c r="G111" i="8" s="1"/>
  <c r="I110" i="8"/>
  <c r="G358" i="3"/>
  <c r="G111" i="3" s="1"/>
  <c r="I110" i="3"/>
  <c r="G358" i="9"/>
  <c r="G111" i="9" s="1"/>
  <c r="I110" i="9"/>
  <c r="G358" i="6"/>
  <c r="G111" i="6" s="1"/>
  <c r="I110" i="6"/>
  <c r="G358" i="1"/>
  <c r="G111" i="1" s="1"/>
  <c r="I110" i="1"/>
  <c r="G358" i="10"/>
  <c r="G111" i="10" s="1"/>
  <c r="I110" i="10"/>
  <c r="L357" i="5"/>
  <c r="L357" i="4"/>
  <c r="L357" i="1"/>
  <c r="A356" i="15"/>
  <c r="L356" i="15"/>
  <c r="G357" i="9"/>
  <c r="L356" i="9"/>
  <c r="A356" i="9"/>
  <c r="N356" i="9"/>
  <c r="A356" i="13"/>
  <c r="G356" i="13"/>
  <c r="K356" i="13"/>
  <c r="G357" i="10"/>
  <c r="L356" i="10"/>
  <c r="N356" i="10"/>
  <c r="G357" i="3"/>
  <c r="L356" i="3"/>
  <c r="A356" i="3"/>
  <c r="N356" i="3"/>
  <c r="A356" i="14"/>
  <c r="N356" i="14"/>
  <c r="G357" i="8"/>
  <c r="L356" i="8"/>
  <c r="A356" i="8"/>
  <c r="N356" i="8"/>
  <c r="G357" i="7"/>
  <c r="L356" i="7"/>
  <c r="A356" i="7"/>
  <c r="N356" i="7"/>
  <c r="G357" i="1"/>
  <c r="A356" i="1"/>
  <c r="N356" i="1"/>
  <c r="L356" i="11"/>
  <c r="A356" i="11"/>
  <c r="N356" i="11"/>
  <c r="G357" i="2"/>
  <c r="L356" i="2"/>
  <c r="A356" i="2"/>
  <c r="N356" i="2"/>
  <c r="K357" i="16" l="1"/>
  <c r="L356" i="1"/>
  <c r="L356" i="5"/>
  <c r="D111" i="5"/>
  <c r="A356" i="4"/>
  <c r="N356" i="4"/>
  <c r="A356" i="5"/>
  <c r="N356" i="5"/>
  <c r="N355" i="5"/>
  <c r="G357" i="12"/>
  <c r="A356" i="12"/>
  <c r="K356" i="12"/>
  <c r="G357" i="6"/>
  <c r="L356" i="6"/>
  <c r="N356" i="6"/>
  <c r="A356" i="6"/>
  <c r="G358" i="5" l="1"/>
  <c r="G111" i="5" s="1"/>
  <c r="G357" i="4"/>
  <c r="C110" i="6"/>
  <c r="L356" i="4"/>
  <c r="K356" i="16" s="1"/>
  <c r="A355" i="15" l="1"/>
  <c r="L355" i="15"/>
  <c r="F110" i="9"/>
  <c r="E110" i="9"/>
  <c r="D110" i="9"/>
  <c r="C110" i="9"/>
  <c r="A355" i="9"/>
  <c r="N355" i="9"/>
  <c r="A355" i="13"/>
  <c r="G355" i="13"/>
  <c r="G110" i="13" s="1"/>
  <c r="K355" i="13"/>
  <c r="F110" i="10"/>
  <c r="E110" i="10"/>
  <c r="D110" i="10"/>
  <c r="C110" i="10"/>
  <c r="N355" i="10"/>
  <c r="F110" i="3"/>
  <c r="E110" i="3"/>
  <c r="D110" i="3"/>
  <c r="C110" i="3"/>
  <c r="A355" i="3"/>
  <c r="N355" i="3"/>
  <c r="A355" i="14"/>
  <c r="N355" i="14"/>
  <c r="F110" i="8"/>
  <c r="E110" i="8"/>
  <c r="D110" i="8"/>
  <c r="C110" i="8"/>
  <c r="A355" i="8"/>
  <c r="N355" i="8"/>
  <c r="F110" i="7"/>
  <c r="E110" i="7"/>
  <c r="D110" i="7"/>
  <c r="C110" i="7"/>
  <c r="A355" i="7"/>
  <c r="N355" i="7"/>
  <c r="F110" i="1"/>
  <c r="E110" i="1"/>
  <c r="D110" i="1"/>
  <c r="C110" i="1"/>
  <c r="A355" i="1"/>
  <c r="N355" i="1"/>
  <c r="A355" i="11"/>
  <c r="N355" i="11"/>
  <c r="F110" i="2"/>
  <c r="E110" i="2"/>
  <c r="D110" i="2"/>
  <c r="C110" i="2"/>
  <c r="A355" i="2"/>
  <c r="N355" i="2"/>
  <c r="G356" i="4"/>
  <c r="H110" i="4"/>
  <c r="F110" i="4"/>
  <c r="E110" i="4"/>
  <c r="C110" i="4"/>
  <c r="A355" i="4"/>
  <c r="N355" i="4"/>
  <c r="A355" i="5"/>
  <c r="H110" i="12"/>
  <c r="F110" i="12"/>
  <c r="E110" i="12"/>
  <c r="D110" i="12"/>
  <c r="C110" i="12"/>
  <c r="A355" i="12"/>
  <c r="K355" i="12"/>
  <c r="L355" i="9" l="1"/>
  <c r="L110" i="9" s="1"/>
  <c r="H110" i="9"/>
  <c r="G356" i="12"/>
  <c r="G356" i="1"/>
  <c r="G356" i="7"/>
  <c r="G356" i="8"/>
  <c r="L355" i="10"/>
  <c r="L110" i="10" s="1"/>
  <c r="H110" i="10"/>
  <c r="G356" i="9"/>
  <c r="E110" i="5"/>
  <c r="L355" i="8"/>
  <c r="L110" i="8" s="1"/>
  <c r="H110" i="8"/>
  <c r="H110" i="1"/>
  <c r="H110" i="11"/>
  <c r="L355" i="3"/>
  <c r="L110" i="3" s="1"/>
  <c r="H110" i="3"/>
  <c r="G356" i="10"/>
  <c r="L355" i="7"/>
  <c r="L110" i="7" s="1"/>
  <c r="H110" i="7"/>
  <c r="L355" i="2"/>
  <c r="H110" i="2"/>
  <c r="D110" i="4"/>
  <c r="G357" i="5"/>
  <c r="I110" i="4"/>
  <c r="G356" i="2"/>
  <c r="G356" i="3"/>
  <c r="L355" i="11"/>
  <c r="L110" i="11" s="1"/>
  <c r="H110" i="5"/>
  <c r="L355" i="4"/>
  <c r="L110" i="4" s="1"/>
  <c r="C110" i="5"/>
  <c r="F110" i="5"/>
  <c r="H110" i="6"/>
  <c r="F110" i="6"/>
  <c r="E110" i="6"/>
  <c r="D110" i="6"/>
  <c r="A355" i="6"/>
  <c r="N355" i="6"/>
  <c r="L110" i="2" l="1"/>
  <c r="L355" i="1"/>
  <c r="G356" i="6"/>
  <c r="L355" i="5"/>
  <c r="L355" i="6"/>
  <c r="L110" i="6" s="1"/>
  <c r="R92" i="15"/>
  <c r="R91" i="15"/>
  <c r="R90" i="15"/>
  <c r="R89" i="15"/>
  <c r="P92" i="15"/>
  <c r="P91" i="15"/>
  <c r="P90" i="15"/>
  <c r="P89" i="15"/>
  <c r="P97" i="15"/>
  <c r="P96" i="15"/>
  <c r="P95" i="15"/>
  <c r="P94" i="15"/>
  <c r="K355" i="16" l="1"/>
  <c r="K110" i="16" s="1"/>
  <c r="L110" i="1"/>
  <c r="L110" i="5"/>
  <c r="I109" i="13"/>
  <c r="I109" i="14"/>
  <c r="I109" i="11"/>
  <c r="R109" i="15" l="1"/>
  <c r="N109" i="15"/>
  <c r="N20" i="15" s="1"/>
  <c r="N107" i="15"/>
  <c r="H20" i="15"/>
  <c r="G20" i="15"/>
  <c r="F20" i="15"/>
  <c r="E20" i="15"/>
  <c r="D20" i="15"/>
  <c r="C20" i="15"/>
  <c r="A354" i="15"/>
  <c r="L354" i="15"/>
  <c r="L354" i="9"/>
  <c r="A354" i="9"/>
  <c r="N354" i="9"/>
  <c r="H109" i="13"/>
  <c r="F109" i="13"/>
  <c r="E109" i="13"/>
  <c r="D109" i="13"/>
  <c r="C109" i="13"/>
  <c r="A354" i="13"/>
  <c r="G354" i="13"/>
  <c r="K354" i="13"/>
  <c r="D99" i="10"/>
  <c r="L354" i="10"/>
  <c r="N354" i="10"/>
  <c r="G355" i="3"/>
  <c r="G110" i="3" s="1"/>
  <c r="L354" i="3"/>
  <c r="A354" i="3"/>
  <c r="N354" i="3"/>
  <c r="A354" i="14"/>
  <c r="N354" i="14"/>
  <c r="L109" i="14"/>
  <c r="L20" i="14" s="1"/>
  <c r="H109" i="14"/>
  <c r="H20" i="14" s="1"/>
  <c r="G109" i="14"/>
  <c r="G20" i="14" s="1"/>
  <c r="F109" i="14"/>
  <c r="F20" i="14" s="1"/>
  <c r="E109" i="14"/>
  <c r="E20" i="14" s="1"/>
  <c r="D109" i="14"/>
  <c r="D20" i="14" s="1"/>
  <c r="C109" i="14"/>
  <c r="C20" i="14" s="1"/>
  <c r="L354" i="8"/>
  <c r="A354" i="8"/>
  <c r="N354" i="8"/>
  <c r="G355" i="7"/>
  <c r="G110" i="7" s="1"/>
  <c r="L354" i="7"/>
  <c r="A354" i="7"/>
  <c r="N354" i="7"/>
  <c r="G355" i="1"/>
  <c r="G110" i="1" s="1"/>
  <c r="A354" i="1"/>
  <c r="N354" i="1"/>
  <c r="G109" i="11"/>
  <c r="G20" i="11" s="1"/>
  <c r="F109" i="11"/>
  <c r="F20" i="11" s="1"/>
  <c r="E109" i="11"/>
  <c r="E20" i="11" s="1"/>
  <c r="D109" i="11"/>
  <c r="D20" i="11" s="1"/>
  <c r="C109" i="11"/>
  <c r="C20" i="11" s="1"/>
  <c r="L354" i="11"/>
  <c r="A354" i="11"/>
  <c r="N354" i="11"/>
  <c r="G355" i="2"/>
  <c r="G110" i="2" s="1"/>
  <c r="L354" i="2"/>
  <c r="A354" i="2"/>
  <c r="N354" i="2"/>
  <c r="L354" i="4"/>
  <c r="A354" i="4"/>
  <c r="N354" i="4"/>
  <c r="A354" i="5"/>
  <c r="N354" i="5"/>
  <c r="G355" i="12"/>
  <c r="G110" i="12" s="1"/>
  <c r="A354" i="12"/>
  <c r="K354" i="12"/>
  <c r="L354" i="6"/>
  <c r="G355" i="6"/>
  <c r="G110" i="6" s="1"/>
  <c r="A354" i="6"/>
  <c r="N354" i="6"/>
  <c r="G355" i="8" l="1"/>
  <c r="G110" i="8" s="1"/>
  <c r="I109" i="8"/>
  <c r="G355" i="10"/>
  <c r="G110" i="10" s="1"/>
  <c r="I109" i="10"/>
  <c r="G355" i="9"/>
  <c r="G110" i="9" s="1"/>
  <c r="I109" i="9"/>
  <c r="G354" i="4"/>
  <c r="G353" i="4"/>
  <c r="G356" i="5"/>
  <c r="G355" i="4"/>
  <c r="G110" i="4" s="1"/>
  <c r="D110" i="5"/>
  <c r="L354" i="1"/>
  <c r="I109" i="3"/>
  <c r="I109" i="2"/>
  <c r="I109" i="6"/>
  <c r="I109" i="12"/>
  <c r="I109" i="5"/>
  <c r="I109" i="4"/>
  <c r="I109" i="1"/>
  <c r="I109" i="7"/>
  <c r="L354" i="5"/>
  <c r="K354" i="16" l="1"/>
  <c r="G355" i="5"/>
  <c r="G110" i="5" s="1"/>
  <c r="A353" i="15"/>
  <c r="L353" i="15"/>
  <c r="L353" i="9"/>
  <c r="A353" i="9"/>
  <c r="N353" i="9"/>
  <c r="A353" i="13"/>
  <c r="K353" i="13"/>
  <c r="G354" i="10"/>
  <c r="L353" i="10"/>
  <c r="N353" i="10"/>
  <c r="G354" i="3"/>
  <c r="L353" i="3"/>
  <c r="A353" i="3"/>
  <c r="N353" i="3"/>
  <c r="A353" i="14"/>
  <c r="N353" i="14"/>
  <c r="G354" i="8"/>
  <c r="L353" i="8"/>
  <c r="A353" i="8"/>
  <c r="N353" i="8"/>
  <c r="G354" i="7"/>
  <c r="L353" i="7"/>
  <c r="A353" i="7"/>
  <c r="N353" i="7"/>
  <c r="G354" i="1"/>
  <c r="A353" i="1"/>
  <c r="N353" i="1"/>
  <c r="L353" i="11"/>
  <c r="A353" i="11"/>
  <c r="N353" i="11"/>
  <c r="G354" i="2"/>
  <c r="L353" i="2"/>
  <c r="A353" i="2"/>
  <c r="N353" i="2"/>
  <c r="A353" i="4"/>
  <c r="N353" i="4"/>
  <c r="A353" i="5"/>
  <c r="N353" i="5"/>
  <c r="A353" i="12"/>
  <c r="K353" i="12"/>
  <c r="A353" i="6"/>
  <c r="N353" i="6"/>
  <c r="G354" i="9" l="1"/>
  <c r="L353" i="6"/>
  <c r="G354" i="12"/>
  <c r="G354" i="6"/>
  <c r="L353" i="4"/>
  <c r="L353" i="1"/>
  <c r="G353" i="6"/>
  <c r="D109" i="1" l="1"/>
  <c r="D20" i="1" s="1"/>
  <c r="C109" i="1"/>
  <c r="C20" i="1" s="1"/>
  <c r="D109" i="12"/>
  <c r="D20" i="12" s="1"/>
  <c r="E109" i="12"/>
  <c r="E20" i="12" s="1"/>
  <c r="E109" i="6"/>
  <c r="E20" i="6" s="1"/>
  <c r="H109" i="12"/>
  <c r="H20" i="12" s="1"/>
  <c r="F109" i="12"/>
  <c r="F20" i="12" s="1"/>
  <c r="C109" i="12"/>
  <c r="C20" i="12" s="1"/>
  <c r="C109" i="4"/>
  <c r="C20" i="4" s="1"/>
  <c r="F109" i="7"/>
  <c r="F20" i="7" s="1"/>
  <c r="D109" i="10"/>
  <c r="D20" i="10" s="1"/>
  <c r="D109" i="6"/>
  <c r="D20" i="6" s="1"/>
  <c r="C109" i="6"/>
  <c r="C20" i="6" s="1"/>
  <c r="C109" i="7"/>
  <c r="C20" i="7" s="1"/>
  <c r="E109" i="4"/>
  <c r="E20" i="4" s="1"/>
  <c r="C109" i="2"/>
  <c r="C20" i="2" s="1"/>
  <c r="E109" i="1"/>
  <c r="E20" i="1" s="1"/>
  <c r="D109" i="7"/>
  <c r="D20" i="7" s="1"/>
  <c r="F109" i="8"/>
  <c r="F20" i="8" s="1"/>
  <c r="D109" i="3"/>
  <c r="D20" i="3" s="1"/>
  <c r="F109" i="10"/>
  <c r="F20" i="10" s="1"/>
  <c r="D109" i="9"/>
  <c r="D20" i="9" s="1"/>
  <c r="H109" i="6"/>
  <c r="H20" i="6" s="1"/>
  <c r="F109" i="6"/>
  <c r="F20" i="6" s="1"/>
  <c r="H109" i="4"/>
  <c r="H20" i="4" s="1"/>
  <c r="F109" i="4"/>
  <c r="F20" i="4" s="1"/>
  <c r="F109" i="1"/>
  <c r="F20" i="1" s="1"/>
  <c r="E109" i="7"/>
  <c r="E20" i="7" s="1"/>
  <c r="C109" i="8"/>
  <c r="C20" i="8" s="1"/>
  <c r="H109" i="8"/>
  <c r="H20" i="8" s="1"/>
  <c r="E109" i="3"/>
  <c r="E20" i="3" s="1"/>
  <c r="C109" i="10"/>
  <c r="C20" i="10" s="1"/>
  <c r="H109" i="10"/>
  <c r="H20" i="10" s="1"/>
  <c r="E109" i="9"/>
  <c r="E20" i="9" s="1"/>
  <c r="D109" i="8"/>
  <c r="D20" i="8" s="1"/>
  <c r="F109" i="3"/>
  <c r="F20" i="3" s="1"/>
  <c r="F109" i="9"/>
  <c r="F20" i="9" s="1"/>
  <c r="H109" i="7"/>
  <c r="H20" i="7" s="1"/>
  <c r="E109" i="8"/>
  <c r="E20" i="8" s="1"/>
  <c r="C109" i="3"/>
  <c r="C20" i="3" s="1"/>
  <c r="H109" i="3"/>
  <c r="H20" i="3" s="1"/>
  <c r="E109" i="10"/>
  <c r="E20" i="10" s="1"/>
  <c r="C109" i="9"/>
  <c r="C20" i="9" s="1"/>
  <c r="H109" i="9"/>
  <c r="H20" i="9" s="1"/>
  <c r="H109" i="11"/>
  <c r="H20" i="11" s="1"/>
  <c r="G353" i="9"/>
  <c r="G353" i="10"/>
  <c r="G353" i="3"/>
  <c r="G353" i="8"/>
  <c r="G353" i="7"/>
  <c r="G353" i="1"/>
  <c r="H109" i="2"/>
  <c r="H20" i="2" s="1"/>
  <c r="F109" i="2"/>
  <c r="F20" i="2" s="1"/>
  <c r="D109" i="2"/>
  <c r="D20" i="2" s="1"/>
  <c r="G353" i="2"/>
  <c r="E109" i="2"/>
  <c r="E20" i="2" s="1"/>
  <c r="D109" i="4"/>
  <c r="D20" i="4" s="1"/>
  <c r="G354" i="5"/>
  <c r="L353" i="5"/>
  <c r="G353" i="12"/>
  <c r="A38" i="15"/>
  <c r="L352" i="15"/>
  <c r="A352" i="15"/>
  <c r="A38" i="9"/>
  <c r="N38" i="9"/>
  <c r="L352" i="9"/>
  <c r="L38" i="9" s="1"/>
  <c r="N352" i="9"/>
  <c r="A352" i="9"/>
  <c r="K352" i="13"/>
  <c r="G352" i="13"/>
  <c r="A352" i="13"/>
  <c r="A38" i="13"/>
  <c r="N38" i="10"/>
  <c r="A38" i="10"/>
  <c r="L109" i="9" l="1"/>
  <c r="L20" i="9" s="1"/>
  <c r="K353" i="16"/>
  <c r="H109" i="5"/>
  <c r="H20" i="5" s="1"/>
  <c r="G109" i="13"/>
  <c r="H109" i="1"/>
  <c r="H20" i="1" s="1"/>
  <c r="G353" i="5"/>
  <c r="F109" i="5"/>
  <c r="F20" i="5" s="1"/>
  <c r="C109" i="5"/>
  <c r="C20" i="5" s="1"/>
  <c r="E109" i="5"/>
  <c r="E20" i="5" s="1"/>
  <c r="D109" i="5"/>
  <c r="D20" i="5" s="1"/>
  <c r="L352" i="10"/>
  <c r="L38" i="10" s="1"/>
  <c r="N352" i="10"/>
  <c r="L352" i="3"/>
  <c r="L38" i="3" s="1"/>
  <c r="N350" i="10"/>
  <c r="N352" i="3"/>
  <c r="A352" i="3"/>
  <c r="A38" i="3"/>
  <c r="N38" i="3"/>
  <c r="N352" i="14"/>
  <c r="A352" i="14"/>
  <c r="L109" i="10" l="1"/>
  <c r="L20" i="10" s="1"/>
  <c r="L109" i="3"/>
  <c r="L20" i="3" s="1"/>
  <c r="L352" i="8"/>
  <c r="L38" i="8" s="1"/>
  <c r="N352" i="8"/>
  <c r="A352" i="8"/>
  <c r="A38" i="8"/>
  <c r="N38" i="8"/>
  <c r="L109" i="8" l="1"/>
  <c r="L20" i="8" s="1"/>
  <c r="L352" i="7"/>
  <c r="L38" i="7" s="1"/>
  <c r="A350" i="7"/>
  <c r="L350" i="7"/>
  <c r="N350" i="7"/>
  <c r="N352" i="7"/>
  <c r="A352" i="7"/>
  <c r="A38" i="7"/>
  <c r="N352" i="1"/>
  <c r="A352" i="1"/>
  <c r="L352" i="11"/>
  <c r="L38" i="11" s="1"/>
  <c r="N352" i="11"/>
  <c r="A352" i="11"/>
  <c r="A38" i="11"/>
  <c r="N38" i="11"/>
  <c r="N352" i="2"/>
  <c r="A352" i="2"/>
  <c r="A38" i="2"/>
  <c r="N38" i="2"/>
  <c r="L352" i="4"/>
  <c r="L38" i="4" s="1"/>
  <c r="N352" i="4"/>
  <c r="A352" i="4"/>
  <c r="A38" i="4"/>
  <c r="N38" i="4"/>
  <c r="N352" i="5"/>
  <c r="A352" i="5"/>
  <c r="A38" i="5"/>
  <c r="N38" i="5"/>
  <c r="K352" i="12"/>
  <c r="A352" i="12"/>
  <c r="A38" i="12"/>
  <c r="A38" i="6"/>
  <c r="N38" i="6"/>
  <c r="L352" i="6"/>
  <c r="L38" i="6" s="1"/>
  <c r="N352" i="6"/>
  <c r="A352" i="6"/>
  <c r="L109" i="6" l="1"/>
  <c r="L20" i="6" s="1"/>
  <c r="L109" i="7"/>
  <c r="L20" i="7" s="1"/>
  <c r="L109" i="11"/>
  <c r="L20" i="11" s="1"/>
  <c r="L109" i="4"/>
  <c r="L20" i="4" s="1"/>
  <c r="L352" i="2"/>
  <c r="L38" i="2" s="1"/>
  <c r="L352" i="1"/>
  <c r="L38" i="1" s="1"/>
  <c r="G352" i="7"/>
  <c r="G38" i="7" s="1"/>
  <c r="L352" i="5"/>
  <c r="L38" i="5" s="1"/>
  <c r="G339" i="6"/>
  <c r="K352" i="16" l="1"/>
  <c r="K38" i="16" s="1"/>
  <c r="G352" i="6"/>
  <c r="G38" i="6" s="1"/>
  <c r="G352" i="1"/>
  <c r="G38" i="1" s="1"/>
  <c r="G352" i="3"/>
  <c r="G38" i="3" s="1"/>
  <c r="G352" i="9"/>
  <c r="G38" i="9" s="1"/>
  <c r="G352" i="12"/>
  <c r="G38" i="12" s="1"/>
  <c r="G352" i="2"/>
  <c r="G38" i="2" s="1"/>
  <c r="G352" i="8"/>
  <c r="G38" i="8" s="1"/>
  <c r="G352" i="10"/>
  <c r="G38" i="10" s="1"/>
  <c r="G350" i="7"/>
  <c r="G352" i="4"/>
  <c r="G38" i="4" s="1"/>
  <c r="L109" i="5"/>
  <c r="D105" i="10"/>
  <c r="I107" i="6"/>
  <c r="G109" i="7"/>
  <c r="G20" i="7" s="1"/>
  <c r="L109" i="1"/>
  <c r="L20" i="1" s="1"/>
  <c r="L109" i="2"/>
  <c r="L20" i="2" s="1"/>
  <c r="G348" i="4"/>
  <c r="G109" i="12" l="1"/>
  <c r="G20" i="12" s="1"/>
  <c r="K109" i="16"/>
  <c r="K20" i="16" s="1"/>
  <c r="L20" i="5"/>
  <c r="G109" i="3"/>
  <c r="G20" i="3" s="1"/>
  <c r="G109" i="1"/>
  <c r="G20" i="1" s="1"/>
  <c r="G109" i="9"/>
  <c r="G20" i="9" s="1"/>
  <c r="G109" i="8"/>
  <c r="G20" i="8" s="1"/>
  <c r="G109" i="2"/>
  <c r="G20" i="2" s="1"/>
  <c r="G109" i="10"/>
  <c r="G20" i="10" s="1"/>
  <c r="G109" i="6"/>
  <c r="G20" i="6" s="1"/>
  <c r="G352" i="5"/>
  <c r="G38" i="5" s="1"/>
  <c r="G109" i="4"/>
  <c r="G20" i="4" s="1"/>
  <c r="R107" i="15"/>
  <c r="J19" i="15"/>
  <c r="A350" i="15"/>
  <c r="L350" i="15"/>
  <c r="L350" i="9"/>
  <c r="A350" i="9"/>
  <c r="N350" i="9"/>
  <c r="I107" i="13"/>
  <c r="H107" i="13"/>
  <c r="F107" i="13"/>
  <c r="E107" i="13"/>
  <c r="D107" i="13"/>
  <c r="C107" i="13"/>
  <c r="A350" i="13"/>
  <c r="G350" i="13"/>
  <c r="K350" i="13"/>
  <c r="L350" i="10"/>
  <c r="G109" i="5" l="1"/>
  <c r="G20" i="5" s="1"/>
  <c r="I107" i="10"/>
  <c r="I19" i="10" s="1"/>
  <c r="I107" i="9"/>
  <c r="I19" i="9" s="1"/>
  <c r="L350" i="3"/>
  <c r="A350" i="3"/>
  <c r="L107" i="14"/>
  <c r="I107" i="14"/>
  <c r="I19" i="14" s="1"/>
  <c r="H107" i="14"/>
  <c r="G107" i="14"/>
  <c r="F107" i="14"/>
  <c r="E107" i="14"/>
  <c r="D107" i="14"/>
  <c r="C107" i="14"/>
  <c r="A350" i="14"/>
  <c r="N350" i="14"/>
  <c r="L350" i="8"/>
  <c r="A350" i="8"/>
  <c r="N350" i="8"/>
  <c r="I107" i="1"/>
  <c r="I19" i="1" s="1"/>
  <c r="A350" i="1"/>
  <c r="N350" i="1"/>
  <c r="I107" i="11"/>
  <c r="I19" i="11" s="1"/>
  <c r="G107" i="11"/>
  <c r="F107" i="11"/>
  <c r="E107" i="11"/>
  <c r="D107" i="11"/>
  <c r="C107" i="11"/>
  <c r="L350" i="11"/>
  <c r="A350" i="11"/>
  <c r="N350" i="11"/>
  <c r="L350" i="2"/>
  <c r="A350" i="2"/>
  <c r="N350" i="2"/>
  <c r="L350" i="4"/>
  <c r="A350" i="4"/>
  <c r="N350" i="4"/>
  <c r="A350" i="5"/>
  <c r="N350" i="5"/>
  <c r="I107" i="12"/>
  <c r="I19" i="12" s="1"/>
  <c r="A350" i="12"/>
  <c r="K350" i="12"/>
  <c r="I19" i="6"/>
  <c r="L350" i="6"/>
  <c r="A350" i="6"/>
  <c r="N350" i="6"/>
  <c r="F27" i="18" l="1"/>
  <c r="F15" i="18"/>
  <c r="L350" i="5"/>
  <c r="I107" i="3"/>
  <c r="I19" i="3" s="1"/>
  <c r="I107" i="4"/>
  <c r="I19" i="4" s="1"/>
  <c r="I107" i="2"/>
  <c r="I19" i="2" s="1"/>
  <c r="I107" i="7"/>
  <c r="I19" i="7" s="1"/>
  <c r="I107" i="8"/>
  <c r="I19" i="8" s="1"/>
  <c r="L350" i="1"/>
  <c r="I107" i="5"/>
  <c r="I19" i="5" s="1"/>
  <c r="A349" i="15"/>
  <c r="L349" i="15"/>
  <c r="G350" i="9"/>
  <c r="L349" i="9"/>
  <c r="A349" i="9"/>
  <c r="N349" i="9"/>
  <c r="A349" i="13"/>
  <c r="G349" i="13"/>
  <c r="K349" i="13"/>
  <c r="G350" i="10"/>
  <c r="L349" i="10"/>
  <c r="N349" i="10"/>
  <c r="G350" i="3"/>
  <c r="A349" i="3"/>
  <c r="A349" i="14"/>
  <c r="N349" i="14"/>
  <c r="G350" i="8"/>
  <c r="L349" i="8"/>
  <c r="A349" i="8"/>
  <c r="N349" i="8"/>
  <c r="L349" i="7"/>
  <c r="A349" i="7"/>
  <c r="N349" i="7"/>
  <c r="F58" i="18" l="1"/>
  <c r="F46" i="18"/>
  <c r="F88" i="18"/>
  <c r="F76" i="18"/>
  <c r="K350" i="16"/>
  <c r="L349" i="3"/>
  <c r="G350" i="1"/>
  <c r="A349" i="1"/>
  <c r="N349" i="1"/>
  <c r="L349" i="11"/>
  <c r="A349" i="11"/>
  <c r="N349" i="11"/>
  <c r="G350" i="2"/>
  <c r="L349" i="2"/>
  <c r="A349" i="2"/>
  <c r="N349" i="2"/>
  <c r="G350" i="4"/>
  <c r="A349" i="4"/>
  <c r="N349" i="4"/>
  <c r="A349" i="5"/>
  <c r="N349" i="5"/>
  <c r="G350" i="12"/>
  <c r="A349" i="12"/>
  <c r="K349" i="12"/>
  <c r="G350" i="6"/>
  <c r="L349" i="6"/>
  <c r="A349" i="6"/>
  <c r="N349" i="6"/>
  <c r="F26" i="18" l="1"/>
  <c r="F14" i="18"/>
  <c r="L349" i="1"/>
  <c r="G350" i="5"/>
  <c r="L349" i="4"/>
  <c r="L349" i="5"/>
  <c r="F57" i="18" l="1"/>
  <c r="F45" i="18"/>
  <c r="F87" i="18"/>
  <c r="F75" i="18"/>
  <c r="K349" i="16"/>
  <c r="A348" i="15"/>
  <c r="L348" i="15"/>
  <c r="G349" i="9"/>
  <c r="F107" i="9"/>
  <c r="E107" i="9"/>
  <c r="D107" i="9"/>
  <c r="C107" i="9"/>
  <c r="A348" i="9"/>
  <c r="N348" i="9"/>
  <c r="D106" i="13"/>
  <c r="E106" i="13"/>
  <c r="F106" i="13"/>
  <c r="H106" i="13"/>
  <c r="C106" i="13"/>
  <c r="A348" i="13"/>
  <c r="G348" i="13"/>
  <c r="G107" i="13" s="1"/>
  <c r="K348" i="13"/>
  <c r="G349" i="10"/>
  <c r="F107" i="10"/>
  <c r="E107" i="10"/>
  <c r="D107" i="10"/>
  <c r="C107" i="10"/>
  <c r="N348" i="10"/>
  <c r="G349" i="3"/>
  <c r="F107" i="3"/>
  <c r="E107" i="3"/>
  <c r="D107" i="3"/>
  <c r="C107" i="3"/>
  <c r="A348" i="3"/>
  <c r="A348" i="14"/>
  <c r="N348" i="14"/>
  <c r="G349" i="8"/>
  <c r="F107" i="8"/>
  <c r="E107" i="8"/>
  <c r="D107" i="8"/>
  <c r="C107" i="8"/>
  <c r="A348" i="8"/>
  <c r="N348" i="8"/>
  <c r="G349" i="7"/>
  <c r="F107" i="7"/>
  <c r="E107" i="7"/>
  <c r="D107" i="7"/>
  <c r="C107" i="7"/>
  <c r="A348" i="7"/>
  <c r="N348" i="7"/>
  <c r="G349" i="1"/>
  <c r="F107" i="1"/>
  <c r="E107" i="1"/>
  <c r="D107" i="1"/>
  <c r="C107" i="1"/>
  <c r="A348" i="1"/>
  <c r="N348" i="1"/>
  <c r="A348" i="11"/>
  <c r="N348" i="11"/>
  <c r="G349" i="2"/>
  <c r="F107" i="2"/>
  <c r="E107" i="2"/>
  <c r="D107" i="2"/>
  <c r="C107" i="2"/>
  <c r="A348" i="2"/>
  <c r="N348" i="2"/>
  <c r="G349" i="4"/>
  <c r="D107" i="4"/>
  <c r="C107" i="4"/>
  <c r="A348" i="4"/>
  <c r="N348" i="4"/>
  <c r="D107" i="5"/>
  <c r="C107" i="5"/>
  <c r="A348" i="5"/>
  <c r="N348" i="5"/>
  <c r="G349" i="12"/>
  <c r="H107" i="12"/>
  <c r="F107" i="12"/>
  <c r="E107" i="12"/>
  <c r="D107" i="12"/>
  <c r="C107" i="12"/>
  <c r="A348" i="12"/>
  <c r="K348" i="12"/>
  <c r="G349" i="6"/>
  <c r="H107" i="6"/>
  <c r="F107" i="6"/>
  <c r="E107" i="6"/>
  <c r="D107" i="6"/>
  <c r="A348" i="6"/>
  <c r="N348" i="6"/>
  <c r="E107" i="5" l="1"/>
  <c r="E107" i="4"/>
  <c r="L348" i="7"/>
  <c r="L107" i="7" s="1"/>
  <c r="H107" i="7"/>
  <c r="L348" i="8"/>
  <c r="L107" i="8" s="1"/>
  <c r="H107" i="8"/>
  <c r="L348" i="10"/>
  <c r="L107" i="10" s="1"/>
  <c r="H107" i="10"/>
  <c r="L348" i="9"/>
  <c r="L107" i="9" s="1"/>
  <c r="H107" i="9"/>
  <c r="F107" i="5"/>
  <c r="F107" i="4"/>
  <c r="L348" i="3"/>
  <c r="L107" i="3" s="1"/>
  <c r="H107" i="3"/>
  <c r="L348" i="6"/>
  <c r="C107" i="6"/>
  <c r="L348" i="4"/>
  <c r="L107" i="4" s="1"/>
  <c r="H107" i="4"/>
  <c r="L348" i="2"/>
  <c r="H107" i="2"/>
  <c r="L348" i="11"/>
  <c r="L107" i="11" s="1"/>
  <c r="H107" i="11"/>
  <c r="G349" i="5"/>
  <c r="R106" i="15"/>
  <c r="N106" i="15"/>
  <c r="I106" i="13"/>
  <c r="L106" i="14"/>
  <c r="I106" i="14"/>
  <c r="H106" i="14"/>
  <c r="G106" i="14"/>
  <c r="F106" i="14"/>
  <c r="E106" i="14"/>
  <c r="D106" i="14"/>
  <c r="C106" i="14"/>
  <c r="I106" i="11"/>
  <c r="G106" i="11"/>
  <c r="F106" i="11"/>
  <c r="E106" i="11"/>
  <c r="D106" i="11"/>
  <c r="C106" i="11"/>
  <c r="F13" i="18" l="1"/>
  <c r="F25" i="18"/>
  <c r="L107" i="6"/>
  <c r="L107" i="2"/>
  <c r="L348" i="5"/>
  <c r="H107" i="5"/>
  <c r="L348" i="1"/>
  <c r="H107" i="1"/>
  <c r="L340" i="9"/>
  <c r="L341" i="9"/>
  <c r="L342" i="9"/>
  <c r="L344" i="9"/>
  <c r="L345" i="9"/>
  <c r="L347" i="9"/>
  <c r="G348" i="9"/>
  <c r="G107" i="9" s="1"/>
  <c r="I105" i="9"/>
  <c r="I101" i="9"/>
  <c r="L341" i="10"/>
  <c r="L342" i="10"/>
  <c r="L343" i="10"/>
  <c r="L344" i="10"/>
  <c r="L345" i="10"/>
  <c r="L347" i="10"/>
  <c r="G348" i="10"/>
  <c r="G107" i="10" s="1"/>
  <c r="I105" i="10"/>
  <c r="I101" i="10"/>
  <c r="I99" i="10"/>
  <c r="I100" i="10"/>
  <c r="L340" i="3"/>
  <c r="L341" i="3"/>
  <c r="L342" i="3"/>
  <c r="L343" i="3"/>
  <c r="L344" i="3"/>
  <c r="L345" i="3"/>
  <c r="L347" i="3"/>
  <c r="G348" i="3"/>
  <c r="G107" i="3" s="1"/>
  <c r="I104" i="3"/>
  <c r="I105" i="3"/>
  <c r="I101" i="3"/>
  <c r="I99" i="3"/>
  <c r="I100" i="3"/>
  <c r="L340" i="8"/>
  <c r="L341" i="8"/>
  <c r="L342" i="8"/>
  <c r="L343" i="8"/>
  <c r="L344" i="8"/>
  <c r="L345" i="8"/>
  <c r="L347" i="8"/>
  <c r="G348" i="8"/>
  <c r="G107" i="8" s="1"/>
  <c r="I104" i="8"/>
  <c r="I105" i="8"/>
  <c r="I101" i="8"/>
  <c r="I100" i="8"/>
  <c r="L341" i="7"/>
  <c r="L342" i="7"/>
  <c r="L343" i="7"/>
  <c r="L344" i="7"/>
  <c r="L345" i="7"/>
  <c r="L347" i="7"/>
  <c r="I104" i="7"/>
  <c r="I105" i="7"/>
  <c r="I99" i="7"/>
  <c r="L344" i="1"/>
  <c r="L345" i="1"/>
  <c r="I104" i="1"/>
  <c r="I105" i="1"/>
  <c r="L328" i="11"/>
  <c r="K328" i="16" s="1"/>
  <c r="I101" i="1"/>
  <c r="I99" i="1"/>
  <c r="I100" i="1"/>
  <c r="L340" i="2"/>
  <c r="L341" i="2"/>
  <c r="L342" i="2"/>
  <c r="L344" i="2"/>
  <c r="L345" i="2"/>
  <c r="L347" i="2"/>
  <c r="G348" i="2"/>
  <c r="G107" i="2" s="1"/>
  <c r="I99" i="2"/>
  <c r="I100" i="2"/>
  <c r="I101" i="4"/>
  <c r="I104" i="12"/>
  <c r="I105" i="12"/>
  <c r="I101" i="12"/>
  <c r="A347" i="15"/>
  <c r="L347" i="15"/>
  <c r="A347" i="9"/>
  <c r="N347" i="9"/>
  <c r="A347" i="13"/>
  <c r="G347" i="13"/>
  <c r="K347" i="13"/>
  <c r="N347" i="10"/>
  <c r="A347" i="3"/>
  <c r="A347" i="14"/>
  <c r="N347" i="14"/>
  <c r="A347" i="8"/>
  <c r="N347" i="8"/>
  <c r="A347" i="7"/>
  <c r="N347" i="7"/>
  <c r="A347" i="1"/>
  <c r="N347" i="1"/>
  <c r="A347" i="11"/>
  <c r="N347" i="11"/>
  <c r="A347" i="2"/>
  <c r="N347" i="2"/>
  <c r="A347" i="4"/>
  <c r="N347" i="4"/>
  <c r="A347" i="5"/>
  <c r="N347" i="5"/>
  <c r="A347" i="12"/>
  <c r="K347" i="12"/>
  <c r="G348" i="6"/>
  <c r="L347" i="6"/>
  <c r="L340" i="6"/>
  <c r="L341" i="6"/>
  <c r="L342" i="6"/>
  <c r="L343" i="6"/>
  <c r="L344" i="6"/>
  <c r="L345" i="6"/>
  <c r="I105" i="6"/>
  <c r="N347" i="6"/>
  <c r="A347" i="6"/>
  <c r="I99" i="6"/>
  <c r="I100" i="6"/>
  <c r="A346" i="15"/>
  <c r="L346" i="15"/>
  <c r="A346" i="9"/>
  <c r="N346" i="9"/>
  <c r="A346" i="13"/>
  <c r="G346" i="13"/>
  <c r="K346" i="13"/>
  <c r="N346" i="10"/>
  <c r="A346" i="3"/>
  <c r="A346" i="14"/>
  <c r="N346" i="14"/>
  <c r="A346" i="8"/>
  <c r="N346" i="8"/>
  <c r="A346" i="7"/>
  <c r="N346" i="7"/>
  <c r="A346" i="1"/>
  <c r="N346" i="1"/>
  <c r="A346" i="11"/>
  <c r="N346" i="11"/>
  <c r="A346" i="2"/>
  <c r="N346" i="2"/>
  <c r="A346" i="4"/>
  <c r="N346" i="4"/>
  <c r="A346" i="5"/>
  <c r="N346" i="5"/>
  <c r="A346" i="12"/>
  <c r="K346" i="12"/>
  <c r="A346" i="6"/>
  <c r="N346" i="6"/>
  <c r="A345" i="15"/>
  <c r="L345" i="15"/>
  <c r="A345" i="9"/>
  <c r="N345" i="9"/>
  <c r="A345" i="13"/>
  <c r="G345" i="13"/>
  <c r="K345" i="13"/>
  <c r="N345" i="10"/>
  <c r="A345" i="3"/>
  <c r="A345" i="14"/>
  <c r="N345" i="14"/>
  <c r="A345" i="7"/>
  <c r="N345" i="7"/>
  <c r="A345" i="8"/>
  <c r="N345" i="8"/>
  <c r="A345" i="1"/>
  <c r="N345" i="1"/>
  <c r="A345" i="11"/>
  <c r="N345" i="11"/>
  <c r="A345" i="2"/>
  <c r="N345" i="2"/>
  <c r="A345" i="4"/>
  <c r="N345" i="4"/>
  <c r="A345" i="5"/>
  <c r="N345" i="5"/>
  <c r="A345" i="12"/>
  <c r="K345" i="12"/>
  <c r="A345" i="6"/>
  <c r="N345" i="6"/>
  <c r="R105" i="15"/>
  <c r="N105" i="15"/>
  <c r="A344" i="15"/>
  <c r="L344" i="15"/>
  <c r="A344" i="9"/>
  <c r="N344" i="9"/>
  <c r="I105" i="13"/>
  <c r="H105" i="13"/>
  <c r="F105" i="13"/>
  <c r="E105" i="13"/>
  <c r="D105" i="13"/>
  <c r="C105" i="13"/>
  <c r="A344" i="13"/>
  <c r="G344" i="13"/>
  <c r="K344" i="13"/>
  <c r="N344" i="10"/>
  <c r="A344" i="3"/>
  <c r="L105" i="14"/>
  <c r="I105" i="14"/>
  <c r="H105" i="14"/>
  <c r="G105" i="14"/>
  <c r="F105" i="14"/>
  <c r="E105" i="14"/>
  <c r="D105" i="14"/>
  <c r="C105" i="14"/>
  <c r="A344" i="14"/>
  <c r="N344" i="14"/>
  <c r="A344" i="8"/>
  <c r="N344" i="8"/>
  <c r="A344" i="7"/>
  <c r="N344" i="7"/>
  <c r="A344" i="1"/>
  <c r="N344" i="1"/>
  <c r="I105" i="11"/>
  <c r="G105" i="11"/>
  <c r="F105" i="11"/>
  <c r="E105" i="11"/>
  <c r="D105" i="11"/>
  <c r="C105" i="11"/>
  <c r="A344" i="11"/>
  <c r="N344" i="11"/>
  <c r="A344" i="2"/>
  <c r="N344" i="2"/>
  <c r="A344" i="4"/>
  <c r="N344" i="4"/>
  <c r="A344" i="5"/>
  <c r="N344" i="5"/>
  <c r="A344" i="12"/>
  <c r="K344" i="12"/>
  <c r="A344" i="6"/>
  <c r="N344" i="6"/>
  <c r="A343" i="15"/>
  <c r="L343" i="15"/>
  <c r="A343" i="9"/>
  <c r="N343" i="9"/>
  <c r="A343" i="13"/>
  <c r="G343" i="13"/>
  <c r="K343" i="13"/>
  <c r="N343" i="10"/>
  <c r="A343" i="3"/>
  <c r="A343" i="14"/>
  <c r="N343" i="14"/>
  <c r="A343" i="8"/>
  <c r="N343" i="8"/>
  <c r="A343" i="7"/>
  <c r="N343" i="7"/>
  <c r="A343" i="1"/>
  <c r="N343" i="1"/>
  <c r="A343" i="11"/>
  <c r="N343" i="11"/>
  <c r="A343" i="2"/>
  <c r="N343" i="2"/>
  <c r="A343" i="4"/>
  <c r="N343" i="4"/>
  <c r="A343" i="5"/>
  <c r="N343" i="5"/>
  <c r="A343" i="12"/>
  <c r="K343" i="12"/>
  <c r="A343" i="6"/>
  <c r="N343" i="6"/>
  <c r="A342" i="3"/>
  <c r="A342" i="9"/>
  <c r="N342" i="9"/>
  <c r="A342" i="15"/>
  <c r="L342" i="15"/>
  <c r="A342" i="13"/>
  <c r="G342" i="13"/>
  <c r="K342" i="13"/>
  <c r="N342" i="10"/>
  <c r="A342" i="14"/>
  <c r="N342" i="14"/>
  <c r="A342" i="8"/>
  <c r="N342" i="8"/>
  <c r="A342" i="7"/>
  <c r="N342" i="7"/>
  <c r="A342" i="1"/>
  <c r="N342" i="1"/>
  <c r="A342" i="11"/>
  <c r="N342" i="11"/>
  <c r="A342" i="2"/>
  <c r="N342" i="2"/>
  <c r="A342" i="4"/>
  <c r="N342" i="4"/>
  <c r="A342" i="5"/>
  <c r="N342" i="5"/>
  <c r="A342" i="12"/>
  <c r="K342" i="12"/>
  <c r="A342" i="6"/>
  <c r="N342" i="6"/>
  <c r="A341" i="15"/>
  <c r="L341" i="15"/>
  <c r="R104" i="15"/>
  <c r="R19" i="15" s="1"/>
  <c r="N104" i="15"/>
  <c r="D19" i="15"/>
  <c r="F19" i="15"/>
  <c r="H19" i="15"/>
  <c r="C19" i="15"/>
  <c r="A341" i="9"/>
  <c r="N341" i="9"/>
  <c r="A341" i="13"/>
  <c r="G341" i="13"/>
  <c r="K341" i="13"/>
  <c r="I104" i="13"/>
  <c r="D104" i="13"/>
  <c r="E104" i="13"/>
  <c r="F104" i="13"/>
  <c r="H104" i="13"/>
  <c r="C104" i="13"/>
  <c r="N340" i="10"/>
  <c r="N341" i="10"/>
  <c r="N339" i="10"/>
  <c r="A341" i="3"/>
  <c r="N341" i="3"/>
  <c r="L102" i="14"/>
  <c r="L101" i="14"/>
  <c r="L100" i="14"/>
  <c r="L99" i="14"/>
  <c r="L104" i="14"/>
  <c r="L19" i="14" s="1"/>
  <c r="I104" i="14"/>
  <c r="D104" i="14"/>
  <c r="E104" i="14"/>
  <c r="F104" i="14"/>
  <c r="G104" i="14"/>
  <c r="H104" i="14"/>
  <c r="C104" i="14"/>
  <c r="A341" i="14"/>
  <c r="N341" i="14"/>
  <c r="A341" i="8"/>
  <c r="N341" i="8"/>
  <c r="A341" i="7"/>
  <c r="N341" i="7"/>
  <c r="A341" i="1"/>
  <c r="N341" i="1"/>
  <c r="A341" i="11"/>
  <c r="N341" i="11"/>
  <c r="I104" i="11"/>
  <c r="D104" i="11"/>
  <c r="E104" i="11"/>
  <c r="F104" i="11"/>
  <c r="G104" i="11"/>
  <c r="C104" i="11"/>
  <c r="A341" i="2"/>
  <c r="N341" i="2"/>
  <c r="A341" i="4"/>
  <c r="N341" i="4"/>
  <c r="A341" i="5"/>
  <c r="N341" i="5"/>
  <c r="A341" i="12"/>
  <c r="K341" i="12"/>
  <c r="N341" i="6"/>
  <c r="A341" i="6"/>
  <c r="G340" i="13"/>
  <c r="A340" i="15"/>
  <c r="L340" i="15"/>
  <c r="A340" i="9"/>
  <c r="N340" i="9"/>
  <c r="A340" i="13"/>
  <c r="K340" i="13"/>
  <c r="A340" i="3"/>
  <c r="N340" i="3"/>
  <c r="A340" i="14"/>
  <c r="N340" i="14"/>
  <c r="A340" i="8"/>
  <c r="N340" i="8"/>
  <c r="A340" i="7"/>
  <c r="N340" i="7"/>
  <c r="A340" i="1"/>
  <c r="N340" i="1"/>
  <c r="A340" i="11"/>
  <c r="N340" i="11"/>
  <c r="A340" i="2"/>
  <c r="N340" i="2"/>
  <c r="A340" i="4"/>
  <c r="N340" i="4"/>
  <c r="A340" i="5"/>
  <c r="N340" i="5"/>
  <c r="A340" i="12"/>
  <c r="K340" i="12"/>
  <c r="N340" i="6"/>
  <c r="A340" i="6"/>
  <c r="A37" i="15"/>
  <c r="L339" i="15"/>
  <c r="A339" i="15"/>
  <c r="N339" i="9"/>
  <c r="A339" i="9"/>
  <c r="N36" i="9"/>
  <c r="N37" i="9"/>
  <c r="A36" i="9"/>
  <c r="A37" i="9"/>
  <c r="G339" i="13"/>
  <c r="K339" i="13"/>
  <c r="A339" i="13"/>
  <c r="A36" i="13"/>
  <c r="A37" i="13"/>
  <c r="N37" i="10"/>
  <c r="A37" i="10"/>
  <c r="N37" i="3"/>
  <c r="A37" i="3"/>
  <c r="N339" i="3"/>
  <c r="A339" i="3"/>
  <c r="N339" i="14"/>
  <c r="A339" i="14"/>
  <c r="N37" i="8"/>
  <c r="A37" i="8"/>
  <c r="N339" i="8"/>
  <c r="A339" i="8"/>
  <c r="A36" i="7"/>
  <c r="A37" i="7"/>
  <c r="N339" i="7"/>
  <c r="A339" i="7"/>
  <c r="N339" i="1"/>
  <c r="A339" i="1"/>
  <c r="N339" i="11"/>
  <c r="A339" i="11"/>
  <c r="N37" i="11"/>
  <c r="A37" i="11"/>
  <c r="N339" i="2"/>
  <c r="A339" i="2"/>
  <c r="N37" i="2"/>
  <c r="A36" i="2"/>
  <c r="A37" i="2"/>
  <c r="N36" i="4"/>
  <c r="N37" i="4"/>
  <c r="A36" i="4"/>
  <c r="A37" i="4"/>
  <c r="N37" i="5"/>
  <c r="A37" i="5"/>
  <c r="A36" i="12"/>
  <c r="A37" i="12"/>
  <c r="N37" i="6"/>
  <c r="A37" i="6"/>
  <c r="A339" i="4"/>
  <c r="N339" i="4"/>
  <c r="N339" i="5"/>
  <c r="A339" i="5"/>
  <c r="K339" i="12"/>
  <c r="A339" i="12"/>
  <c r="A339" i="6"/>
  <c r="N339" i="6"/>
  <c r="R102" i="15"/>
  <c r="N102" i="15"/>
  <c r="J18" i="15"/>
  <c r="A337" i="15"/>
  <c r="L337" i="15"/>
  <c r="A337" i="9"/>
  <c r="N337" i="9"/>
  <c r="I102" i="13"/>
  <c r="D102" i="13"/>
  <c r="E102" i="13"/>
  <c r="F102" i="13"/>
  <c r="H102" i="13"/>
  <c r="C102" i="13"/>
  <c r="A337" i="13"/>
  <c r="K337" i="13"/>
  <c r="A337" i="10"/>
  <c r="N337" i="10"/>
  <c r="A337" i="3"/>
  <c r="N337" i="3"/>
  <c r="A337" i="14"/>
  <c r="N337" i="14"/>
  <c r="A337" i="8"/>
  <c r="N337" i="8"/>
  <c r="A337" i="7"/>
  <c r="N337" i="7"/>
  <c r="A337" i="1"/>
  <c r="N337" i="1"/>
  <c r="I102" i="11"/>
  <c r="I18" i="11" s="1"/>
  <c r="D102" i="11"/>
  <c r="E102" i="11"/>
  <c r="F102" i="11"/>
  <c r="G102" i="11"/>
  <c r="C102" i="11"/>
  <c r="A337" i="11"/>
  <c r="N337" i="11"/>
  <c r="A337" i="2"/>
  <c r="N337" i="2"/>
  <c r="A337" i="4"/>
  <c r="N337" i="4"/>
  <c r="A337" i="5"/>
  <c r="N337" i="5"/>
  <c r="A337" i="12"/>
  <c r="K337" i="12"/>
  <c r="A337" i="6"/>
  <c r="N337" i="6"/>
  <c r="I102" i="7"/>
  <c r="I18" i="7" s="1"/>
  <c r="A336" i="15"/>
  <c r="L336" i="15"/>
  <c r="A336" i="9"/>
  <c r="N336" i="9"/>
  <c r="A336" i="13"/>
  <c r="K336" i="13"/>
  <c r="A336" i="10"/>
  <c r="N336" i="10"/>
  <c r="A336" i="3"/>
  <c r="N336" i="3"/>
  <c r="A336" i="14"/>
  <c r="N336" i="14"/>
  <c r="A336" i="8"/>
  <c r="N336" i="8"/>
  <c r="A336" i="7"/>
  <c r="N336" i="7"/>
  <c r="A336" i="1"/>
  <c r="N336" i="1"/>
  <c r="A336" i="11"/>
  <c r="N336" i="11"/>
  <c r="A336" i="2"/>
  <c r="N336" i="2"/>
  <c r="A336" i="4"/>
  <c r="N336" i="4"/>
  <c r="N336" i="5"/>
  <c r="A336" i="5"/>
  <c r="K336" i="12"/>
  <c r="A336" i="12"/>
  <c r="N336" i="6"/>
  <c r="A336" i="6"/>
  <c r="A326" i="6"/>
  <c r="A335" i="15"/>
  <c r="L335" i="15"/>
  <c r="A335" i="9"/>
  <c r="N335" i="9"/>
  <c r="A335" i="13"/>
  <c r="K335" i="13"/>
  <c r="A335" i="10"/>
  <c r="N335" i="10"/>
  <c r="A335" i="3"/>
  <c r="N335" i="3"/>
  <c r="A335" i="14"/>
  <c r="N335" i="14"/>
  <c r="A335" i="8"/>
  <c r="N335" i="8"/>
  <c r="A335" i="7"/>
  <c r="N335" i="7"/>
  <c r="A335" i="1"/>
  <c r="N335" i="1"/>
  <c r="A335" i="11"/>
  <c r="N335" i="11"/>
  <c r="A335" i="2"/>
  <c r="N335" i="2"/>
  <c r="A335" i="4"/>
  <c r="N335" i="4"/>
  <c r="A335" i="5"/>
  <c r="N335" i="5"/>
  <c r="A335" i="12"/>
  <c r="K335" i="12"/>
  <c r="A335" i="6"/>
  <c r="N335" i="6"/>
  <c r="F102" i="14"/>
  <c r="C102" i="14"/>
  <c r="H102" i="14"/>
  <c r="E102" i="14"/>
  <c r="D102" i="14"/>
  <c r="I102" i="14"/>
  <c r="I18" i="14" s="1"/>
  <c r="A334" i="8"/>
  <c r="N334" i="8"/>
  <c r="R101" i="15"/>
  <c r="N101" i="15"/>
  <c r="A334" i="15"/>
  <c r="L334" i="15"/>
  <c r="A334" i="9"/>
  <c r="N334" i="9"/>
  <c r="A334" i="13"/>
  <c r="K334" i="13"/>
  <c r="I101" i="13"/>
  <c r="D101" i="13"/>
  <c r="E101" i="13"/>
  <c r="F101" i="13"/>
  <c r="H101" i="13"/>
  <c r="C101" i="13"/>
  <c r="A334" i="10"/>
  <c r="N334" i="10"/>
  <c r="A334" i="3"/>
  <c r="N334" i="3"/>
  <c r="I101" i="14"/>
  <c r="A334" i="14"/>
  <c r="N334" i="14"/>
  <c r="A334" i="7"/>
  <c r="N334" i="7"/>
  <c r="A334" i="1"/>
  <c r="N334" i="1"/>
  <c r="I101" i="11"/>
  <c r="D101" i="11"/>
  <c r="E101" i="11"/>
  <c r="F101" i="11"/>
  <c r="G101" i="11"/>
  <c r="C101" i="11"/>
  <c r="A334" i="11"/>
  <c r="N334" i="11"/>
  <c r="A334" i="2"/>
  <c r="N334" i="2"/>
  <c r="A334" i="4"/>
  <c r="N334" i="4"/>
  <c r="A334" i="5"/>
  <c r="N334" i="5"/>
  <c r="A334" i="12"/>
  <c r="K334" i="12"/>
  <c r="N334" i="6"/>
  <c r="A334" i="6"/>
  <c r="L333" i="15"/>
  <c r="A333" i="15"/>
  <c r="N333" i="9"/>
  <c r="A333" i="9"/>
  <c r="K333" i="13"/>
  <c r="A333" i="13"/>
  <c r="N333" i="10"/>
  <c r="A333" i="10"/>
  <c r="N333" i="3"/>
  <c r="A333" i="3"/>
  <c r="N333" i="14"/>
  <c r="A333" i="14"/>
  <c r="N333" i="8"/>
  <c r="A333" i="8"/>
  <c r="N333" i="7"/>
  <c r="A333" i="7"/>
  <c r="N333" i="1"/>
  <c r="A333" i="1"/>
  <c r="N333" i="11"/>
  <c r="A333" i="11"/>
  <c r="N333" i="2"/>
  <c r="A333" i="2"/>
  <c r="N333" i="4"/>
  <c r="A333" i="4"/>
  <c r="N333" i="5"/>
  <c r="A333" i="5"/>
  <c r="K333" i="12"/>
  <c r="A333" i="12"/>
  <c r="N333" i="6"/>
  <c r="A333" i="6"/>
  <c r="A332" i="15"/>
  <c r="L332" i="15"/>
  <c r="A332" i="9"/>
  <c r="N332" i="9"/>
  <c r="A332" i="13"/>
  <c r="K332" i="13"/>
  <c r="A332" i="10"/>
  <c r="N332" i="10"/>
  <c r="A332" i="3"/>
  <c r="N332" i="3"/>
  <c r="H101" i="14"/>
  <c r="F101" i="14"/>
  <c r="E101" i="14"/>
  <c r="D101" i="14"/>
  <c r="C101" i="14"/>
  <c r="A332" i="14"/>
  <c r="N332" i="14"/>
  <c r="A332" i="8"/>
  <c r="N332" i="8"/>
  <c r="A332" i="7"/>
  <c r="N332" i="7"/>
  <c r="A332" i="1"/>
  <c r="N332" i="1"/>
  <c r="A332" i="11"/>
  <c r="N332" i="11"/>
  <c r="A332" i="2"/>
  <c r="N332" i="2"/>
  <c r="A332" i="4"/>
  <c r="N332" i="4"/>
  <c r="A332" i="5"/>
  <c r="N332" i="5"/>
  <c r="A332" i="12"/>
  <c r="K332" i="12"/>
  <c r="A332" i="6"/>
  <c r="N332" i="6"/>
  <c r="R100" i="15"/>
  <c r="N100" i="15"/>
  <c r="A331" i="15"/>
  <c r="L331" i="15"/>
  <c r="A331" i="9"/>
  <c r="N331" i="9"/>
  <c r="I100" i="13"/>
  <c r="D100" i="13"/>
  <c r="E100" i="13"/>
  <c r="F100" i="13"/>
  <c r="H100" i="13"/>
  <c r="C100" i="13"/>
  <c r="A331" i="13"/>
  <c r="K331" i="13"/>
  <c r="A331" i="10"/>
  <c r="N331" i="10"/>
  <c r="A331" i="3"/>
  <c r="N331" i="3"/>
  <c r="A331" i="14"/>
  <c r="N331" i="14"/>
  <c r="I100" i="14"/>
  <c r="A331" i="8"/>
  <c r="N331" i="8"/>
  <c r="A331" i="7"/>
  <c r="N331" i="7"/>
  <c r="A331" i="1"/>
  <c r="N331" i="1"/>
  <c r="I100" i="11"/>
  <c r="D100" i="11"/>
  <c r="E100" i="11"/>
  <c r="F100" i="11"/>
  <c r="G100" i="11"/>
  <c r="C100" i="11"/>
  <c r="A331" i="11"/>
  <c r="N331" i="11"/>
  <c r="A331" i="2"/>
  <c r="N331" i="2"/>
  <c r="A331" i="4"/>
  <c r="N331" i="4"/>
  <c r="A331" i="5"/>
  <c r="N331" i="5"/>
  <c r="A331" i="12"/>
  <c r="K331" i="12"/>
  <c r="N331" i="6"/>
  <c r="A331" i="6"/>
  <c r="I100" i="7"/>
  <c r="A330" i="15"/>
  <c r="L330" i="15"/>
  <c r="A330" i="9"/>
  <c r="N330" i="9"/>
  <c r="A330" i="13"/>
  <c r="K330" i="13"/>
  <c r="A330" i="10"/>
  <c r="N330" i="10"/>
  <c r="A330" i="3"/>
  <c r="N330" i="3"/>
  <c r="A330" i="14"/>
  <c r="N330" i="14"/>
  <c r="A330" i="8"/>
  <c r="N330" i="8"/>
  <c r="A330" i="7"/>
  <c r="N330" i="7"/>
  <c r="A330" i="1"/>
  <c r="N330" i="1"/>
  <c r="N330" i="11"/>
  <c r="A330" i="11"/>
  <c r="A330" i="2"/>
  <c r="N330" i="2"/>
  <c r="A330" i="4"/>
  <c r="N330" i="4"/>
  <c r="A330" i="5"/>
  <c r="N330" i="5"/>
  <c r="A330" i="12"/>
  <c r="K330" i="12"/>
  <c r="A330" i="6"/>
  <c r="N330" i="6"/>
  <c r="H100" i="14"/>
  <c r="F100" i="14"/>
  <c r="E100" i="14"/>
  <c r="D100" i="14"/>
  <c r="C100" i="14"/>
  <c r="A329" i="15"/>
  <c r="L329" i="15"/>
  <c r="A329" i="9"/>
  <c r="N329" i="9"/>
  <c r="A329" i="13"/>
  <c r="K329" i="13"/>
  <c r="A329" i="10"/>
  <c r="N329" i="10"/>
  <c r="A329" i="3"/>
  <c r="N329" i="3"/>
  <c r="A329" i="14"/>
  <c r="N329" i="14"/>
  <c r="A329" i="8"/>
  <c r="N329" i="8"/>
  <c r="A329" i="7"/>
  <c r="N329" i="7"/>
  <c r="A329" i="1"/>
  <c r="N329" i="1"/>
  <c r="A329" i="11"/>
  <c r="N329" i="11"/>
  <c r="A329" i="2"/>
  <c r="N329" i="2"/>
  <c r="A329" i="4"/>
  <c r="N329" i="4"/>
  <c r="A329" i="5"/>
  <c r="N329" i="5"/>
  <c r="A329" i="12"/>
  <c r="K329" i="12"/>
  <c r="N329" i="6"/>
  <c r="A329" i="6"/>
  <c r="R99" i="15"/>
  <c r="N99" i="15"/>
  <c r="A328" i="15"/>
  <c r="L328" i="15"/>
  <c r="A328" i="9"/>
  <c r="N328" i="9"/>
  <c r="I99" i="13"/>
  <c r="D99" i="13"/>
  <c r="E99" i="13"/>
  <c r="F99" i="13"/>
  <c r="H99" i="13"/>
  <c r="C99" i="13"/>
  <c r="A328" i="13"/>
  <c r="K328" i="13"/>
  <c r="A328" i="10"/>
  <c r="N328" i="10"/>
  <c r="A328" i="3"/>
  <c r="N328" i="3"/>
  <c r="A328" i="14"/>
  <c r="N328" i="14"/>
  <c r="A328" i="8"/>
  <c r="N328" i="8"/>
  <c r="A328" i="7"/>
  <c r="N328" i="7"/>
  <c r="A328" i="1"/>
  <c r="N328" i="1"/>
  <c r="I99" i="11"/>
  <c r="C99" i="11"/>
  <c r="D99" i="11"/>
  <c r="E99" i="11"/>
  <c r="F99" i="11"/>
  <c r="G99" i="11"/>
  <c r="A328" i="11"/>
  <c r="N328" i="11"/>
  <c r="N328" i="2"/>
  <c r="A328" i="2"/>
  <c r="N328" i="4"/>
  <c r="A328" i="4"/>
  <c r="N328" i="5"/>
  <c r="A328" i="5"/>
  <c r="K328" i="12"/>
  <c r="A328" i="12"/>
  <c r="N328" i="6"/>
  <c r="A328" i="6"/>
  <c r="I99" i="8"/>
  <c r="I99" i="14"/>
  <c r="A327" i="15"/>
  <c r="L327" i="15"/>
  <c r="A327" i="9"/>
  <c r="N327" i="9"/>
  <c r="A327" i="13"/>
  <c r="K327" i="13"/>
  <c r="A327" i="10"/>
  <c r="N327" i="10"/>
  <c r="A327" i="3"/>
  <c r="N327" i="3"/>
  <c r="A327" i="14"/>
  <c r="N327" i="14"/>
  <c r="A327" i="8"/>
  <c r="N327" i="8"/>
  <c r="A327" i="7"/>
  <c r="N327" i="7"/>
  <c r="A327" i="1"/>
  <c r="N327" i="1"/>
  <c r="A327" i="11"/>
  <c r="N327" i="11"/>
  <c r="A327" i="2"/>
  <c r="N327" i="2"/>
  <c r="A327" i="4"/>
  <c r="N327" i="4"/>
  <c r="N327" i="5"/>
  <c r="A327" i="5"/>
  <c r="A327" i="12"/>
  <c r="K327" i="12"/>
  <c r="A327" i="6"/>
  <c r="N327" i="6"/>
  <c r="A36" i="15"/>
  <c r="A36" i="10"/>
  <c r="N36" i="10"/>
  <c r="N36" i="3"/>
  <c r="A36" i="3"/>
  <c r="N36" i="8"/>
  <c r="A36" i="8"/>
  <c r="N36" i="11"/>
  <c r="A36" i="11"/>
  <c r="N36" i="2"/>
  <c r="N36" i="5"/>
  <c r="A36" i="5"/>
  <c r="N36" i="6"/>
  <c r="A36" i="6"/>
  <c r="L326" i="15"/>
  <c r="A326" i="15"/>
  <c r="N326" i="9"/>
  <c r="A326" i="9"/>
  <c r="K326" i="13"/>
  <c r="A326" i="13"/>
  <c r="N326" i="10"/>
  <c r="A326" i="10"/>
  <c r="N325" i="10"/>
  <c r="A325" i="10"/>
  <c r="N326" i="3"/>
  <c r="A326" i="3"/>
  <c r="N326" i="14"/>
  <c r="A326" i="14"/>
  <c r="N326" i="8"/>
  <c r="A326" i="8"/>
  <c r="N326" i="7"/>
  <c r="A326" i="7"/>
  <c r="N326" i="1"/>
  <c r="A326" i="1"/>
  <c r="N326" i="11"/>
  <c r="A326" i="11"/>
  <c r="N326" i="2"/>
  <c r="A326" i="2"/>
  <c r="N326" i="4"/>
  <c r="A326" i="4"/>
  <c r="N325" i="4"/>
  <c r="A325" i="4"/>
  <c r="N326" i="5"/>
  <c r="A326" i="5"/>
  <c r="N325" i="5"/>
  <c r="A325" i="5"/>
  <c r="F99" i="14"/>
  <c r="C99" i="14"/>
  <c r="H99" i="14"/>
  <c r="D99" i="14"/>
  <c r="E99" i="14"/>
  <c r="K326" i="12"/>
  <c r="A326" i="12"/>
  <c r="K325" i="12"/>
  <c r="A325" i="12"/>
  <c r="N326" i="6"/>
  <c r="R97" i="15"/>
  <c r="N97" i="15"/>
  <c r="J17" i="15"/>
  <c r="I97" i="13"/>
  <c r="D97" i="13"/>
  <c r="E97" i="13"/>
  <c r="F97" i="13"/>
  <c r="G97" i="13"/>
  <c r="H97" i="13"/>
  <c r="V97" i="13"/>
  <c r="C97" i="13"/>
  <c r="I97" i="11"/>
  <c r="I17" i="11" s="1"/>
  <c r="G97" i="11"/>
  <c r="F97" i="11"/>
  <c r="E97" i="11"/>
  <c r="D97" i="11"/>
  <c r="C97" i="11"/>
  <c r="A324" i="15"/>
  <c r="L324" i="15"/>
  <c r="L324" i="9"/>
  <c r="A324" i="9"/>
  <c r="N324" i="9"/>
  <c r="G324" i="13"/>
  <c r="A324" i="13"/>
  <c r="K324" i="13"/>
  <c r="L324" i="10"/>
  <c r="A324" i="10"/>
  <c r="L324" i="3"/>
  <c r="A324" i="3"/>
  <c r="N324" i="3"/>
  <c r="L324" i="14"/>
  <c r="A324" i="14"/>
  <c r="N324" i="14"/>
  <c r="L324" i="8"/>
  <c r="A324" i="8"/>
  <c r="N324" i="8"/>
  <c r="L324" i="7"/>
  <c r="A324" i="7"/>
  <c r="N324" i="7"/>
  <c r="A324" i="1"/>
  <c r="N324" i="1"/>
  <c r="L324" i="11"/>
  <c r="A324" i="11"/>
  <c r="N324" i="11"/>
  <c r="L324" i="2"/>
  <c r="A324" i="2"/>
  <c r="N324" i="2"/>
  <c r="L324" i="4"/>
  <c r="A324" i="4"/>
  <c r="N324" i="4"/>
  <c r="A324" i="5"/>
  <c r="N324" i="5"/>
  <c r="A324" i="12"/>
  <c r="K324" i="12"/>
  <c r="I97" i="6"/>
  <c r="I17" i="6" s="1"/>
  <c r="L324" i="6"/>
  <c r="A324" i="6"/>
  <c r="N324" i="6"/>
  <c r="I97" i="9"/>
  <c r="I17" i="9" s="1"/>
  <c r="I97" i="10"/>
  <c r="I17" i="10" s="1"/>
  <c r="I97" i="3"/>
  <c r="I17" i="3" s="1"/>
  <c r="I97" i="14"/>
  <c r="I17" i="14" s="1"/>
  <c r="I97" i="8"/>
  <c r="I17" i="8" s="1"/>
  <c r="I97" i="7"/>
  <c r="I17" i="7" s="1"/>
  <c r="I97" i="1"/>
  <c r="I17" i="1" s="1"/>
  <c r="I97" i="2"/>
  <c r="I17" i="2" s="1"/>
  <c r="I97" i="5"/>
  <c r="I17" i="5" s="1"/>
  <c r="I97" i="4"/>
  <c r="I17" i="4" s="1"/>
  <c r="I97" i="12"/>
  <c r="I17" i="12" s="1"/>
  <c r="L324" i="5"/>
  <c r="A322" i="15"/>
  <c r="L322" i="15"/>
  <c r="A323" i="15"/>
  <c r="L323" i="15"/>
  <c r="L323" i="9"/>
  <c r="A322" i="9"/>
  <c r="N322" i="9"/>
  <c r="A323" i="9"/>
  <c r="N323" i="9"/>
  <c r="G322" i="13"/>
  <c r="G323" i="13"/>
  <c r="A322" i="13"/>
  <c r="K322" i="13"/>
  <c r="A323" i="13"/>
  <c r="K323" i="13"/>
  <c r="L323" i="10"/>
  <c r="A322" i="10"/>
  <c r="A323" i="10"/>
  <c r="L323" i="3"/>
  <c r="A322" i="3"/>
  <c r="N322" i="3"/>
  <c r="A323" i="3"/>
  <c r="N323" i="3"/>
  <c r="L323" i="14"/>
  <c r="A322" i="14"/>
  <c r="N322" i="14"/>
  <c r="A323" i="14"/>
  <c r="N323" i="14"/>
  <c r="L323" i="8"/>
  <c r="A322" i="8"/>
  <c r="L322" i="8"/>
  <c r="N322" i="8"/>
  <c r="A323" i="8"/>
  <c r="N323" i="8"/>
  <c r="L323" i="7"/>
  <c r="F97" i="7"/>
  <c r="E97" i="7"/>
  <c r="A322" i="7"/>
  <c r="N322" i="7"/>
  <c r="A323" i="7"/>
  <c r="N323" i="7"/>
  <c r="G324" i="1"/>
  <c r="A322" i="1"/>
  <c r="N322" i="1"/>
  <c r="A323" i="1"/>
  <c r="N323" i="1"/>
  <c r="L323" i="11"/>
  <c r="A322" i="11"/>
  <c r="N322" i="11"/>
  <c r="A323" i="11"/>
  <c r="N323" i="11"/>
  <c r="L323" i="2"/>
  <c r="A322" i="2"/>
  <c r="N322" i="2"/>
  <c r="A323" i="2"/>
  <c r="N323" i="2"/>
  <c r="L323" i="4"/>
  <c r="E97" i="4"/>
  <c r="A322" i="4"/>
  <c r="N322" i="4"/>
  <c r="A323" i="4"/>
  <c r="N323" i="4"/>
  <c r="F97" i="9"/>
  <c r="F97" i="10"/>
  <c r="D97" i="3"/>
  <c r="G323" i="3"/>
  <c r="H97" i="3"/>
  <c r="C97" i="14"/>
  <c r="D97" i="14"/>
  <c r="H97" i="8"/>
  <c r="G323" i="1"/>
  <c r="D97" i="1"/>
  <c r="D97" i="4"/>
  <c r="G323" i="4"/>
  <c r="G323" i="5" s="1"/>
  <c r="F97" i="8"/>
  <c r="C97" i="3"/>
  <c r="E97" i="10"/>
  <c r="E97" i="9"/>
  <c r="F97" i="2"/>
  <c r="C97" i="1"/>
  <c r="C97" i="2"/>
  <c r="C97" i="8"/>
  <c r="F97" i="4"/>
  <c r="D97" i="2"/>
  <c r="G323" i="2"/>
  <c r="E97" i="1"/>
  <c r="C97" i="7"/>
  <c r="D97" i="8"/>
  <c r="E97" i="14"/>
  <c r="E97" i="3"/>
  <c r="C97" i="10"/>
  <c r="C97" i="9"/>
  <c r="C97" i="4"/>
  <c r="E97" i="2"/>
  <c r="F97" i="1"/>
  <c r="D97" i="7"/>
  <c r="G323" i="7"/>
  <c r="E97" i="8"/>
  <c r="F97" i="14"/>
  <c r="F97" i="3"/>
  <c r="D97" i="10"/>
  <c r="D97" i="9"/>
  <c r="L97" i="1"/>
  <c r="H97" i="1"/>
  <c r="G323" i="8"/>
  <c r="L322" i="14"/>
  <c r="H97" i="14"/>
  <c r="L322" i="3"/>
  <c r="L322" i="10"/>
  <c r="H97" i="10"/>
  <c r="L322" i="9"/>
  <c r="H97" i="9"/>
  <c r="L322" i="7"/>
  <c r="H97" i="7"/>
  <c r="L322" i="2"/>
  <c r="H97" i="2"/>
  <c r="L322" i="4"/>
  <c r="H97" i="4"/>
  <c r="L322" i="11"/>
  <c r="H97" i="11"/>
  <c r="G323" i="10"/>
  <c r="G324" i="9"/>
  <c r="G323" i="9"/>
  <c r="G324" i="10"/>
  <c r="G324" i="3"/>
  <c r="G323" i="14"/>
  <c r="G324" i="14"/>
  <c r="G324" i="8"/>
  <c r="G324" i="7"/>
  <c r="G324" i="2"/>
  <c r="G324" i="4"/>
  <c r="G324" i="5" s="1"/>
  <c r="L323" i="5"/>
  <c r="A322" i="5"/>
  <c r="N322" i="5"/>
  <c r="A323" i="5"/>
  <c r="N323" i="5"/>
  <c r="K322" i="12"/>
  <c r="K323" i="12"/>
  <c r="A322" i="12"/>
  <c r="A323" i="12"/>
  <c r="G324" i="6"/>
  <c r="L323" i="6"/>
  <c r="A322" i="6"/>
  <c r="N322" i="6"/>
  <c r="A323" i="6"/>
  <c r="N323" i="6"/>
  <c r="G323" i="12"/>
  <c r="F97" i="6"/>
  <c r="D97" i="12"/>
  <c r="H97" i="6"/>
  <c r="E97" i="12"/>
  <c r="E97" i="6"/>
  <c r="D97" i="6"/>
  <c r="F97" i="12"/>
  <c r="C97" i="12"/>
  <c r="H97" i="12"/>
  <c r="L322" i="6"/>
  <c r="C97" i="6"/>
  <c r="C97" i="5"/>
  <c r="D97" i="5"/>
  <c r="L322" i="5"/>
  <c r="H97" i="5"/>
  <c r="E97" i="5"/>
  <c r="F97" i="5"/>
  <c r="G324" i="12"/>
  <c r="G323" i="6"/>
  <c r="R96" i="15"/>
  <c r="N96" i="15"/>
  <c r="L321" i="15"/>
  <c r="A321" i="15"/>
  <c r="L321" i="9"/>
  <c r="N321" i="9"/>
  <c r="A321" i="9"/>
  <c r="I96" i="13"/>
  <c r="D96" i="13"/>
  <c r="E96" i="13"/>
  <c r="F96" i="13"/>
  <c r="H96" i="13"/>
  <c r="C96" i="13"/>
  <c r="G321" i="13"/>
  <c r="K321" i="13"/>
  <c r="A321" i="13"/>
  <c r="L321" i="10"/>
  <c r="A321" i="10"/>
  <c r="I96" i="3"/>
  <c r="L321" i="3"/>
  <c r="N321" i="3"/>
  <c r="A321" i="3"/>
  <c r="I96" i="14"/>
  <c r="N321" i="14"/>
  <c r="A321" i="14"/>
  <c r="G322" i="9"/>
  <c r="G322" i="10"/>
  <c r="G322" i="3"/>
  <c r="G322" i="14"/>
  <c r="L321" i="14"/>
  <c r="I96" i="9"/>
  <c r="I96" i="10"/>
  <c r="L321" i="8"/>
  <c r="N321" i="8"/>
  <c r="A321" i="8"/>
  <c r="I96" i="7"/>
  <c r="L321" i="7"/>
  <c r="N321" i="7"/>
  <c r="A321" i="7"/>
  <c r="G322" i="8"/>
  <c r="G322" i="7"/>
  <c r="I96" i="8"/>
  <c r="N321" i="1"/>
  <c r="A321" i="1"/>
  <c r="I96" i="11"/>
  <c r="D96" i="11"/>
  <c r="E96" i="11"/>
  <c r="F96" i="11"/>
  <c r="G96" i="11"/>
  <c r="C96" i="11"/>
  <c r="L321" i="11"/>
  <c r="N321" i="11"/>
  <c r="A321" i="11"/>
  <c r="N321" i="2"/>
  <c r="A321" i="2"/>
  <c r="L321" i="5"/>
  <c r="N321" i="4"/>
  <c r="A321" i="4"/>
  <c r="N321" i="5"/>
  <c r="A321" i="5"/>
  <c r="K321" i="12"/>
  <c r="A321" i="12"/>
  <c r="I96" i="6"/>
  <c r="L321" i="6"/>
  <c r="N321" i="6"/>
  <c r="A321" i="6"/>
  <c r="G322" i="1"/>
  <c r="I96" i="2"/>
  <c r="G322" i="2"/>
  <c r="G321" i="4"/>
  <c r="G321" i="5" s="1"/>
  <c r="G322" i="4"/>
  <c r="G322" i="5" s="1"/>
  <c r="G322" i="12"/>
  <c r="I96" i="12"/>
  <c r="H96" i="4"/>
  <c r="I96" i="4"/>
  <c r="L321" i="2"/>
  <c r="I96" i="1"/>
  <c r="G322" i="6"/>
  <c r="L321" i="4"/>
  <c r="I96" i="5"/>
  <c r="A320" i="15"/>
  <c r="L320" i="15"/>
  <c r="G321" i="9"/>
  <c r="L320" i="9"/>
  <c r="A320" i="9"/>
  <c r="N320" i="9"/>
  <c r="G320" i="13"/>
  <c r="A320" i="13"/>
  <c r="K320" i="13"/>
  <c r="G321" i="10"/>
  <c r="L320" i="10"/>
  <c r="A320" i="10"/>
  <c r="G321" i="3"/>
  <c r="L320" i="3"/>
  <c r="A320" i="3"/>
  <c r="N320" i="3"/>
  <c r="G321" i="14"/>
  <c r="L320" i="14"/>
  <c r="A320" i="14"/>
  <c r="N320" i="14"/>
  <c r="G321" i="8"/>
  <c r="L320" i="8"/>
  <c r="A320" i="8"/>
  <c r="N320" i="8"/>
  <c r="G321" i="7"/>
  <c r="L320" i="7"/>
  <c r="A320" i="7"/>
  <c r="N320" i="7"/>
  <c r="G321" i="1"/>
  <c r="A320" i="1"/>
  <c r="N320" i="1"/>
  <c r="L320" i="11"/>
  <c r="A320" i="11"/>
  <c r="N320" i="11"/>
  <c r="G321" i="2"/>
  <c r="L320" i="2"/>
  <c r="A320" i="2"/>
  <c r="N320" i="2"/>
  <c r="L320" i="4"/>
  <c r="A320" i="4"/>
  <c r="N320" i="4"/>
  <c r="A320" i="5"/>
  <c r="N320" i="5"/>
  <c r="G321" i="12"/>
  <c r="A320" i="12"/>
  <c r="K320" i="12"/>
  <c r="G321" i="6"/>
  <c r="L320" i="6"/>
  <c r="A320" i="6"/>
  <c r="N320" i="6"/>
  <c r="L320" i="5"/>
  <c r="A319" i="15"/>
  <c r="L319" i="15"/>
  <c r="G320" i="9"/>
  <c r="H96" i="9"/>
  <c r="F96" i="9"/>
  <c r="E96" i="9"/>
  <c r="D96" i="9"/>
  <c r="C96" i="9"/>
  <c r="A319" i="9"/>
  <c r="N319" i="9"/>
  <c r="A319" i="13"/>
  <c r="G319" i="13"/>
  <c r="K319" i="13"/>
  <c r="C96" i="10"/>
  <c r="F96" i="10"/>
  <c r="E96" i="10"/>
  <c r="D96" i="10"/>
  <c r="A319" i="10"/>
  <c r="F96" i="3"/>
  <c r="E96" i="3"/>
  <c r="D96" i="3"/>
  <c r="C96" i="3"/>
  <c r="A319" i="3"/>
  <c r="N319" i="3"/>
  <c r="G320" i="14"/>
  <c r="F96" i="14"/>
  <c r="E96" i="14"/>
  <c r="D96" i="14"/>
  <c r="C96" i="14"/>
  <c r="A319" i="14"/>
  <c r="N319" i="14"/>
  <c r="H96" i="8"/>
  <c r="F96" i="8"/>
  <c r="E96" i="8"/>
  <c r="D96" i="8"/>
  <c r="C96" i="8"/>
  <c r="N319" i="8"/>
  <c r="A319" i="8"/>
  <c r="F96" i="7"/>
  <c r="E96" i="7"/>
  <c r="D96" i="7"/>
  <c r="C96" i="7"/>
  <c r="A319" i="7"/>
  <c r="N319" i="7"/>
  <c r="H96" i="1"/>
  <c r="F96" i="1"/>
  <c r="E96" i="1"/>
  <c r="D96" i="1"/>
  <c r="C96" i="1"/>
  <c r="A319" i="1"/>
  <c r="N319" i="1"/>
  <c r="N319" i="11"/>
  <c r="A319" i="11"/>
  <c r="G320" i="2"/>
  <c r="H96" i="2"/>
  <c r="F96" i="2"/>
  <c r="E96" i="2"/>
  <c r="D96" i="2"/>
  <c r="C96" i="2"/>
  <c r="N319" i="2"/>
  <c r="A319" i="2"/>
  <c r="L319" i="5"/>
  <c r="F96" i="4"/>
  <c r="E96" i="4"/>
  <c r="D96" i="4"/>
  <c r="C96" i="4"/>
  <c r="N318" i="6"/>
  <c r="N319" i="6"/>
  <c r="A319" i="6"/>
  <c r="K319" i="12"/>
  <c r="A319" i="12"/>
  <c r="N319" i="5"/>
  <c r="A319" i="5"/>
  <c r="N319" i="4"/>
  <c r="A319" i="4"/>
  <c r="H96" i="12"/>
  <c r="F96" i="12"/>
  <c r="E96" i="12"/>
  <c r="D96" i="12"/>
  <c r="C96" i="12"/>
  <c r="H96" i="6"/>
  <c r="F96" i="6"/>
  <c r="E96" i="6"/>
  <c r="D96" i="6"/>
  <c r="C96" i="6"/>
  <c r="E96" i="5"/>
  <c r="F96" i="5"/>
  <c r="G319" i="14"/>
  <c r="L319" i="9"/>
  <c r="L319" i="10"/>
  <c r="H96" i="10"/>
  <c r="G320" i="10"/>
  <c r="G320" i="3"/>
  <c r="L319" i="3"/>
  <c r="H96" i="3"/>
  <c r="L319" i="14"/>
  <c r="H96" i="14"/>
  <c r="G320" i="8"/>
  <c r="L319" i="8"/>
  <c r="G320" i="7"/>
  <c r="L319" i="7"/>
  <c r="H96" i="7"/>
  <c r="G320" i="1"/>
  <c r="L96" i="1"/>
  <c r="L319" i="11"/>
  <c r="H96" i="11"/>
  <c r="C96" i="5"/>
  <c r="G320" i="4"/>
  <c r="G320" i="5" s="1"/>
  <c r="D96" i="5"/>
  <c r="G320" i="12"/>
  <c r="L319" i="6"/>
  <c r="G320" i="6"/>
  <c r="H96" i="5"/>
  <c r="L319" i="2"/>
  <c r="L319" i="4"/>
  <c r="G318" i="13"/>
  <c r="G317" i="13"/>
  <c r="G316" i="13"/>
  <c r="G315" i="13"/>
  <c r="G314" i="13"/>
  <c r="R95" i="15"/>
  <c r="R94" i="15"/>
  <c r="N95" i="15"/>
  <c r="N94" i="15"/>
  <c r="I95" i="13"/>
  <c r="H95" i="13"/>
  <c r="F95" i="13"/>
  <c r="E95" i="13"/>
  <c r="D95" i="13"/>
  <c r="C95" i="13"/>
  <c r="I94" i="13"/>
  <c r="H94" i="13"/>
  <c r="F94" i="13"/>
  <c r="E94" i="13"/>
  <c r="D94" i="13"/>
  <c r="C94" i="13"/>
  <c r="I95" i="11"/>
  <c r="G95" i="11"/>
  <c r="F95" i="11"/>
  <c r="E95" i="11"/>
  <c r="D95" i="11"/>
  <c r="C95" i="11"/>
  <c r="I94" i="11"/>
  <c r="G94" i="11"/>
  <c r="F94" i="11"/>
  <c r="E94" i="11"/>
  <c r="D94" i="11"/>
  <c r="C94" i="11"/>
  <c r="A318" i="15"/>
  <c r="L318" i="15"/>
  <c r="L318" i="9"/>
  <c r="A318" i="9"/>
  <c r="N318" i="9"/>
  <c r="A318" i="13"/>
  <c r="K318" i="13"/>
  <c r="G319" i="10"/>
  <c r="L318" i="10"/>
  <c r="A318" i="10"/>
  <c r="G319" i="3"/>
  <c r="L318" i="3"/>
  <c r="A318" i="3"/>
  <c r="N318" i="3"/>
  <c r="A318" i="14"/>
  <c r="L318" i="14"/>
  <c r="I95" i="14"/>
  <c r="N318" i="14"/>
  <c r="G319" i="8"/>
  <c r="L318" i="8"/>
  <c r="A318" i="8"/>
  <c r="N318" i="8"/>
  <c r="G319" i="7"/>
  <c r="L318" i="7"/>
  <c r="A318" i="7"/>
  <c r="N318" i="7"/>
  <c r="G319" i="1"/>
  <c r="A318" i="1"/>
  <c r="N318" i="1"/>
  <c r="L318" i="11"/>
  <c r="N316" i="11"/>
  <c r="N317" i="11"/>
  <c r="N318" i="11"/>
  <c r="G319" i="2"/>
  <c r="L318" i="2"/>
  <c r="A318" i="2"/>
  <c r="N318" i="2"/>
  <c r="G319" i="4"/>
  <c r="A318" i="4"/>
  <c r="N318" i="4"/>
  <c r="A318" i="5"/>
  <c r="N318" i="5"/>
  <c r="G319" i="12"/>
  <c r="A318" i="12"/>
  <c r="K318" i="12"/>
  <c r="G319" i="6"/>
  <c r="A318" i="6"/>
  <c r="I95" i="9"/>
  <c r="G319" i="9"/>
  <c r="I95" i="2"/>
  <c r="I95" i="7"/>
  <c r="I95" i="6"/>
  <c r="I95" i="3"/>
  <c r="I95" i="12"/>
  <c r="I95" i="5"/>
  <c r="I95" i="1"/>
  <c r="I95" i="8"/>
  <c r="I95" i="10"/>
  <c r="I95" i="4"/>
  <c r="L318" i="4"/>
  <c r="L318" i="5"/>
  <c r="L318" i="6"/>
  <c r="A316" i="11"/>
  <c r="A317" i="11"/>
  <c r="A318" i="11"/>
  <c r="A316" i="15"/>
  <c r="L316" i="15"/>
  <c r="A317" i="15"/>
  <c r="L317" i="15"/>
  <c r="G318" i="9"/>
  <c r="L317" i="9"/>
  <c r="I94" i="9"/>
  <c r="G313" i="9"/>
  <c r="N316" i="9"/>
  <c r="N317" i="9"/>
  <c r="A316" i="9"/>
  <c r="A317" i="9"/>
  <c r="K316" i="13"/>
  <c r="K317" i="13"/>
  <c r="A316" i="13"/>
  <c r="A317" i="13"/>
  <c r="A316" i="10"/>
  <c r="A317" i="10"/>
  <c r="G318" i="10"/>
  <c r="L317" i="10"/>
  <c r="I94" i="10"/>
  <c r="L317" i="3"/>
  <c r="L316" i="3"/>
  <c r="G318" i="3"/>
  <c r="I94" i="3"/>
  <c r="A316" i="3"/>
  <c r="A317" i="3"/>
  <c r="N316" i="3"/>
  <c r="N317" i="3"/>
  <c r="F95" i="14"/>
  <c r="L317" i="14"/>
  <c r="G318" i="14"/>
  <c r="L316" i="14"/>
  <c r="N316" i="14"/>
  <c r="N317" i="14"/>
  <c r="A316" i="14"/>
  <c r="A317" i="14"/>
  <c r="A316" i="8"/>
  <c r="A317" i="8"/>
  <c r="N316" i="8"/>
  <c r="N317" i="8"/>
  <c r="L317" i="8"/>
  <c r="G318" i="8"/>
  <c r="I94" i="8"/>
  <c r="A316" i="7"/>
  <c r="A317" i="7"/>
  <c r="N316" i="7"/>
  <c r="N317" i="7"/>
  <c r="G318" i="7"/>
  <c r="L317" i="7"/>
  <c r="I94" i="7"/>
  <c r="G313" i="7"/>
  <c r="A316" i="1"/>
  <c r="A317" i="1"/>
  <c r="N316" i="1"/>
  <c r="N317" i="1"/>
  <c r="G318" i="1"/>
  <c r="G313" i="1"/>
  <c r="C95" i="10"/>
  <c r="H95" i="10"/>
  <c r="G313" i="3"/>
  <c r="G313" i="8"/>
  <c r="D95" i="8"/>
  <c r="H95" i="8"/>
  <c r="F95" i="10"/>
  <c r="D95" i="9"/>
  <c r="G317" i="9"/>
  <c r="E95" i="9"/>
  <c r="C95" i="3"/>
  <c r="G317" i="3"/>
  <c r="C95" i="7"/>
  <c r="H95" i="7"/>
  <c r="C95" i="1"/>
  <c r="H95" i="1"/>
  <c r="F95" i="7"/>
  <c r="D95" i="3"/>
  <c r="H95" i="3"/>
  <c r="F95" i="1"/>
  <c r="E95" i="8"/>
  <c r="G314" i="9"/>
  <c r="H95" i="14"/>
  <c r="C95" i="14"/>
  <c r="D94" i="7"/>
  <c r="D94" i="10"/>
  <c r="D94" i="1"/>
  <c r="D94" i="8"/>
  <c r="G316" i="10"/>
  <c r="E94" i="10"/>
  <c r="C94" i="9"/>
  <c r="G317" i="1"/>
  <c r="F94" i="1"/>
  <c r="E95" i="1"/>
  <c r="H94" i="1"/>
  <c r="C94" i="7"/>
  <c r="H94" i="7"/>
  <c r="E95" i="7"/>
  <c r="G317" i="8"/>
  <c r="F94" i="8"/>
  <c r="C95" i="8"/>
  <c r="L316" i="8"/>
  <c r="D95" i="14"/>
  <c r="E94" i="3"/>
  <c r="F95" i="3"/>
  <c r="C94" i="10"/>
  <c r="H94" i="10"/>
  <c r="E95" i="10"/>
  <c r="G315" i="9"/>
  <c r="E94" i="9"/>
  <c r="C95" i="9"/>
  <c r="L316" i="9"/>
  <c r="H95" i="9"/>
  <c r="C94" i="1"/>
  <c r="G316" i="1"/>
  <c r="I94" i="1"/>
  <c r="C94" i="8"/>
  <c r="F94" i="3"/>
  <c r="F94" i="9"/>
  <c r="G316" i="7"/>
  <c r="E94" i="7"/>
  <c r="H94" i="8"/>
  <c r="C94" i="3"/>
  <c r="H94" i="9"/>
  <c r="E94" i="1"/>
  <c r="D95" i="1"/>
  <c r="G317" i="7"/>
  <c r="F94" i="7"/>
  <c r="G315" i="7"/>
  <c r="D95" i="7"/>
  <c r="L316" i="7"/>
  <c r="E94" i="8"/>
  <c r="F95" i="8"/>
  <c r="E95" i="14"/>
  <c r="D94" i="3"/>
  <c r="G315" i="3"/>
  <c r="E95" i="3"/>
  <c r="H94" i="3"/>
  <c r="G317" i="10"/>
  <c r="F94" i="10"/>
  <c r="G315" i="10"/>
  <c r="D95" i="10"/>
  <c r="L316" i="10"/>
  <c r="D94" i="9"/>
  <c r="F95" i="9"/>
  <c r="G317" i="14"/>
  <c r="G316" i="9"/>
  <c r="G314" i="10"/>
  <c r="G313" i="10"/>
  <c r="G314" i="8"/>
  <c r="G316" i="3"/>
  <c r="G314" i="3"/>
  <c r="G315" i="8"/>
  <c r="G316" i="8"/>
  <c r="G314" i="7"/>
  <c r="G315" i="1"/>
  <c r="G314" i="1"/>
  <c r="L95" i="1"/>
  <c r="L317" i="11"/>
  <c r="A316" i="2"/>
  <c r="A317" i="2"/>
  <c r="N316" i="2"/>
  <c r="N317" i="2"/>
  <c r="G318" i="2"/>
  <c r="I94" i="2"/>
  <c r="G313" i="2"/>
  <c r="L317" i="2"/>
  <c r="H95" i="2"/>
  <c r="F95" i="2"/>
  <c r="C95" i="2"/>
  <c r="D95" i="2"/>
  <c r="F94" i="2"/>
  <c r="L316" i="2"/>
  <c r="C94" i="2"/>
  <c r="H94" i="2"/>
  <c r="H94" i="11"/>
  <c r="E94" i="2"/>
  <c r="L316" i="11"/>
  <c r="H95" i="11"/>
  <c r="D94" i="2"/>
  <c r="E95" i="2"/>
  <c r="G314" i="2"/>
  <c r="G317" i="2"/>
  <c r="G316" i="2"/>
  <c r="G315" i="2"/>
  <c r="L315" i="4"/>
  <c r="L317" i="4"/>
  <c r="L317" i="5"/>
  <c r="H95" i="4"/>
  <c r="L316" i="4"/>
  <c r="L313" i="4"/>
  <c r="H94" i="4"/>
  <c r="L314" i="5"/>
  <c r="L314" i="4"/>
  <c r="L315" i="5"/>
  <c r="N316" i="4"/>
  <c r="N317" i="4"/>
  <c r="A316" i="4"/>
  <c r="A317" i="4"/>
  <c r="H95" i="5"/>
  <c r="G314" i="4"/>
  <c r="G314" i="5" s="1"/>
  <c r="G318" i="4"/>
  <c r="G318" i="5" s="1"/>
  <c r="G315" i="4"/>
  <c r="G315" i="5" s="1"/>
  <c r="E95" i="4"/>
  <c r="L316" i="5"/>
  <c r="I94" i="4"/>
  <c r="G316" i="4"/>
  <c r="G316" i="5" s="1"/>
  <c r="I94" i="5"/>
  <c r="C95" i="4"/>
  <c r="G317" i="4"/>
  <c r="H94" i="5"/>
  <c r="F94" i="4"/>
  <c r="C94" i="4"/>
  <c r="D95" i="5"/>
  <c r="D95" i="4"/>
  <c r="F95" i="5"/>
  <c r="D94" i="4"/>
  <c r="E95" i="5"/>
  <c r="E94" i="4"/>
  <c r="F95" i="4"/>
  <c r="G313" i="4"/>
  <c r="C94" i="5"/>
  <c r="D94" i="5"/>
  <c r="C95" i="5"/>
  <c r="E94" i="5"/>
  <c r="F94" i="5"/>
  <c r="N316" i="5"/>
  <c r="N317" i="5"/>
  <c r="A316" i="5"/>
  <c r="A317" i="5"/>
  <c r="G318" i="12"/>
  <c r="K317" i="12"/>
  <c r="A317" i="12"/>
  <c r="K316" i="12"/>
  <c r="A316" i="12"/>
  <c r="K315" i="12"/>
  <c r="A315" i="12"/>
  <c r="K314" i="12"/>
  <c r="A314" i="12"/>
  <c r="K313" i="12"/>
  <c r="A313" i="12"/>
  <c r="G318" i="6"/>
  <c r="L317" i="6"/>
  <c r="N316" i="6"/>
  <c r="N317" i="6"/>
  <c r="A316" i="6"/>
  <c r="A317" i="6"/>
  <c r="L314" i="6"/>
  <c r="G315" i="6"/>
  <c r="G317" i="6"/>
  <c r="L313" i="6"/>
  <c r="F95" i="12"/>
  <c r="C95" i="12"/>
  <c r="H95" i="12"/>
  <c r="G316" i="6"/>
  <c r="F95" i="6"/>
  <c r="H95" i="6"/>
  <c r="C94" i="6"/>
  <c r="H94" i="6"/>
  <c r="L316" i="6"/>
  <c r="C95" i="6"/>
  <c r="D95" i="6"/>
  <c r="F94" i="12"/>
  <c r="G315" i="12"/>
  <c r="D95" i="12"/>
  <c r="G317" i="12"/>
  <c r="I94" i="6"/>
  <c r="D94" i="12"/>
  <c r="G316" i="12"/>
  <c r="I94" i="12"/>
  <c r="E94" i="6"/>
  <c r="E94" i="12"/>
  <c r="D94" i="6"/>
  <c r="F94" i="6"/>
  <c r="E95" i="6"/>
  <c r="C94" i="12"/>
  <c r="H94" i="12"/>
  <c r="E95" i="12"/>
  <c r="G314" i="12"/>
  <c r="G313" i="12"/>
  <c r="G314" i="6"/>
  <c r="G313" i="6"/>
  <c r="C94" i="14"/>
  <c r="F94" i="14"/>
  <c r="G316" i="14"/>
  <c r="I94" i="14"/>
  <c r="E94" i="14"/>
  <c r="D94" i="14"/>
  <c r="H94" i="14"/>
  <c r="A35" i="15"/>
  <c r="A34" i="15"/>
  <c r="A33" i="15"/>
  <c r="A32" i="15"/>
  <c r="A31" i="15"/>
  <c r="A30" i="15"/>
  <c r="A29" i="15"/>
  <c r="A28" i="15"/>
  <c r="A27" i="15"/>
  <c r="A26" i="15"/>
  <c r="A25" i="15"/>
  <c r="N35" i="9"/>
  <c r="A35" i="9"/>
  <c r="N34" i="9"/>
  <c r="A34" i="9"/>
  <c r="N33" i="9"/>
  <c r="A33" i="9"/>
  <c r="N32" i="9"/>
  <c r="A32" i="9"/>
  <c r="N31" i="9"/>
  <c r="A31" i="9"/>
  <c r="N30" i="9"/>
  <c r="A30" i="9"/>
  <c r="N29" i="9"/>
  <c r="A29" i="9"/>
  <c r="N28" i="9"/>
  <c r="A28" i="9"/>
  <c r="N27" i="9"/>
  <c r="A27" i="9"/>
  <c r="N26" i="9"/>
  <c r="A26" i="9"/>
  <c r="N25" i="9"/>
  <c r="A25" i="9"/>
  <c r="A35" i="13"/>
  <c r="A34" i="13"/>
  <c r="A33" i="13"/>
  <c r="A32" i="13"/>
  <c r="A31" i="13"/>
  <c r="A30" i="13"/>
  <c r="A29" i="13"/>
  <c r="A28" i="13"/>
  <c r="A27" i="13"/>
  <c r="A26" i="13"/>
  <c r="A25" i="13"/>
  <c r="N35" i="10"/>
  <c r="A35" i="10"/>
  <c r="N34" i="10"/>
  <c r="A34" i="10"/>
  <c r="N33" i="10"/>
  <c r="A33" i="10"/>
  <c r="N32" i="10"/>
  <c r="A32" i="10"/>
  <c r="N31" i="10"/>
  <c r="A31" i="10"/>
  <c r="N30" i="10"/>
  <c r="A30" i="10"/>
  <c r="N29" i="10"/>
  <c r="A29" i="10"/>
  <c r="N28" i="10"/>
  <c r="A28" i="10"/>
  <c r="N27" i="10"/>
  <c r="A27" i="10"/>
  <c r="N26" i="10"/>
  <c r="A26" i="10"/>
  <c r="N25" i="10"/>
  <c r="A25" i="10"/>
  <c r="N35" i="3"/>
  <c r="A35" i="3"/>
  <c r="N34" i="3"/>
  <c r="A34" i="3"/>
  <c r="N33" i="3"/>
  <c r="A33" i="3"/>
  <c r="N32" i="3"/>
  <c r="A32" i="3"/>
  <c r="N31" i="3"/>
  <c r="A31" i="3"/>
  <c r="N30" i="3"/>
  <c r="A30" i="3"/>
  <c r="N29" i="3"/>
  <c r="A29" i="3"/>
  <c r="N28" i="3"/>
  <c r="A28" i="3"/>
  <c r="N27" i="3"/>
  <c r="A27" i="3"/>
  <c r="N26" i="3"/>
  <c r="A26" i="3"/>
  <c r="N25" i="3"/>
  <c r="A25" i="3"/>
  <c r="N26" i="14"/>
  <c r="N25" i="14"/>
  <c r="A25" i="14"/>
  <c r="N35" i="8"/>
  <c r="A35" i="8"/>
  <c r="N34" i="8"/>
  <c r="A34" i="8"/>
  <c r="N33" i="8"/>
  <c r="A33" i="8"/>
  <c r="N32" i="8"/>
  <c r="A32" i="8"/>
  <c r="N31" i="8"/>
  <c r="A31" i="8"/>
  <c r="N30" i="8"/>
  <c r="A30" i="8"/>
  <c r="N29" i="8"/>
  <c r="A29" i="8"/>
  <c r="N28" i="8"/>
  <c r="A28" i="8"/>
  <c r="N27" i="8"/>
  <c r="A27" i="8"/>
  <c r="N26" i="8"/>
  <c r="A26" i="8"/>
  <c r="N25" i="8"/>
  <c r="A25" i="8"/>
  <c r="A35" i="7"/>
  <c r="A34" i="7"/>
  <c r="A33" i="7"/>
  <c r="A32" i="7"/>
  <c r="A31" i="7"/>
  <c r="A30" i="7"/>
  <c r="A29" i="7"/>
  <c r="A28" i="7"/>
  <c r="A27" i="7"/>
  <c r="A26" i="7"/>
  <c r="A25" i="7"/>
  <c r="N25" i="1"/>
  <c r="N35" i="11"/>
  <c r="A35" i="11"/>
  <c r="N34" i="11"/>
  <c r="A34" i="11"/>
  <c r="N33" i="11"/>
  <c r="A33" i="11"/>
  <c r="N32" i="11"/>
  <c r="A32" i="11"/>
  <c r="N31" i="11"/>
  <c r="A31" i="11"/>
  <c r="N30" i="11"/>
  <c r="A30" i="11"/>
  <c r="N29" i="11"/>
  <c r="A29" i="11"/>
  <c r="N28" i="11"/>
  <c r="A28" i="11"/>
  <c r="N27" i="11"/>
  <c r="A27" i="11"/>
  <c r="N26" i="11"/>
  <c r="A26" i="11"/>
  <c r="N25" i="11"/>
  <c r="A25" i="11"/>
  <c r="N35" i="2"/>
  <c r="A35" i="2"/>
  <c r="A34" i="2"/>
  <c r="A33" i="2"/>
  <c r="A32" i="2"/>
  <c r="A31" i="2"/>
  <c r="A30" i="2"/>
  <c r="A29" i="2"/>
  <c r="A28" i="2"/>
  <c r="A27" i="2"/>
  <c r="A26" i="2"/>
  <c r="A25" i="2"/>
  <c r="N35" i="4"/>
  <c r="A35" i="4"/>
  <c r="N34" i="4"/>
  <c r="A34" i="4"/>
  <c r="N33" i="4"/>
  <c r="A33" i="4"/>
  <c r="N32" i="4"/>
  <c r="A32" i="4"/>
  <c r="N31" i="4"/>
  <c r="A31" i="4"/>
  <c r="N30" i="4"/>
  <c r="A30" i="4"/>
  <c r="N29" i="4"/>
  <c r="A29" i="4"/>
  <c r="N28" i="4"/>
  <c r="A28" i="4"/>
  <c r="N27" i="4"/>
  <c r="A27" i="4"/>
  <c r="N26" i="4"/>
  <c r="A26" i="4"/>
  <c r="N25" i="4"/>
  <c r="A25" i="4"/>
  <c r="A315" i="15"/>
  <c r="L315" i="15"/>
  <c r="A315" i="9"/>
  <c r="N315" i="9"/>
  <c r="A315" i="13"/>
  <c r="K315" i="13"/>
  <c r="A315" i="10"/>
  <c r="A315" i="3"/>
  <c r="N315" i="3"/>
  <c r="A315" i="14"/>
  <c r="N315" i="14"/>
  <c r="A315" i="8"/>
  <c r="N315" i="8"/>
  <c r="A315" i="7"/>
  <c r="N315" i="7"/>
  <c r="A315" i="1"/>
  <c r="N315" i="1"/>
  <c r="A315" i="11"/>
  <c r="N315" i="11"/>
  <c r="A315" i="2"/>
  <c r="N315" i="2"/>
  <c r="A315" i="4"/>
  <c r="N315" i="4"/>
  <c r="A315" i="5"/>
  <c r="N315" i="5"/>
  <c r="A315" i="6"/>
  <c r="N315" i="6"/>
  <c r="A314" i="15"/>
  <c r="L314" i="15"/>
  <c r="A314" i="9"/>
  <c r="L314" i="9"/>
  <c r="N314" i="9"/>
  <c r="A314" i="13"/>
  <c r="K314" i="13"/>
  <c r="A314" i="10"/>
  <c r="L314" i="10"/>
  <c r="A314" i="3"/>
  <c r="L314" i="3"/>
  <c r="N314" i="3"/>
  <c r="A314" i="14"/>
  <c r="L314" i="14"/>
  <c r="N314" i="14"/>
  <c r="A314" i="8"/>
  <c r="L314" i="8"/>
  <c r="N314" i="8"/>
  <c r="A314" i="7"/>
  <c r="L314" i="7"/>
  <c r="N314" i="7"/>
  <c r="A314" i="2"/>
  <c r="L314" i="2"/>
  <c r="N314" i="2"/>
  <c r="A314" i="1"/>
  <c r="N314" i="1"/>
  <c r="A314" i="11"/>
  <c r="L314" i="11"/>
  <c r="N314" i="11"/>
  <c r="A314" i="4"/>
  <c r="N314" i="4"/>
  <c r="A314" i="5"/>
  <c r="N314" i="5"/>
  <c r="A314" i="6"/>
  <c r="N314" i="6"/>
  <c r="A24" i="13"/>
  <c r="N35" i="5"/>
  <c r="A35" i="5"/>
  <c r="N34" i="5"/>
  <c r="A34" i="5"/>
  <c r="N33" i="5"/>
  <c r="A33" i="5"/>
  <c r="N32" i="5"/>
  <c r="A32" i="5"/>
  <c r="N31" i="5"/>
  <c r="A31" i="5"/>
  <c r="N30" i="5"/>
  <c r="A30" i="5"/>
  <c r="N29" i="5"/>
  <c r="A29" i="5"/>
  <c r="N28" i="5"/>
  <c r="A28" i="5"/>
  <c r="N27" i="5"/>
  <c r="A27" i="5"/>
  <c r="N26" i="5"/>
  <c r="A26" i="5"/>
  <c r="N25" i="5"/>
  <c r="A25" i="5"/>
  <c r="A35" i="12"/>
  <c r="A34" i="12"/>
  <c r="A33" i="12"/>
  <c r="A32" i="12"/>
  <c r="A31" i="12"/>
  <c r="A30" i="12"/>
  <c r="A29" i="12"/>
  <c r="A28" i="12"/>
  <c r="A27" i="12"/>
  <c r="A26" i="12"/>
  <c r="A25" i="12"/>
  <c r="N34" i="6"/>
  <c r="N35" i="6"/>
  <c r="A34" i="6"/>
  <c r="A35" i="6"/>
  <c r="L313" i="15"/>
  <c r="A313" i="15"/>
  <c r="L312" i="15"/>
  <c r="A312" i="15"/>
  <c r="N313" i="9"/>
  <c r="A313" i="9"/>
  <c r="N312" i="9"/>
  <c r="A312" i="9"/>
  <c r="K313" i="13"/>
  <c r="G313" i="13"/>
  <c r="A313" i="13"/>
  <c r="K312" i="13"/>
  <c r="A312" i="13"/>
  <c r="A313" i="10"/>
  <c r="N312" i="10"/>
  <c r="A312" i="10"/>
  <c r="N313" i="3"/>
  <c r="A313" i="3"/>
  <c r="N312" i="3"/>
  <c r="A312" i="3"/>
  <c r="N313" i="14"/>
  <c r="G314" i="14"/>
  <c r="A313" i="14"/>
  <c r="N312" i="14"/>
  <c r="A312" i="14"/>
  <c r="N313" i="8"/>
  <c r="A313" i="8"/>
  <c r="N312" i="8"/>
  <c r="A312" i="8"/>
  <c r="N313" i="7"/>
  <c r="A313" i="7"/>
  <c r="N312" i="7"/>
  <c r="A312" i="7"/>
  <c r="N313" i="1"/>
  <c r="A313" i="1"/>
  <c r="N312" i="1"/>
  <c r="A312" i="1"/>
  <c r="N313" i="11"/>
  <c r="A313" i="11"/>
  <c r="N312" i="11"/>
  <c r="A312" i="11"/>
  <c r="N313" i="2"/>
  <c r="A313" i="2"/>
  <c r="N312" i="2"/>
  <c r="A312" i="2"/>
  <c r="N313" i="4"/>
  <c r="A313" i="4"/>
  <c r="N312" i="4"/>
  <c r="A312" i="4"/>
  <c r="N312" i="6"/>
  <c r="A312" i="6"/>
  <c r="K312" i="12"/>
  <c r="A312" i="12"/>
  <c r="N313" i="5"/>
  <c r="A313" i="5"/>
  <c r="N312" i="5"/>
  <c r="A312" i="5"/>
  <c r="N313" i="6"/>
  <c r="A313" i="6"/>
  <c r="L313" i="10"/>
  <c r="L313" i="8"/>
  <c r="L313" i="3"/>
  <c r="L313" i="2"/>
  <c r="L313" i="9"/>
  <c r="L313" i="11"/>
  <c r="L313" i="7"/>
  <c r="L313" i="14"/>
  <c r="L24" i="15"/>
  <c r="N92" i="15"/>
  <c r="N91" i="15"/>
  <c r="N90" i="15"/>
  <c r="N89" i="15"/>
  <c r="I92" i="13"/>
  <c r="H92" i="13"/>
  <c r="F92" i="13"/>
  <c r="E92" i="13"/>
  <c r="D92" i="13"/>
  <c r="C92" i="13"/>
  <c r="A24" i="7"/>
  <c r="I92" i="11"/>
  <c r="I16" i="11" s="1"/>
  <c r="G92" i="11"/>
  <c r="F92" i="11"/>
  <c r="E92" i="11"/>
  <c r="D92" i="11"/>
  <c r="C92" i="11"/>
  <c r="G92" i="13"/>
  <c r="G313" i="14"/>
  <c r="I92" i="5"/>
  <c r="I16" i="5" s="1"/>
  <c r="I92" i="6"/>
  <c r="I16" i="6" s="1"/>
  <c r="I92" i="4"/>
  <c r="I16" i="4" s="1"/>
  <c r="I92" i="7"/>
  <c r="I16" i="7" s="1"/>
  <c r="I92" i="9"/>
  <c r="I16" i="9" s="1"/>
  <c r="I92" i="8"/>
  <c r="I16" i="8" s="1"/>
  <c r="I92" i="14"/>
  <c r="I16" i="14" s="1"/>
  <c r="I92" i="3"/>
  <c r="I16" i="3" s="1"/>
  <c r="I92" i="2"/>
  <c r="I16" i="2" s="1"/>
  <c r="I92" i="12"/>
  <c r="I16" i="12" s="1"/>
  <c r="I92" i="1"/>
  <c r="I16" i="1" s="1"/>
  <c r="J16" i="15"/>
  <c r="I92" i="10"/>
  <c r="I16" i="10" s="1"/>
  <c r="D92" i="7"/>
  <c r="L92" i="7"/>
  <c r="E92" i="2"/>
  <c r="E92" i="5"/>
  <c r="E92" i="12"/>
  <c r="C92" i="6"/>
  <c r="C92" i="5"/>
  <c r="L92" i="4"/>
  <c r="H92" i="4"/>
  <c r="C92" i="4"/>
  <c r="L92" i="2"/>
  <c r="H92" i="2"/>
  <c r="C92" i="2"/>
  <c r="E92" i="1"/>
  <c r="F92" i="7"/>
  <c r="F92" i="8"/>
  <c r="F92" i="14"/>
  <c r="D92" i="6"/>
  <c r="E92" i="4"/>
  <c r="C92" i="1"/>
  <c r="H92" i="6"/>
  <c r="F92" i="6"/>
  <c r="H92" i="12"/>
  <c r="C92" i="12"/>
  <c r="L92" i="5"/>
  <c r="H92" i="5"/>
  <c r="E92" i="6"/>
  <c r="F92" i="12"/>
  <c r="F92" i="5"/>
  <c r="F92" i="4"/>
  <c r="F92" i="2"/>
  <c r="D92" i="1"/>
  <c r="E92" i="7"/>
  <c r="E92" i="8"/>
  <c r="L92" i="1"/>
  <c r="H92" i="1"/>
  <c r="D92" i="8"/>
  <c r="L92" i="6"/>
  <c r="D92" i="12"/>
  <c r="D92" i="5"/>
  <c r="D92" i="4"/>
  <c r="D92" i="2"/>
  <c r="F92" i="1"/>
  <c r="H92" i="7"/>
  <c r="C92" i="7"/>
  <c r="L92" i="8"/>
  <c r="H92" i="8"/>
  <c r="C92" i="8"/>
  <c r="H92" i="3"/>
  <c r="C92" i="3"/>
  <c r="L92" i="9"/>
  <c r="H92" i="9"/>
  <c r="F92" i="9"/>
  <c r="D92" i="9"/>
  <c r="C92" i="9"/>
  <c r="E92" i="9"/>
  <c r="L92" i="10"/>
  <c r="H92" i="10"/>
  <c r="E92" i="10"/>
  <c r="C92" i="10"/>
  <c r="F92" i="10"/>
  <c r="D92" i="10"/>
  <c r="F92" i="3"/>
  <c r="L92" i="3"/>
  <c r="E92" i="3"/>
  <c r="D92" i="3"/>
  <c r="D92" i="14"/>
  <c r="H92" i="14"/>
  <c r="C92" i="14"/>
  <c r="L92" i="14"/>
  <c r="E92" i="14"/>
  <c r="L92" i="11"/>
  <c r="H92" i="11"/>
  <c r="I91" i="13"/>
  <c r="H91" i="13"/>
  <c r="G91" i="13"/>
  <c r="F91" i="13"/>
  <c r="E91" i="13"/>
  <c r="D91" i="13"/>
  <c r="C91" i="13"/>
  <c r="I90" i="13"/>
  <c r="H90" i="13"/>
  <c r="G90" i="13"/>
  <c r="F90" i="13"/>
  <c r="E90" i="13"/>
  <c r="D90" i="13"/>
  <c r="C90" i="13"/>
  <c r="I89" i="13"/>
  <c r="H89" i="13"/>
  <c r="F89" i="13"/>
  <c r="E89" i="13"/>
  <c r="D89" i="13"/>
  <c r="C89" i="13"/>
  <c r="I91" i="10"/>
  <c r="I91" i="8"/>
  <c r="G92" i="14"/>
  <c r="G92" i="3"/>
  <c r="G92" i="9"/>
  <c r="G92" i="10"/>
  <c r="G92" i="8"/>
  <c r="I91" i="14"/>
  <c r="I91" i="3"/>
  <c r="I91" i="9"/>
  <c r="G92" i="7"/>
  <c r="G92" i="1"/>
  <c r="I91" i="11"/>
  <c r="G91" i="11"/>
  <c r="F91" i="11"/>
  <c r="E91" i="11"/>
  <c r="D91" i="11"/>
  <c r="C91" i="11"/>
  <c r="I90" i="11"/>
  <c r="G90" i="11"/>
  <c r="F90" i="11"/>
  <c r="E90" i="11"/>
  <c r="D90" i="11"/>
  <c r="C90" i="11"/>
  <c r="I89" i="11"/>
  <c r="G89" i="11"/>
  <c r="F89" i="11"/>
  <c r="E89" i="11"/>
  <c r="D89" i="11"/>
  <c r="C89" i="11"/>
  <c r="I91" i="1"/>
  <c r="I91" i="7"/>
  <c r="G92" i="2"/>
  <c r="I91" i="2"/>
  <c r="I91" i="4"/>
  <c r="G92" i="4"/>
  <c r="G92" i="5"/>
  <c r="G92" i="12"/>
  <c r="I91" i="5"/>
  <c r="I91" i="12"/>
  <c r="G92" i="6"/>
  <c r="I91" i="6"/>
  <c r="L91" i="11"/>
  <c r="H91" i="11"/>
  <c r="I90" i="7"/>
  <c r="I90" i="1"/>
  <c r="I90" i="6"/>
  <c r="I90" i="8"/>
  <c r="I90" i="14"/>
  <c r="I90" i="3"/>
  <c r="I90" i="10"/>
  <c r="I90" i="9"/>
  <c r="I90" i="12"/>
  <c r="I90" i="5"/>
  <c r="I90" i="2"/>
  <c r="I90" i="4"/>
  <c r="H90" i="11"/>
  <c r="L90" i="11"/>
  <c r="I89" i="9"/>
  <c r="I89" i="8"/>
  <c r="I89" i="14"/>
  <c r="I89" i="3"/>
  <c r="I89" i="10"/>
  <c r="I89" i="1"/>
  <c r="I89" i="7"/>
  <c r="I89" i="5"/>
  <c r="I89" i="12"/>
  <c r="I89" i="4"/>
  <c r="I89" i="2"/>
  <c r="I89" i="6"/>
  <c r="L299" i="15"/>
  <c r="A299" i="15"/>
  <c r="N299" i="9"/>
  <c r="A299" i="9"/>
  <c r="K299" i="13"/>
  <c r="A299" i="13"/>
  <c r="N299" i="10"/>
  <c r="A299" i="10"/>
  <c r="N299" i="3"/>
  <c r="A299" i="3"/>
  <c r="N299" i="14"/>
  <c r="A299" i="14"/>
  <c r="N299" i="8"/>
  <c r="A299" i="8"/>
  <c r="N299" i="7"/>
  <c r="A299" i="7"/>
  <c r="N299" i="1"/>
  <c r="A299" i="1"/>
  <c r="N299" i="11"/>
  <c r="A299" i="11"/>
  <c r="N299" i="2"/>
  <c r="A299" i="2"/>
  <c r="N299" i="4"/>
  <c r="A299" i="4"/>
  <c r="N299" i="5"/>
  <c r="A299" i="5"/>
  <c r="G89" i="13"/>
  <c r="F89" i="8"/>
  <c r="D89" i="14"/>
  <c r="H89" i="8"/>
  <c r="C89" i="3"/>
  <c r="E89" i="10"/>
  <c r="C89" i="9"/>
  <c r="H89" i="9"/>
  <c r="D89" i="8"/>
  <c r="F89" i="14"/>
  <c r="D89" i="3"/>
  <c r="F89" i="10"/>
  <c r="D89" i="9"/>
  <c r="F89" i="3"/>
  <c r="D89" i="10"/>
  <c r="F89" i="9"/>
  <c r="C89" i="8"/>
  <c r="E89" i="14"/>
  <c r="H89" i="3"/>
  <c r="E89" i="8"/>
  <c r="C89" i="14"/>
  <c r="H89" i="14"/>
  <c r="E89" i="3"/>
  <c r="C89" i="10"/>
  <c r="H89" i="10"/>
  <c r="E89" i="9"/>
  <c r="C89" i="1"/>
  <c r="E89" i="7"/>
  <c r="D89" i="1"/>
  <c r="F89" i="7"/>
  <c r="E89" i="1"/>
  <c r="C89" i="7"/>
  <c r="H89" i="7"/>
  <c r="H89" i="1"/>
  <c r="H89" i="11"/>
  <c r="F89" i="1"/>
  <c r="D89" i="7"/>
  <c r="D89" i="5"/>
  <c r="F89" i="5"/>
  <c r="C89" i="5"/>
  <c r="H89" i="5"/>
  <c r="E89" i="5"/>
  <c r="F89" i="2"/>
  <c r="D89" i="2"/>
  <c r="C89" i="2"/>
  <c r="H89" i="2"/>
  <c r="E89" i="2"/>
  <c r="D89" i="4"/>
  <c r="E89" i="4"/>
  <c r="F89" i="4"/>
  <c r="C89" i="4"/>
  <c r="H89" i="4"/>
  <c r="K299" i="12"/>
  <c r="A299" i="12"/>
  <c r="N32" i="6"/>
  <c r="N33" i="6"/>
  <c r="L89" i="9"/>
  <c r="L89" i="3"/>
  <c r="L89" i="14"/>
  <c r="L89" i="10"/>
  <c r="L89" i="8"/>
  <c r="L89" i="7"/>
  <c r="L89" i="1"/>
  <c r="L89" i="11"/>
  <c r="L89" i="5"/>
  <c r="L89" i="2"/>
  <c r="L89" i="4"/>
  <c r="D89" i="12"/>
  <c r="E89" i="12"/>
  <c r="F89" i="12"/>
  <c r="C89" i="12"/>
  <c r="H89" i="12"/>
  <c r="A299" i="6"/>
  <c r="E89" i="6"/>
  <c r="C89" i="6"/>
  <c r="H89" i="6"/>
  <c r="D89" i="6"/>
  <c r="F89" i="6"/>
  <c r="L89" i="6"/>
  <c r="A24" i="15"/>
  <c r="N24" i="9"/>
  <c r="A24" i="9"/>
  <c r="I87" i="13"/>
  <c r="H87" i="13"/>
  <c r="F87" i="13"/>
  <c r="E87" i="13"/>
  <c r="D87" i="13"/>
  <c r="C87" i="13"/>
  <c r="N24" i="10"/>
  <c r="A24" i="10"/>
  <c r="N24" i="3"/>
  <c r="A24" i="3"/>
  <c r="N24" i="14"/>
  <c r="A24" i="14"/>
  <c r="N24" i="8"/>
  <c r="A24" i="8"/>
  <c r="N24" i="7"/>
  <c r="N24" i="1"/>
  <c r="A24" i="1"/>
  <c r="N24" i="11"/>
  <c r="A24" i="11"/>
  <c r="N24" i="2"/>
  <c r="A24" i="2"/>
  <c r="N24" i="4"/>
  <c r="A24" i="4"/>
  <c r="A24" i="12"/>
  <c r="K24" i="12"/>
  <c r="G89" i="9"/>
  <c r="G89" i="1"/>
  <c r="G89" i="14"/>
  <c r="G89" i="12"/>
  <c r="G89" i="3"/>
  <c r="G89" i="8"/>
  <c r="G89" i="7"/>
  <c r="G89" i="4"/>
  <c r="G89" i="5"/>
  <c r="G89" i="6"/>
  <c r="G89" i="2"/>
  <c r="G89" i="10"/>
  <c r="G87" i="13"/>
  <c r="I86" i="13"/>
  <c r="D86" i="13"/>
  <c r="E86" i="13"/>
  <c r="F86" i="13"/>
  <c r="H86" i="13"/>
  <c r="C86" i="13"/>
  <c r="G86" i="13"/>
  <c r="I85" i="13"/>
  <c r="D85" i="13"/>
  <c r="E85" i="13"/>
  <c r="F85" i="13"/>
  <c r="H85" i="13"/>
  <c r="C85" i="13"/>
  <c r="G85" i="13"/>
  <c r="I84" i="13"/>
  <c r="H84" i="13"/>
  <c r="F84" i="13"/>
  <c r="E84" i="13"/>
  <c r="D84" i="13"/>
  <c r="C84" i="13"/>
  <c r="G84" i="13"/>
  <c r="I46" i="13"/>
  <c r="H46" i="13"/>
  <c r="G46" i="13"/>
  <c r="F46" i="13"/>
  <c r="E46" i="13"/>
  <c r="D46" i="13"/>
  <c r="C46" i="13"/>
  <c r="I82" i="13"/>
  <c r="D82" i="13"/>
  <c r="E82" i="13"/>
  <c r="F82" i="13"/>
  <c r="H82" i="13"/>
  <c r="C82" i="13"/>
  <c r="I81" i="13"/>
  <c r="D81" i="13"/>
  <c r="E81" i="13"/>
  <c r="F81" i="13"/>
  <c r="H81" i="13"/>
  <c r="C81" i="13"/>
  <c r="C80" i="13"/>
  <c r="I80" i="13"/>
  <c r="H80" i="13"/>
  <c r="F80" i="13"/>
  <c r="E80" i="13"/>
  <c r="D80" i="13"/>
  <c r="G82" i="13"/>
  <c r="G81" i="13"/>
  <c r="G80" i="13"/>
  <c r="I79" i="13"/>
  <c r="D79" i="13"/>
  <c r="E79" i="13"/>
  <c r="F79" i="13"/>
  <c r="H79" i="13"/>
  <c r="C79" i="13"/>
  <c r="I77" i="13"/>
  <c r="D77" i="13"/>
  <c r="E77" i="13"/>
  <c r="F77" i="13"/>
  <c r="H77" i="13"/>
  <c r="C77" i="13"/>
  <c r="C76" i="13"/>
  <c r="G79" i="13"/>
  <c r="H76" i="13"/>
  <c r="F76" i="13"/>
  <c r="E76" i="13"/>
  <c r="D76" i="13"/>
  <c r="I76" i="13"/>
  <c r="G76" i="13"/>
  <c r="G77" i="13"/>
  <c r="I75" i="13"/>
  <c r="I74" i="13"/>
  <c r="H75" i="13"/>
  <c r="F75" i="13"/>
  <c r="E75" i="13"/>
  <c r="D75" i="13"/>
  <c r="C75" i="13"/>
  <c r="N31" i="6"/>
  <c r="D74" i="13"/>
  <c r="E74" i="13"/>
  <c r="F74" i="13"/>
  <c r="H74" i="13"/>
  <c r="C74" i="13"/>
  <c r="N25" i="6"/>
  <c r="N26" i="6"/>
  <c r="N27" i="6"/>
  <c r="N28" i="6"/>
  <c r="N29" i="6"/>
  <c r="N30" i="6"/>
  <c r="I72" i="13"/>
  <c r="D72" i="13"/>
  <c r="E72" i="13"/>
  <c r="F72" i="13"/>
  <c r="H72" i="13"/>
  <c r="C72" i="13"/>
  <c r="I71" i="13"/>
  <c r="H71" i="13"/>
  <c r="F71" i="13"/>
  <c r="E71" i="13"/>
  <c r="D71" i="13"/>
  <c r="C71" i="13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A196" i="6"/>
  <c r="A197" i="6"/>
  <c r="A198" i="6"/>
  <c r="A199" i="6"/>
  <c r="A200" i="6"/>
  <c r="A201" i="6"/>
  <c r="A202" i="6"/>
  <c r="A203" i="6"/>
  <c r="A204" i="6"/>
  <c r="A205" i="6"/>
  <c r="A206" i="6"/>
  <c r="A207" i="6"/>
  <c r="A208" i="6"/>
  <c r="A209" i="6"/>
  <c r="A210" i="6"/>
  <c r="A211" i="6"/>
  <c r="A212" i="6"/>
  <c r="A213" i="6"/>
  <c r="A214" i="6"/>
  <c r="A215" i="6"/>
  <c r="A216" i="6"/>
  <c r="A217" i="6"/>
  <c r="A218" i="6"/>
  <c r="A219" i="6"/>
  <c r="A220" i="6"/>
  <c r="A221" i="6"/>
  <c r="A130" i="6"/>
  <c r="D70" i="13"/>
  <c r="E70" i="13"/>
  <c r="F70" i="13"/>
  <c r="H70" i="13"/>
  <c r="I70" i="13"/>
  <c r="C70" i="13"/>
  <c r="A24" i="6"/>
  <c r="I69" i="13"/>
  <c r="H69" i="13"/>
  <c r="F69" i="13"/>
  <c r="E69" i="13"/>
  <c r="D69" i="13"/>
  <c r="C69" i="13"/>
  <c r="I67" i="13"/>
  <c r="I66" i="13"/>
  <c r="I65" i="13"/>
  <c r="I64" i="13"/>
  <c r="I62" i="13"/>
  <c r="I61" i="13"/>
  <c r="I60" i="13"/>
  <c r="I59" i="13"/>
  <c r="I57" i="13"/>
  <c r="I56" i="13"/>
  <c r="I55" i="13"/>
  <c r="I54" i="13"/>
  <c r="I52" i="13"/>
  <c r="I51" i="13"/>
  <c r="I50" i="13"/>
  <c r="I49" i="13"/>
  <c r="I47" i="13"/>
  <c r="I45" i="13"/>
  <c r="I44" i="13"/>
  <c r="H67" i="13"/>
  <c r="F67" i="13"/>
  <c r="E67" i="13"/>
  <c r="D67" i="13"/>
  <c r="C67" i="13"/>
  <c r="H66" i="13"/>
  <c r="F66" i="13"/>
  <c r="E66" i="13"/>
  <c r="D66" i="13"/>
  <c r="C66" i="13"/>
  <c r="H65" i="13"/>
  <c r="F65" i="13"/>
  <c r="E65" i="13"/>
  <c r="D65" i="13"/>
  <c r="C65" i="13"/>
  <c r="H64" i="13"/>
  <c r="F64" i="13"/>
  <c r="E64" i="13"/>
  <c r="D64" i="13"/>
  <c r="C64" i="13"/>
  <c r="H62" i="13"/>
  <c r="F62" i="13"/>
  <c r="E62" i="13"/>
  <c r="D62" i="13"/>
  <c r="C62" i="13"/>
  <c r="H61" i="13"/>
  <c r="F61" i="13"/>
  <c r="E61" i="13"/>
  <c r="D61" i="13"/>
  <c r="C61" i="13"/>
  <c r="H60" i="13"/>
  <c r="F60" i="13"/>
  <c r="E60" i="13"/>
  <c r="D60" i="13"/>
  <c r="C60" i="13"/>
  <c r="H59" i="13"/>
  <c r="F59" i="13"/>
  <c r="E59" i="13"/>
  <c r="D59" i="13"/>
  <c r="C59" i="13"/>
  <c r="H57" i="13"/>
  <c r="G57" i="13"/>
  <c r="F57" i="13"/>
  <c r="E57" i="13"/>
  <c r="D57" i="13"/>
  <c r="C57" i="13"/>
  <c r="H56" i="13"/>
  <c r="G56" i="13"/>
  <c r="F56" i="13"/>
  <c r="E56" i="13"/>
  <c r="D56" i="13"/>
  <c r="C56" i="13"/>
  <c r="H55" i="13"/>
  <c r="G55" i="13"/>
  <c r="F55" i="13"/>
  <c r="E55" i="13"/>
  <c r="D55" i="13"/>
  <c r="C55" i="13"/>
  <c r="H54" i="13"/>
  <c r="G54" i="13"/>
  <c r="F54" i="13"/>
  <c r="E54" i="13"/>
  <c r="D54" i="13"/>
  <c r="C54" i="13"/>
  <c r="H52" i="13"/>
  <c r="G52" i="13"/>
  <c r="F52" i="13"/>
  <c r="E52" i="13"/>
  <c r="D52" i="13"/>
  <c r="C52" i="13"/>
  <c r="H51" i="13"/>
  <c r="G51" i="13"/>
  <c r="F51" i="13"/>
  <c r="E51" i="13"/>
  <c r="D51" i="13"/>
  <c r="C51" i="13"/>
  <c r="H50" i="13"/>
  <c r="G50" i="13"/>
  <c r="F50" i="13"/>
  <c r="E50" i="13"/>
  <c r="D50" i="13"/>
  <c r="C50" i="13"/>
  <c r="H49" i="13"/>
  <c r="G49" i="13"/>
  <c r="F49" i="13"/>
  <c r="E49" i="13"/>
  <c r="D49" i="13"/>
  <c r="C49" i="13"/>
  <c r="H47" i="13"/>
  <c r="G47" i="13"/>
  <c r="F47" i="13"/>
  <c r="E47" i="13"/>
  <c r="D47" i="13"/>
  <c r="C47" i="13"/>
  <c r="H45" i="13"/>
  <c r="G45" i="13"/>
  <c r="F45" i="13"/>
  <c r="E45" i="13"/>
  <c r="D45" i="13"/>
  <c r="C45" i="13"/>
  <c r="H44" i="13"/>
  <c r="G44" i="13"/>
  <c r="F44" i="13"/>
  <c r="E44" i="13"/>
  <c r="D44" i="13"/>
  <c r="C44" i="13"/>
  <c r="N24" i="5"/>
  <c r="A24" i="5"/>
  <c r="N24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G132" i="6"/>
  <c r="G133" i="6"/>
  <c r="G134" i="6"/>
  <c r="G135" i="6"/>
  <c r="G136" i="6"/>
  <c r="G137" i="6"/>
  <c r="G138" i="6"/>
  <c r="G139" i="6"/>
  <c r="G140" i="6"/>
  <c r="G141" i="6"/>
  <c r="G142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L184" i="6"/>
  <c r="L185" i="6"/>
  <c r="L186" i="6"/>
  <c r="L187" i="6"/>
  <c r="L188" i="6"/>
  <c r="L189" i="6"/>
  <c r="L190" i="6"/>
  <c r="L191" i="6"/>
  <c r="L192" i="6"/>
  <c r="L193" i="6"/>
  <c r="L194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183" i="6"/>
  <c r="G72" i="13"/>
  <c r="G75" i="13"/>
  <c r="G71" i="13"/>
  <c r="G66" i="13"/>
  <c r="G61" i="13"/>
  <c r="G62" i="13"/>
  <c r="G60" i="13"/>
  <c r="G59" i="13"/>
  <c r="G69" i="13"/>
  <c r="G67" i="13"/>
  <c r="G65" i="13"/>
  <c r="G70" i="13"/>
  <c r="G64" i="13"/>
  <c r="G74" i="13"/>
  <c r="A33" i="6"/>
  <c r="A31" i="6"/>
  <c r="A29" i="6"/>
  <c r="A27" i="6"/>
  <c r="A25" i="6"/>
  <c r="A32" i="6"/>
  <c r="A30" i="6"/>
  <c r="A28" i="6"/>
  <c r="A26" i="6"/>
  <c r="D90" i="6"/>
  <c r="E90" i="6"/>
  <c r="C90" i="6"/>
  <c r="H90" i="6"/>
  <c r="F90" i="6"/>
  <c r="E90" i="8"/>
  <c r="H90" i="3"/>
  <c r="E90" i="14"/>
  <c r="C90" i="10"/>
  <c r="E90" i="9"/>
  <c r="F90" i="14"/>
  <c r="D90" i="10"/>
  <c r="F90" i="9"/>
  <c r="C90" i="8"/>
  <c r="H90" i="8"/>
  <c r="E90" i="3"/>
  <c r="C90" i="14"/>
  <c r="H90" i="14"/>
  <c r="E90" i="10"/>
  <c r="C90" i="9"/>
  <c r="H90" i="9"/>
  <c r="C90" i="3"/>
  <c r="H90" i="10"/>
  <c r="F90" i="8"/>
  <c r="D90" i="3"/>
  <c r="D90" i="8"/>
  <c r="F90" i="3"/>
  <c r="D90" i="14"/>
  <c r="F90" i="10"/>
  <c r="D90" i="9"/>
  <c r="E90" i="1"/>
  <c r="H90" i="7"/>
  <c r="C90" i="1"/>
  <c r="H90" i="1"/>
  <c r="E90" i="7"/>
  <c r="C90" i="7"/>
  <c r="F90" i="1"/>
  <c r="D90" i="7"/>
  <c r="D90" i="1"/>
  <c r="F90" i="7"/>
  <c r="D90" i="12"/>
  <c r="F90" i="4"/>
  <c r="E90" i="2"/>
  <c r="E90" i="12"/>
  <c r="E90" i="5"/>
  <c r="F90" i="2"/>
  <c r="F90" i="12"/>
  <c r="F90" i="5"/>
  <c r="C90" i="2"/>
  <c r="H90" i="2"/>
  <c r="C90" i="12"/>
  <c r="H90" i="12"/>
  <c r="E90" i="4"/>
  <c r="D90" i="2"/>
  <c r="G90" i="6"/>
  <c r="G90" i="3"/>
  <c r="L90" i="3"/>
  <c r="L90" i="8"/>
  <c r="L90" i="14"/>
  <c r="G90" i="9"/>
  <c r="L90" i="10"/>
  <c r="L90" i="9"/>
  <c r="G90" i="14"/>
  <c r="G90" i="8"/>
  <c r="G90" i="10"/>
  <c r="L90" i="7"/>
  <c r="G90" i="7"/>
  <c r="L90" i="1"/>
  <c r="G90" i="1"/>
  <c r="C90" i="5"/>
  <c r="G90" i="12"/>
  <c r="L90" i="6"/>
  <c r="D90" i="4"/>
  <c r="G90" i="4"/>
  <c r="H90" i="4"/>
  <c r="L90" i="2"/>
  <c r="C90" i="4"/>
  <c r="H90" i="5"/>
  <c r="D90" i="5"/>
  <c r="G90" i="2"/>
  <c r="L90" i="4"/>
  <c r="L90" i="5"/>
  <c r="G90" i="5"/>
  <c r="F91" i="6"/>
  <c r="C91" i="6"/>
  <c r="E91" i="6"/>
  <c r="H91" i="6"/>
  <c r="D91" i="6"/>
  <c r="C91" i="3"/>
  <c r="E91" i="14"/>
  <c r="C91" i="10"/>
  <c r="E91" i="9"/>
  <c r="F91" i="8"/>
  <c r="D91" i="3"/>
  <c r="F91" i="14"/>
  <c r="D91" i="10"/>
  <c r="F91" i="9"/>
  <c r="C91" i="8"/>
  <c r="H91" i="8"/>
  <c r="E91" i="3"/>
  <c r="C91" i="14"/>
  <c r="H91" i="14"/>
  <c r="E91" i="10"/>
  <c r="C91" i="9"/>
  <c r="H91" i="9"/>
  <c r="E91" i="8"/>
  <c r="H91" i="3"/>
  <c r="H91" i="10"/>
  <c r="D91" i="8"/>
  <c r="F91" i="3"/>
  <c r="D91" i="14"/>
  <c r="F91" i="10"/>
  <c r="D91" i="9"/>
  <c r="E91" i="1"/>
  <c r="H91" i="7"/>
  <c r="C91" i="1"/>
  <c r="H91" i="1"/>
  <c r="E91" i="7"/>
  <c r="C91" i="7"/>
  <c r="F91" i="1"/>
  <c r="D91" i="7"/>
  <c r="D91" i="1"/>
  <c r="F91" i="7"/>
  <c r="D91" i="2"/>
  <c r="E91" i="2"/>
  <c r="C91" i="2"/>
  <c r="H91" i="2"/>
  <c r="F91" i="2"/>
  <c r="E91" i="4"/>
  <c r="C91" i="12"/>
  <c r="H91" i="12"/>
  <c r="D91" i="12"/>
  <c r="E91" i="12"/>
  <c r="E91" i="5"/>
  <c r="F91" i="12"/>
  <c r="G91" i="6"/>
  <c r="L91" i="1"/>
  <c r="G91" i="8"/>
  <c r="G91" i="14"/>
  <c r="L91" i="7"/>
  <c r="L91" i="3"/>
  <c r="G91" i="10"/>
  <c r="G91" i="3"/>
  <c r="L91" i="8"/>
  <c r="G91" i="9"/>
  <c r="L91" i="10"/>
  <c r="L91" i="9"/>
  <c r="L91" i="14"/>
  <c r="G91" i="1"/>
  <c r="G91" i="7"/>
  <c r="G91" i="2"/>
  <c r="L91" i="2"/>
  <c r="H91" i="4"/>
  <c r="C91" i="4"/>
  <c r="F91" i="4"/>
  <c r="D91" i="4"/>
  <c r="D91" i="5"/>
  <c r="F91" i="5"/>
  <c r="G91" i="12"/>
  <c r="H91" i="5"/>
  <c r="C91" i="5"/>
  <c r="L91" i="6"/>
  <c r="G91" i="4"/>
  <c r="L91" i="4"/>
  <c r="L91" i="5"/>
  <c r="G91" i="5"/>
  <c r="L315" i="3"/>
  <c r="G315" i="14"/>
  <c r="L315" i="7"/>
  <c r="L315" i="10"/>
  <c r="L315" i="14"/>
  <c r="L315" i="2"/>
  <c r="L315" i="6"/>
  <c r="L315" i="8"/>
  <c r="L315" i="9"/>
  <c r="L315" i="11"/>
  <c r="L94" i="1"/>
  <c r="L313" i="5"/>
  <c r="F24" i="18" l="1"/>
  <c r="F12" i="18"/>
  <c r="F86" i="18"/>
  <c r="F74" i="18"/>
  <c r="F10" i="18"/>
  <c r="F22" i="18"/>
  <c r="F9" i="18"/>
  <c r="F21" i="18"/>
  <c r="F56" i="18"/>
  <c r="F44" i="18"/>
  <c r="F19" i="18"/>
  <c r="F7" i="18"/>
  <c r="F18" i="18"/>
  <c r="F6" i="18"/>
  <c r="F71" i="18"/>
  <c r="F83" i="18"/>
  <c r="F5" i="18"/>
  <c r="F17" i="18"/>
  <c r="F70" i="18"/>
  <c r="F82" i="18"/>
  <c r="G107" i="6"/>
  <c r="K348" i="16"/>
  <c r="C19" i="14"/>
  <c r="N19" i="15"/>
  <c r="F19" i="14"/>
  <c r="G97" i="14"/>
  <c r="G97" i="7"/>
  <c r="C19" i="11"/>
  <c r="E19" i="14"/>
  <c r="E19" i="15"/>
  <c r="C16" i="9"/>
  <c r="L96" i="11"/>
  <c r="G19" i="11"/>
  <c r="D17" i="2"/>
  <c r="E19" i="11"/>
  <c r="H19" i="14"/>
  <c r="D19" i="14"/>
  <c r="C17" i="1"/>
  <c r="E16" i="9"/>
  <c r="G95" i="6"/>
  <c r="G94" i="3"/>
  <c r="E17" i="4"/>
  <c r="C17" i="9"/>
  <c r="L95" i="14"/>
  <c r="D17" i="14"/>
  <c r="H18" i="14"/>
  <c r="E17" i="2"/>
  <c r="D16" i="3"/>
  <c r="E17" i="8"/>
  <c r="D19" i="11"/>
  <c r="L16" i="11"/>
  <c r="C17" i="5"/>
  <c r="G97" i="8"/>
  <c r="L97" i="14"/>
  <c r="F19" i="11"/>
  <c r="G19" i="14"/>
  <c r="G19" i="15"/>
  <c r="G101" i="13"/>
  <c r="H101" i="11"/>
  <c r="I102" i="3"/>
  <c r="I18" i="3" s="1"/>
  <c r="D100" i="10"/>
  <c r="L107" i="5"/>
  <c r="L94" i="10"/>
  <c r="L94" i="3"/>
  <c r="G17" i="11"/>
  <c r="I102" i="12"/>
  <c r="I18" i="12" s="1"/>
  <c r="I102" i="10"/>
  <c r="I18" i="10" s="1"/>
  <c r="G97" i="2"/>
  <c r="I102" i="1"/>
  <c r="I18" i="1" s="1"/>
  <c r="G95" i="12"/>
  <c r="L96" i="6"/>
  <c r="D17" i="8"/>
  <c r="G96" i="10"/>
  <c r="H105" i="8"/>
  <c r="E16" i="1"/>
  <c r="F16" i="3"/>
  <c r="H17" i="7"/>
  <c r="G95" i="10"/>
  <c r="E17" i="9"/>
  <c r="L95" i="10"/>
  <c r="G96" i="9"/>
  <c r="I102" i="6"/>
  <c r="I18" i="6" s="1"/>
  <c r="I102" i="8"/>
  <c r="I18" i="8" s="1"/>
  <c r="F99" i="9"/>
  <c r="L107" i="1"/>
  <c r="E17" i="5"/>
  <c r="E17" i="11"/>
  <c r="R17" i="15"/>
  <c r="F18" i="11"/>
  <c r="H16" i="10"/>
  <c r="G101" i="14"/>
  <c r="F99" i="10"/>
  <c r="H99" i="9"/>
  <c r="I99" i="4"/>
  <c r="I99" i="5"/>
  <c r="E16" i="6"/>
  <c r="C17" i="15"/>
  <c r="D16" i="4"/>
  <c r="C16" i="5"/>
  <c r="C16" i="7"/>
  <c r="E16" i="14"/>
  <c r="F16" i="11"/>
  <c r="L94" i="8"/>
  <c r="G313" i="5"/>
  <c r="C17" i="2"/>
  <c r="E18" i="11"/>
  <c r="G102" i="14"/>
  <c r="L94" i="7"/>
  <c r="G16" i="1"/>
  <c r="E16" i="4"/>
  <c r="E17" i="14"/>
  <c r="L96" i="7"/>
  <c r="R18" i="15"/>
  <c r="E16" i="11"/>
  <c r="G16" i="10"/>
  <c r="F16" i="6"/>
  <c r="L16" i="7"/>
  <c r="D17" i="12"/>
  <c r="F17" i="4"/>
  <c r="G94" i="10"/>
  <c r="F17" i="10"/>
  <c r="F17" i="7"/>
  <c r="G95" i="7"/>
  <c r="F17" i="8"/>
  <c r="L97" i="9"/>
  <c r="C18" i="11"/>
  <c r="H18" i="15"/>
  <c r="D18" i="15"/>
  <c r="F101" i="1"/>
  <c r="F99" i="1"/>
  <c r="C101" i="7"/>
  <c r="D100" i="7"/>
  <c r="F101" i="7"/>
  <c r="F100" i="7"/>
  <c r="E100" i="8"/>
  <c r="E105" i="8"/>
  <c r="E99" i="10"/>
  <c r="L16" i="4"/>
  <c r="L16" i="14"/>
  <c r="F16" i="5"/>
  <c r="C16" i="1"/>
  <c r="L94" i="4"/>
  <c r="H17" i="2"/>
  <c r="G96" i="12"/>
  <c r="G96" i="7"/>
  <c r="L96" i="14"/>
  <c r="G96" i="13"/>
  <c r="L97" i="10"/>
  <c r="G97" i="4"/>
  <c r="L18" i="14"/>
  <c r="D99" i="12"/>
  <c r="E101" i="6"/>
  <c r="H105" i="3"/>
  <c r="H99" i="10"/>
  <c r="D106" i="6"/>
  <c r="E101" i="1"/>
  <c r="D99" i="7"/>
  <c r="E100" i="7"/>
  <c r="C105" i="8"/>
  <c r="E104" i="8"/>
  <c r="G342" i="8"/>
  <c r="C100" i="3"/>
  <c r="D99" i="3"/>
  <c r="F101" i="3"/>
  <c r="H99" i="3"/>
  <c r="D100" i="9"/>
  <c r="G94" i="2"/>
  <c r="G104" i="13"/>
  <c r="E104" i="12"/>
  <c r="I106" i="12"/>
  <c r="G348" i="12"/>
  <c r="G107" i="12" s="1"/>
  <c r="L16" i="10"/>
  <c r="D16" i="2"/>
  <c r="L94" i="9"/>
  <c r="F17" i="12"/>
  <c r="L94" i="6"/>
  <c r="E100" i="6"/>
  <c r="H16" i="5"/>
  <c r="L16" i="9"/>
  <c r="H16" i="14"/>
  <c r="L95" i="5"/>
  <c r="G95" i="9"/>
  <c r="F99" i="4"/>
  <c r="L347" i="5"/>
  <c r="L347" i="4"/>
  <c r="F99" i="7"/>
  <c r="I106" i="7"/>
  <c r="G348" i="7"/>
  <c r="G107" i="7" s="1"/>
  <c r="E99" i="8"/>
  <c r="F16" i="10"/>
  <c r="F16" i="9"/>
  <c r="E16" i="5"/>
  <c r="D16" i="15"/>
  <c r="E16" i="15"/>
  <c r="H16" i="15"/>
  <c r="D17" i="6"/>
  <c r="L95" i="11"/>
  <c r="D17" i="10"/>
  <c r="G96" i="1"/>
  <c r="D17" i="11"/>
  <c r="L96" i="3"/>
  <c r="F17" i="1"/>
  <c r="C17" i="3"/>
  <c r="G96" i="3"/>
  <c r="L97" i="11"/>
  <c r="E18" i="14"/>
  <c r="D101" i="4"/>
  <c r="G102" i="13"/>
  <c r="H104" i="9"/>
  <c r="D101" i="8"/>
  <c r="E101" i="10"/>
  <c r="C101" i="9"/>
  <c r="E99" i="9"/>
  <c r="G94" i="9"/>
  <c r="C16" i="14"/>
  <c r="H17" i="6"/>
  <c r="E18" i="15"/>
  <c r="F100" i="6"/>
  <c r="H101" i="12"/>
  <c r="H100" i="12"/>
  <c r="C104" i="12"/>
  <c r="D106" i="12"/>
  <c r="E106" i="12"/>
  <c r="F105" i="12"/>
  <c r="G94" i="7"/>
  <c r="C16" i="4"/>
  <c r="L16" i="8"/>
  <c r="D16" i="7"/>
  <c r="C16" i="8"/>
  <c r="E16" i="8"/>
  <c r="C16" i="12"/>
  <c r="H16" i="11"/>
  <c r="L94" i="14"/>
  <c r="G95" i="1"/>
  <c r="E17" i="15"/>
  <c r="L97" i="7"/>
  <c r="G18" i="15"/>
  <c r="L101" i="7"/>
  <c r="H101" i="7"/>
  <c r="D99" i="1"/>
  <c r="L326" i="11"/>
  <c r="C99" i="7"/>
  <c r="L339" i="7"/>
  <c r="E105" i="3"/>
  <c r="F104" i="3"/>
  <c r="L17" i="1"/>
  <c r="G16" i="8"/>
  <c r="G16" i="5"/>
  <c r="G16" i="7"/>
  <c r="G16" i="6"/>
  <c r="D16" i="1"/>
  <c r="E16" i="7"/>
  <c r="E16" i="10"/>
  <c r="F16" i="14"/>
  <c r="C16" i="15"/>
  <c r="C17" i="14"/>
  <c r="F17" i="5"/>
  <c r="C17" i="4"/>
  <c r="G95" i="2"/>
  <c r="H17" i="11"/>
  <c r="F17" i="2"/>
  <c r="C17" i="8"/>
  <c r="H17" i="9"/>
  <c r="C17" i="10"/>
  <c r="L95" i="8"/>
  <c r="E17" i="7"/>
  <c r="E17" i="1"/>
  <c r="E17" i="10"/>
  <c r="H17" i="14"/>
  <c r="L95" i="9"/>
  <c r="D17" i="15"/>
  <c r="H17" i="15"/>
  <c r="F17" i="15"/>
  <c r="G97" i="3"/>
  <c r="F99" i="8"/>
  <c r="D18" i="11"/>
  <c r="N18" i="15"/>
  <c r="H100" i="3"/>
  <c r="G100" i="13"/>
  <c r="C18" i="15"/>
  <c r="H101" i="9"/>
  <c r="I102" i="4"/>
  <c r="I18" i="4" s="1"/>
  <c r="F102" i="2"/>
  <c r="C102" i="7"/>
  <c r="E102" i="8"/>
  <c r="C102" i="3"/>
  <c r="E102" i="10"/>
  <c r="C102" i="9"/>
  <c r="H105" i="10"/>
  <c r="G106" i="13"/>
  <c r="I106" i="1"/>
  <c r="G348" i="1"/>
  <c r="G107" i="1" s="1"/>
  <c r="L339" i="8"/>
  <c r="C105" i="3"/>
  <c r="C104" i="3"/>
  <c r="E104" i="3"/>
  <c r="F105" i="3"/>
  <c r="C100" i="9"/>
  <c r="C99" i="9"/>
  <c r="D101" i="9"/>
  <c r="E101" i="9"/>
  <c r="E100" i="9"/>
  <c r="F100" i="9"/>
  <c r="C100" i="1"/>
  <c r="D100" i="1"/>
  <c r="L16" i="6"/>
  <c r="L16" i="2"/>
  <c r="D16" i="12"/>
  <c r="E16" i="3"/>
  <c r="G16" i="15"/>
  <c r="C16" i="2"/>
  <c r="G16" i="11"/>
  <c r="F17" i="14"/>
  <c r="F17" i="6"/>
  <c r="C17" i="6"/>
  <c r="L95" i="6"/>
  <c r="H17" i="5"/>
  <c r="H17" i="4"/>
  <c r="G95" i="8"/>
  <c r="D17" i="1"/>
  <c r="H17" i="8"/>
  <c r="F17" i="3"/>
  <c r="H17" i="1"/>
  <c r="G95" i="3"/>
  <c r="L95" i="3"/>
  <c r="G96" i="6"/>
  <c r="G96" i="2"/>
  <c r="C17" i="11"/>
  <c r="G17" i="15"/>
  <c r="L96" i="8"/>
  <c r="G96" i="14"/>
  <c r="F17" i="9"/>
  <c r="G97" i="6"/>
  <c r="G97" i="1"/>
  <c r="C17" i="12"/>
  <c r="G97" i="12"/>
  <c r="L97" i="3"/>
  <c r="L97" i="4"/>
  <c r="L97" i="6"/>
  <c r="I99" i="9"/>
  <c r="D102" i="9"/>
  <c r="G99" i="14"/>
  <c r="G100" i="14"/>
  <c r="D104" i="5"/>
  <c r="I106" i="4"/>
  <c r="G107" i="4"/>
  <c r="F101" i="2"/>
  <c r="F104" i="10"/>
  <c r="L105" i="10"/>
  <c r="G339" i="9"/>
  <c r="H16" i="4"/>
  <c r="H16" i="3"/>
  <c r="H16" i="1"/>
  <c r="G16" i="3"/>
  <c r="D16" i="6"/>
  <c r="E16" i="2"/>
  <c r="D16" i="10"/>
  <c r="D16" i="8"/>
  <c r="L94" i="11"/>
  <c r="L94" i="2"/>
  <c r="G94" i="12"/>
  <c r="E17" i="6"/>
  <c r="F16" i="1"/>
  <c r="D16" i="14"/>
  <c r="F16" i="2"/>
  <c r="G16" i="9"/>
  <c r="L16" i="1"/>
  <c r="D16" i="9"/>
  <c r="C16" i="3"/>
  <c r="G94" i="13"/>
  <c r="L95" i="2"/>
  <c r="L94" i="5"/>
  <c r="G94" i="14"/>
  <c r="L95" i="4"/>
  <c r="H17" i="3"/>
  <c r="G94" i="8"/>
  <c r="G94" i="1"/>
  <c r="G16" i="4"/>
  <c r="G16" i="12"/>
  <c r="H16" i="6"/>
  <c r="F16" i="12"/>
  <c r="L16" i="3"/>
  <c r="F16" i="4"/>
  <c r="H16" i="2"/>
  <c r="D16" i="5"/>
  <c r="F16" i="15"/>
  <c r="H16" i="9"/>
  <c r="H16" i="8"/>
  <c r="F16" i="8"/>
  <c r="G94" i="6"/>
  <c r="H17" i="12"/>
  <c r="G94" i="4"/>
  <c r="D17" i="4"/>
  <c r="G317" i="5"/>
  <c r="G95" i="5" s="1"/>
  <c r="G95" i="4"/>
  <c r="D17" i="9"/>
  <c r="G96" i="4"/>
  <c r="G319" i="5"/>
  <c r="G96" i="5" s="1"/>
  <c r="G96" i="8"/>
  <c r="F17" i="11"/>
  <c r="L96" i="4"/>
  <c r="L96" i="10"/>
  <c r="E17" i="12"/>
  <c r="L96" i="5"/>
  <c r="G97" i="10"/>
  <c r="L97" i="5"/>
  <c r="L97" i="2"/>
  <c r="L97" i="8"/>
  <c r="C16" i="10"/>
  <c r="H16" i="12"/>
  <c r="F16" i="7"/>
  <c r="G16" i="2"/>
  <c r="G16" i="14"/>
  <c r="C16" i="6"/>
  <c r="E16" i="12"/>
  <c r="L16" i="5"/>
  <c r="H16" i="7"/>
  <c r="C16" i="11"/>
  <c r="D16" i="11"/>
  <c r="G95" i="14"/>
  <c r="D17" i="5"/>
  <c r="D17" i="3"/>
  <c r="L95" i="7"/>
  <c r="E17" i="3"/>
  <c r="C17" i="7"/>
  <c r="D17" i="7"/>
  <c r="H17" i="10"/>
  <c r="G95" i="13"/>
  <c r="L96" i="2"/>
  <c r="L96" i="9"/>
  <c r="G97" i="5"/>
  <c r="D18" i="14"/>
  <c r="F18" i="14"/>
  <c r="G99" i="13"/>
  <c r="G18" i="11"/>
  <c r="F18" i="15"/>
  <c r="H102" i="7"/>
  <c r="L102" i="7"/>
  <c r="H102" i="11"/>
  <c r="L101" i="3"/>
  <c r="H101" i="3"/>
  <c r="L339" i="10"/>
  <c r="H104" i="10"/>
  <c r="H101" i="2"/>
  <c r="G97" i="9"/>
  <c r="C18" i="14"/>
  <c r="L336" i="11"/>
  <c r="K336" i="16" s="1"/>
  <c r="D102" i="3"/>
  <c r="G105" i="13"/>
  <c r="L100" i="9"/>
  <c r="H100" i="9"/>
  <c r="L101" i="8"/>
  <c r="G342" i="3"/>
  <c r="G344" i="10"/>
  <c r="E102" i="6"/>
  <c r="C102" i="12"/>
  <c r="H102" i="12"/>
  <c r="D100" i="6"/>
  <c r="E100" i="2"/>
  <c r="C106" i="2"/>
  <c r="C105" i="2"/>
  <c r="E104" i="2"/>
  <c r="C99" i="8"/>
  <c r="C100" i="10"/>
  <c r="F101" i="10"/>
  <c r="E104" i="10"/>
  <c r="G341" i="6"/>
  <c r="L339" i="6"/>
  <c r="H99" i="12"/>
  <c r="L332" i="11"/>
  <c r="K332" i="16" s="1"/>
  <c r="F100" i="1"/>
  <c r="D106" i="1"/>
  <c r="C105" i="7"/>
  <c r="G344" i="8"/>
  <c r="C101" i="10"/>
  <c r="F106" i="2"/>
  <c r="E99" i="1"/>
  <c r="G345" i="9"/>
  <c r="G346" i="9"/>
  <c r="I104" i="5"/>
  <c r="I104" i="4"/>
  <c r="L100" i="8"/>
  <c r="H100" i="8"/>
  <c r="L337" i="11"/>
  <c r="K337" i="16" s="1"/>
  <c r="D105" i="4"/>
  <c r="L339" i="4"/>
  <c r="D102" i="2"/>
  <c r="C99" i="6"/>
  <c r="F105" i="6"/>
  <c r="F104" i="6"/>
  <c r="C101" i="12"/>
  <c r="C105" i="5"/>
  <c r="H106" i="4"/>
  <c r="L331" i="11"/>
  <c r="K331" i="16" s="1"/>
  <c r="H100" i="7"/>
  <c r="C106" i="1"/>
  <c r="D101" i="7"/>
  <c r="E106" i="7"/>
  <c r="E101" i="8"/>
  <c r="E106" i="8"/>
  <c r="C99" i="3"/>
  <c r="C106" i="3"/>
  <c r="E106" i="10"/>
  <c r="L101" i="9"/>
  <c r="C106" i="9"/>
  <c r="C105" i="9"/>
  <c r="D105" i="9"/>
  <c r="G347" i="9"/>
  <c r="H99" i="4"/>
  <c r="H105" i="11"/>
  <c r="E99" i="7"/>
  <c r="G346" i="7"/>
  <c r="C101" i="8"/>
  <c r="C100" i="8"/>
  <c r="D100" i="8"/>
  <c r="D99" i="8"/>
  <c r="C101" i="3"/>
  <c r="D100" i="3"/>
  <c r="G340" i="3"/>
  <c r="F100" i="10"/>
  <c r="C106" i="10"/>
  <c r="G346" i="10"/>
  <c r="G342" i="10"/>
  <c r="E106" i="9"/>
  <c r="C100" i="7"/>
  <c r="E101" i="7"/>
  <c r="H99" i="2"/>
  <c r="I101" i="2"/>
  <c r="E102" i="2"/>
  <c r="C102" i="1"/>
  <c r="F102" i="7"/>
  <c r="F102" i="3"/>
  <c r="D102" i="10"/>
  <c r="F102" i="9"/>
  <c r="F106" i="6"/>
  <c r="D105" i="6"/>
  <c r="D104" i="6"/>
  <c r="H106" i="6"/>
  <c r="C99" i="12"/>
  <c r="D100" i="12"/>
  <c r="C106" i="12"/>
  <c r="C101" i="2"/>
  <c r="E99" i="2"/>
  <c r="F99" i="2"/>
  <c r="L344" i="11"/>
  <c r="D106" i="7"/>
  <c r="G341" i="7"/>
  <c r="D106" i="8"/>
  <c r="G341" i="8"/>
  <c r="D104" i="3"/>
  <c r="F101" i="9"/>
  <c r="F105" i="9"/>
  <c r="G343" i="9"/>
  <c r="E106" i="6"/>
  <c r="F106" i="12"/>
  <c r="G347" i="12"/>
  <c r="D106" i="2"/>
  <c r="E106" i="1"/>
  <c r="F106" i="7"/>
  <c r="F106" i="8"/>
  <c r="D106" i="3"/>
  <c r="F106" i="10"/>
  <c r="D106" i="9"/>
  <c r="I106" i="9"/>
  <c r="E106" i="2"/>
  <c r="F106" i="1"/>
  <c r="H106" i="11"/>
  <c r="C106" i="7"/>
  <c r="C106" i="8"/>
  <c r="I106" i="8"/>
  <c r="E106" i="3"/>
  <c r="I106" i="10"/>
  <c r="I106" i="2"/>
  <c r="I106" i="3"/>
  <c r="I106" i="6"/>
  <c r="H106" i="12"/>
  <c r="F106" i="3"/>
  <c r="D106" i="10"/>
  <c r="F106" i="9"/>
  <c r="L346" i="2"/>
  <c r="H106" i="2"/>
  <c r="D106" i="5"/>
  <c r="D106" i="4"/>
  <c r="L346" i="7"/>
  <c r="L106" i="7" s="1"/>
  <c r="H106" i="7"/>
  <c r="L346" i="8"/>
  <c r="L106" i="8" s="1"/>
  <c r="H106" i="8"/>
  <c r="L346" i="10"/>
  <c r="L106" i="10" s="1"/>
  <c r="H106" i="10"/>
  <c r="L346" i="3"/>
  <c r="L106" i="3" s="1"/>
  <c r="H106" i="3"/>
  <c r="L346" i="6"/>
  <c r="C106" i="6"/>
  <c r="G346" i="12"/>
  <c r="E106" i="5"/>
  <c r="E106" i="4"/>
  <c r="F106" i="5"/>
  <c r="F106" i="4"/>
  <c r="C106" i="5"/>
  <c r="C106" i="4"/>
  <c r="L346" i="9"/>
  <c r="L106" i="9" s="1"/>
  <c r="H106" i="9"/>
  <c r="L343" i="9"/>
  <c r="L105" i="9" s="1"/>
  <c r="H105" i="9"/>
  <c r="F101" i="6"/>
  <c r="I101" i="6"/>
  <c r="F105" i="5"/>
  <c r="H100" i="4"/>
  <c r="C101" i="6"/>
  <c r="L335" i="11"/>
  <c r="K335" i="16" s="1"/>
  <c r="D102" i="12"/>
  <c r="H102" i="9"/>
  <c r="L102" i="9"/>
  <c r="C104" i="6"/>
  <c r="H105" i="7"/>
  <c r="C105" i="6"/>
  <c r="D104" i="4"/>
  <c r="F105" i="2"/>
  <c r="G340" i="9"/>
  <c r="L101" i="6"/>
  <c r="F104" i="4"/>
  <c r="I105" i="4"/>
  <c r="I105" i="5"/>
  <c r="F104" i="2"/>
  <c r="L105" i="7"/>
  <c r="F104" i="8"/>
  <c r="G346" i="3"/>
  <c r="G345" i="3"/>
  <c r="E105" i="10"/>
  <c r="D104" i="9"/>
  <c r="D99" i="9"/>
  <c r="H99" i="7"/>
  <c r="H100" i="11"/>
  <c r="I100" i="9"/>
  <c r="H101" i="8"/>
  <c r="F101" i="4"/>
  <c r="I102" i="9"/>
  <c r="I18" i="9" s="1"/>
  <c r="C102" i="2"/>
  <c r="F102" i="8"/>
  <c r="H104" i="7"/>
  <c r="H104" i="8"/>
  <c r="I104" i="10"/>
  <c r="H101" i="6"/>
  <c r="H99" i="6"/>
  <c r="H105" i="12"/>
  <c r="F101" i="5"/>
  <c r="L333" i="11"/>
  <c r="K333" i="16" s="1"/>
  <c r="E104" i="7"/>
  <c r="D105" i="3"/>
  <c r="G341" i="9"/>
  <c r="H102" i="6"/>
  <c r="D101" i="12"/>
  <c r="F100" i="12"/>
  <c r="C105" i="12"/>
  <c r="C99" i="4"/>
  <c r="C104" i="2"/>
  <c r="D105" i="1"/>
  <c r="D104" i="1"/>
  <c r="E104" i="1"/>
  <c r="G342" i="7"/>
  <c r="F101" i="8"/>
  <c r="L100" i="3"/>
  <c r="L105" i="3"/>
  <c r="H104" i="3"/>
  <c r="C99" i="10"/>
  <c r="D101" i="10"/>
  <c r="E100" i="10"/>
  <c r="C105" i="10"/>
  <c r="C104" i="10"/>
  <c r="D104" i="10"/>
  <c r="F105" i="10"/>
  <c r="C100" i="12"/>
  <c r="D99" i="2"/>
  <c r="C101" i="1"/>
  <c r="C99" i="1"/>
  <c r="D101" i="1"/>
  <c r="E100" i="1"/>
  <c r="F105" i="7"/>
  <c r="D101" i="3"/>
  <c r="E101" i="3"/>
  <c r="E100" i="3"/>
  <c r="E99" i="3"/>
  <c r="F100" i="3"/>
  <c r="F99" i="3"/>
  <c r="E105" i="9"/>
  <c r="E104" i="9"/>
  <c r="F104" i="9"/>
  <c r="G347" i="6"/>
  <c r="G347" i="8"/>
  <c r="G347" i="3"/>
  <c r="G347" i="10"/>
  <c r="L101" i="4"/>
  <c r="H101" i="4"/>
  <c r="G347" i="7"/>
  <c r="F102" i="4"/>
  <c r="E102" i="12"/>
  <c r="C102" i="5"/>
  <c r="L343" i="5"/>
  <c r="L343" i="4"/>
  <c r="H105" i="4"/>
  <c r="L100" i="2"/>
  <c r="H100" i="2"/>
  <c r="L327" i="11"/>
  <c r="K327" i="16" s="1"/>
  <c r="H99" i="11"/>
  <c r="L340" i="1"/>
  <c r="H104" i="11"/>
  <c r="L340" i="11"/>
  <c r="L100" i="6"/>
  <c r="C100" i="6"/>
  <c r="C101" i="5"/>
  <c r="C101" i="4"/>
  <c r="D100" i="5"/>
  <c r="D100" i="4"/>
  <c r="E101" i="4"/>
  <c r="E101" i="5"/>
  <c r="E99" i="4"/>
  <c r="D102" i="4"/>
  <c r="D102" i="5"/>
  <c r="F102" i="1"/>
  <c r="C102" i="8"/>
  <c r="E102" i="3"/>
  <c r="C102" i="10"/>
  <c r="H102" i="2"/>
  <c r="L102" i="2"/>
  <c r="D102" i="7"/>
  <c r="F101" i="12"/>
  <c r="G347" i="2"/>
  <c r="G346" i="2"/>
  <c r="G339" i="2"/>
  <c r="I102" i="2"/>
  <c r="I18" i="2" s="1"/>
  <c r="F104" i="7"/>
  <c r="L340" i="7"/>
  <c r="H99" i="8"/>
  <c r="C104" i="9"/>
  <c r="F100" i="5"/>
  <c r="F100" i="4"/>
  <c r="G339" i="1"/>
  <c r="I101" i="7"/>
  <c r="G344" i="3"/>
  <c r="G343" i="3"/>
  <c r="D102" i="1"/>
  <c r="D102" i="8"/>
  <c r="I104" i="9"/>
  <c r="G341" i="12"/>
  <c r="D101" i="2"/>
  <c r="E101" i="2"/>
  <c r="E105" i="1"/>
  <c r="G341" i="1"/>
  <c r="L339" i="11"/>
  <c r="D105" i="7"/>
  <c r="G344" i="7"/>
  <c r="G340" i="8"/>
  <c r="F102" i="5"/>
  <c r="G345" i="12"/>
  <c r="D102" i="6"/>
  <c r="F102" i="12"/>
  <c r="D101" i="6"/>
  <c r="L105" i="6"/>
  <c r="D104" i="12"/>
  <c r="G344" i="12"/>
  <c r="D101" i="5"/>
  <c r="C105" i="4"/>
  <c r="G340" i="4"/>
  <c r="G340" i="5" s="1"/>
  <c r="L345" i="4"/>
  <c r="L345" i="5"/>
  <c r="C100" i="2"/>
  <c r="C99" i="2"/>
  <c r="C105" i="1"/>
  <c r="C104" i="1"/>
  <c r="F105" i="1"/>
  <c r="G344" i="1"/>
  <c r="C104" i="8"/>
  <c r="G346" i="8"/>
  <c r="G341" i="3"/>
  <c r="G339" i="3"/>
  <c r="L340" i="10"/>
  <c r="G342" i="9"/>
  <c r="D99" i="6"/>
  <c r="G343" i="6"/>
  <c r="H105" i="6"/>
  <c r="H104" i="6"/>
  <c r="E100" i="12"/>
  <c r="D105" i="12"/>
  <c r="E105" i="12"/>
  <c r="D104" i="2"/>
  <c r="L329" i="11"/>
  <c r="K329" i="16" s="1"/>
  <c r="L334" i="11"/>
  <c r="K334" i="16" s="1"/>
  <c r="L330" i="11"/>
  <c r="K330" i="16" s="1"/>
  <c r="L347" i="11"/>
  <c r="L347" i="1"/>
  <c r="E105" i="7"/>
  <c r="F100" i="8"/>
  <c r="L100" i="10"/>
  <c r="G344" i="9"/>
  <c r="G347" i="4"/>
  <c r="G342" i="4"/>
  <c r="D100" i="2"/>
  <c r="E105" i="2"/>
  <c r="G347" i="1"/>
  <c r="G343" i="1"/>
  <c r="C104" i="7"/>
  <c r="G343" i="8"/>
  <c r="D105" i="8"/>
  <c r="I99" i="12"/>
  <c r="F100" i="2"/>
  <c r="H100" i="10"/>
  <c r="E102" i="9"/>
  <c r="C102" i="6"/>
  <c r="L102" i="6"/>
  <c r="E102" i="1"/>
  <c r="F102" i="10"/>
  <c r="E99" i="6"/>
  <c r="H100" i="6"/>
  <c r="E105" i="6"/>
  <c r="E101" i="12"/>
  <c r="F104" i="12"/>
  <c r="D105" i="5"/>
  <c r="E104" i="4"/>
  <c r="L343" i="2"/>
  <c r="H105" i="2"/>
  <c r="L346" i="11"/>
  <c r="L105" i="8"/>
  <c r="H102" i="3"/>
  <c r="H102" i="4"/>
  <c r="L102" i="3"/>
  <c r="C100" i="5"/>
  <c r="G345" i="2"/>
  <c r="I105" i="2"/>
  <c r="H104" i="2"/>
  <c r="L339" i="2"/>
  <c r="D104" i="7"/>
  <c r="L101" i="10"/>
  <c r="H101" i="10"/>
  <c r="E99" i="12"/>
  <c r="D99" i="4"/>
  <c r="E102" i="7"/>
  <c r="L102" i="8"/>
  <c r="H102" i="8"/>
  <c r="L102" i="10"/>
  <c r="H102" i="10"/>
  <c r="C100" i="4"/>
  <c r="I100" i="12"/>
  <c r="C102" i="4"/>
  <c r="F102" i="6"/>
  <c r="E102" i="5"/>
  <c r="E102" i="4"/>
  <c r="H104" i="12"/>
  <c r="I100" i="5"/>
  <c r="E100" i="4"/>
  <c r="I100" i="4"/>
  <c r="C104" i="4"/>
  <c r="L346" i="4"/>
  <c r="I104" i="2"/>
  <c r="G342" i="2"/>
  <c r="F104" i="1"/>
  <c r="L342" i="11"/>
  <c r="D104" i="8"/>
  <c r="E104" i="6"/>
  <c r="G343" i="12"/>
  <c r="F105" i="4"/>
  <c r="H104" i="4"/>
  <c r="L341" i="4"/>
  <c r="L341" i="5"/>
  <c r="G344" i="2"/>
  <c r="G346" i="1"/>
  <c r="G345" i="1"/>
  <c r="L343" i="11"/>
  <c r="L343" i="1"/>
  <c r="G346" i="6"/>
  <c r="G340" i="12"/>
  <c r="E105" i="5"/>
  <c r="E105" i="4"/>
  <c r="L342" i="4"/>
  <c r="G341" i="2"/>
  <c r="F99" i="6"/>
  <c r="F99" i="12"/>
  <c r="I104" i="6"/>
  <c r="G344" i="6"/>
  <c r="G342" i="6"/>
  <c r="G340" i="6"/>
  <c r="G342" i="12"/>
  <c r="G345" i="4"/>
  <c r="G343" i="4"/>
  <c r="G341" i="4"/>
  <c r="G339" i="4"/>
  <c r="L344" i="4"/>
  <c r="L344" i="5"/>
  <c r="D105" i="2"/>
  <c r="G343" i="2"/>
  <c r="G343" i="7"/>
  <c r="F105" i="8"/>
  <c r="L339" i="3"/>
  <c r="G345" i="6"/>
  <c r="G339" i="12"/>
  <c r="G37" i="12" s="1"/>
  <c r="G346" i="4"/>
  <c r="G344" i="4"/>
  <c r="L340" i="4"/>
  <c r="G340" i="2"/>
  <c r="L345" i="11"/>
  <c r="G342" i="1"/>
  <c r="L341" i="11"/>
  <c r="G340" i="7"/>
  <c r="G340" i="10"/>
  <c r="G339" i="10"/>
  <c r="G340" i="1"/>
  <c r="G345" i="7"/>
  <c r="G339" i="7"/>
  <c r="G345" i="10"/>
  <c r="G341" i="10"/>
  <c r="G345" i="8"/>
  <c r="G339" i="8"/>
  <c r="G343" i="10"/>
  <c r="L339" i="9"/>
  <c r="L37" i="3" l="1"/>
  <c r="L37" i="9"/>
  <c r="G37" i="6"/>
  <c r="G37" i="9"/>
  <c r="L37" i="4"/>
  <c r="G37" i="10"/>
  <c r="L37" i="11"/>
  <c r="G37" i="7"/>
  <c r="G37" i="3"/>
  <c r="L37" i="6"/>
  <c r="L37" i="7"/>
  <c r="G37" i="4"/>
  <c r="L37" i="2"/>
  <c r="L36" i="11"/>
  <c r="G37" i="8"/>
  <c r="G37" i="1"/>
  <c r="G37" i="2"/>
  <c r="L37" i="10"/>
  <c r="L37" i="8"/>
  <c r="F39" i="18"/>
  <c r="F51" i="18"/>
  <c r="F81" i="18"/>
  <c r="F69" i="18"/>
  <c r="F16" i="18"/>
  <c r="F4" i="18"/>
  <c r="F78" i="18"/>
  <c r="F66" i="18"/>
  <c r="F85" i="18"/>
  <c r="F73" i="18"/>
  <c r="F55" i="18"/>
  <c r="F43" i="18"/>
  <c r="F8" i="18"/>
  <c r="F20" i="18"/>
  <c r="F41" i="18"/>
  <c r="F53" i="18"/>
  <c r="F11" i="18"/>
  <c r="F23" i="18"/>
  <c r="F40" i="18"/>
  <c r="F52" i="18"/>
  <c r="F49" i="18"/>
  <c r="F37" i="18"/>
  <c r="K100" i="16"/>
  <c r="K102" i="16"/>
  <c r="K101" i="16"/>
  <c r="K344" i="16"/>
  <c r="K347" i="16"/>
  <c r="K345" i="16"/>
  <c r="K326" i="16"/>
  <c r="K36" i="16" s="1"/>
  <c r="K343" i="16"/>
  <c r="L106" i="2"/>
  <c r="L104" i="6"/>
  <c r="L106" i="6"/>
  <c r="G17" i="9"/>
  <c r="F19" i="1"/>
  <c r="F19" i="12"/>
  <c r="L100" i="11"/>
  <c r="H19" i="4"/>
  <c r="H19" i="12"/>
  <c r="F19" i="9"/>
  <c r="H19" i="2"/>
  <c r="E19" i="6"/>
  <c r="H19" i="11"/>
  <c r="E19" i="1"/>
  <c r="C19" i="2"/>
  <c r="H19" i="7"/>
  <c r="D19" i="6"/>
  <c r="F19" i="6"/>
  <c r="C19" i="1"/>
  <c r="F19" i="7"/>
  <c r="E19" i="9"/>
  <c r="H19" i="3"/>
  <c r="D19" i="9"/>
  <c r="F19" i="8"/>
  <c r="D19" i="2"/>
  <c r="C19" i="10"/>
  <c r="D19" i="1"/>
  <c r="D19" i="5"/>
  <c r="E19" i="3"/>
  <c r="C19" i="8"/>
  <c r="F19" i="4"/>
  <c r="C19" i="6"/>
  <c r="D19" i="3"/>
  <c r="C19" i="3"/>
  <c r="H19" i="9"/>
  <c r="E19" i="2"/>
  <c r="H19" i="10"/>
  <c r="C19" i="12"/>
  <c r="D19" i="8"/>
  <c r="C19" i="9"/>
  <c r="E19" i="12"/>
  <c r="D19" i="7"/>
  <c r="C19" i="7"/>
  <c r="G345" i="5"/>
  <c r="C19" i="4"/>
  <c r="E19" i="4"/>
  <c r="H19" i="6"/>
  <c r="D19" i="12"/>
  <c r="D19" i="10"/>
  <c r="E19" i="7"/>
  <c r="H19" i="8"/>
  <c r="F19" i="2"/>
  <c r="D19" i="4"/>
  <c r="E19" i="10"/>
  <c r="F19" i="10"/>
  <c r="F19" i="3"/>
  <c r="E19" i="8"/>
  <c r="L99" i="3"/>
  <c r="L18" i="3" s="1"/>
  <c r="C18" i="3"/>
  <c r="E18" i="8"/>
  <c r="C18" i="7"/>
  <c r="G101" i="1"/>
  <c r="L102" i="1"/>
  <c r="L100" i="4"/>
  <c r="G341" i="5"/>
  <c r="G100" i="6"/>
  <c r="L101" i="11"/>
  <c r="D18" i="7"/>
  <c r="G17" i="10"/>
  <c r="L17" i="10"/>
  <c r="G94" i="5"/>
  <c r="G17" i="5" s="1"/>
  <c r="G102" i="9"/>
  <c r="G348" i="5"/>
  <c r="G107" i="5" s="1"/>
  <c r="G17" i="12"/>
  <c r="G18" i="14"/>
  <c r="L17" i="3"/>
  <c r="G17" i="3"/>
  <c r="G17" i="7"/>
  <c r="G344" i="5"/>
  <c r="G105" i="8"/>
  <c r="G101" i="12"/>
  <c r="H101" i="5"/>
  <c r="F104" i="5"/>
  <c r="F19" i="5" s="1"/>
  <c r="I102" i="5"/>
  <c r="I18" i="5" s="1"/>
  <c r="G99" i="3"/>
  <c r="L102" i="4"/>
  <c r="H18" i="7"/>
  <c r="L101" i="2"/>
  <c r="G102" i="3"/>
  <c r="L17" i="9"/>
  <c r="L99" i="7"/>
  <c r="D18" i="9"/>
  <c r="F18" i="3"/>
  <c r="D18" i="1"/>
  <c r="C18" i="10"/>
  <c r="L17" i="4"/>
  <c r="H18" i="11"/>
  <c r="L17" i="7"/>
  <c r="L17" i="8"/>
  <c r="L17" i="14"/>
  <c r="E18" i="6"/>
  <c r="C18" i="8"/>
  <c r="G100" i="9"/>
  <c r="C18" i="9"/>
  <c r="F18" i="10"/>
  <c r="E18" i="9"/>
  <c r="L99" i="11"/>
  <c r="E18" i="10"/>
  <c r="F18" i="7"/>
  <c r="H18" i="3"/>
  <c r="G102" i="10"/>
  <c r="H18" i="9"/>
  <c r="G101" i="10"/>
  <c r="G105" i="1"/>
  <c r="L104" i="4"/>
  <c r="C104" i="5"/>
  <c r="C19" i="5" s="1"/>
  <c r="H102" i="1"/>
  <c r="F18" i="2"/>
  <c r="L339" i="1"/>
  <c r="L99" i="9"/>
  <c r="L18" i="9" s="1"/>
  <c r="E99" i="5"/>
  <c r="D18" i="10"/>
  <c r="L104" i="8"/>
  <c r="L19" i="8" s="1"/>
  <c r="G99" i="2"/>
  <c r="G106" i="9"/>
  <c r="G17" i="6"/>
  <c r="G17" i="1"/>
  <c r="L17" i="11"/>
  <c r="C99" i="5"/>
  <c r="C18" i="5" s="1"/>
  <c r="L17" i="6"/>
  <c r="G17" i="2"/>
  <c r="D99" i="5"/>
  <c r="D18" i="5" s="1"/>
  <c r="H18" i="4"/>
  <c r="L339" i="5"/>
  <c r="H18" i="12"/>
  <c r="L104" i="10"/>
  <c r="L19" i="10" s="1"/>
  <c r="F99" i="5"/>
  <c r="F18" i="5" s="1"/>
  <c r="F18" i="1"/>
  <c r="D18" i="12"/>
  <c r="L17" i="2"/>
  <c r="G105" i="10"/>
  <c r="E18" i="2"/>
  <c r="L100" i="7"/>
  <c r="F18" i="9"/>
  <c r="D18" i="3"/>
  <c r="G17" i="8"/>
  <c r="L17" i="5"/>
  <c r="G100" i="1"/>
  <c r="G101" i="2"/>
  <c r="G100" i="12"/>
  <c r="L99" i="6"/>
  <c r="L18" i="6" s="1"/>
  <c r="H18" i="8"/>
  <c r="G104" i="6"/>
  <c r="G102" i="12"/>
  <c r="G102" i="6"/>
  <c r="G106" i="8"/>
  <c r="C18" i="1"/>
  <c r="C18" i="12"/>
  <c r="G104" i="9"/>
  <c r="L102" i="11"/>
  <c r="G106" i="6"/>
  <c r="D18" i="6"/>
  <c r="G17" i="4"/>
  <c r="G17" i="14"/>
  <c r="L106" i="4"/>
  <c r="E18" i="7"/>
  <c r="L106" i="11"/>
  <c r="H18" i="10"/>
  <c r="G100" i="8"/>
  <c r="C18" i="2"/>
  <c r="D18" i="8"/>
  <c r="G102" i="7"/>
  <c r="G106" i="10"/>
  <c r="G102" i="4"/>
  <c r="E18" i="1"/>
  <c r="G99" i="9"/>
  <c r="F18" i="8"/>
  <c r="G101" i="3"/>
  <c r="G100" i="7"/>
  <c r="G105" i="12"/>
  <c r="G106" i="1"/>
  <c r="D18" i="2"/>
  <c r="G102" i="1"/>
  <c r="G106" i="7"/>
  <c r="G106" i="4"/>
  <c r="I106" i="5"/>
  <c r="G106" i="12"/>
  <c r="L346" i="5"/>
  <c r="H106" i="5"/>
  <c r="G106" i="2"/>
  <c r="L346" i="1"/>
  <c r="H106" i="1"/>
  <c r="G106" i="3"/>
  <c r="G105" i="4"/>
  <c r="F18" i="4"/>
  <c r="E18" i="3"/>
  <c r="H18" i="2"/>
  <c r="H100" i="5"/>
  <c r="G100" i="10"/>
  <c r="G100" i="2"/>
  <c r="G105" i="7"/>
  <c r="G101" i="8"/>
  <c r="H18" i="6"/>
  <c r="H101" i="1"/>
  <c r="C18" i="6"/>
  <c r="G99" i="12"/>
  <c r="G105" i="6"/>
  <c r="G101" i="7"/>
  <c r="L105" i="11"/>
  <c r="L99" i="8"/>
  <c r="L18" i="8" s="1"/>
  <c r="G102" i="2"/>
  <c r="G101" i="6"/>
  <c r="L99" i="4"/>
  <c r="G101" i="9"/>
  <c r="I101" i="5"/>
  <c r="G347" i="5"/>
  <c r="G343" i="5"/>
  <c r="F18" i="12"/>
  <c r="D18" i="4"/>
  <c r="H99" i="5"/>
  <c r="G105" i="9"/>
  <c r="G104" i="3"/>
  <c r="G102" i="8"/>
  <c r="L104" i="7"/>
  <c r="L19" i="7" s="1"/>
  <c r="H100" i="1"/>
  <c r="F18" i="6"/>
  <c r="C18" i="4"/>
  <c r="H102" i="5"/>
  <c r="G105" i="3"/>
  <c r="G100" i="3"/>
  <c r="G104" i="7"/>
  <c r="L104" i="9"/>
  <c r="L19" i="9" s="1"/>
  <c r="H99" i="1"/>
  <c r="G99" i="8"/>
  <c r="G104" i="12"/>
  <c r="G346" i="5"/>
  <c r="H105" i="5"/>
  <c r="L342" i="5"/>
  <c r="G99" i="7"/>
  <c r="G105" i="2"/>
  <c r="L99" i="2"/>
  <c r="E100" i="5"/>
  <c r="L105" i="2"/>
  <c r="G104" i="8"/>
  <c r="G104" i="10"/>
  <c r="H104" i="5"/>
  <c r="L340" i="5"/>
  <c r="G342" i="5"/>
  <c r="G99" i="6"/>
  <c r="L104" i="3"/>
  <c r="L19" i="3" s="1"/>
  <c r="L105" i="4"/>
  <c r="G99" i="10"/>
  <c r="G100" i="4"/>
  <c r="L104" i="11"/>
  <c r="G99" i="4"/>
  <c r="G101" i="4"/>
  <c r="E18" i="12"/>
  <c r="L104" i="2"/>
  <c r="G104" i="2"/>
  <c r="E104" i="5"/>
  <c r="E19" i="5" s="1"/>
  <c r="G104" i="1"/>
  <c r="L102" i="5"/>
  <c r="L99" i="10"/>
  <c r="L18" i="10" s="1"/>
  <c r="L341" i="1"/>
  <c r="H104" i="1"/>
  <c r="G104" i="4"/>
  <c r="L101" i="1"/>
  <c r="L342" i="1"/>
  <c r="H105" i="1"/>
  <c r="G99" i="1"/>
  <c r="E18" i="4"/>
  <c r="G339" i="5"/>
  <c r="G37" i="5" s="1"/>
  <c r="L37" i="1" l="1"/>
  <c r="L37" i="5"/>
  <c r="F42" i="18"/>
  <c r="F54" i="18"/>
  <c r="F79" i="18"/>
  <c r="F67" i="18"/>
  <c r="F48" i="18"/>
  <c r="F36" i="18"/>
  <c r="F35" i="18"/>
  <c r="F47" i="18"/>
  <c r="F77" i="18"/>
  <c r="F65" i="18"/>
  <c r="F50" i="18"/>
  <c r="F38" i="18"/>
  <c r="F80" i="18"/>
  <c r="F68" i="18"/>
  <c r="F72" i="18"/>
  <c r="F84" i="18"/>
  <c r="K99" i="16"/>
  <c r="K18" i="16" s="1"/>
  <c r="K341" i="16"/>
  <c r="K340" i="16"/>
  <c r="K346" i="16"/>
  <c r="K339" i="16"/>
  <c r="K342" i="16"/>
  <c r="L106" i="1"/>
  <c r="L19" i="6"/>
  <c r="G19" i="2"/>
  <c r="L106" i="5"/>
  <c r="G19" i="8"/>
  <c r="G19" i="4"/>
  <c r="G19" i="10"/>
  <c r="G19" i="12"/>
  <c r="L18" i="7"/>
  <c r="L19" i="2"/>
  <c r="G19" i="7"/>
  <c r="G19" i="3"/>
  <c r="L19" i="4"/>
  <c r="G19" i="1"/>
  <c r="H19" i="1"/>
  <c r="G19" i="9"/>
  <c r="G19" i="6"/>
  <c r="L19" i="11"/>
  <c r="L18" i="11"/>
  <c r="L18" i="2"/>
  <c r="L101" i="5"/>
  <c r="H19" i="5"/>
  <c r="L18" i="4"/>
  <c r="G102" i="5"/>
  <c r="G18" i="10"/>
  <c r="G18" i="1"/>
  <c r="E18" i="5"/>
  <c r="H18" i="1"/>
  <c r="G18" i="3"/>
  <c r="G99" i="5"/>
  <c r="G18" i="12"/>
  <c r="G18" i="9"/>
  <c r="L99" i="5"/>
  <c r="G18" i="2"/>
  <c r="G106" i="5"/>
  <c r="G18" i="6"/>
  <c r="H18" i="5"/>
  <c r="G105" i="5"/>
  <c r="L100" i="5"/>
  <c r="L100" i="1"/>
  <c r="G101" i="5"/>
  <c r="G100" i="5"/>
  <c r="G18" i="4"/>
  <c r="G18" i="8"/>
  <c r="G18" i="7"/>
  <c r="G104" i="5"/>
  <c r="L104" i="5"/>
  <c r="L105" i="5"/>
  <c r="L99" i="1"/>
  <c r="L105" i="1"/>
  <c r="L104" i="1"/>
  <c r="K37" i="16" l="1"/>
  <c r="L19" i="1"/>
  <c r="L19" i="5"/>
  <c r="G19" i="5"/>
  <c r="L18" i="5"/>
  <c r="G18" i="5"/>
  <c r="L18" i="1"/>
</calcChain>
</file>

<file path=xl/sharedStrings.xml><?xml version="1.0" encoding="utf-8"?>
<sst xmlns="http://schemas.openxmlformats.org/spreadsheetml/2006/main" count="7867" uniqueCount="263">
  <si>
    <t>Månedsstatistik: Motorbenzin</t>
  </si>
  <si>
    <t>Enhed: m3</t>
  </si>
  <si>
    <t>Import</t>
  </si>
  <si>
    <t>Eksport</t>
  </si>
  <si>
    <t>Bunkring</t>
  </si>
  <si>
    <t>Lagertræk</t>
  </si>
  <si>
    <t>Salg/Forbrug</t>
  </si>
  <si>
    <t>Lagerbeholdning, ultimo</t>
  </si>
  <si>
    <t>Produktion, netto</t>
  </si>
  <si>
    <t>Månedsstatistik: Råolie</t>
  </si>
  <si>
    <t>Månedsstatistik: Gas-/dieselolie</t>
  </si>
  <si>
    <t>Månedsstatistik: Petroleum</t>
  </si>
  <si>
    <t>Månedsstatistik: JP1</t>
  </si>
  <si>
    <t>Månedsstatistik: Fuelolie</t>
  </si>
  <si>
    <t>Månedsstatistik: Raffinaderigas</t>
  </si>
  <si>
    <t>Månedsstatistik: LPG</t>
  </si>
  <si>
    <t>Månedsstatistik: Petroleumskoks</t>
  </si>
  <si>
    <t>Månedsstatistik: Bitumen</t>
  </si>
  <si>
    <t>Månedsstatistik: Halvfabrikata</t>
  </si>
  <si>
    <t>Produktion</t>
  </si>
  <si>
    <t>Anvendt til produktion</t>
  </si>
  <si>
    <t>Månedsstatistik: LVN</t>
  </si>
  <si>
    <t>Månedsstatistik: Smøreolie</t>
  </si>
  <si>
    <t>Månedsstatistik: Orimulsion</t>
  </si>
  <si>
    <t>-</t>
  </si>
  <si>
    <t>Smøreolie</t>
  </si>
  <si>
    <t>Min. terpentin</t>
  </si>
  <si>
    <t>Spildolie</t>
  </si>
  <si>
    <t>Månedsstatistik: Olieforbrug</t>
  </si>
  <si>
    <t>Enhed: TJ</t>
  </si>
  <si>
    <t>Salg/Forbrug, TJ</t>
  </si>
  <si>
    <t>Enhed: Ton</t>
  </si>
  <si>
    <t>Production</t>
  </si>
  <si>
    <t>Imports</t>
  </si>
  <si>
    <t>Exports</t>
  </si>
  <si>
    <t>Marine Bunkers</t>
  </si>
  <si>
    <t>Stock Change</t>
  </si>
  <si>
    <t>Used for Production</t>
  </si>
  <si>
    <t>Stock, Closing</t>
  </si>
  <si>
    <t>Sales/Use</t>
  </si>
  <si>
    <t>1. kvartal 2005</t>
  </si>
  <si>
    <t>2. kvartal 2005</t>
  </si>
  <si>
    <t>3. kvartal 2005</t>
  </si>
  <si>
    <t>4. kvartal 2005</t>
  </si>
  <si>
    <t>1. kvartal 2006</t>
  </si>
  <si>
    <t>2. kvartal 2006</t>
  </si>
  <si>
    <t>3. kvartal 2006</t>
  </si>
  <si>
    <t>4. kvartal 2006</t>
  </si>
  <si>
    <t>1. kvartal 2007</t>
  </si>
  <si>
    <t>2. kvartal 2007</t>
  </si>
  <si>
    <t>3. kvartal 2007</t>
  </si>
  <si>
    <t>4. kvartal 2007</t>
  </si>
  <si>
    <t>1. kvartal 2008</t>
  </si>
  <si>
    <t>2. kvartal 2008</t>
  </si>
  <si>
    <t>3. kvartal 2008</t>
  </si>
  <si>
    <t>4. kvartal 2008</t>
  </si>
  <si>
    <t>1. kvartal 2009</t>
  </si>
  <si>
    <t>2. kvartal 2009</t>
  </si>
  <si>
    <t>3. kvartal 2009</t>
  </si>
  <si>
    <t xml:space="preserve">Monthly Statistics: Oil </t>
  </si>
  <si>
    <t>Unit: TJ</t>
  </si>
  <si>
    <t>1. Quarter 2005</t>
  </si>
  <si>
    <t>2. Quarter 2005</t>
  </si>
  <si>
    <t>3. Quarter 2005</t>
  </si>
  <si>
    <t>4. Quarter 2005</t>
  </si>
  <si>
    <t>Monthly Statistics: Crude Oil</t>
  </si>
  <si>
    <t>Unit: Tonnes</t>
  </si>
  <si>
    <t>Monthly Statistics: Refinery Feedstocks</t>
  </si>
  <si>
    <t>Sales/Consumption</t>
  </si>
  <si>
    <t>Monthly Statistics: Aviation Gasoline</t>
  </si>
  <si>
    <t>Unit: m3</t>
  </si>
  <si>
    <t>Monthly Statistics: Gas-/Diesel Oil</t>
  </si>
  <si>
    <t>Monthly Statistics: Other Kerosene</t>
  </si>
  <si>
    <t>Monthly Statistics: JP1</t>
  </si>
  <si>
    <t>Monthly Statistics: Fuel Oil</t>
  </si>
  <si>
    <t>Monthly Statistics: LPG</t>
  </si>
  <si>
    <t>Monthly Statistics: Naphtha (LVN)</t>
  </si>
  <si>
    <t>Monthly Statistics: Petroleum Coke</t>
  </si>
  <si>
    <t>Monthly Statistics: Orimulsion</t>
  </si>
  <si>
    <t>Monthly Statistics: Bitumen</t>
  </si>
  <si>
    <t>Monthly Statistics: Lubricants, White Spirit and Waste Oil</t>
  </si>
  <si>
    <t>1. Quarter 2006</t>
  </si>
  <si>
    <t>2. Quarter 2006</t>
  </si>
  <si>
    <t>3. Quarter 2006</t>
  </si>
  <si>
    <t>4. Quarter 2006</t>
  </si>
  <si>
    <t>1. Quarter 2007</t>
  </si>
  <si>
    <t>2. Quarter 2007</t>
  </si>
  <si>
    <t>3. Quarter 2007</t>
  </si>
  <si>
    <t>4. Quarter 2007</t>
  </si>
  <si>
    <t>1. Quarter 2008</t>
  </si>
  <si>
    <t>2. Quarter 2008</t>
  </si>
  <si>
    <t>3. Quarter 2008</t>
  </si>
  <si>
    <t>4. Quarter 2008</t>
  </si>
  <si>
    <t>1. Quarter 2009</t>
  </si>
  <si>
    <t>2. Quarter 2009</t>
  </si>
  <si>
    <t>3. Quarter 2009</t>
  </si>
  <si>
    <t>4. kvartal 2009</t>
  </si>
  <si>
    <t>4. Quarter 2009</t>
  </si>
  <si>
    <t>1. kvartal 2010</t>
  </si>
  <si>
    <t>1. Quarter 2010</t>
  </si>
  <si>
    <t>Produktion, TJ</t>
  </si>
  <si>
    <t>Production, TJ</t>
  </si>
  <si>
    <t xml:space="preserve">  Januar </t>
  </si>
  <si>
    <t xml:space="preserve">Februar </t>
  </si>
  <si>
    <t xml:space="preserve">Marts </t>
  </si>
  <si>
    <t xml:space="preserve">April </t>
  </si>
  <si>
    <t xml:space="preserve">Maj </t>
  </si>
  <si>
    <t xml:space="preserve">Juni </t>
  </si>
  <si>
    <t xml:space="preserve">Juli </t>
  </si>
  <si>
    <t xml:space="preserve">August </t>
  </si>
  <si>
    <t xml:space="preserve">September </t>
  </si>
  <si>
    <t xml:space="preserve">Oktober </t>
  </si>
  <si>
    <t xml:space="preserve">November </t>
  </si>
  <si>
    <t>December</t>
  </si>
  <si>
    <t>2. kvartal 2010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</si>
  <si>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</si>
  <si>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</si>
  <si>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</si>
  <si>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</si>
  <si>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</si>
  <si>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</si>
  <si>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</si>
  <si>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</si>
  <si>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</si>
  <si>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</si>
  <si>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</si>
  <si>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2. Quarter 2010</t>
  </si>
  <si>
    <t>3. kvartal 2010</t>
  </si>
  <si>
    <t>3. Quarter 2010</t>
  </si>
  <si>
    <t>Juli</t>
  </si>
  <si>
    <t>Monthly Statistics: Motor Gasoline</t>
  </si>
  <si>
    <t>Oktober</t>
  </si>
  <si>
    <t>4. kvartal 2010</t>
  </si>
  <si>
    <t>4. Quarter 2010</t>
  </si>
  <si>
    <t>1. kvartal 2011</t>
  </si>
  <si>
    <t>1. Quarter 2011</t>
  </si>
  <si>
    <t>1.kvartal 2011</t>
  </si>
  <si>
    <t>Maj</t>
  </si>
  <si>
    <t>Juni</t>
  </si>
  <si>
    <t>2. kvartal 2011</t>
  </si>
  <si>
    <t>2. Quarter 2011</t>
  </si>
  <si>
    <t>3. kvartal 2011</t>
  </si>
  <si>
    <t>3. Quarter 2011</t>
  </si>
  <si>
    <t>Månedsstatistik: Flybenzin</t>
  </si>
  <si>
    <t>Lubricants</t>
  </si>
  <si>
    <t>White spirits</t>
  </si>
  <si>
    <t>Waste oil</t>
  </si>
  <si>
    <t>Note: Motorbenzin inkluderer også bioethanol</t>
  </si>
  <si>
    <t>Note: Motor gasoline also includes bioethanol</t>
  </si>
  <si>
    <t>Note: Gas-/diesel oil also includes biodiesel</t>
  </si>
  <si>
    <t>Note: Gas-/dieselolie inkluderer også biodiesel</t>
  </si>
  <si>
    <t>4. kvartal 2011</t>
  </si>
  <si>
    <t>4. Quarter 2011</t>
  </si>
  <si>
    <t>Januar</t>
  </si>
  <si>
    <t>Februar</t>
  </si>
  <si>
    <t>Marts</t>
  </si>
  <si>
    <t>1. kvartal 2012</t>
  </si>
  <si>
    <t>1. Quarter 2012</t>
  </si>
  <si>
    <t>Monthly Statistics: Refinery gas</t>
  </si>
  <si>
    <t>2. kvartal 2012</t>
  </si>
  <si>
    <t>2. Quarter 2012</t>
  </si>
  <si>
    <t>3. kvartal 2012</t>
  </si>
  <si>
    <t>3. Quarter 2012</t>
  </si>
  <si>
    <t>4. kvartal 2012</t>
  </si>
  <si>
    <t>4. Quarter 2012</t>
  </si>
  <si>
    <t>1. kvartal 2013</t>
  </si>
  <si>
    <t>1. Quarter 2013</t>
  </si>
  <si>
    <t>2. kvartal 2013</t>
  </si>
  <si>
    <t>2. Quarter 2013</t>
  </si>
  <si>
    <t>3. kvartal 2013</t>
  </si>
  <si>
    <t>3. Quarter 2013</t>
  </si>
  <si>
    <t>4. kvartal 2013</t>
  </si>
  <si>
    <t>4. Quarter 2013</t>
  </si>
  <si>
    <t>1. kvartal 2014</t>
  </si>
  <si>
    <t>1. Quarter 2014</t>
  </si>
  <si>
    <t>2. kvartal 2014</t>
  </si>
  <si>
    <t>2. Quarter 2014</t>
  </si>
  <si>
    <t>3. kvartal 2014</t>
  </si>
  <si>
    <t>3. Quarter 2014</t>
  </si>
  <si>
    <t>4. kvartal 2014</t>
  </si>
  <si>
    <t>4. Quarter 2014</t>
  </si>
  <si>
    <t>1. kvartal 2015</t>
  </si>
  <si>
    <t>2. kvartal 2015</t>
  </si>
  <si>
    <t>3. kvartal 2015</t>
  </si>
  <si>
    <t>4. kvartal 2015</t>
  </si>
  <si>
    <t>1. Quarter 2015</t>
  </si>
  <si>
    <t>2. Quarter 2015</t>
  </si>
  <si>
    <t>3. Quarter 2015</t>
  </si>
  <si>
    <t>4. Quarter 2015</t>
  </si>
  <si>
    <t>1. Quarter 2016</t>
  </si>
  <si>
    <t>2. Quarter 2016</t>
  </si>
  <si>
    <t>3. Quarter 2016</t>
  </si>
  <si>
    <t>4. Quarter 2016</t>
  </si>
  <si>
    <t>1. kvartal 2016</t>
  </si>
  <si>
    <t>2. kvartal 2016</t>
  </si>
  <si>
    <t>3. kvartal 2016</t>
  </si>
  <si>
    <t>4. kvartal 2016</t>
  </si>
  <si>
    <t>Før udgivelsen har Danmarks Statistik og Nationalbanken haft  adgang til oliestatistikken efter særlig aftale.</t>
  </si>
  <si>
    <t>1. kvartal 2017</t>
  </si>
  <si>
    <t>2. kvartal 2017</t>
  </si>
  <si>
    <t>3. kvartal 2017</t>
  </si>
  <si>
    <t>4. kvartal 2017</t>
  </si>
  <si>
    <t>1. Quarter 2017</t>
  </si>
  <si>
    <t>2. Quarter 2017</t>
  </si>
  <si>
    <t>3. Quarter 2017</t>
  </si>
  <si>
    <t>4. Quarter 2017</t>
  </si>
  <si>
    <t>1. kvartal 2018</t>
  </si>
  <si>
    <t>2. kvartal 2018</t>
  </si>
  <si>
    <t>3. kvartal 2018</t>
  </si>
  <si>
    <t>4. kvartal 2018</t>
  </si>
  <si>
    <t>1. Quarter 2018</t>
  </si>
  <si>
    <t>2. Quarter 2018</t>
  </si>
  <si>
    <t>3. Quarter 2018</t>
  </si>
  <si>
    <t>4. Quarter 2018</t>
  </si>
  <si>
    <t>1. kvartal 2019</t>
  </si>
  <si>
    <t>2. kvartal 2019</t>
  </si>
  <si>
    <t>3. kvartal 2019</t>
  </si>
  <si>
    <t>1. Quarter 2019</t>
  </si>
  <si>
    <t>2. Quarter 2019</t>
  </si>
  <si>
    <t>3. Quarter 2019</t>
  </si>
  <si>
    <t>4. kvartal 2019</t>
  </si>
  <si>
    <t>4. Quarter 2019</t>
  </si>
  <si>
    <t>1. kvartal 2020</t>
  </si>
  <si>
    <t>2. kvartal 2020</t>
  </si>
  <si>
    <t>3. kvartal 2020</t>
  </si>
  <si>
    <t>4. kvartal 2020</t>
  </si>
  <si>
    <t>1. Quarter 2020</t>
  </si>
  <si>
    <t>2. Quarter 2020</t>
  </si>
  <si>
    <t>3. Quarter 2020</t>
  </si>
  <si>
    <t>4. Quarter 2020</t>
  </si>
  <si>
    <t xml:space="preserve">  februar </t>
  </si>
  <si>
    <t>february</t>
  </si>
  <si>
    <t>februar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</si>
  <si>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</si>
  <si>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</si>
  <si>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</si>
  <si>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</si>
  <si>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</si>
  <si>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</si>
  <si>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</si>
  <si>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</si>
  <si>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</si>
  <si>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</si>
  <si>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</si>
  <si>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</si>
  <si>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Benzinforbrug TJ</t>
  </si>
  <si>
    <t>JP1 forbrug TJ</t>
  </si>
  <si>
    <t>Året før</t>
  </si>
  <si>
    <t>Gnsn.5 forg. år</t>
  </si>
  <si>
    <t>Benzin</t>
  </si>
  <si>
    <t>JP1</t>
  </si>
  <si>
    <t>Gas-dieselolieforbrug TJ</t>
  </si>
  <si>
    <t>Dieselolie</t>
  </si>
  <si>
    <t>1. kvartal 2021</t>
  </si>
  <si>
    <t>1. Quarter 2021</t>
  </si>
  <si>
    <t>2. kvartal 2021</t>
  </si>
  <si>
    <t>2. Quarter 2021</t>
  </si>
  <si>
    <t>3. kvartal 2021</t>
  </si>
  <si>
    <t>3. Quarter 2021</t>
  </si>
  <si>
    <t>4. kvartal 2021</t>
  </si>
  <si>
    <t>4. Quarter 2021</t>
  </si>
  <si>
    <t>Januar - august</t>
  </si>
  <si>
    <t>January -August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</si>
</sst>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\ ##0"/>
    <numFmt numFmtId="165" formatCode="#\ ###\ ##0;\-#\ ###\ ##0;\-"/>
    <numFmt numFmtId="166" formatCode="#\ ###\ ##0"/>
    <numFmt numFmtId="167" formatCode="0.0"/>
    <numFmt numFmtId="168" formatCode="###\ ###\ ##0;[Red]\-#\ ##0;&quot;-&quot;"/>
    <numFmt numFmtId="169" formatCode="0.0%"/>
    <numFmt numFmtId="170" formatCode="0.000%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63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b/>
      <sz val="12"/>
      <color rgb="FF333333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9" fontId="8" fillId="0" borderId="0" applyFont="0" applyFill="0" applyBorder="0" applyAlignment="0" applyProtection="0"/>
  </cellStyleXfs>
  <cellXfs count="104">
    <xf numFmtId="0" fontId="0" fillId="0" borderId="0" xfId="0"/>
    <xf numFmtId="0" fontId="0" fillId="2" borderId="0" xfId="0" applyFill="1"/>
    <xf numFmtId="0" fontId="0" fillId="0" borderId="1" xfId="0" applyBorder="1"/>
    <xf numFmtId="165" fontId="0" fillId="0" borderId="0" xfId="0" applyNumberFormat="1"/>
    <xf numFmtId="0" fontId="0" fillId="0" borderId="0" xfId="0" applyAlignment="1"/>
    <xf numFmtId="0" fontId="0" fillId="3" borderId="1" xfId="0" applyFill="1" applyBorder="1"/>
    <xf numFmtId="165" fontId="0" fillId="3" borderId="1" xfId="0" applyNumberFormat="1" applyFill="1" applyBorder="1" applyAlignment="1">
      <alignment horizontal="right"/>
    </xf>
    <xf numFmtId="165" fontId="0" fillId="0" borderId="0" xfId="0" applyNumberFormat="1" applyFill="1"/>
    <xf numFmtId="0" fontId="0" fillId="0" borderId="0" xfId="0" applyAlignment="1">
      <alignment horizontal="right"/>
    </xf>
    <xf numFmtId="165" fontId="0" fillId="4" borderId="1" xfId="0" applyNumberFormat="1" applyFill="1" applyBorder="1" applyAlignment="1">
      <alignment horizontal="right"/>
    </xf>
    <xf numFmtId="164" fontId="0" fillId="0" borderId="0" xfId="0" applyNumberFormat="1"/>
    <xf numFmtId="0" fontId="3" fillId="0" borderId="0" xfId="0" applyFont="1"/>
    <xf numFmtId="1" fontId="0" fillId="0" borderId="0" xfId="0" applyNumberFormat="1"/>
    <xf numFmtId="0" fontId="3" fillId="0" borderId="0" xfId="0" applyFont="1" applyAlignment="1">
      <alignment horizontal="right"/>
    </xf>
    <xf numFmtId="164" fontId="0" fillId="0" borderId="0" xfId="0" applyNumberFormat="1" applyBorder="1"/>
    <xf numFmtId="0" fontId="0" fillId="0" borderId="0" xfId="0" applyBorder="1"/>
    <xf numFmtId="165" fontId="0" fillId="0" borderId="0" xfId="0" applyNumberFormat="1" applyBorder="1"/>
    <xf numFmtId="0" fontId="5" fillId="0" borderId="0" xfId="0" applyFont="1"/>
    <xf numFmtId="0" fontId="0" fillId="5" borderId="1" xfId="0" applyFill="1" applyBorder="1"/>
    <xf numFmtId="165" fontId="0" fillId="5" borderId="1" xfId="0" applyNumberFormat="1" applyFill="1" applyBorder="1" applyAlignment="1">
      <alignment horizontal="right"/>
    </xf>
    <xf numFmtId="165" fontId="1" fillId="5" borderId="1" xfId="0" applyNumberFormat="1" applyFont="1" applyFill="1" applyBorder="1" applyAlignment="1">
      <alignment horizontal="right"/>
    </xf>
    <xf numFmtId="166" fontId="3" fillId="0" borderId="0" xfId="0" applyNumberFormat="1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0" fontId="6" fillId="4" borderId="1" xfId="0" applyNumberFormat="1" applyFont="1" applyFill="1" applyBorder="1"/>
    <xf numFmtId="167" fontId="6" fillId="4" borderId="1" xfId="0" applyNumberFormat="1" applyFont="1" applyFill="1" applyBorder="1"/>
    <xf numFmtId="0" fontId="7" fillId="0" borderId="0" xfId="0" applyFont="1" applyAlignment="1">
      <alignment horizontal="left" indent="1"/>
    </xf>
    <xf numFmtId="0" fontId="0" fillId="5" borderId="0" xfId="0" applyFill="1"/>
    <xf numFmtId="165" fontId="0" fillId="5" borderId="1" xfId="0" applyNumberFormat="1" applyFill="1" applyBorder="1" applyAlignment="1">
      <alignment horizontal="center"/>
    </xf>
    <xf numFmtId="165" fontId="1" fillId="5" borderId="1" xfId="0" applyNumberFormat="1" applyFont="1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167" fontId="6" fillId="0" borderId="0" xfId="0" applyNumberFormat="1" applyFont="1" applyFill="1" applyBorder="1"/>
    <xf numFmtId="165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0" fontId="3" fillId="6" borderId="0" xfId="0" applyFont="1" applyFill="1" applyAlignment="1">
      <alignment horizontal="center"/>
    </xf>
    <xf numFmtId="1" fontId="0" fillId="0" borderId="0" xfId="0" applyNumberFormat="1" applyBorder="1"/>
    <xf numFmtId="0" fontId="3" fillId="0" borderId="0" xfId="0" applyFont="1" applyBorder="1"/>
    <xf numFmtId="0" fontId="5" fillId="0" borderId="0" xfId="0" applyFont="1" applyBorder="1"/>
    <xf numFmtId="0" fontId="0" fillId="0" borderId="1" xfId="0" quotePrefix="1" applyBorder="1" applyAlignment="1">
      <alignment horizontal="center"/>
    </xf>
    <xf numFmtId="165" fontId="0" fillId="0" borderId="1" xfId="0" applyNumberFormat="1" applyBorder="1"/>
    <xf numFmtId="0" fontId="0" fillId="0" borderId="1" xfId="0" applyBorder="1" applyAlignment="1">
      <alignment horizont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/>
    </xf>
    <xf numFmtId="168" fontId="1" fillId="0" borderId="0" xfId="0" applyNumberFormat="1" applyFont="1" applyAlignment="1">
      <alignment vertical="top"/>
    </xf>
    <xf numFmtId="164" fontId="1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quotePrefix="1" applyFill="1" applyBorder="1" applyAlignment="1">
      <alignment horizontal="center"/>
    </xf>
    <xf numFmtId="9" fontId="0" fillId="0" borderId="0" xfId="2" applyFont="1"/>
    <xf numFmtId="169" fontId="0" fillId="0" borderId="0" xfId="2" applyNumberFormat="1" applyFont="1"/>
    <xf numFmtId="169" fontId="6" fillId="4" borderId="1" xfId="2" applyNumberFormat="1" applyFont="1" applyFill="1" applyBorder="1"/>
    <xf numFmtId="164" fontId="0" fillId="0" borderId="1" xfId="0" applyNumberFormat="1" applyBorder="1"/>
    <xf numFmtId="165" fontId="0" fillId="0" borderId="0" xfId="0" quotePrefix="1" applyNumberFormat="1" applyAlignment="1">
      <alignment horizontal="center"/>
    </xf>
    <xf numFmtId="0" fontId="1" fillId="2" borderId="0" xfId="0" applyFont="1" applyFill="1"/>
    <xf numFmtId="0" fontId="1" fillId="0" borderId="0" xfId="0" applyFont="1"/>
    <xf numFmtId="0" fontId="1" fillId="0" borderId="0" xfId="0" applyFont="1" applyAlignment="1"/>
    <xf numFmtId="0" fontId="1" fillId="5" borderId="0" xfId="0" applyFont="1" applyFill="1"/>
    <xf numFmtId="0" fontId="1" fillId="3" borderId="1" xfId="0" applyFont="1" applyFill="1" applyBorder="1"/>
    <xf numFmtId="165" fontId="1" fillId="3" borderId="1" xfId="0" applyNumberFormat="1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/>
    <xf numFmtId="164" fontId="1" fillId="0" borderId="0" xfId="0" applyNumberFormat="1" applyFont="1"/>
    <xf numFmtId="165" fontId="1" fillId="0" borderId="0" xfId="0" applyNumberFormat="1" applyFont="1"/>
    <xf numFmtId="0" fontId="1" fillId="0" borderId="1" xfId="0" applyFont="1" applyBorder="1"/>
    <xf numFmtId="165" fontId="1" fillId="0" borderId="0" xfId="0" applyNumberFormat="1" applyFont="1" applyFill="1"/>
    <xf numFmtId="0" fontId="1" fillId="0" borderId="0" xfId="0" quotePrefix="1" applyFont="1" applyAlignment="1">
      <alignment horizontal="center"/>
    </xf>
    <xf numFmtId="165" fontId="1" fillId="0" borderId="0" xfId="0" applyNumberFormat="1" applyFont="1" applyBorder="1"/>
    <xf numFmtId="0" fontId="1" fillId="0" borderId="0" xfId="0" applyFont="1" applyBorder="1"/>
    <xf numFmtId="0" fontId="1" fillId="0" borderId="1" xfId="0" quotePrefix="1" applyFont="1" applyBorder="1" applyAlignment="1">
      <alignment horizontal="center"/>
    </xf>
    <xf numFmtId="165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0" borderId="1" xfId="0" applyNumberFormat="1" applyBorder="1" applyAlignment="1">
      <alignment horizontal="right"/>
    </xf>
    <xf numFmtId="170" fontId="0" fillId="0" borderId="0" xfId="2" applyNumberFormat="1" applyFont="1"/>
    <xf numFmtId="165" fontId="0" fillId="0" borderId="0" xfId="0" applyNumberFormat="1" applyFill="1" applyBorder="1"/>
    <xf numFmtId="0" fontId="3" fillId="0" borderId="0" xfId="0" applyFont="1" applyAlignment="1">
      <alignment vertical="center"/>
    </xf>
    <xf numFmtId="169" fontId="9" fillId="0" borderId="0" xfId="2" applyNumberFormat="1" applyFont="1"/>
    <xf numFmtId="1" fontId="0" fillId="0" borderId="0" xfId="2" applyNumberFormat="1" applyFont="1"/>
    <xf numFmtId="165" fontId="1" fillId="0" borderId="0" xfId="0" quotePrefix="1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0" fontId="0" fillId="0" borderId="0" xfId="2" applyNumberFormat="1" applyFont="1"/>
    <xf numFmtId="169" fontId="10" fillId="0" borderId="0" xfId="2" applyNumberFormat="1" applyFont="1"/>
    <xf numFmtId="167" fontId="9" fillId="0" borderId="0" xfId="2" applyNumberFormat="1" applyFont="1"/>
    <xf numFmtId="0" fontId="11" fillId="2" borderId="0" xfId="0" applyFont="1" applyFill="1"/>
    <xf numFmtId="0" fontId="11" fillId="5" borderId="0" xfId="0" applyFont="1" applyFill="1"/>
    <xf numFmtId="17" fontId="0" fillId="3" borderId="4" xfId="0" applyNumberFormat="1" applyFill="1" applyBorder="1"/>
    <xf numFmtId="164" fontId="0" fillId="8" borderId="0" xfId="0" applyNumberFormat="1" applyFill="1" applyBorder="1" applyAlignment="1"/>
    <xf numFmtId="0" fontId="1" fillId="9" borderId="4" xfId="0" applyFont="1" applyFill="1" applyBorder="1" applyAlignment="1">
      <alignment horizontal="right"/>
    </xf>
    <xf numFmtId="164" fontId="0" fillId="8" borderId="5" xfId="0" applyNumberFormat="1" applyFill="1" applyBorder="1" applyAlignment="1"/>
    <xf numFmtId="17" fontId="0" fillId="3" borderId="7" xfId="0" applyNumberFormat="1" applyFill="1" applyBorder="1"/>
    <xf numFmtId="0" fontId="1" fillId="9" borderId="7" xfId="0" applyFont="1" applyFill="1" applyBorder="1" applyAlignment="1">
      <alignment horizontal="right"/>
    </xf>
    <xf numFmtId="164" fontId="0" fillId="8" borderId="8" xfId="0" applyNumberFormat="1" applyFill="1" applyBorder="1" applyAlignment="1"/>
    <xf numFmtId="164" fontId="0" fillId="8" borderId="6" xfId="0" applyNumberFormat="1" applyFill="1" applyBorder="1" applyAlignment="1"/>
    <xf numFmtId="17" fontId="0" fillId="3" borderId="9" xfId="0" applyNumberFormat="1" applyFill="1" applyBorder="1"/>
    <xf numFmtId="164" fontId="0" fillId="8" borderId="10" xfId="0" applyNumberFormat="1" applyFill="1" applyBorder="1" applyAlignment="1"/>
    <xf numFmtId="164" fontId="0" fillId="8" borderId="1" xfId="0" applyNumberFormat="1" applyFill="1" applyBorder="1" applyAlignment="1"/>
    <xf numFmtId="0" fontId="1" fillId="9" borderId="9" xfId="0" applyFont="1" applyFill="1" applyBorder="1" applyAlignment="1">
      <alignment horizontal="right"/>
    </xf>
    <xf numFmtId="0" fontId="12" fillId="0" borderId="0" xfId="0" applyFont="1"/>
    <xf numFmtId="0" fontId="1" fillId="7" borderId="2" xfId="0" applyFont="1" applyFill="1" applyBorder="1" applyAlignment="1">
      <alignment horizontal="center" wrapText="1"/>
    </xf>
    <xf numFmtId="0" fontId="1" fillId="7" borderId="3" xfId="0" applyFont="1" applyFill="1" applyBorder="1" applyAlignment="1">
      <alignment horizontal="center" wrapText="1"/>
    </xf>
    <xf numFmtId="0" fontId="1" fillId="7" borderId="3" xfId="0" applyFont="1" applyFill="1" applyBorder="1" applyAlignment="1">
      <alignment horizontal="center"/>
    </xf>
  </cellXfs>
  <cellStyles count="3">
    <cellStyle name="Normal" xfId="0" builtinId="0"/>
    <cellStyle name="Normal 2" xfId="1"/>
    <cellStyle name="Pro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97425901931034"/>
          <c:y val="0.11496725530667888"/>
          <c:w val="0.86691293326877616"/>
          <c:h val="0.668518301923885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Fig!$A$3:$B$3</c:f>
              <c:strCache>
                <c:ptCount val="1"/>
                <c:pt idx="0">
                  <c:v>Dieselolie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tx2">
                  <a:lumMod val="40000"/>
                  <a:lumOff val="60000"/>
                </a:schemeClr>
              </a:solidFill>
            </a:ln>
            <a:effectLst/>
          </c:spPr>
          <c:invertIfNegative val="0"/>
          <c:cat>
            <c:numRef>
              <c:f>Fig!$A$12:$A$23</c:f>
              <c:numCache>
                <c:formatCode>mmm\-yy</c:formatCode>
                <c:ptCount val="12"/>
                <c:pt idx="0">
                  <c:v>44075</c:v>
                </c:pt>
                <c:pt idx="1">
                  <c:v>44105</c:v>
                </c:pt>
                <c:pt idx="2">
                  <c:v>44136</c:v>
                </c:pt>
                <c:pt idx="3">
                  <c:v>44166</c:v>
                </c:pt>
                <c:pt idx="4">
                  <c:v>44197</c:v>
                </c:pt>
                <c:pt idx="5">
                  <c:v>44228</c:v>
                </c:pt>
                <c:pt idx="6">
                  <c:v>44256</c:v>
                </c:pt>
                <c:pt idx="7">
                  <c:v>44287</c:v>
                </c:pt>
                <c:pt idx="8">
                  <c:v>44317</c:v>
                </c:pt>
                <c:pt idx="9">
                  <c:v>44348</c:v>
                </c:pt>
                <c:pt idx="10">
                  <c:v>44378</c:v>
                </c:pt>
                <c:pt idx="11">
                  <c:v>44409</c:v>
                </c:pt>
              </c:numCache>
            </c:numRef>
          </c:cat>
          <c:val>
            <c:numRef>
              <c:f>Fig!$B$12:$B$23</c:f>
              <c:numCache>
                <c:formatCode>#\ ##0</c:formatCode>
                <c:ptCount val="12"/>
                <c:pt idx="0">
                  <c:v>13476.647772</c:v>
                </c:pt>
                <c:pt idx="1">
                  <c:v>13311.009348000001</c:v>
                </c:pt>
                <c:pt idx="2">
                  <c:v>12143.685288000001</c:v>
                </c:pt>
                <c:pt idx="3">
                  <c:v>12525.536016</c:v>
                </c:pt>
                <c:pt idx="4">
                  <c:v>11089.560636</c:v>
                </c:pt>
                <c:pt idx="5">
                  <c:v>11657.207604000003</c:v>
                </c:pt>
                <c:pt idx="6">
                  <c:v>14359.861403999999</c:v>
                </c:pt>
                <c:pt idx="7">
                  <c:v>13064.309243999998</c:v>
                </c:pt>
                <c:pt idx="8">
                  <c:v>12502.867440000002</c:v>
                </c:pt>
                <c:pt idx="9">
                  <c:v>13356.741048</c:v>
                </c:pt>
                <c:pt idx="10">
                  <c:v>12469.366728000003</c:v>
                </c:pt>
                <c:pt idx="11">
                  <c:v>14528.512740000002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54-48D9-B386-827DA00C5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28738248"/>
        <c:axId val="1"/>
      </c:barChart>
      <c:lineChart>
        <c:grouping val="standard"/>
        <c:varyColors val="0"/>
        <c:ser>
          <c:idx val="1"/>
          <c:order val="1"/>
          <c:tx>
            <c:strRef>
              <c:f>Fig!$C$3:$D$3</c:f>
              <c:strCache>
                <c:ptCount val="1"/>
                <c:pt idx="0">
                  <c:v>Året før</c:v>
                </c:pt>
              </c:strCache>
            </c:strRef>
          </c:tx>
          <c:spPr>
            <a:ln w="28575" cap="rnd" cmpd="sng" algn="ctr">
              <a:solidFill>
                <a:schemeClr val="tx2">
                  <a:lumMod val="40000"/>
                  <a:lumOff val="6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Fig!$D$12:$D$23</c:f>
              <c:numCache>
                <c:formatCode>#\ ##0</c:formatCode>
                <c:ptCount val="12"/>
                <c:pt idx="0">
                  <c:v>13927.185720000001</c:v>
                </c:pt>
                <c:pt idx="1">
                  <c:v>14669.760924</c:v>
                </c:pt>
                <c:pt idx="2">
                  <c:v>13813.304820000001</c:v>
                </c:pt>
                <c:pt idx="3">
                  <c:v>12579.840167999999</c:v>
                </c:pt>
                <c:pt idx="4">
                  <c:v>12804.302112000001</c:v>
                </c:pt>
                <c:pt idx="5">
                  <c:v>12036.547572000001</c:v>
                </c:pt>
                <c:pt idx="6">
                  <c:v>13296.016524000001</c:v>
                </c:pt>
                <c:pt idx="7">
                  <c:v>12890.492916000001</c:v>
                </c:pt>
                <c:pt idx="8">
                  <c:v>11856.884759999999</c:v>
                </c:pt>
                <c:pt idx="9">
                  <c:v>12138.233352000001</c:v>
                </c:pt>
                <c:pt idx="10">
                  <c:v>12105.521736000001</c:v>
                </c:pt>
                <c:pt idx="11">
                  <c:v>13969.868640000001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054-48D9-B386-827DA00C5A86}"/>
            </c:ext>
          </c:extLst>
        </c:ser>
        <c:ser>
          <c:idx val="2"/>
          <c:order val="2"/>
          <c:tx>
            <c:strRef>
              <c:f>Fig!$E$3:$F$3</c:f>
              <c:strCache>
                <c:ptCount val="1"/>
                <c:pt idx="0">
                  <c:v>Gnsn.5 forg. år</c:v>
                </c:pt>
              </c:strCache>
            </c:strRef>
          </c:tx>
          <c:spPr>
            <a:ln w="28575" cap="rnd" cmpd="sng" algn="ctr">
              <a:solidFill>
                <a:schemeClr val="tx2">
                  <a:lumMod val="40000"/>
                  <a:lumOff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Fig!$F$12:$F$23</c:f>
              <c:numCache>
                <c:formatCode>#\ ##0</c:formatCode>
                <c:ptCount val="12"/>
                <c:pt idx="0">
                  <c:v>11636.051462000003</c:v>
                </c:pt>
                <c:pt idx="1">
                  <c:v>11900.727412</c:v>
                </c:pt>
                <c:pt idx="2">
                  <c:v>11685.961784000001</c:v>
                </c:pt>
                <c:pt idx="3">
                  <c:v>10779.272546</c:v>
                </c:pt>
                <c:pt idx="4">
                  <c:v>13230.040924800001</c:v>
                </c:pt>
                <c:pt idx="5">
                  <c:v>12558.527402399999</c:v>
                </c:pt>
                <c:pt idx="6">
                  <c:v>14161.6117944</c:v>
                </c:pt>
                <c:pt idx="7">
                  <c:v>13841.784012</c:v>
                </c:pt>
                <c:pt idx="8">
                  <c:v>14366.037873600002</c:v>
                </c:pt>
                <c:pt idx="9">
                  <c:v>13405.994985599998</c:v>
                </c:pt>
                <c:pt idx="10">
                  <c:v>12617.336575200003</c:v>
                </c:pt>
                <c:pt idx="11">
                  <c:v>14255.134017599999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054-48D9-B386-827DA00C5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738248"/>
        <c:axId val="1"/>
      </c:lineChart>
      <c:catAx>
        <c:axId val="62873824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a-DK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18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40000"/>
                  <a:lumOff val="6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a-DK"/>
                  <a:t>TJ</a:t>
                </a:r>
              </a:p>
            </c:rich>
          </c:tx>
          <c:layout>
            <c:manualLayout>
              <c:xMode val="edge"/>
              <c:yMode val="edge"/>
              <c:x val="9.1452203398624407E-2"/>
              <c:y val="3.209885452776333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da-DK"/>
            </a:p>
          </c:txPr>
        </c:title>
        <c:numFmt formatCode="#\ 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da-DK"/>
          </a:p>
        </c:txPr>
        <c:crossAx val="62873824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4650765566825585"/>
          <c:y val="0.85416850144916712"/>
          <c:w val="0.7177881878689214"/>
          <c:h val="0.145831613281349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20" b="0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a-DK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97425901931034"/>
          <c:y val="0.11496725530667888"/>
          <c:w val="0.86691293326877616"/>
          <c:h val="0.668518301923885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Fig!$A$34</c:f>
              <c:strCache>
                <c:ptCount val="1"/>
                <c:pt idx="0">
                  <c:v>Benzin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chemeClr val="accent2">
                  <a:lumMod val="40000"/>
                  <a:lumOff val="60000"/>
                </a:schemeClr>
              </a:solidFill>
            </a:ln>
            <a:effectLst/>
          </c:spPr>
          <c:invertIfNegative val="0"/>
          <c:cat>
            <c:numRef>
              <c:f>Fig!$A$43:$A$54</c:f>
              <c:numCache>
                <c:formatCode>mmm\-yy</c:formatCode>
                <c:ptCount val="12"/>
                <c:pt idx="0">
                  <c:v>44075</c:v>
                </c:pt>
                <c:pt idx="1">
                  <c:v>44105</c:v>
                </c:pt>
                <c:pt idx="2">
                  <c:v>44136</c:v>
                </c:pt>
                <c:pt idx="3">
                  <c:v>44166</c:v>
                </c:pt>
                <c:pt idx="4">
                  <c:v>44197</c:v>
                </c:pt>
                <c:pt idx="5">
                  <c:v>44228</c:v>
                </c:pt>
                <c:pt idx="6">
                  <c:v>44256</c:v>
                </c:pt>
                <c:pt idx="7">
                  <c:v>44287</c:v>
                </c:pt>
                <c:pt idx="8">
                  <c:v>44317</c:v>
                </c:pt>
                <c:pt idx="9">
                  <c:v>44348</c:v>
                </c:pt>
                <c:pt idx="10">
                  <c:v>44378</c:v>
                </c:pt>
                <c:pt idx="11">
                  <c:v>44409</c:v>
                </c:pt>
              </c:numCache>
            </c:numRef>
          </c:cat>
          <c:val>
            <c:numRef>
              <c:f>Fig!$B$43:$B$54</c:f>
              <c:numCache>
                <c:formatCode>#\ ##0</c:formatCode>
                <c:ptCount val="12"/>
                <c:pt idx="0">
                  <c:v>5088.8920499999995</c:v>
                </c:pt>
                <c:pt idx="1">
                  <c:v>4929.4052999999994</c:v>
                </c:pt>
                <c:pt idx="2">
                  <c:v>4310.8397999999997</c:v>
                </c:pt>
                <c:pt idx="3">
                  <c:v>4381.1716499999993</c:v>
                </c:pt>
                <c:pt idx="4">
                  <c:v>3364.5298499999994</c:v>
                </c:pt>
                <c:pt idx="5">
                  <c:v>3519.6146999999996</c:v>
                </c:pt>
                <c:pt idx="6">
                  <c:v>4525.6459499999992</c:v>
                </c:pt>
                <c:pt idx="7">
                  <c:v>4613.6839499999996</c:v>
                </c:pt>
                <c:pt idx="8">
                  <c:v>4964.7847499999998</c:v>
                </c:pt>
                <c:pt idx="9">
                  <c:v>5369.5624499999994</c:v>
                </c:pt>
                <c:pt idx="10">
                  <c:v>5317.5608999999995</c:v>
                </c:pt>
                <c:pt idx="11">
                  <c:v>5228.1103499999999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9-46B0-8817-09508456C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28738248"/>
        <c:axId val="1"/>
      </c:barChart>
      <c:lineChart>
        <c:grouping val="standard"/>
        <c:varyColors val="0"/>
        <c:ser>
          <c:idx val="1"/>
          <c:order val="1"/>
          <c:tx>
            <c:strRef>
              <c:f>Fig!$C$3:$D$3</c:f>
              <c:strCache>
                <c:ptCount val="1"/>
                <c:pt idx="0">
                  <c:v>Året før</c:v>
                </c:pt>
              </c:strCache>
            </c:strRef>
          </c:tx>
          <c:spPr>
            <a:ln w="28575" cap="rnd" cmpd="sng" algn="ctr">
              <a:solidFill>
                <a:schemeClr val="accent2">
                  <a:lumMod val="40000"/>
                  <a:lumOff val="6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Fig!$D$43:$D$54</c:f>
              <c:numCache>
                <c:formatCode>#\ ##0</c:formatCode>
                <c:ptCount val="12"/>
                <c:pt idx="0">
                  <c:v>4982.7208499999997</c:v>
                </c:pt>
                <c:pt idx="1">
                  <c:v>5036.857649999999</c:v>
                </c:pt>
                <c:pt idx="2">
                  <c:v>4695.6775499999994</c:v>
                </c:pt>
                <c:pt idx="3">
                  <c:v>4800.9289499999995</c:v>
                </c:pt>
                <c:pt idx="4">
                  <c:v>4706.9450999999999</c:v>
                </c:pt>
                <c:pt idx="5">
                  <c:v>4312.7122499999996</c:v>
                </c:pt>
                <c:pt idx="6">
                  <c:v>3848.7059999999997</c:v>
                </c:pt>
                <c:pt idx="7">
                  <c:v>3758.1385499999997</c:v>
                </c:pt>
                <c:pt idx="8">
                  <c:v>4308.44175</c:v>
                </c:pt>
                <c:pt idx="9">
                  <c:v>4940.0815499999999</c:v>
                </c:pt>
                <c:pt idx="10">
                  <c:v>5397.9120000000003</c:v>
                </c:pt>
                <c:pt idx="11">
                  <c:v>5226.0736499999994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49-46B0-8817-09508456CABE}"/>
            </c:ext>
          </c:extLst>
        </c:ser>
        <c:ser>
          <c:idx val="2"/>
          <c:order val="2"/>
          <c:tx>
            <c:strRef>
              <c:f>Fig!$E$3:$F$3</c:f>
              <c:strCache>
                <c:ptCount val="1"/>
                <c:pt idx="0">
                  <c:v>Gnsn.5 forg. år</c:v>
                </c:pt>
              </c:strCache>
            </c:strRef>
          </c:tx>
          <c:spPr>
            <a:ln w="28575" cap="rnd" cmpd="sng" algn="ctr">
              <a:solidFill>
                <a:schemeClr val="accent2">
                  <a:lumMod val="40000"/>
                  <a:lumOff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Fig!$F$43:$F$54</c:f>
              <c:numCache>
                <c:formatCode>#\ ##0</c:formatCode>
                <c:ptCount val="12"/>
                <c:pt idx="0">
                  <c:v>4963.1882400000004</c:v>
                </c:pt>
                <c:pt idx="1">
                  <c:v>5019.3026099999997</c:v>
                </c:pt>
                <c:pt idx="2">
                  <c:v>4824.3969899999993</c:v>
                </c:pt>
                <c:pt idx="3">
                  <c:v>4761.7980299999999</c:v>
                </c:pt>
                <c:pt idx="4">
                  <c:v>4560.7560299999996</c:v>
                </c:pt>
                <c:pt idx="5">
                  <c:v>4223.0120399999996</c:v>
                </c:pt>
                <c:pt idx="6">
                  <c:v>4585.4920799999991</c:v>
                </c:pt>
                <c:pt idx="7">
                  <c:v>4635.0561599999992</c:v>
                </c:pt>
                <c:pt idx="8">
                  <c:v>5154.0927299999994</c:v>
                </c:pt>
                <c:pt idx="9">
                  <c:v>5143.6792799999994</c:v>
                </c:pt>
                <c:pt idx="10">
                  <c:v>5114.9486699999998</c:v>
                </c:pt>
                <c:pt idx="11">
                  <c:v>5203.1114999999991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49-46B0-8817-09508456C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738248"/>
        <c:axId val="1"/>
      </c:lineChart>
      <c:catAx>
        <c:axId val="62873824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a-DK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6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40000"/>
                  <a:lumOff val="6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a-DK"/>
                  <a:t>TJ</a:t>
                </a:r>
              </a:p>
            </c:rich>
          </c:tx>
          <c:layout>
            <c:manualLayout>
              <c:xMode val="edge"/>
              <c:yMode val="edge"/>
              <c:x val="9.1452203398624407E-2"/>
              <c:y val="3.209885452776333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da-DK"/>
            </a:p>
          </c:txPr>
        </c:title>
        <c:numFmt formatCode="#\ 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da-DK"/>
          </a:p>
        </c:txPr>
        <c:crossAx val="62873824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4650765566825585"/>
          <c:y val="0.85416850144916712"/>
          <c:w val="0.7177881878689214"/>
          <c:h val="0.145831613281349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20" b="0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a-DK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492372604766965E-2"/>
          <c:y val="0.12830905613192917"/>
          <c:w val="0.86691293326877616"/>
          <c:h val="0.668518301923885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Fig!$A$64</c:f>
              <c:strCache>
                <c:ptCount val="1"/>
                <c:pt idx="0">
                  <c:v>JP1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Fig!$A$73:$A$84</c:f>
              <c:numCache>
                <c:formatCode>mmm\-yy</c:formatCode>
                <c:ptCount val="12"/>
                <c:pt idx="0">
                  <c:v>44075</c:v>
                </c:pt>
                <c:pt idx="1">
                  <c:v>44105</c:v>
                </c:pt>
                <c:pt idx="2">
                  <c:v>44136</c:v>
                </c:pt>
                <c:pt idx="3">
                  <c:v>44166</c:v>
                </c:pt>
                <c:pt idx="4">
                  <c:v>44197</c:v>
                </c:pt>
                <c:pt idx="5">
                  <c:v>44228</c:v>
                </c:pt>
                <c:pt idx="6">
                  <c:v>44256</c:v>
                </c:pt>
                <c:pt idx="7">
                  <c:v>44287</c:v>
                </c:pt>
                <c:pt idx="8">
                  <c:v>44317</c:v>
                </c:pt>
                <c:pt idx="9">
                  <c:v>44348</c:v>
                </c:pt>
                <c:pt idx="10">
                  <c:v>44378</c:v>
                </c:pt>
                <c:pt idx="11">
                  <c:v>44409</c:v>
                </c:pt>
              </c:numCache>
            </c:numRef>
          </c:cat>
          <c:val>
            <c:numRef>
              <c:f>Fig!$B$73:$B$84</c:f>
              <c:numCache>
                <c:formatCode>#\ ##0</c:formatCode>
                <c:ptCount val="12"/>
                <c:pt idx="0">
                  <c:v>1453.2828</c:v>
                </c:pt>
                <c:pt idx="1">
                  <c:v>1149.4092000000001</c:v>
                </c:pt>
                <c:pt idx="2">
                  <c:v>888.58320000000003</c:v>
                </c:pt>
                <c:pt idx="3">
                  <c:v>881.06640000000004</c:v>
                </c:pt>
                <c:pt idx="4">
                  <c:v>731.46120000000008</c:v>
                </c:pt>
                <c:pt idx="5">
                  <c:v>672.44040000000007</c:v>
                </c:pt>
                <c:pt idx="6">
                  <c:v>839.89800000000002</c:v>
                </c:pt>
                <c:pt idx="7">
                  <c:v>1038.3624</c:v>
                </c:pt>
                <c:pt idx="8">
                  <c:v>992.35680000000013</c:v>
                </c:pt>
                <c:pt idx="9">
                  <c:v>1691.1408000000001</c:v>
                </c:pt>
                <c:pt idx="10">
                  <c:v>2173.9560000000001</c:v>
                </c:pt>
                <c:pt idx="11">
                  <c:v>2167.17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3D-4A29-9B5A-995939550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28738248"/>
        <c:axId val="1"/>
      </c:barChart>
      <c:lineChart>
        <c:grouping val="standard"/>
        <c:varyColors val="0"/>
        <c:ser>
          <c:idx val="1"/>
          <c:order val="1"/>
          <c:tx>
            <c:strRef>
              <c:f>Fig!$C$3:$D$3</c:f>
              <c:strCache>
                <c:ptCount val="1"/>
                <c:pt idx="0">
                  <c:v>Året før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Fig!$D$73:$D$84</c:f>
              <c:numCache>
                <c:formatCode>#\ ##0</c:formatCode>
                <c:ptCount val="12"/>
                <c:pt idx="0">
                  <c:v>3884.4804000000004</c:v>
                </c:pt>
                <c:pt idx="1">
                  <c:v>4222.8756000000003</c:v>
                </c:pt>
                <c:pt idx="2">
                  <c:v>3127.8935999999999</c:v>
                </c:pt>
                <c:pt idx="3">
                  <c:v>3433.194</c:v>
                </c:pt>
                <c:pt idx="4">
                  <c:v>2519.6243999999997</c:v>
                </c:pt>
                <c:pt idx="5">
                  <c:v>2983.404</c:v>
                </c:pt>
                <c:pt idx="6">
                  <c:v>1923.4656000000002</c:v>
                </c:pt>
                <c:pt idx="7">
                  <c:v>603.95399999999995</c:v>
                </c:pt>
                <c:pt idx="8">
                  <c:v>853.50479999999993</c:v>
                </c:pt>
                <c:pt idx="9">
                  <c:v>421.84560000000005</c:v>
                </c:pt>
                <c:pt idx="10">
                  <c:v>1330.4736</c:v>
                </c:pt>
                <c:pt idx="11">
                  <c:v>1123.4136000000001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3D-4A29-9B5A-995939550EBD}"/>
            </c:ext>
          </c:extLst>
        </c:ser>
        <c:ser>
          <c:idx val="2"/>
          <c:order val="2"/>
          <c:tx>
            <c:strRef>
              <c:f>Fig!$E$3:$F$3</c:f>
              <c:strCache>
                <c:ptCount val="1"/>
                <c:pt idx="0">
                  <c:v>Gnsn.5 forg. år</c:v>
                </c:pt>
              </c:strCache>
            </c:strRef>
          </c:tx>
          <c:spPr>
            <a:ln w="28575" cap="rnd" cmpd="sng" algn="ctr">
              <a:solidFill>
                <a:schemeClr val="accent5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Fig!$F$73:$F$84</c:f>
              <c:numCache>
                <c:formatCode>#\ ##0</c:formatCode>
                <c:ptCount val="12"/>
                <c:pt idx="0">
                  <c:v>3849.4994399999996</c:v>
                </c:pt>
                <c:pt idx="1">
                  <c:v>4252.89408</c:v>
                </c:pt>
                <c:pt idx="2">
                  <c:v>3329.8240800000008</c:v>
                </c:pt>
                <c:pt idx="3">
                  <c:v>3271.2139200000001</c:v>
                </c:pt>
                <c:pt idx="4">
                  <c:v>3018.7051200000001</c:v>
                </c:pt>
                <c:pt idx="5">
                  <c:v>2986.0488</c:v>
                </c:pt>
                <c:pt idx="6">
                  <c:v>3114.2798400000001</c:v>
                </c:pt>
                <c:pt idx="7">
                  <c:v>2831.1957600000001</c:v>
                </c:pt>
                <c:pt idx="8">
                  <c:v>3045.2992800000002</c:v>
                </c:pt>
                <c:pt idx="9">
                  <c:v>3135.7444800000003</c:v>
                </c:pt>
                <c:pt idx="10">
                  <c:v>3756.6669600000009</c:v>
                </c:pt>
                <c:pt idx="11">
                  <c:v>3525.8246400000003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3D-4A29-9B5A-995939550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738248"/>
        <c:axId val="1"/>
      </c:lineChart>
      <c:catAx>
        <c:axId val="62873824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a-DK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6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40000"/>
                  <a:lumOff val="6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a-DK"/>
                  <a:t>TJ</a:t>
                </a:r>
              </a:p>
            </c:rich>
          </c:tx>
          <c:layout>
            <c:manualLayout>
              <c:xMode val="edge"/>
              <c:yMode val="edge"/>
              <c:x val="9.1452203398624407E-2"/>
              <c:y val="3.209885452776333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da-DK"/>
            </a:p>
          </c:txPr>
        </c:title>
        <c:numFmt formatCode="#\ 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da-DK"/>
          </a:p>
        </c:txPr>
        <c:crossAx val="62873824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4650765566825585"/>
          <c:y val="0.85416850144916712"/>
          <c:w val="0.7177881878689214"/>
          <c:h val="0.145831613281349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20" b="0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a-DK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595313</xdr:colOff>
      <xdr:row>0</xdr:row>
      <xdr:rowOff>28575</xdr:rowOff>
    </xdr:from>
    <xdr:to>
      <xdr:col>21</xdr:col>
      <xdr:colOff>597692</xdr:colOff>
      <xdr:row>23</xdr:row>
      <xdr:rowOff>142874</xdr:rowOff>
    </xdr:to>
    <xdr:graphicFrame macro="">
      <xdr:nvGraphicFramePr>
        <xdr:cNvPr id="3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511968</xdr:colOff>
      <xdr:row>29</xdr:row>
      <xdr:rowOff>166687</xdr:rowOff>
    </xdr:from>
    <xdr:to>
      <xdr:col>21</xdr:col>
      <xdr:colOff>578643</xdr:colOff>
      <xdr:row>54</xdr:row>
      <xdr:rowOff>9524</xdr:rowOff>
    </xdr:to>
    <xdr:graphicFrame macro="">
      <xdr:nvGraphicFramePr>
        <xdr:cNvPr id="6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186532</xdr:colOff>
      <xdr:row>61</xdr:row>
      <xdr:rowOff>23813</xdr:rowOff>
    </xdr:from>
    <xdr:to>
      <xdr:col>22</xdr:col>
      <xdr:colOff>253206</xdr:colOff>
      <xdr:row>84</xdr:row>
      <xdr:rowOff>69057</xdr:rowOff>
    </xdr:to>
    <xdr:graphicFrame macro="">
      <xdr:nvGraphicFramePr>
        <xdr:cNvPr id="7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0.95055</cdr:y>
    </cdr:from>
    <cdr:to>
      <cdr:x>0</cdr:x>
      <cdr:y>0.94835</cdr:y>
    </cdr:to>
    <cdr:sp macro="" textlink="">
      <cdr:nvSpPr>
        <cdr:cNvPr id="2" name="Tekstboks 1"/>
        <cdr:cNvSpPr txBox="1"/>
      </cdr:nvSpPr>
      <cdr:spPr>
        <a:xfrm xmlns:a="http://schemas.openxmlformats.org/drawingml/2006/main">
          <a:off x="0" y="2520084"/>
          <a:ext cx="836083" cy="1799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0.95055</cdr:y>
    </cdr:from>
    <cdr:to>
      <cdr:x>0</cdr:x>
      <cdr:y>0.94835</cdr:y>
    </cdr:to>
    <cdr:sp macro="" textlink="">
      <cdr:nvSpPr>
        <cdr:cNvPr id="2" name="Tekstboks 1"/>
        <cdr:cNvSpPr txBox="1"/>
      </cdr:nvSpPr>
      <cdr:spPr>
        <a:xfrm xmlns:a="http://schemas.openxmlformats.org/drawingml/2006/main">
          <a:off x="0" y="2520084"/>
          <a:ext cx="836083" cy="1799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0.95055</cdr:y>
    </cdr:from>
    <cdr:to>
      <cdr:x>0</cdr:x>
      <cdr:y>0.94835</cdr:y>
    </cdr:to>
    <cdr:sp macro="" textlink="">
      <cdr:nvSpPr>
        <cdr:cNvPr id="2" name="Tekstboks 1"/>
        <cdr:cNvSpPr txBox="1"/>
      </cdr:nvSpPr>
      <cdr:spPr>
        <a:xfrm xmlns:a="http://schemas.openxmlformats.org/drawingml/2006/main">
          <a:off x="0" y="2520084"/>
          <a:ext cx="836083" cy="1799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/>
        </a:p>
      </cdr:txBody>
    </cdr:sp>
  </cdr:relSizeAnchor>
</c:userShape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tabColor indexed="44"/>
  </sheetPr>
  <dimension ref="A1:R400"/>
  <sheetViews>
    <sheetView zoomScale="80" zoomScaleNormal="80" workbookViewId="0">
      <pane xSplit="2" ySplit="5" topLeftCell="C6" activePane="bottomRight" state="frozen"/>
      <selection activeCell="K17" sqref="K17:K20"/>
      <selection pane="topRight" activeCell="K17" sqref="K17:K20"/>
      <selection pane="bottomLeft" activeCell="K17" sqref="K17:K20"/>
      <selection pane="bottomRight" activeCell="S35" sqref="S35"/>
    </sheetView>
  </sheetViews>
  <sheetFormatPr defaultRowHeight="12.5" x14ac:dyDescent="0.25"/>
  <cols>
    <col min="1" max="1" width="22.26953125" customWidth="1"/>
    <col min="2" max="2" width="4.81640625" style="3" customWidth="1"/>
    <col min="3" max="4" width="12.26953125" style="3" customWidth="1"/>
    <col min="5" max="5" width="9.1796875" style="3"/>
    <col min="6" max="6" width="11.7265625" style="3" customWidth="1"/>
    <col min="7" max="7" width="20.1796875" style="3" customWidth="1"/>
    <col min="8" max="8" width="20.1796875" style="3" bestFit="1" customWidth="1"/>
    <col min="9" max="9" width="21.7265625" bestFit="1" customWidth="1"/>
    <col min="10" max="10" width="3.453125" customWidth="1"/>
    <col min="11" max="11" width="12.26953125" bestFit="1" customWidth="1"/>
    <col min="12" max="12" width="10.453125" customWidth="1"/>
    <col min="13" max="13" width="21.81640625" customWidth="1"/>
    <col min="14" max="14" width="10.1796875" customWidth="1"/>
  </cols>
  <sheetData>
    <row r="1" spans="1:14" x14ac:dyDescent="0.25">
      <c r="A1" s="1" t="s">
        <v>28</v>
      </c>
      <c r="B1" s="1"/>
      <c r="D1"/>
      <c r="E1"/>
      <c r="F1"/>
      <c r="G1"/>
      <c r="H1"/>
    </row>
    <row r="2" spans="1:14" x14ac:dyDescent="0.25">
      <c r="A2" s="1" t="s">
        <v>29</v>
      </c>
      <c r="B2" s="1"/>
      <c r="C2"/>
      <c r="D2"/>
      <c r="E2"/>
      <c r="F2"/>
      <c r="G2"/>
      <c r="H2"/>
      <c r="M2" s="27" t="s">
        <v>59</v>
      </c>
    </row>
    <row r="3" spans="1:14" x14ac:dyDescent="0.25">
      <c r="C3"/>
      <c r="M3" s="27" t="s">
        <v>60</v>
      </c>
    </row>
    <row r="4" spans="1:14" ht="13" thickBot="1" x14ac:dyDescent="0.3">
      <c r="A4" s="5"/>
      <c r="C4" s="6" t="s">
        <v>19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20</v>
      </c>
      <c r="I4" s="6" t="s">
        <v>7</v>
      </c>
      <c r="K4" s="9" t="s">
        <v>6</v>
      </c>
      <c r="M4" s="5"/>
    </row>
    <row r="5" spans="1:14" ht="13" thickBot="1" x14ac:dyDescent="0.3">
      <c r="A5" s="18"/>
      <c r="B5"/>
      <c r="C5" s="19" t="s">
        <v>32</v>
      </c>
      <c r="D5" s="19" t="s">
        <v>33</v>
      </c>
      <c r="E5" s="19" t="s">
        <v>34</v>
      </c>
      <c r="F5" s="20" t="s">
        <v>35</v>
      </c>
      <c r="G5" s="19" t="s">
        <v>36</v>
      </c>
      <c r="H5" s="20" t="s">
        <v>37</v>
      </c>
      <c r="I5" s="19" t="s">
        <v>38</v>
      </c>
      <c r="K5" s="9" t="s">
        <v>39</v>
      </c>
      <c r="M5" s="18"/>
    </row>
    <row r="6" spans="1:14" ht="13" x14ac:dyDescent="0.3">
      <c r="A6" s="21"/>
      <c r="B6"/>
      <c r="C6" s="10"/>
      <c r="D6" s="10"/>
      <c r="E6" s="10"/>
      <c r="F6" s="10"/>
      <c r="G6" s="10"/>
      <c r="H6" s="10"/>
    </row>
    <row r="7" spans="1:14" ht="13" x14ac:dyDescent="0.3">
      <c r="A7" s="22">
        <v>2005</v>
      </c>
      <c r="B7"/>
      <c r="I7" s="3"/>
      <c r="J7" s="3"/>
      <c r="K7" s="16">
        <v>351823.13108200004</v>
      </c>
      <c r="M7" s="22">
        <v>2005</v>
      </c>
      <c r="N7" s="3"/>
    </row>
    <row r="8" spans="1:14" ht="13" x14ac:dyDescent="0.3">
      <c r="A8" s="22">
        <v>2006</v>
      </c>
      <c r="B8"/>
      <c r="I8" s="3"/>
      <c r="J8" s="3"/>
      <c r="K8" s="16">
        <v>353742.70983089996</v>
      </c>
      <c r="M8" s="22">
        <v>2006</v>
      </c>
      <c r="N8" s="3"/>
    </row>
    <row r="9" spans="1:14" ht="13" x14ac:dyDescent="0.3">
      <c r="A9" s="22">
        <v>2007</v>
      </c>
      <c r="B9"/>
      <c r="I9" s="3"/>
      <c r="J9" s="3"/>
      <c r="K9" s="16">
        <v>351139.84554009436</v>
      </c>
      <c r="L9" s="52"/>
      <c r="M9" s="22">
        <v>2007</v>
      </c>
      <c r="N9" s="3"/>
    </row>
    <row r="10" spans="1:14" ht="13" x14ac:dyDescent="0.3">
      <c r="A10" s="22">
        <v>2008</v>
      </c>
      <c r="B10"/>
      <c r="I10" s="3"/>
      <c r="J10" s="3"/>
      <c r="K10" s="16">
        <v>337982.40627623338</v>
      </c>
      <c r="L10" s="52"/>
      <c r="M10" s="22">
        <v>2008</v>
      </c>
      <c r="N10" s="3"/>
    </row>
    <row r="11" spans="1:14" ht="13" x14ac:dyDescent="0.3">
      <c r="A11" s="22">
        <v>2009</v>
      </c>
      <c r="B11"/>
      <c r="I11" s="3"/>
      <c r="J11" s="3"/>
      <c r="K11" s="16">
        <v>321700.60549033614</v>
      </c>
      <c r="L11" s="52"/>
      <c r="M11" s="22">
        <v>2009</v>
      </c>
      <c r="N11" s="3"/>
    </row>
    <row r="12" spans="1:14" ht="13" x14ac:dyDescent="0.3">
      <c r="A12" s="22">
        <v>2010</v>
      </c>
      <c r="B12"/>
      <c r="I12" s="3"/>
      <c r="J12" s="3"/>
      <c r="K12" s="16">
        <v>319383.56997243332</v>
      </c>
      <c r="L12" s="52"/>
      <c r="M12" s="22">
        <v>2010</v>
      </c>
      <c r="N12" s="3"/>
    </row>
    <row r="13" spans="1:14" ht="13" x14ac:dyDescent="0.3">
      <c r="A13" s="22">
        <v>2011</v>
      </c>
      <c r="B13"/>
      <c r="I13" s="3"/>
      <c r="J13" s="3"/>
      <c r="K13" s="16">
        <v>312328.56537999999</v>
      </c>
      <c r="L13" s="52"/>
      <c r="M13" s="22">
        <v>2011</v>
      </c>
      <c r="N13" s="3"/>
    </row>
    <row r="14" spans="1:14" ht="13" x14ac:dyDescent="0.3">
      <c r="A14" s="22">
        <v>2012</v>
      </c>
      <c r="B14"/>
      <c r="I14" s="3"/>
      <c r="J14" s="3"/>
      <c r="K14" s="16">
        <v>303139.33198240004</v>
      </c>
      <c r="L14" s="80"/>
      <c r="M14" s="22">
        <v>2012</v>
      </c>
      <c r="N14" s="3"/>
    </row>
    <row r="15" spans="1:14" ht="13" x14ac:dyDescent="0.3">
      <c r="A15" s="22">
        <v>2013</v>
      </c>
      <c r="B15"/>
      <c r="I15" s="3"/>
      <c r="J15" s="3"/>
      <c r="K15" s="16">
        <v>297921.8661626</v>
      </c>
      <c r="L15" s="12"/>
      <c r="M15" s="22">
        <v>2013</v>
      </c>
      <c r="N15" s="3"/>
    </row>
    <row r="16" spans="1:14" ht="13" x14ac:dyDescent="0.3">
      <c r="A16" s="22">
        <v>2014</v>
      </c>
      <c r="B16"/>
      <c r="I16" s="3"/>
      <c r="J16" s="3"/>
      <c r="K16" s="16">
        <v>295023.27166840009</v>
      </c>
      <c r="M16" s="22">
        <v>2014</v>
      </c>
    </row>
    <row r="17" spans="1:14" ht="13" x14ac:dyDescent="0.3">
      <c r="A17" s="22">
        <v>2015</v>
      </c>
      <c r="B17"/>
      <c r="I17" s="3"/>
      <c r="J17" s="3"/>
      <c r="K17" s="16">
        <v>298326.32318920008</v>
      </c>
      <c r="M17" s="22">
        <v>2015</v>
      </c>
    </row>
    <row r="18" spans="1:14" ht="13" x14ac:dyDescent="0.3">
      <c r="A18" s="22">
        <v>2016</v>
      </c>
      <c r="B18"/>
      <c r="I18" s="3"/>
      <c r="J18" s="3"/>
      <c r="K18" s="3">
        <f>SUM(K99:K102)</f>
        <v>302545.16918150004</v>
      </c>
      <c r="M18" s="22">
        <v>2016</v>
      </c>
    </row>
    <row r="19" spans="1:14" ht="13" x14ac:dyDescent="0.3">
      <c r="A19" s="22">
        <v>2017</v>
      </c>
      <c r="B19"/>
      <c r="I19" s="3"/>
      <c r="J19" s="3"/>
      <c r="K19" s="3">
        <v>308009.1470210001</v>
      </c>
      <c r="M19" s="22">
        <v>2017</v>
      </c>
    </row>
    <row r="20" spans="1:14" ht="13" x14ac:dyDescent="0.3">
      <c r="A20" s="22">
        <v>2018</v>
      </c>
      <c r="B20"/>
      <c r="I20" s="3"/>
      <c r="J20" s="3"/>
      <c r="K20" s="3">
        <f t="shared" ref="K20" si="0">SUM(K109:K112)</f>
        <v>307393.10926669999</v>
      </c>
      <c r="M20" s="22">
        <v>2018</v>
      </c>
    </row>
    <row r="21" spans="1:14" ht="13" x14ac:dyDescent="0.3">
      <c r="A21" s="22">
        <v>2019</v>
      </c>
      <c r="B21"/>
      <c r="I21" s="3"/>
      <c r="J21" s="3"/>
      <c r="K21" s="3">
        <f>SUM(K114:K117)</f>
        <v>314578.40116350004</v>
      </c>
      <c r="M21" s="22">
        <v>2019</v>
      </c>
    </row>
    <row r="22" spans="1:14" ht="13" x14ac:dyDescent="0.3">
      <c r="A22" s="22">
        <v>2020</v>
      </c>
      <c r="B22"/>
      <c r="I22" s="3"/>
      <c r="J22" s="3"/>
      <c r="K22" s="3">
        <f>SUM(K119:K122)</f>
        <v>263645.16643750004</v>
      </c>
      <c r="M22" s="22">
        <v>2020</v>
      </c>
    </row>
    <row r="23" spans="1:14" x14ac:dyDescent="0.25">
      <c r="A23" s="23"/>
      <c r="B23"/>
      <c r="I23" s="3"/>
      <c r="J23" s="3"/>
      <c r="K23" s="83"/>
      <c r="N23" s="76"/>
    </row>
    <row r="24" spans="1:14" ht="13" x14ac:dyDescent="0.3">
      <c r="A24" s="22" t="s">
        <v>261</v>
      </c>
      <c r="B24"/>
      <c r="I24" s="3"/>
      <c r="J24" s="3"/>
      <c r="K24" s="3"/>
      <c r="M24" s="22" t="s">
        <v>262</v>
      </c>
      <c r="N24" s="3"/>
    </row>
    <row r="25" spans="1:14" ht="13" x14ac:dyDescent="0.3">
      <c r="A25" s="22">
        <v>2005</v>
      </c>
      <c r="B25"/>
      <c r="I25" s="3"/>
      <c r="J25" s="3"/>
      <c r="K25" s="3">
        <f>SUM(K183:K190)</f>
        <v>230920.31260066666</v>
      </c>
      <c r="M25" s="22">
        <v>2005</v>
      </c>
      <c r="N25" s="22"/>
    </row>
    <row r="26" spans="1:14" ht="13" x14ac:dyDescent="0.3">
      <c r="A26" s="22">
        <v>2006</v>
      </c>
      <c r="B26"/>
      <c r="I26" s="3"/>
      <c r="J26" s="3"/>
      <c r="K26" s="3">
        <f t="shared" ref="K26" si="1">SUM(K196:K203)</f>
        <v>235515.33425886661</v>
      </c>
      <c r="M26" s="22">
        <v>2006</v>
      </c>
      <c r="N26" s="22"/>
    </row>
    <row r="27" spans="1:14" ht="13" x14ac:dyDescent="0.3">
      <c r="A27" s="22">
        <v>2007</v>
      </c>
      <c r="B27"/>
      <c r="I27" s="3"/>
      <c r="J27" s="3"/>
      <c r="K27" s="3">
        <f t="shared" ref="K27" si="2">SUM(K209:K216)</f>
        <v>231259.80241339619</v>
      </c>
      <c r="M27" s="22">
        <v>2007</v>
      </c>
      <c r="N27" s="22"/>
    </row>
    <row r="28" spans="1:14" ht="13" x14ac:dyDescent="0.3">
      <c r="A28" s="22">
        <v>2008</v>
      </c>
      <c r="B28"/>
      <c r="I28" s="3"/>
      <c r="J28" s="3"/>
      <c r="K28" s="3">
        <f t="shared" ref="K28" si="3">SUM(K222:K229)</f>
        <v>220841.57124615554</v>
      </c>
      <c r="M28" s="22">
        <v>2008</v>
      </c>
      <c r="N28" s="22"/>
    </row>
    <row r="29" spans="1:14" ht="13" x14ac:dyDescent="0.3">
      <c r="A29" s="22">
        <v>2009</v>
      </c>
      <c r="B29"/>
      <c r="I29" s="3"/>
      <c r="J29" s="3"/>
      <c r="K29" s="3">
        <f t="shared" ref="K29" si="4">SUM(K235:K242)</f>
        <v>215121.95077622408</v>
      </c>
      <c r="M29" s="22">
        <v>2009</v>
      </c>
      <c r="N29" s="22"/>
    </row>
    <row r="30" spans="1:14" ht="13" x14ac:dyDescent="0.3">
      <c r="A30" s="22">
        <v>2010</v>
      </c>
      <c r="B30"/>
      <c r="I30" s="3"/>
      <c r="J30" s="3"/>
      <c r="K30" s="3">
        <f t="shared" ref="K30" si="5">SUM(K248:K255)</f>
        <v>209723.44455495558</v>
      </c>
      <c r="M30" s="22">
        <v>2010</v>
      </c>
      <c r="N30" s="22"/>
    </row>
    <row r="31" spans="1:14" ht="13" x14ac:dyDescent="0.3">
      <c r="A31" s="22">
        <v>2011</v>
      </c>
      <c r="B31"/>
      <c r="I31" s="3"/>
      <c r="J31" s="3"/>
      <c r="K31" s="3">
        <f t="shared" ref="K31" si="6">SUM(K261:K268)</f>
        <v>205492.43834733331</v>
      </c>
      <c r="M31" s="22">
        <v>2011</v>
      </c>
      <c r="N31" s="22"/>
    </row>
    <row r="32" spans="1:14" ht="13" x14ac:dyDescent="0.3">
      <c r="A32" s="22">
        <v>2012</v>
      </c>
      <c r="B32"/>
      <c r="I32" s="3"/>
      <c r="J32" s="3"/>
      <c r="K32" s="3">
        <f t="shared" ref="K32" si="7">SUM(K274:K281)</f>
        <v>200923.72704959995</v>
      </c>
      <c r="M32" s="22">
        <v>2012</v>
      </c>
      <c r="N32" s="22"/>
    </row>
    <row r="33" spans="1:14" ht="13" x14ac:dyDescent="0.3">
      <c r="A33" s="22">
        <v>2013</v>
      </c>
      <c r="B33"/>
      <c r="I33" s="3"/>
      <c r="J33" s="3"/>
      <c r="K33" s="3">
        <f t="shared" ref="K33" si="8">SUM(K287:K294)</f>
        <v>198506.57795206667</v>
      </c>
      <c r="M33" s="22">
        <v>2013</v>
      </c>
      <c r="N33" s="22"/>
    </row>
    <row r="34" spans="1:14" ht="13" x14ac:dyDescent="0.3">
      <c r="A34" s="22">
        <v>2014</v>
      </c>
      <c r="B34"/>
      <c r="I34" s="3"/>
      <c r="J34" s="3"/>
      <c r="K34" s="3">
        <f t="shared" ref="K34" si="9">SUM(K300:K307)</f>
        <v>193181.9933954333</v>
      </c>
      <c r="M34" s="22">
        <v>2014</v>
      </c>
      <c r="N34" s="22"/>
    </row>
    <row r="35" spans="1:14" ht="13" x14ac:dyDescent="0.3">
      <c r="A35" s="22">
        <v>2015</v>
      </c>
      <c r="B35"/>
      <c r="I35" s="3"/>
      <c r="J35" s="3"/>
      <c r="K35" s="3">
        <f t="shared" ref="K35" si="10">SUM(K313:K320)</f>
        <v>198469.70988213335</v>
      </c>
      <c r="M35" s="22">
        <v>2015</v>
      </c>
      <c r="N35" s="22"/>
    </row>
    <row r="36" spans="1:14" ht="13" x14ac:dyDescent="0.3">
      <c r="A36" s="22">
        <v>2016</v>
      </c>
      <c r="B36"/>
      <c r="I36" s="3"/>
      <c r="J36" s="3"/>
      <c r="K36" s="3">
        <f t="shared" ref="K36" si="11">SUM(K326:K333)</f>
        <v>197969.38181300001</v>
      </c>
      <c r="M36" s="22">
        <v>2016</v>
      </c>
      <c r="N36" s="22"/>
    </row>
    <row r="37" spans="1:14" ht="13" x14ac:dyDescent="0.3">
      <c r="A37" s="22">
        <v>2017</v>
      </c>
      <c r="B37"/>
      <c r="I37" s="3"/>
      <c r="J37" s="3"/>
      <c r="K37" s="3">
        <f t="shared" ref="K37" si="12">SUM(K339:K346)</f>
        <v>201731.30149066664</v>
      </c>
      <c r="M37" s="22">
        <v>2017</v>
      </c>
      <c r="N37" s="22"/>
    </row>
    <row r="38" spans="1:14" ht="13" x14ac:dyDescent="0.3">
      <c r="A38" s="22">
        <v>2018</v>
      </c>
      <c r="B38"/>
      <c r="I38" s="3"/>
      <c r="J38" s="3"/>
      <c r="K38" s="3">
        <f t="shared" ref="K38" si="13">SUM(K352:K359)</f>
        <v>201775.88460113335</v>
      </c>
      <c r="M38" s="22">
        <v>2018</v>
      </c>
      <c r="N38" s="22"/>
    </row>
    <row r="39" spans="1:14" ht="13" x14ac:dyDescent="0.3">
      <c r="A39" s="22">
        <v>2019</v>
      </c>
      <c r="B39"/>
      <c r="I39" s="3"/>
      <c r="J39" s="3"/>
      <c r="K39" s="3">
        <f t="shared" ref="K39" si="14">SUM(K365:K372)</f>
        <v>210860.4817343333</v>
      </c>
      <c r="M39" s="22">
        <v>2019</v>
      </c>
      <c r="N39" s="22"/>
    </row>
    <row r="40" spans="1:14" ht="13" x14ac:dyDescent="0.3">
      <c r="A40" s="22">
        <v>2020</v>
      </c>
      <c r="B40"/>
      <c r="I40" s="3"/>
      <c r="J40" s="3"/>
      <c r="K40" s="3">
        <f t="shared" ref="K40" si="15">SUM(K378:K385)</f>
        <v>175230.38340433332</v>
      </c>
      <c r="M40" s="22">
        <v>2020</v>
      </c>
      <c r="N40" s="22"/>
    </row>
    <row r="41" spans="1:14" ht="13" x14ac:dyDescent="0.3">
      <c r="A41" s="22">
        <v>2021</v>
      </c>
      <c r="B41"/>
      <c r="I41" s="3"/>
      <c r="J41" s="3"/>
      <c r="K41" s="3">
        <f>SUM(K391:K398)</f>
        <v>175463.02929633335</v>
      </c>
      <c r="M41" s="22">
        <v>2021</v>
      </c>
      <c r="N41" s="22"/>
    </row>
    <row r="42" spans="1:14" ht="13" x14ac:dyDescent="0.3">
      <c r="A42" s="22"/>
      <c r="B42"/>
      <c r="I42" s="3"/>
      <c r="J42" s="3"/>
      <c r="K42" s="51"/>
      <c r="M42" s="22"/>
      <c r="N42" s="3"/>
    </row>
    <row r="43" spans="1:14" ht="13.5" thickBot="1" x14ac:dyDescent="0.35">
      <c r="A43" s="2"/>
      <c r="B43"/>
      <c r="C43" s="24"/>
      <c r="D43" s="25"/>
      <c r="E43" s="25"/>
      <c r="F43" s="25"/>
      <c r="G43" s="25"/>
      <c r="H43" s="25"/>
      <c r="I43" s="25"/>
      <c r="J43" s="25"/>
      <c r="K43" s="53"/>
      <c r="M43" s="2"/>
      <c r="N43" s="3"/>
    </row>
    <row r="44" spans="1:14" x14ac:dyDescent="0.25">
      <c r="A44" s="23" t="s">
        <v>40</v>
      </c>
      <c r="B44"/>
      <c r="I44" s="3"/>
      <c r="J44" s="3"/>
      <c r="K44" s="16">
        <v>88251.950196500024</v>
      </c>
      <c r="M44" s="26" t="s">
        <v>61</v>
      </c>
      <c r="N44" s="3"/>
    </row>
    <row r="45" spans="1:14" x14ac:dyDescent="0.25">
      <c r="A45" s="23" t="s">
        <v>41</v>
      </c>
      <c r="B45"/>
      <c r="I45" s="3"/>
      <c r="J45" s="3"/>
      <c r="K45" s="16">
        <v>86565.896104500003</v>
      </c>
      <c r="M45" s="26" t="s">
        <v>62</v>
      </c>
      <c r="N45" s="3"/>
    </row>
    <row r="46" spans="1:14" x14ac:dyDescent="0.25">
      <c r="A46" s="23" t="s">
        <v>42</v>
      </c>
      <c r="B46"/>
      <c r="I46" s="3"/>
      <c r="J46" s="3"/>
      <c r="K46" s="16">
        <v>87452.168422499992</v>
      </c>
      <c r="M46" s="26" t="s">
        <v>63</v>
      </c>
      <c r="N46" s="3"/>
    </row>
    <row r="47" spans="1:14" x14ac:dyDescent="0.25">
      <c r="A47" s="23" t="s">
        <v>43</v>
      </c>
      <c r="B47"/>
      <c r="I47" s="3"/>
      <c r="J47" s="3"/>
      <c r="K47" s="16">
        <v>89553.116358500018</v>
      </c>
      <c r="M47" s="26" t="s">
        <v>64</v>
      </c>
      <c r="N47" s="3"/>
    </row>
    <row r="48" spans="1:14" x14ac:dyDescent="0.25">
      <c r="A48" s="23"/>
      <c r="B48"/>
      <c r="I48" s="3"/>
      <c r="J48" s="3"/>
      <c r="K48" s="3"/>
      <c r="N48" s="3"/>
    </row>
    <row r="49" spans="1:14" x14ac:dyDescent="0.25">
      <c r="A49" s="23" t="s">
        <v>44</v>
      </c>
      <c r="B49"/>
      <c r="I49" s="3"/>
      <c r="J49" s="3"/>
      <c r="K49" s="16">
        <v>91911.584799824996</v>
      </c>
      <c r="M49" s="26" t="s">
        <v>81</v>
      </c>
      <c r="N49" s="3"/>
    </row>
    <row r="50" spans="1:14" x14ac:dyDescent="0.25">
      <c r="A50" s="23" t="s">
        <v>45</v>
      </c>
      <c r="B50"/>
      <c r="I50" s="3"/>
      <c r="J50" s="3"/>
      <c r="K50" s="16">
        <v>87376.015151025014</v>
      </c>
      <c r="M50" s="26" t="s">
        <v>82</v>
      </c>
      <c r="N50" s="3"/>
    </row>
    <row r="51" spans="1:14" x14ac:dyDescent="0.25">
      <c r="A51" s="23" t="s">
        <v>46</v>
      </c>
      <c r="B51"/>
      <c r="I51" s="3"/>
      <c r="J51" s="3"/>
      <c r="K51" s="16">
        <v>85348.380197025006</v>
      </c>
      <c r="M51" s="26" t="s">
        <v>83</v>
      </c>
      <c r="N51" s="3"/>
    </row>
    <row r="52" spans="1:14" x14ac:dyDescent="0.25">
      <c r="A52" s="23" t="s">
        <v>47</v>
      </c>
      <c r="B52"/>
      <c r="I52" s="3"/>
      <c r="J52" s="3"/>
      <c r="K52" s="16">
        <v>89106.729683025012</v>
      </c>
      <c r="M52" s="26" t="s">
        <v>84</v>
      </c>
      <c r="N52" s="3"/>
    </row>
    <row r="53" spans="1:14" x14ac:dyDescent="0.25">
      <c r="A53" s="23"/>
      <c r="B53"/>
      <c r="I53" s="3"/>
      <c r="J53" s="3"/>
      <c r="K53" s="3"/>
      <c r="N53" s="3"/>
    </row>
    <row r="54" spans="1:14" x14ac:dyDescent="0.25">
      <c r="A54" s="23" t="s">
        <v>48</v>
      </c>
      <c r="B54"/>
      <c r="I54" s="3"/>
      <c r="J54" s="3"/>
      <c r="K54" s="16">
        <v>87363.910335523571</v>
      </c>
      <c r="M54" s="26" t="s">
        <v>85</v>
      </c>
      <c r="N54" s="3"/>
    </row>
    <row r="55" spans="1:14" x14ac:dyDescent="0.25">
      <c r="A55" s="23" t="s">
        <v>49</v>
      </c>
      <c r="B55"/>
      <c r="I55" s="3"/>
      <c r="J55" s="3"/>
      <c r="K55" s="16">
        <v>85371.930427523548</v>
      </c>
      <c r="M55" s="26" t="s">
        <v>86</v>
      </c>
      <c r="N55" s="3"/>
    </row>
    <row r="56" spans="1:14" x14ac:dyDescent="0.25">
      <c r="A56" s="23" t="s">
        <v>50</v>
      </c>
      <c r="B56"/>
      <c r="I56" s="3"/>
      <c r="J56" s="3"/>
      <c r="K56" s="16">
        <v>86672.429313523593</v>
      </c>
      <c r="M56" s="26" t="s">
        <v>87</v>
      </c>
      <c r="N56" s="3"/>
    </row>
    <row r="57" spans="1:14" x14ac:dyDescent="0.25">
      <c r="A57" s="23" t="s">
        <v>51</v>
      </c>
      <c r="B57"/>
      <c r="I57" s="3"/>
      <c r="J57" s="3"/>
      <c r="K57" s="16">
        <v>91731.575463523608</v>
      </c>
      <c r="M57" s="26" t="s">
        <v>88</v>
      </c>
      <c r="N57" s="3"/>
    </row>
    <row r="58" spans="1:14" x14ac:dyDescent="0.25">
      <c r="A58" s="23"/>
      <c r="B58"/>
      <c r="I58" s="3"/>
      <c r="J58" s="3"/>
      <c r="K58" s="3"/>
      <c r="N58" s="3"/>
    </row>
    <row r="59" spans="1:14" x14ac:dyDescent="0.25">
      <c r="A59" s="23" t="s">
        <v>52</v>
      </c>
      <c r="B59"/>
      <c r="I59" s="3"/>
      <c r="J59" s="3"/>
      <c r="K59" s="16">
        <v>82748.887675558333</v>
      </c>
      <c r="M59" s="26" t="s">
        <v>89</v>
      </c>
      <c r="N59" s="3"/>
    </row>
    <row r="60" spans="1:14" x14ac:dyDescent="0.25">
      <c r="A60" s="23" t="s">
        <v>53</v>
      </c>
      <c r="B60"/>
      <c r="I60" s="3"/>
      <c r="J60" s="3"/>
      <c r="K60" s="16">
        <v>84613.084959558313</v>
      </c>
      <c r="M60" s="26" t="s">
        <v>90</v>
      </c>
      <c r="N60" s="3"/>
    </row>
    <row r="61" spans="1:14" x14ac:dyDescent="0.25">
      <c r="A61" s="23" t="s">
        <v>54</v>
      </c>
      <c r="B61"/>
      <c r="I61" s="3"/>
      <c r="J61" s="3"/>
      <c r="K61" s="16">
        <v>83136.773303558308</v>
      </c>
      <c r="M61" s="26" t="s">
        <v>91</v>
      </c>
      <c r="N61" s="3"/>
    </row>
    <row r="62" spans="1:14" x14ac:dyDescent="0.25">
      <c r="A62" s="23" t="s">
        <v>55</v>
      </c>
      <c r="B62"/>
      <c r="I62" s="3"/>
      <c r="J62" s="3"/>
      <c r="K62" s="16">
        <v>87483.660337558336</v>
      </c>
      <c r="M62" s="26" t="s">
        <v>92</v>
      </c>
      <c r="N62" s="3"/>
    </row>
    <row r="63" spans="1:14" x14ac:dyDescent="0.25">
      <c r="A63" s="23"/>
      <c r="B63"/>
      <c r="I63" s="3"/>
      <c r="J63" s="3"/>
      <c r="K63" s="3"/>
      <c r="N63" s="3"/>
    </row>
    <row r="64" spans="1:14" x14ac:dyDescent="0.25">
      <c r="A64" s="23" t="s">
        <v>56</v>
      </c>
      <c r="B64"/>
      <c r="I64" s="3"/>
      <c r="J64" s="3"/>
      <c r="K64" s="16">
        <v>83993.280648584026</v>
      </c>
      <c r="M64" s="26" t="s">
        <v>93</v>
      </c>
      <c r="N64" s="3"/>
    </row>
    <row r="65" spans="1:14" x14ac:dyDescent="0.25">
      <c r="A65" s="23" t="s">
        <v>57</v>
      </c>
      <c r="B65"/>
      <c r="I65" s="3"/>
      <c r="J65" s="3"/>
      <c r="K65" s="16">
        <v>78519.789796584009</v>
      </c>
      <c r="M65" s="26" t="s">
        <v>94</v>
      </c>
      <c r="N65" s="3"/>
    </row>
    <row r="66" spans="1:14" x14ac:dyDescent="0.25">
      <c r="A66" s="23" t="s">
        <v>58</v>
      </c>
      <c r="B66"/>
      <c r="I66" s="3"/>
      <c r="J66" s="3"/>
      <c r="K66" s="16">
        <v>79210.695236584041</v>
      </c>
      <c r="M66" s="26" t="s">
        <v>95</v>
      </c>
      <c r="N66" s="3"/>
    </row>
    <row r="67" spans="1:14" x14ac:dyDescent="0.25">
      <c r="A67" s="23" t="s">
        <v>96</v>
      </c>
      <c r="B67"/>
      <c r="I67" s="3"/>
      <c r="J67" s="3"/>
      <c r="K67" s="16">
        <v>79976.839808584002</v>
      </c>
      <c r="M67" s="26" t="s">
        <v>97</v>
      </c>
      <c r="N67" s="3"/>
    </row>
    <row r="68" spans="1:14" x14ac:dyDescent="0.25">
      <c r="A68" s="23"/>
      <c r="B68"/>
      <c r="I68" s="3"/>
      <c r="J68" s="3"/>
      <c r="K68" s="3"/>
      <c r="M68" s="26"/>
      <c r="N68" s="3"/>
    </row>
    <row r="69" spans="1:14" x14ac:dyDescent="0.25">
      <c r="A69" s="32" t="s">
        <v>98</v>
      </c>
      <c r="B69"/>
      <c r="I69" s="3"/>
      <c r="J69" s="3"/>
      <c r="K69" s="16">
        <v>79429.780510108336</v>
      </c>
      <c r="M69" s="26" t="s">
        <v>99</v>
      </c>
      <c r="N69" s="3"/>
    </row>
    <row r="70" spans="1:14" x14ac:dyDescent="0.25">
      <c r="A70" s="32" t="s">
        <v>114</v>
      </c>
      <c r="B70"/>
      <c r="I70" s="3"/>
      <c r="J70" s="3"/>
      <c r="K70" s="16">
        <v>78531.018886108344</v>
      </c>
      <c r="M70" s="26" t="s">
        <v>126</v>
      </c>
      <c r="N70" s="3"/>
    </row>
    <row r="71" spans="1:14" x14ac:dyDescent="0.25">
      <c r="A71" s="32" t="s">
        <v>127</v>
      </c>
      <c r="B71"/>
      <c r="I71" s="3"/>
      <c r="J71" s="3"/>
      <c r="K71" s="16">
        <v>80212.714534108338</v>
      </c>
      <c r="M71" s="26" t="s">
        <v>128</v>
      </c>
      <c r="N71" s="3"/>
    </row>
    <row r="72" spans="1:14" x14ac:dyDescent="0.25">
      <c r="A72" s="32" t="s">
        <v>132</v>
      </c>
      <c r="B72"/>
      <c r="I72" s="3"/>
      <c r="J72" s="3"/>
      <c r="K72" s="16">
        <v>81210.05604210835</v>
      </c>
      <c r="M72" s="26" t="s">
        <v>133</v>
      </c>
      <c r="N72" s="3"/>
    </row>
    <row r="73" spans="1:14" x14ac:dyDescent="0.25">
      <c r="A73" s="32"/>
      <c r="B73"/>
      <c r="I73" s="3"/>
      <c r="J73" s="3"/>
      <c r="K73" s="3"/>
      <c r="M73" s="26"/>
      <c r="N73" s="3"/>
    </row>
    <row r="74" spans="1:14" x14ac:dyDescent="0.25">
      <c r="A74" s="32" t="s">
        <v>134</v>
      </c>
      <c r="B74"/>
      <c r="I74" s="3"/>
      <c r="J74" s="3"/>
      <c r="K74" s="16">
        <v>75760.363929250001</v>
      </c>
      <c r="M74" s="26" t="s">
        <v>135</v>
      </c>
      <c r="N74" s="3"/>
    </row>
    <row r="75" spans="1:14" x14ac:dyDescent="0.25">
      <c r="A75" s="32" t="s">
        <v>139</v>
      </c>
      <c r="B75"/>
      <c r="I75" s="3"/>
      <c r="J75" s="3"/>
      <c r="K75" s="16">
        <v>78214.052443249995</v>
      </c>
      <c r="M75" s="26" t="s">
        <v>140</v>
      </c>
      <c r="N75" s="3"/>
    </row>
    <row r="76" spans="1:14" x14ac:dyDescent="0.25">
      <c r="A76" s="32" t="s">
        <v>141</v>
      </c>
      <c r="B76"/>
      <c r="I76" s="3"/>
      <c r="J76" s="3"/>
      <c r="K76" s="16">
        <v>79110.05801524999</v>
      </c>
      <c r="M76" s="26" t="s">
        <v>142</v>
      </c>
      <c r="N76" s="3"/>
    </row>
    <row r="77" spans="1:14" x14ac:dyDescent="0.25">
      <c r="A77" s="32" t="s">
        <v>151</v>
      </c>
      <c r="B77"/>
      <c r="I77" s="3"/>
      <c r="J77" s="3"/>
      <c r="K77" s="16">
        <v>79244.141887249993</v>
      </c>
      <c r="M77" s="26" t="s">
        <v>152</v>
      </c>
      <c r="N77" s="3"/>
    </row>
    <row r="78" spans="1:14" x14ac:dyDescent="0.25">
      <c r="A78" s="32"/>
      <c r="B78"/>
      <c r="I78" s="3"/>
      <c r="J78" s="3"/>
      <c r="K78" s="3"/>
      <c r="M78" s="26"/>
      <c r="N78" s="3"/>
    </row>
    <row r="79" spans="1:14" x14ac:dyDescent="0.25">
      <c r="A79" s="32" t="s">
        <v>156</v>
      </c>
      <c r="B79"/>
      <c r="I79" s="3"/>
      <c r="J79" s="3"/>
      <c r="K79" s="16">
        <v>74256.115426100005</v>
      </c>
      <c r="M79" s="26" t="s">
        <v>157</v>
      </c>
      <c r="N79" s="3"/>
    </row>
    <row r="80" spans="1:14" x14ac:dyDescent="0.25">
      <c r="A80" s="32" t="s">
        <v>159</v>
      </c>
      <c r="B80"/>
      <c r="I80" s="3"/>
      <c r="J80" s="3"/>
      <c r="K80" s="16">
        <v>75134.787032100008</v>
      </c>
      <c r="M80" s="26" t="s">
        <v>160</v>
      </c>
      <c r="N80" s="3"/>
    </row>
    <row r="81" spans="1:14" x14ac:dyDescent="0.25">
      <c r="A81" s="32" t="s">
        <v>161</v>
      </c>
      <c r="B81"/>
      <c r="I81" s="3"/>
      <c r="J81" s="3"/>
      <c r="K81" s="16">
        <v>77837.584970100012</v>
      </c>
      <c r="M81" s="26" t="s">
        <v>162</v>
      </c>
      <c r="N81" s="3"/>
    </row>
    <row r="82" spans="1:14" x14ac:dyDescent="0.25">
      <c r="A82" s="32" t="s">
        <v>163</v>
      </c>
      <c r="B82"/>
      <c r="I82" s="3"/>
      <c r="J82" s="3"/>
      <c r="K82" s="16">
        <v>76107.568954100017</v>
      </c>
      <c r="M82" s="26" t="s">
        <v>164</v>
      </c>
      <c r="N82" s="3"/>
    </row>
    <row r="83" spans="1:14" x14ac:dyDescent="0.25">
      <c r="A83" s="32"/>
      <c r="B83"/>
      <c r="I83" s="3"/>
      <c r="J83" s="3"/>
      <c r="K83" s="3"/>
      <c r="M83" s="26"/>
      <c r="N83" s="3"/>
    </row>
    <row r="84" spans="1:14" x14ac:dyDescent="0.25">
      <c r="A84" s="32" t="s">
        <v>165</v>
      </c>
      <c r="B84"/>
      <c r="I84" s="3"/>
      <c r="J84" s="3"/>
      <c r="K84" s="16">
        <v>70761.801266400013</v>
      </c>
      <c r="M84" s="26" t="s">
        <v>166</v>
      </c>
      <c r="N84" s="3"/>
    </row>
    <row r="85" spans="1:14" x14ac:dyDescent="0.25">
      <c r="A85" s="32" t="s">
        <v>167</v>
      </c>
      <c r="B85"/>
      <c r="I85" s="3"/>
      <c r="J85" s="3"/>
      <c r="K85" s="16">
        <v>76230.94932340004</v>
      </c>
      <c r="L85" s="3"/>
      <c r="M85" s="26" t="s">
        <v>168</v>
      </c>
      <c r="N85" s="3"/>
    </row>
    <row r="86" spans="1:14" x14ac:dyDescent="0.25">
      <c r="A86" s="32" t="s">
        <v>169</v>
      </c>
      <c r="B86"/>
      <c r="I86" s="3"/>
      <c r="J86" s="3"/>
      <c r="K86" s="16">
        <v>76991.916829400012</v>
      </c>
      <c r="L86" s="3"/>
      <c r="M86" s="26" t="s">
        <v>170</v>
      </c>
      <c r="N86" s="3"/>
    </row>
    <row r="87" spans="1:14" x14ac:dyDescent="0.25">
      <c r="A87" s="32" t="s">
        <v>171</v>
      </c>
      <c r="B87"/>
      <c r="I87" s="3"/>
      <c r="J87" s="3"/>
      <c r="K87" s="16">
        <v>73907.862343400018</v>
      </c>
      <c r="L87" s="3"/>
      <c r="M87" s="26" t="s">
        <v>172</v>
      </c>
    </row>
    <row r="88" spans="1:14" x14ac:dyDescent="0.25">
      <c r="A88" s="32"/>
      <c r="B88"/>
      <c r="I88" s="3"/>
      <c r="J88" s="3"/>
      <c r="K88" s="3"/>
      <c r="L88" s="3"/>
      <c r="M88" s="26"/>
    </row>
    <row r="89" spans="1:14" x14ac:dyDescent="0.25">
      <c r="A89" s="32" t="s">
        <v>173</v>
      </c>
      <c r="B89"/>
      <c r="I89" s="3"/>
      <c r="J89" s="3"/>
      <c r="K89" s="16">
        <v>68813.64867772501</v>
      </c>
      <c r="L89" s="3"/>
      <c r="M89" s="26" t="s">
        <v>174</v>
      </c>
    </row>
    <row r="90" spans="1:14" x14ac:dyDescent="0.25">
      <c r="A90" s="32" t="s">
        <v>175</v>
      </c>
      <c r="B90"/>
      <c r="I90" s="3"/>
      <c r="J90" s="3"/>
      <c r="K90" s="16">
        <v>73690.43468822501</v>
      </c>
      <c r="L90" s="3"/>
      <c r="M90" s="26" t="s">
        <v>176</v>
      </c>
    </row>
    <row r="91" spans="1:14" x14ac:dyDescent="0.25">
      <c r="A91" s="32" t="s">
        <v>177</v>
      </c>
      <c r="B91"/>
      <c r="I91" s="3"/>
      <c r="J91" s="3"/>
      <c r="K91" s="16">
        <v>77186.726232224988</v>
      </c>
      <c r="L91" s="3"/>
      <c r="M91" s="26" t="s">
        <v>178</v>
      </c>
    </row>
    <row r="92" spans="1:14" x14ac:dyDescent="0.25">
      <c r="A92" s="32" t="s">
        <v>179</v>
      </c>
      <c r="B92"/>
      <c r="I92" s="3"/>
      <c r="J92" s="3"/>
      <c r="K92" s="16">
        <v>75332.462070224996</v>
      </c>
      <c r="L92" s="3"/>
      <c r="M92" s="26" t="s">
        <v>180</v>
      </c>
    </row>
    <row r="93" spans="1:14" x14ac:dyDescent="0.25">
      <c r="A93" s="32"/>
      <c r="B93"/>
      <c r="I93" s="3"/>
      <c r="J93" s="3"/>
      <c r="K93" s="3"/>
      <c r="L93" s="3"/>
      <c r="M93" s="26"/>
    </row>
    <row r="94" spans="1:14" x14ac:dyDescent="0.25">
      <c r="A94" s="32" t="s">
        <v>181</v>
      </c>
      <c r="B94"/>
      <c r="I94" s="3"/>
      <c r="J94" s="3"/>
      <c r="K94" s="16">
        <v>71788.841398300006</v>
      </c>
      <c r="L94" s="3"/>
      <c r="M94" s="26" t="s">
        <v>185</v>
      </c>
    </row>
    <row r="95" spans="1:14" x14ac:dyDescent="0.25">
      <c r="A95" s="32" t="s">
        <v>182</v>
      </c>
      <c r="B95"/>
      <c r="I95" s="3"/>
      <c r="J95" s="3"/>
      <c r="K95" s="16">
        <v>74483.679552300004</v>
      </c>
      <c r="L95" s="3"/>
      <c r="M95" s="26" t="s">
        <v>186</v>
      </c>
    </row>
    <row r="96" spans="1:14" x14ac:dyDescent="0.25">
      <c r="A96" s="32" t="s">
        <v>183</v>
      </c>
      <c r="B96"/>
      <c r="I96" s="3"/>
      <c r="J96" s="3"/>
      <c r="K96" s="16">
        <v>78021.202722300004</v>
      </c>
      <c r="L96" s="3"/>
      <c r="M96" s="26" t="s">
        <v>187</v>
      </c>
    </row>
    <row r="97" spans="1:13" x14ac:dyDescent="0.25">
      <c r="A97" s="32" t="s">
        <v>184</v>
      </c>
      <c r="B97"/>
      <c r="I97" s="3"/>
      <c r="J97" s="3"/>
      <c r="K97" s="16">
        <v>74032.599516300019</v>
      </c>
      <c r="L97" s="3"/>
      <c r="M97" s="26" t="s">
        <v>188</v>
      </c>
    </row>
    <row r="98" spans="1:13" x14ac:dyDescent="0.25">
      <c r="A98" s="32"/>
      <c r="B98"/>
      <c r="I98" s="3"/>
      <c r="J98" s="3"/>
      <c r="K98" s="3"/>
      <c r="L98" s="3"/>
      <c r="M98" s="26"/>
    </row>
    <row r="99" spans="1:13" x14ac:dyDescent="0.25">
      <c r="A99" s="32" t="s">
        <v>193</v>
      </c>
      <c r="B99"/>
      <c r="I99" s="3"/>
      <c r="J99" s="3"/>
      <c r="K99" s="3">
        <f>SUM(K326:K328)</f>
        <v>69978.305981375001</v>
      </c>
      <c r="L99" s="3"/>
      <c r="M99" s="26" t="s">
        <v>189</v>
      </c>
    </row>
    <row r="100" spans="1:13" x14ac:dyDescent="0.25">
      <c r="A100" s="32" t="s">
        <v>194</v>
      </c>
      <c r="B100"/>
      <c r="I100" s="3"/>
      <c r="J100" s="3"/>
      <c r="K100" s="3">
        <f>SUM(K328:K330)</f>
        <v>74805.854179375005</v>
      </c>
      <c r="L100" s="3"/>
      <c r="M100" s="26" t="s">
        <v>190</v>
      </c>
    </row>
    <row r="101" spans="1:13" x14ac:dyDescent="0.25">
      <c r="A101" s="32" t="s">
        <v>195</v>
      </c>
      <c r="B101"/>
      <c r="I101" s="3"/>
      <c r="J101" s="3"/>
      <c r="K101" s="3">
        <f>SUM(K331:K333)</f>
        <v>77845.886621375015</v>
      </c>
      <c r="L101" s="3"/>
      <c r="M101" s="26" t="s">
        <v>191</v>
      </c>
    </row>
    <row r="102" spans="1:13" x14ac:dyDescent="0.25">
      <c r="A102" s="32" t="s">
        <v>196</v>
      </c>
      <c r="B102"/>
      <c r="I102" s="3"/>
      <c r="J102" s="3"/>
      <c r="K102" s="3">
        <f>SUM(K334:K336)</f>
        <v>79915.122399375017</v>
      </c>
      <c r="L102" s="3"/>
      <c r="M102" s="26" t="s">
        <v>192</v>
      </c>
    </row>
    <row r="103" spans="1:13" x14ac:dyDescent="0.25">
      <c r="A103" s="32"/>
      <c r="B103"/>
      <c r="I103" s="3"/>
      <c r="J103" s="3"/>
      <c r="K103" s="3"/>
      <c r="L103" s="3"/>
      <c r="M103" s="26"/>
    </row>
    <row r="104" spans="1:13" x14ac:dyDescent="0.25">
      <c r="A104" s="32" t="s">
        <v>198</v>
      </c>
      <c r="B104"/>
      <c r="I104" s="3"/>
      <c r="J104" s="3"/>
      <c r="K104" s="16">
        <v>71846.439425750024</v>
      </c>
      <c r="L104" s="3"/>
      <c r="M104" s="26" t="s">
        <v>202</v>
      </c>
    </row>
    <row r="105" spans="1:13" x14ac:dyDescent="0.25">
      <c r="A105" s="32" t="s">
        <v>199</v>
      </c>
      <c r="B105"/>
      <c r="I105" s="3"/>
      <c r="J105" s="3"/>
      <c r="K105" s="16">
        <v>78129.754315750019</v>
      </c>
      <c r="L105" s="3"/>
      <c r="M105" s="26" t="s">
        <v>203</v>
      </c>
    </row>
    <row r="106" spans="1:13" x14ac:dyDescent="0.25">
      <c r="A106" s="32" t="s">
        <v>200</v>
      </c>
      <c r="B106"/>
      <c r="I106" s="3"/>
      <c r="J106" s="3"/>
      <c r="K106" s="16">
        <v>77928.174685750026</v>
      </c>
      <c r="L106" s="3"/>
      <c r="M106" s="26" t="s">
        <v>204</v>
      </c>
    </row>
    <row r="107" spans="1:13" x14ac:dyDescent="0.25">
      <c r="A107" s="32" t="s">
        <v>201</v>
      </c>
      <c r="B107"/>
      <c r="I107" s="3"/>
      <c r="J107" s="3"/>
      <c r="K107" s="16">
        <v>80104.778593750016</v>
      </c>
      <c r="L107" s="3"/>
      <c r="M107" s="26" t="s">
        <v>205</v>
      </c>
    </row>
    <row r="108" spans="1:13" x14ac:dyDescent="0.25">
      <c r="A108" s="32"/>
      <c r="B108"/>
      <c r="I108" s="3"/>
      <c r="J108" s="3"/>
      <c r="K108" s="3"/>
      <c r="L108" s="3"/>
      <c r="M108" s="26"/>
    </row>
    <row r="109" spans="1:13" s="57" customFormat="1" x14ac:dyDescent="0.25">
      <c r="A109" s="32" t="s">
        <v>206</v>
      </c>
      <c r="C109" s="3"/>
      <c r="D109" s="3"/>
      <c r="E109" s="3"/>
      <c r="F109" s="3"/>
      <c r="G109" s="3"/>
      <c r="H109" s="3"/>
      <c r="I109" s="3"/>
      <c r="J109" s="3"/>
      <c r="K109" s="3">
        <f t="shared" ref="K109" si="16">SUM(K352:K354)</f>
        <v>72815.294330674995</v>
      </c>
      <c r="M109" s="26" t="s">
        <v>210</v>
      </c>
    </row>
    <row r="110" spans="1:13" s="57" customFormat="1" x14ac:dyDescent="0.25">
      <c r="A110" s="32" t="s">
        <v>207</v>
      </c>
      <c r="C110" s="3"/>
      <c r="D110" s="3"/>
      <c r="E110" s="3"/>
      <c r="F110" s="3"/>
      <c r="G110" s="3"/>
      <c r="H110" s="3"/>
      <c r="I110" s="3"/>
      <c r="J110" s="3"/>
      <c r="K110" s="3">
        <f t="shared" ref="K110" si="17">SUM(K355:K357)</f>
        <v>75756.337582675013</v>
      </c>
      <c r="L110" s="3"/>
      <c r="M110" s="26" t="s">
        <v>211</v>
      </c>
    </row>
    <row r="111" spans="1:13" s="57" customFormat="1" x14ac:dyDescent="0.25">
      <c r="A111" s="32" t="s">
        <v>208</v>
      </c>
      <c r="C111" s="3"/>
      <c r="D111" s="3"/>
      <c r="E111" s="3"/>
      <c r="F111" s="3"/>
      <c r="G111" s="3"/>
      <c r="H111" s="3"/>
      <c r="I111" s="3"/>
      <c r="J111" s="3"/>
      <c r="K111" s="3">
        <f t="shared" ref="K111" si="18">SUM(K358:K360)</f>
        <v>78487.660672675003</v>
      </c>
      <c r="L111" s="3"/>
      <c r="M111" s="26" t="s">
        <v>212</v>
      </c>
    </row>
    <row r="112" spans="1:13" s="57" customFormat="1" x14ac:dyDescent="0.25">
      <c r="A112" s="32" t="s">
        <v>209</v>
      </c>
      <c r="C112" s="3"/>
      <c r="D112" s="3"/>
      <c r="E112" s="3"/>
      <c r="F112" s="3"/>
      <c r="G112" s="3"/>
      <c r="H112" s="3"/>
      <c r="I112" s="3"/>
      <c r="J112" s="3"/>
      <c r="K112" s="3">
        <f>SUM(K361:K363)</f>
        <v>80333.816680674994</v>
      </c>
      <c r="L112" s="3"/>
      <c r="M112" s="26" t="s">
        <v>213</v>
      </c>
    </row>
    <row r="113" spans="1:13" s="57" customFormat="1" x14ac:dyDescent="0.25">
      <c r="A113" s="32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26"/>
    </row>
    <row r="114" spans="1:13" s="57" customFormat="1" x14ac:dyDescent="0.25">
      <c r="A114" s="32" t="s">
        <v>214</v>
      </c>
      <c r="C114" s="3"/>
      <c r="D114" s="3"/>
      <c r="E114" s="3"/>
      <c r="F114" s="3"/>
      <c r="G114" s="3"/>
      <c r="H114" s="3"/>
      <c r="I114" s="3"/>
      <c r="J114" s="3"/>
      <c r="K114" s="3">
        <f>SUM(K365:K367)</f>
        <v>71879.169147374996</v>
      </c>
      <c r="M114" s="26" t="s">
        <v>217</v>
      </c>
    </row>
    <row r="115" spans="1:13" s="57" customFormat="1" x14ac:dyDescent="0.25">
      <c r="A115" s="32" t="s">
        <v>215</v>
      </c>
      <c r="C115" s="3"/>
      <c r="D115" s="3"/>
      <c r="E115" s="3"/>
      <c r="F115" s="3"/>
      <c r="G115" s="3"/>
      <c r="H115" s="3"/>
      <c r="I115" s="3"/>
      <c r="J115" s="3"/>
      <c r="K115" s="3">
        <f>SUM(K368:K370)</f>
        <v>85361.219001374993</v>
      </c>
      <c r="L115" s="3"/>
      <c r="M115" s="26" t="s">
        <v>218</v>
      </c>
    </row>
    <row r="116" spans="1:13" s="57" customFormat="1" x14ac:dyDescent="0.25">
      <c r="A116" s="32" t="s">
        <v>216</v>
      </c>
      <c r="C116" s="3"/>
      <c r="D116" s="3"/>
      <c r="E116" s="3"/>
      <c r="F116" s="3"/>
      <c r="G116" s="3"/>
      <c r="H116" s="3"/>
      <c r="I116" s="3"/>
      <c r="J116" s="3"/>
      <c r="K116" s="3">
        <f>SUM(K371:K373)</f>
        <v>79474.139799375</v>
      </c>
      <c r="L116" s="3"/>
      <c r="M116" s="26" t="s">
        <v>219</v>
      </c>
    </row>
    <row r="117" spans="1:13" s="57" customFormat="1" x14ac:dyDescent="0.25">
      <c r="A117" s="32" t="s">
        <v>220</v>
      </c>
      <c r="C117" s="3"/>
      <c r="D117" s="3"/>
      <c r="E117" s="3"/>
      <c r="F117" s="3"/>
      <c r="G117" s="3"/>
      <c r="H117" s="3"/>
      <c r="I117" s="3"/>
      <c r="J117" s="3"/>
      <c r="K117" s="3">
        <f>SUM(K374:K376)</f>
        <v>77863.873215375002</v>
      </c>
      <c r="L117" s="3"/>
      <c r="M117" s="26" t="s">
        <v>221</v>
      </c>
    </row>
    <row r="118" spans="1:13" s="57" customFormat="1" x14ac:dyDescent="0.25">
      <c r="A118" s="32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26"/>
    </row>
    <row r="119" spans="1:13" s="57" customFormat="1" x14ac:dyDescent="0.25">
      <c r="A119" s="32" t="s">
        <v>222</v>
      </c>
      <c r="C119" s="3"/>
      <c r="D119" s="3"/>
      <c r="E119" s="3"/>
      <c r="F119" s="3"/>
      <c r="G119" s="3"/>
      <c r="H119" s="3"/>
      <c r="I119" s="3"/>
      <c r="J119" s="3"/>
      <c r="K119" s="3">
        <f>SUM(K378:K380)</f>
        <v>67183.481053374999</v>
      </c>
      <c r="L119" s="3"/>
      <c r="M119" s="26" t="s">
        <v>226</v>
      </c>
    </row>
    <row r="120" spans="1:13" s="57" customFormat="1" x14ac:dyDescent="0.25">
      <c r="A120" s="32" t="s">
        <v>223</v>
      </c>
      <c r="C120" s="3"/>
      <c r="D120" s="3"/>
      <c r="E120" s="3"/>
      <c r="F120" s="3"/>
      <c r="G120" s="3"/>
      <c r="H120" s="3"/>
      <c r="I120" s="3"/>
      <c r="J120" s="3"/>
      <c r="K120" s="3">
        <f>SUM(K381:K383)</f>
        <v>62117.161583374997</v>
      </c>
      <c r="L120" s="3"/>
      <c r="M120" s="26" t="s">
        <v>227</v>
      </c>
    </row>
    <row r="121" spans="1:13" s="57" customFormat="1" x14ac:dyDescent="0.25">
      <c r="A121" s="32" t="s">
        <v>224</v>
      </c>
      <c r="C121" s="3"/>
      <c r="D121" s="3"/>
      <c r="E121" s="3"/>
      <c r="F121" s="3"/>
      <c r="G121" s="3"/>
      <c r="H121" s="3"/>
      <c r="I121" s="3"/>
      <c r="J121" s="3"/>
      <c r="K121" s="3">
        <f>SUM(K384:K386)</f>
        <v>69078.376311375003</v>
      </c>
      <c r="L121" s="3"/>
      <c r="M121" s="26" t="s">
        <v>228</v>
      </c>
    </row>
    <row r="122" spans="1:13" s="57" customFormat="1" x14ac:dyDescent="0.25">
      <c r="A122" s="32" t="s">
        <v>225</v>
      </c>
      <c r="C122" s="3"/>
      <c r="D122" s="3"/>
      <c r="E122" s="3"/>
      <c r="F122" s="3"/>
      <c r="G122" s="3"/>
      <c r="H122" s="3"/>
      <c r="I122" s="3"/>
      <c r="J122" s="3"/>
      <c r="K122" s="3">
        <f>SUM(K387:K389)</f>
        <v>65266.147489374998</v>
      </c>
      <c r="L122" s="3"/>
      <c r="M122" s="26" t="s">
        <v>229</v>
      </c>
    </row>
    <row r="123" spans="1:13" x14ac:dyDescent="0.25">
      <c r="A123" s="32"/>
      <c r="B123"/>
      <c r="I123" s="3"/>
      <c r="J123" s="3"/>
      <c r="K123" s="3"/>
      <c r="L123" s="3"/>
      <c r="M123" s="26"/>
    </row>
    <row r="124" spans="1:13" x14ac:dyDescent="0.25">
      <c r="A124" s="32" t="s">
        <v>253</v>
      </c>
      <c r="B124"/>
      <c r="I124" s="3"/>
      <c r="J124" s="3"/>
      <c r="K124" s="3">
        <f>SUM(K391:K393)</f>
        <v>59366.74241337501</v>
      </c>
      <c r="L124" s="3"/>
      <c r="M124" s="26" t="s">
        <v>254</v>
      </c>
    </row>
    <row r="125" spans="1:13" x14ac:dyDescent="0.25">
      <c r="A125" s="32" t="s">
        <v>255</v>
      </c>
      <c r="B125"/>
      <c r="I125" s="3"/>
      <c r="J125" s="3"/>
      <c r="K125" s="3">
        <f>SUM(K394:K396)</f>
        <v>67591.591683375009</v>
      </c>
      <c r="L125" s="3"/>
      <c r="M125" s="26" t="s">
        <v>256</v>
      </c>
    </row>
    <row r="126" spans="1:13" x14ac:dyDescent="0.25">
      <c r="A126" s="32" t="s">
        <v>257</v>
      </c>
      <c r="B126"/>
      <c r="I126" s="3"/>
      <c r="J126" s="3"/>
      <c r="K126" s="3"/>
      <c r="L126" s="3"/>
      <c r="M126" s="26" t="s">
        <v>258</v>
      </c>
    </row>
    <row r="127" spans="1:13" x14ac:dyDescent="0.25">
      <c r="A127" s="32" t="s">
        <v>259</v>
      </c>
      <c r="B127"/>
      <c r="I127" s="3"/>
      <c r="J127" s="3"/>
      <c r="K127" s="3"/>
      <c r="L127" s="3"/>
      <c r="M127" s="26" t="s">
        <v>260</v>
      </c>
    </row>
    <row r="129" spans="1:13" ht="13.5" thickBot="1" x14ac:dyDescent="0.35">
      <c r="A129" s="2"/>
      <c r="B129"/>
      <c r="C129" s="25"/>
      <c r="D129" s="25"/>
      <c r="E129" s="25"/>
      <c r="F129" s="25"/>
      <c r="G129" s="25"/>
      <c r="H129" s="25"/>
      <c r="I129" s="25"/>
      <c r="J129" s="3"/>
      <c r="K129" s="53"/>
      <c r="M129" s="26"/>
    </row>
    <row r="130" spans="1:13" ht="13" x14ac:dyDescent="0.3">
      <c r="A130" s="37">
        <v>2001</v>
      </c>
      <c r="B130"/>
      <c r="C130" s="34"/>
      <c r="D130" s="34"/>
      <c r="E130" s="34"/>
      <c r="F130" s="34"/>
      <c r="G130" s="34"/>
      <c r="H130" s="34"/>
      <c r="I130" s="34"/>
      <c r="J130" s="7"/>
      <c r="K130" s="34"/>
      <c r="M130" s="37">
        <v>2001</v>
      </c>
    </row>
    <row r="131" spans="1:13" x14ac:dyDescent="0.25">
      <c r="A131" s="33" t="s">
        <v>102</v>
      </c>
      <c r="C131" s="16"/>
      <c r="D131" s="16"/>
      <c r="E131" s="16"/>
      <c r="F131" s="16"/>
      <c r="G131" s="16"/>
      <c r="H131" s="16"/>
      <c r="I131" s="15"/>
      <c r="J131" s="15"/>
      <c r="M131" s="23" t="s">
        <v>115</v>
      </c>
    </row>
    <row r="132" spans="1:13" x14ac:dyDescent="0.25">
      <c r="A132" s="33" t="s">
        <v>103</v>
      </c>
      <c r="C132" s="16"/>
      <c r="D132" s="16"/>
      <c r="E132" s="16"/>
      <c r="F132" s="16"/>
      <c r="G132" s="16"/>
      <c r="H132" s="16"/>
      <c r="I132" s="15"/>
      <c r="J132" s="15"/>
      <c r="M132" s="23" t="s">
        <v>116</v>
      </c>
    </row>
    <row r="133" spans="1:13" x14ac:dyDescent="0.25">
      <c r="A133" s="33" t="s">
        <v>104</v>
      </c>
      <c r="C133" s="16"/>
      <c r="D133" s="16"/>
      <c r="E133" s="16"/>
      <c r="F133" s="16"/>
      <c r="G133" s="16"/>
      <c r="H133" s="16"/>
      <c r="I133" s="15"/>
      <c r="J133" s="15"/>
      <c r="M133" s="23" t="s">
        <v>117</v>
      </c>
    </row>
    <row r="134" spans="1:13" x14ac:dyDescent="0.25">
      <c r="A134" s="33" t="s">
        <v>105</v>
      </c>
      <c r="C134" s="16"/>
      <c r="D134" s="16"/>
      <c r="E134" s="16"/>
      <c r="F134" s="16"/>
      <c r="G134" s="16"/>
      <c r="H134" s="16"/>
      <c r="I134" s="15"/>
      <c r="J134" s="15"/>
      <c r="M134" s="23" t="s">
        <v>118</v>
      </c>
    </row>
    <row r="135" spans="1:13" x14ac:dyDescent="0.25">
      <c r="A135" s="33" t="s">
        <v>106</v>
      </c>
      <c r="C135" s="16"/>
      <c r="D135" s="16"/>
      <c r="E135" s="16"/>
      <c r="F135" s="16"/>
      <c r="G135" s="16"/>
      <c r="H135" s="16"/>
      <c r="I135" s="15"/>
      <c r="J135" s="15"/>
      <c r="M135" s="23" t="s">
        <v>119</v>
      </c>
    </row>
    <row r="136" spans="1:13" x14ac:dyDescent="0.25">
      <c r="A136" s="33" t="s">
        <v>107</v>
      </c>
      <c r="C136" s="16"/>
      <c r="D136" s="16"/>
      <c r="E136" s="16"/>
      <c r="F136" s="16"/>
      <c r="G136" s="16"/>
      <c r="H136" s="16"/>
      <c r="I136" s="15"/>
      <c r="J136" s="15"/>
      <c r="M136" s="23" t="s">
        <v>120</v>
      </c>
    </row>
    <row r="137" spans="1:13" x14ac:dyDescent="0.25">
      <c r="A137" s="33" t="s">
        <v>108</v>
      </c>
      <c r="C137" s="16"/>
      <c r="D137" s="16"/>
      <c r="E137" s="16"/>
      <c r="F137" s="16"/>
      <c r="G137" s="16"/>
      <c r="H137" s="16"/>
      <c r="I137" s="15"/>
      <c r="J137" s="15"/>
      <c r="M137" s="23" t="s">
        <v>121</v>
      </c>
    </row>
    <row r="138" spans="1:13" x14ac:dyDescent="0.25">
      <c r="A138" s="33" t="s">
        <v>109</v>
      </c>
      <c r="C138" s="16"/>
      <c r="D138" s="16"/>
      <c r="E138" s="16"/>
      <c r="F138" s="16"/>
      <c r="G138" s="16"/>
      <c r="H138" s="16"/>
      <c r="I138" s="15"/>
      <c r="J138" s="15"/>
      <c r="M138" s="23" t="s">
        <v>122</v>
      </c>
    </row>
    <row r="139" spans="1:13" x14ac:dyDescent="0.25">
      <c r="A139" s="33" t="s">
        <v>110</v>
      </c>
      <c r="C139" s="16"/>
      <c r="D139" s="16"/>
      <c r="E139" s="16"/>
      <c r="F139" s="16"/>
      <c r="G139" s="16"/>
      <c r="H139" s="16"/>
      <c r="I139" s="15"/>
      <c r="J139" s="15"/>
      <c r="M139" s="23" t="s">
        <v>123</v>
      </c>
    </row>
    <row r="140" spans="1:13" x14ac:dyDescent="0.25">
      <c r="A140" s="33" t="s">
        <v>111</v>
      </c>
      <c r="C140" s="16"/>
      <c r="D140" s="16"/>
      <c r="E140" s="16"/>
      <c r="F140" s="16"/>
      <c r="G140" s="16"/>
      <c r="H140" s="16"/>
      <c r="I140" s="15"/>
      <c r="J140" s="15"/>
      <c r="M140" s="23" t="s">
        <v>124</v>
      </c>
    </row>
    <row r="141" spans="1:13" x14ac:dyDescent="0.25">
      <c r="A141" s="33" t="s">
        <v>112</v>
      </c>
      <c r="C141" s="16"/>
      <c r="D141" s="16"/>
      <c r="E141" s="16"/>
      <c r="F141" s="16"/>
      <c r="G141" s="16"/>
      <c r="H141" s="16"/>
      <c r="I141" s="15"/>
      <c r="J141" s="15"/>
      <c r="M141" s="23" t="s">
        <v>125</v>
      </c>
    </row>
    <row r="142" spans="1:13" ht="13" thickBot="1" x14ac:dyDescent="0.3">
      <c r="A142" s="41" t="s">
        <v>113</v>
      </c>
      <c r="B142"/>
      <c r="C142" s="42"/>
      <c r="D142" s="42"/>
      <c r="E142" s="42"/>
      <c r="F142" s="42"/>
      <c r="G142" s="42"/>
      <c r="H142" s="42"/>
      <c r="I142" s="2"/>
      <c r="J142" s="2"/>
      <c r="K142" s="42"/>
      <c r="M142" s="43" t="s">
        <v>113</v>
      </c>
    </row>
    <row r="143" spans="1:13" ht="13" x14ac:dyDescent="0.3">
      <c r="A143" s="37">
        <v>2002</v>
      </c>
      <c r="I143" s="3"/>
      <c r="J143" s="3"/>
      <c r="K143" s="3"/>
      <c r="L143" s="3"/>
      <c r="M143" s="37">
        <v>2002</v>
      </c>
    </row>
    <row r="144" spans="1:13" x14ac:dyDescent="0.25">
      <c r="A144" s="33" t="s">
        <v>102</v>
      </c>
      <c r="C144" s="16"/>
      <c r="D144" s="16"/>
      <c r="E144" s="16"/>
      <c r="F144" s="16"/>
      <c r="G144" s="16"/>
      <c r="H144" s="16"/>
      <c r="I144" s="15"/>
      <c r="J144" s="15"/>
      <c r="M144" s="23" t="s">
        <v>115</v>
      </c>
    </row>
    <row r="145" spans="1:13" x14ac:dyDescent="0.25">
      <c r="A145" s="33" t="s">
        <v>103</v>
      </c>
      <c r="C145" s="16"/>
      <c r="D145" s="16"/>
      <c r="E145" s="16"/>
      <c r="F145" s="16"/>
      <c r="G145" s="16"/>
      <c r="H145" s="16"/>
      <c r="I145" s="15"/>
      <c r="J145" s="15"/>
      <c r="M145" s="23" t="s">
        <v>116</v>
      </c>
    </row>
    <row r="146" spans="1:13" x14ac:dyDescent="0.25">
      <c r="A146" s="33" t="s">
        <v>104</v>
      </c>
      <c r="C146" s="16"/>
      <c r="D146" s="16"/>
      <c r="E146" s="16"/>
      <c r="F146" s="16"/>
      <c r="G146" s="16"/>
      <c r="H146" s="16"/>
      <c r="I146" s="15"/>
      <c r="J146" s="15"/>
      <c r="M146" s="23" t="s">
        <v>117</v>
      </c>
    </row>
    <row r="147" spans="1:13" x14ac:dyDescent="0.25">
      <c r="A147" s="33" t="s">
        <v>105</v>
      </c>
      <c r="C147" s="16"/>
      <c r="D147" s="16"/>
      <c r="E147" s="16"/>
      <c r="F147" s="16"/>
      <c r="G147" s="16"/>
      <c r="H147" s="16"/>
      <c r="I147" s="15"/>
      <c r="J147" s="15"/>
      <c r="M147" s="23" t="s">
        <v>118</v>
      </c>
    </row>
    <row r="148" spans="1:13" x14ac:dyDescent="0.25">
      <c r="A148" s="33" t="s">
        <v>106</v>
      </c>
      <c r="C148" s="16"/>
      <c r="D148" s="16"/>
      <c r="E148" s="16"/>
      <c r="F148" s="16"/>
      <c r="G148" s="16"/>
      <c r="H148" s="16"/>
      <c r="I148" s="15"/>
      <c r="J148" s="15"/>
      <c r="M148" s="23" t="s">
        <v>119</v>
      </c>
    </row>
    <row r="149" spans="1:13" x14ac:dyDescent="0.25">
      <c r="A149" s="33" t="s">
        <v>107</v>
      </c>
      <c r="C149" s="16"/>
      <c r="D149" s="16"/>
      <c r="E149" s="16"/>
      <c r="F149" s="16"/>
      <c r="G149" s="16"/>
      <c r="H149" s="16"/>
      <c r="I149" s="15"/>
      <c r="J149" s="15"/>
      <c r="M149" s="23" t="s">
        <v>120</v>
      </c>
    </row>
    <row r="150" spans="1:13" x14ac:dyDescent="0.25">
      <c r="A150" s="33" t="s">
        <v>108</v>
      </c>
      <c r="C150" s="16"/>
      <c r="D150" s="16"/>
      <c r="E150" s="16"/>
      <c r="F150" s="16"/>
      <c r="G150" s="16"/>
      <c r="H150" s="16"/>
      <c r="I150" s="15"/>
      <c r="J150" s="15"/>
      <c r="M150" s="23" t="s">
        <v>121</v>
      </c>
    </row>
    <row r="151" spans="1:13" x14ac:dyDescent="0.25">
      <c r="A151" s="33" t="s">
        <v>109</v>
      </c>
      <c r="C151" s="16"/>
      <c r="D151" s="16"/>
      <c r="E151" s="16"/>
      <c r="F151" s="16"/>
      <c r="G151" s="16"/>
      <c r="H151" s="16"/>
      <c r="I151" s="15"/>
      <c r="J151" s="15"/>
      <c r="M151" s="23" t="s">
        <v>122</v>
      </c>
    </row>
    <row r="152" spans="1:13" x14ac:dyDescent="0.25">
      <c r="A152" s="33" t="s">
        <v>110</v>
      </c>
      <c r="C152" s="16"/>
      <c r="D152" s="16"/>
      <c r="E152" s="16"/>
      <c r="F152" s="16"/>
      <c r="G152" s="16"/>
      <c r="H152" s="16"/>
      <c r="I152" s="15"/>
      <c r="J152" s="15"/>
      <c r="M152" s="23" t="s">
        <v>123</v>
      </c>
    </row>
    <row r="153" spans="1:13" x14ac:dyDescent="0.25">
      <c r="A153" s="33" t="s">
        <v>111</v>
      </c>
      <c r="C153" s="16"/>
      <c r="D153" s="16"/>
      <c r="E153" s="16"/>
      <c r="F153" s="16"/>
      <c r="G153" s="16"/>
      <c r="H153" s="16"/>
      <c r="I153" s="15"/>
      <c r="J153" s="15"/>
      <c r="M153" s="23" t="s">
        <v>124</v>
      </c>
    </row>
    <row r="154" spans="1:13" x14ac:dyDescent="0.25">
      <c r="A154" s="33" t="s">
        <v>112</v>
      </c>
      <c r="C154" s="16"/>
      <c r="D154" s="16"/>
      <c r="E154" s="16"/>
      <c r="F154" s="16"/>
      <c r="G154" s="16"/>
      <c r="H154" s="16"/>
      <c r="I154" s="15"/>
      <c r="J154" s="15"/>
      <c r="M154" s="23" t="s">
        <v>125</v>
      </c>
    </row>
    <row r="155" spans="1:13" ht="13" thickBot="1" x14ac:dyDescent="0.3">
      <c r="A155" s="41" t="s">
        <v>113</v>
      </c>
      <c r="B155"/>
      <c r="C155" s="42"/>
      <c r="D155" s="42"/>
      <c r="E155" s="42"/>
      <c r="F155" s="42"/>
      <c r="G155" s="42"/>
      <c r="H155" s="42"/>
      <c r="I155" s="2"/>
      <c r="J155" s="2"/>
      <c r="K155" s="42"/>
      <c r="M155" s="43" t="s">
        <v>113</v>
      </c>
    </row>
    <row r="156" spans="1:13" ht="13" x14ac:dyDescent="0.3">
      <c r="A156" s="37">
        <v>2003</v>
      </c>
      <c r="I156" s="3"/>
      <c r="J156" s="3"/>
      <c r="K156" s="3"/>
      <c r="L156" s="3"/>
      <c r="M156" s="37">
        <v>2003</v>
      </c>
    </row>
    <row r="157" spans="1:13" x14ac:dyDescent="0.25">
      <c r="A157" s="33" t="s">
        <v>102</v>
      </c>
      <c r="C157" s="16"/>
      <c r="D157" s="16"/>
      <c r="E157" s="16"/>
      <c r="F157" s="16"/>
      <c r="G157" s="16"/>
      <c r="H157" s="16"/>
      <c r="I157" s="15"/>
      <c r="J157" s="15"/>
      <c r="M157" s="23" t="s">
        <v>115</v>
      </c>
    </row>
    <row r="158" spans="1:13" x14ac:dyDescent="0.25">
      <c r="A158" s="33" t="s">
        <v>103</v>
      </c>
      <c r="C158" s="16"/>
      <c r="D158" s="16"/>
      <c r="E158" s="16"/>
      <c r="F158" s="16"/>
      <c r="G158" s="16"/>
      <c r="H158" s="16"/>
      <c r="I158" s="15"/>
      <c r="J158" s="15"/>
      <c r="M158" s="23" t="s">
        <v>116</v>
      </c>
    </row>
    <row r="159" spans="1:13" x14ac:dyDescent="0.25">
      <c r="A159" s="33" t="s">
        <v>104</v>
      </c>
      <c r="C159" s="16"/>
      <c r="D159" s="16"/>
      <c r="E159" s="16"/>
      <c r="F159" s="16"/>
      <c r="G159" s="16"/>
      <c r="H159" s="16"/>
      <c r="I159" s="15"/>
      <c r="J159" s="15"/>
      <c r="M159" s="23" t="s">
        <v>117</v>
      </c>
    </row>
    <row r="160" spans="1:13" x14ac:dyDescent="0.25">
      <c r="A160" s="33" t="s">
        <v>105</v>
      </c>
      <c r="C160" s="16"/>
      <c r="D160" s="16"/>
      <c r="E160" s="16"/>
      <c r="F160" s="16"/>
      <c r="G160" s="16"/>
      <c r="H160" s="16"/>
      <c r="I160" s="15"/>
      <c r="J160" s="15"/>
      <c r="M160" s="23" t="s">
        <v>118</v>
      </c>
    </row>
    <row r="161" spans="1:13" x14ac:dyDescent="0.25">
      <c r="A161" s="33" t="s">
        <v>106</v>
      </c>
      <c r="C161" s="16"/>
      <c r="D161" s="16"/>
      <c r="E161" s="16"/>
      <c r="F161" s="16"/>
      <c r="G161" s="16"/>
      <c r="H161" s="16"/>
      <c r="I161" s="15"/>
      <c r="J161" s="15"/>
      <c r="M161" s="23" t="s">
        <v>119</v>
      </c>
    </row>
    <row r="162" spans="1:13" x14ac:dyDescent="0.25">
      <c r="A162" s="33" t="s">
        <v>107</v>
      </c>
      <c r="C162" s="16"/>
      <c r="D162" s="16"/>
      <c r="E162" s="16"/>
      <c r="F162" s="16"/>
      <c r="G162" s="16"/>
      <c r="H162" s="16"/>
      <c r="I162" s="15"/>
      <c r="J162" s="15"/>
      <c r="M162" s="23" t="s">
        <v>120</v>
      </c>
    </row>
    <row r="163" spans="1:13" x14ac:dyDescent="0.25">
      <c r="A163" s="33" t="s">
        <v>108</v>
      </c>
      <c r="C163" s="16"/>
      <c r="D163" s="16"/>
      <c r="E163" s="16"/>
      <c r="F163" s="16"/>
      <c r="G163" s="16"/>
      <c r="H163" s="16"/>
      <c r="I163" s="15"/>
      <c r="J163" s="15"/>
      <c r="M163" s="23" t="s">
        <v>121</v>
      </c>
    </row>
    <row r="164" spans="1:13" x14ac:dyDescent="0.25">
      <c r="A164" s="33" t="s">
        <v>109</v>
      </c>
      <c r="C164" s="16"/>
      <c r="D164" s="16"/>
      <c r="E164" s="16"/>
      <c r="F164" s="16"/>
      <c r="G164" s="16"/>
      <c r="H164" s="16"/>
      <c r="I164" s="15"/>
      <c r="J164" s="15"/>
      <c r="M164" s="23" t="s">
        <v>122</v>
      </c>
    </row>
    <row r="165" spans="1:13" x14ac:dyDescent="0.25">
      <c r="A165" s="33" t="s">
        <v>110</v>
      </c>
      <c r="C165" s="16"/>
      <c r="D165" s="16"/>
      <c r="E165" s="16"/>
      <c r="F165" s="16"/>
      <c r="G165" s="16"/>
      <c r="H165" s="16"/>
      <c r="I165" s="15"/>
      <c r="J165" s="15"/>
      <c r="M165" s="23" t="s">
        <v>123</v>
      </c>
    </row>
    <row r="166" spans="1:13" x14ac:dyDescent="0.25">
      <c r="A166" s="33" t="s">
        <v>111</v>
      </c>
      <c r="C166" s="16"/>
      <c r="D166" s="16"/>
      <c r="E166" s="16"/>
      <c r="F166" s="16"/>
      <c r="G166" s="16"/>
      <c r="H166" s="16"/>
      <c r="I166" s="15"/>
      <c r="J166" s="15"/>
      <c r="M166" s="23" t="s">
        <v>124</v>
      </c>
    </row>
    <row r="167" spans="1:13" x14ac:dyDescent="0.25">
      <c r="A167" s="33" t="s">
        <v>112</v>
      </c>
      <c r="C167" s="16"/>
      <c r="D167" s="16"/>
      <c r="E167" s="16"/>
      <c r="F167" s="16"/>
      <c r="G167" s="16"/>
      <c r="H167" s="16"/>
      <c r="I167" s="15"/>
      <c r="J167" s="15"/>
      <c r="M167" s="23" t="s">
        <v>125</v>
      </c>
    </row>
    <row r="168" spans="1:13" ht="13" thickBot="1" x14ac:dyDescent="0.3">
      <c r="A168" s="41" t="s">
        <v>113</v>
      </c>
      <c r="B168"/>
      <c r="C168" s="42"/>
      <c r="D168" s="42"/>
      <c r="E168" s="42"/>
      <c r="F168" s="42"/>
      <c r="G168" s="42"/>
      <c r="H168" s="42"/>
      <c r="I168" s="2"/>
      <c r="J168" s="2"/>
      <c r="K168" s="42"/>
      <c r="M168" s="43" t="s">
        <v>113</v>
      </c>
    </row>
    <row r="169" spans="1:13" ht="13" x14ac:dyDescent="0.3">
      <c r="A169" s="37">
        <v>2004</v>
      </c>
      <c r="I169" s="3"/>
      <c r="J169" s="3"/>
      <c r="K169" s="3"/>
      <c r="L169" s="3"/>
      <c r="M169" s="37">
        <v>2004</v>
      </c>
    </row>
    <row r="170" spans="1:13" x14ac:dyDescent="0.25">
      <c r="A170" s="33" t="s">
        <v>102</v>
      </c>
      <c r="I170" s="3"/>
      <c r="J170" s="3"/>
      <c r="K170" s="3"/>
      <c r="L170" s="3"/>
      <c r="M170" s="23" t="s">
        <v>115</v>
      </c>
    </row>
    <row r="171" spans="1:13" x14ac:dyDescent="0.25">
      <c r="A171" s="33" t="s">
        <v>103</v>
      </c>
      <c r="C171" s="16"/>
      <c r="D171" s="16"/>
      <c r="E171" s="16"/>
      <c r="F171" s="16"/>
      <c r="G171" s="16"/>
      <c r="H171" s="16"/>
      <c r="I171" s="15"/>
      <c r="J171" s="15"/>
      <c r="M171" s="23" t="s">
        <v>116</v>
      </c>
    </row>
    <row r="172" spans="1:13" x14ac:dyDescent="0.25">
      <c r="A172" s="33" t="s">
        <v>104</v>
      </c>
      <c r="C172" s="16"/>
      <c r="D172" s="16"/>
      <c r="E172" s="16"/>
      <c r="F172" s="16"/>
      <c r="G172" s="16"/>
      <c r="H172" s="16"/>
      <c r="I172" s="15"/>
      <c r="J172" s="15"/>
      <c r="M172" s="23" t="s">
        <v>117</v>
      </c>
    </row>
    <row r="173" spans="1:13" x14ac:dyDescent="0.25">
      <c r="A173" s="33" t="s">
        <v>105</v>
      </c>
      <c r="C173" s="16"/>
      <c r="D173" s="16"/>
      <c r="E173" s="16"/>
      <c r="F173" s="16"/>
      <c r="G173" s="16"/>
      <c r="H173" s="16"/>
      <c r="I173" s="15"/>
      <c r="J173" s="15"/>
      <c r="M173" s="23" t="s">
        <v>118</v>
      </c>
    </row>
    <row r="174" spans="1:13" x14ac:dyDescent="0.25">
      <c r="A174" s="33" t="s">
        <v>106</v>
      </c>
      <c r="C174" s="16"/>
      <c r="D174" s="16"/>
      <c r="E174" s="16"/>
      <c r="F174" s="16"/>
      <c r="G174" s="16"/>
      <c r="H174" s="16"/>
      <c r="I174" s="15"/>
      <c r="J174" s="15"/>
      <c r="M174" s="23" t="s">
        <v>119</v>
      </c>
    </row>
    <row r="175" spans="1:13" x14ac:dyDescent="0.25">
      <c r="A175" s="33" t="s">
        <v>107</v>
      </c>
      <c r="C175" s="16"/>
      <c r="D175" s="16"/>
      <c r="E175" s="16"/>
      <c r="F175" s="16"/>
      <c r="G175" s="16"/>
      <c r="H175" s="16"/>
      <c r="I175" s="15"/>
      <c r="J175" s="15"/>
      <c r="M175" s="23" t="s">
        <v>120</v>
      </c>
    </row>
    <row r="176" spans="1:13" x14ac:dyDescent="0.25">
      <c r="A176" s="33" t="s">
        <v>108</v>
      </c>
      <c r="C176" s="16"/>
      <c r="D176" s="16"/>
      <c r="E176" s="16"/>
      <c r="F176" s="16"/>
      <c r="G176" s="16"/>
      <c r="H176" s="16"/>
      <c r="I176" s="15"/>
      <c r="J176" s="15"/>
      <c r="M176" s="23" t="s">
        <v>121</v>
      </c>
    </row>
    <row r="177" spans="1:13" x14ac:dyDescent="0.25">
      <c r="A177" s="33" t="s">
        <v>109</v>
      </c>
      <c r="C177" s="16"/>
      <c r="D177" s="16"/>
      <c r="E177" s="16"/>
      <c r="F177" s="16"/>
      <c r="G177" s="16"/>
      <c r="H177" s="16"/>
      <c r="I177" s="15"/>
      <c r="J177" s="15"/>
      <c r="M177" s="23" t="s">
        <v>122</v>
      </c>
    </row>
    <row r="178" spans="1:13" x14ac:dyDescent="0.25">
      <c r="A178" s="33" t="s">
        <v>110</v>
      </c>
      <c r="C178" s="16"/>
      <c r="D178" s="16"/>
      <c r="E178" s="16"/>
      <c r="F178" s="16"/>
      <c r="G178" s="16"/>
      <c r="H178" s="16"/>
      <c r="I178" s="15"/>
      <c r="J178" s="15"/>
      <c r="M178" s="23" t="s">
        <v>123</v>
      </c>
    </row>
    <row r="179" spans="1:13" x14ac:dyDescent="0.25">
      <c r="A179" s="33" t="s">
        <v>111</v>
      </c>
      <c r="C179" s="16"/>
      <c r="D179" s="16"/>
      <c r="E179" s="16"/>
      <c r="F179" s="16"/>
      <c r="G179" s="16"/>
      <c r="H179" s="16"/>
      <c r="I179" s="15"/>
      <c r="J179" s="15"/>
      <c r="M179" s="23" t="s">
        <v>124</v>
      </c>
    </row>
    <row r="180" spans="1:13" x14ac:dyDescent="0.25">
      <c r="A180" s="33" t="s">
        <v>112</v>
      </c>
      <c r="C180" s="16"/>
      <c r="D180" s="16"/>
      <c r="E180" s="16"/>
      <c r="F180" s="16"/>
      <c r="G180" s="16"/>
      <c r="H180" s="16"/>
      <c r="I180" s="15"/>
      <c r="J180" s="15"/>
      <c r="M180" s="23" t="s">
        <v>125</v>
      </c>
    </row>
    <row r="181" spans="1:13" ht="13" thickBot="1" x14ac:dyDescent="0.3">
      <c r="A181" s="41" t="s">
        <v>113</v>
      </c>
      <c r="B181"/>
      <c r="C181" s="42"/>
      <c r="D181" s="42"/>
      <c r="E181" s="42"/>
      <c r="F181" s="42"/>
      <c r="G181" s="42"/>
      <c r="H181" s="42"/>
      <c r="I181" s="2"/>
      <c r="J181" s="2"/>
      <c r="K181" s="42"/>
      <c r="M181" s="43" t="s">
        <v>113</v>
      </c>
    </row>
    <row r="182" spans="1:13" ht="13" x14ac:dyDescent="0.3">
      <c r="A182" s="37">
        <v>2005</v>
      </c>
      <c r="I182" s="3"/>
      <c r="J182" s="3"/>
      <c r="K182" s="3"/>
      <c r="L182" s="3"/>
      <c r="M182" s="37">
        <v>2005</v>
      </c>
    </row>
    <row r="183" spans="1:13" x14ac:dyDescent="0.25">
      <c r="A183" s="33" t="s">
        <v>102</v>
      </c>
      <c r="C183" s="16"/>
      <c r="D183" s="16"/>
      <c r="E183" s="16"/>
      <c r="F183" s="16"/>
      <c r="G183" s="16"/>
      <c r="H183" s="16"/>
      <c r="I183" s="15"/>
      <c r="J183" s="15"/>
      <c r="K183" s="16">
        <v>27780.646770833329</v>
      </c>
      <c r="L183" s="3"/>
      <c r="M183" s="23" t="s">
        <v>115</v>
      </c>
    </row>
    <row r="184" spans="1:13" x14ac:dyDescent="0.25">
      <c r="A184" s="33" t="s">
        <v>103</v>
      </c>
      <c r="C184" s="16"/>
      <c r="D184" s="16"/>
      <c r="E184" s="16"/>
      <c r="F184" s="16"/>
      <c r="G184" s="16"/>
      <c r="H184" s="16"/>
      <c r="I184" s="15"/>
      <c r="J184" s="15"/>
      <c r="K184" s="16">
        <v>29149.303238833334</v>
      </c>
      <c r="L184" s="3"/>
      <c r="M184" s="23" t="s">
        <v>116</v>
      </c>
    </row>
    <row r="185" spans="1:13" x14ac:dyDescent="0.25">
      <c r="A185" s="33" t="s">
        <v>104</v>
      </c>
      <c r="C185" s="16"/>
      <c r="D185" s="16"/>
      <c r="E185" s="16"/>
      <c r="F185" s="16"/>
      <c r="G185" s="16"/>
      <c r="H185" s="16"/>
      <c r="I185" s="15"/>
      <c r="J185" s="15"/>
      <c r="K185" s="16">
        <v>31322.000186833327</v>
      </c>
      <c r="L185" s="3"/>
      <c r="M185" s="23" t="s">
        <v>117</v>
      </c>
    </row>
    <row r="186" spans="1:13" x14ac:dyDescent="0.25">
      <c r="A186" s="33" t="s">
        <v>105</v>
      </c>
      <c r="C186" s="16"/>
      <c r="D186" s="16"/>
      <c r="E186" s="16"/>
      <c r="F186" s="16"/>
      <c r="G186" s="16"/>
      <c r="H186" s="16"/>
      <c r="I186" s="15"/>
      <c r="J186" s="15"/>
      <c r="K186" s="16">
        <v>29114.646094833326</v>
      </c>
      <c r="L186" s="3"/>
      <c r="M186" s="23" t="s">
        <v>118</v>
      </c>
    </row>
    <row r="187" spans="1:13" x14ac:dyDescent="0.25">
      <c r="A187" s="33" t="s">
        <v>106</v>
      </c>
      <c r="C187" s="16"/>
      <c r="D187" s="16"/>
      <c r="E187" s="16"/>
      <c r="F187" s="16"/>
      <c r="G187" s="16"/>
      <c r="H187" s="16"/>
      <c r="I187" s="15"/>
      <c r="J187" s="15"/>
      <c r="K187" s="16">
        <v>28729.781228833333</v>
      </c>
      <c r="L187" s="3"/>
      <c r="M187" s="23" t="s">
        <v>119</v>
      </c>
    </row>
    <row r="188" spans="1:13" x14ac:dyDescent="0.25">
      <c r="A188" s="33" t="s">
        <v>107</v>
      </c>
      <c r="C188" s="16"/>
      <c r="D188" s="16"/>
      <c r="E188" s="16"/>
      <c r="F188" s="16"/>
      <c r="G188" s="16"/>
      <c r="H188" s="16"/>
      <c r="I188" s="15"/>
      <c r="J188" s="15"/>
      <c r="K188" s="16">
        <v>28721.468780833329</v>
      </c>
      <c r="L188" s="3"/>
      <c r="M188" s="23" t="s">
        <v>120</v>
      </c>
    </row>
    <row r="189" spans="1:13" x14ac:dyDescent="0.25">
      <c r="A189" s="33" t="s">
        <v>108</v>
      </c>
      <c r="C189" s="16"/>
      <c r="D189" s="16"/>
      <c r="E189" s="16"/>
      <c r="F189" s="16"/>
      <c r="G189" s="16"/>
      <c r="H189" s="16"/>
      <c r="I189" s="15"/>
      <c r="J189" s="15"/>
      <c r="K189" s="16">
        <v>25080.727908833331</v>
      </c>
      <c r="L189" s="3"/>
      <c r="M189" s="23" t="s">
        <v>121</v>
      </c>
    </row>
    <row r="190" spans="1:13" x14ac:dyDescent="0.25">
      <c r="A190" s="33" t="s">
        <v>109</v>
      </c>
      <c r="C190" s="16"/>
      <c r="D190" s="16"/>
      <c r="E190" s="16"/>
      <c r="F190" s="16"/>
      <c r="G190" s="16"/>
      <c r="H190" s="16"/>
      <c r="I190" s="15"/>
      <c r="J190" s="15"/>
      <c r="K190" s="16">
        <v>31021.738390833332</v>
      </c>
      <c r="L190" s="3"/>
      <c r="M190" s="23" t="s">
        <v>122</v>
      </c>
    </row>
    <row r="191" spans="1:13" x14ac:dyDescent="0.25">
      <c r="A191" s="33" t="s">
        <v>110</v>
      </c>
      <c r="C191" s="16"/>
      <c r="D191" s="16"/>
      <c r="E191" s="16"/>
      <c r="F191" s="16"/>
      <c r="G191" s="16"/>
      <c r="H191" s="16"/>
      <c r="I191" s="15"/>
      <c r="J191" s="15"/>
      <c r="K191" s="16">
        <v>31349.702122833325</v>
      </c>
      <c r="L191" s="3"/>
      <c r="M191" s="23" t="s">
        <v>123</v>
      </c>
    </row>
    <row r="192" spans="1:13" x14ac:dyDescent="0.25">
      <c r="A192" s="33" t="s">
        <v>111</v>
      </c>
      <c r="C192" s="16"/>
      <c r="D192" s="16"/>
      <c r="E192" s="16"/>
      <c r="F192" s="16"/>
      <c r="G192" s="16"/>
      <c r="H192" s="16"/>
      <c r="I192" s="15"/>
      <c r="J192" s="15"/>
      <c r="K192" s="16">
        <v>28504.242674833335</v>
      </c>
      <c r="L192" s="3"/>
      <c r="M192" s="23" t="s">
        <v>124</v>
      </c>
    </row>
    <row r="193" spans="1:13" x14ac:dyDescent="0.25">
      <c r="A193" s="33" t="s">
        <v>112</v>
      </c>
      <c r="C193" s="16"/>
      <c r="D193" s="16"/>
      <c r="E193" s="16"/>
      <c r="F193" s="16"/>
      <c r="G193" s="16"/>
      <c r="H193" s="16"/>
      <c r="I193" s="15"/>
      <c r="J193" s="15"/>
      <c r="K193" s="16">
        <v>29699.171560833332</v>
      </c>
      <c r="L193" s="3"/>
      <c r="M193" s="23" t="s">
        <v>125</v>
      </c>
    </row>
    <row r="194" spans="1:13" ht="13" thickBot="1" x14ac:dyDescent="0.3">
      <c r="A194" s="41" t="s">
        <v>113</v>
      </c>
      <c r="B194"/>
      <c r="C194" s="42"/>
      <c r="D194" s="42"/>
      <c r="E194" s="42"/>
      <c r="F194" s="42"/>
      <c r="G194" s="42"/>
      <c r="H194" s="42"/>
      <c r="I194" s="2"/>
      <c r="J194" s="2"/>
      <c r="K194" s="16">
        <v>31349.702122833325</v>
      </c>
      <c r="M194" s="43" t="s">
        <v>113</v>
      </c>
    </row>
    <row r="195" spans="1:13" ht="13" x14ac:dyDescent="0.3">
      <c r="A195" s="37">
        <v>2006</v>
      </c>
      <c r="I195" s="3"/>
      <c r="J195" s="3"/>
      <c r="K195" s="3"/>
      <c r="L195" s="3"/>
      <c r="M195" s="37">
        <v>2006</v>
      </c>
    </row>
    <row r="196" spans="1:13" x14ac:dyDescent="0.25">
      <c r="A196" s="33" t="s">
        <v>102</v>
      </c>
      <c r="C196" s="16"/>
      <c r="D196" s="16"/>
      <c r="E196" s="16"/>
      <c r="F196" s="16"/>
      <c r="G196" s="16"/>
      <c r="H196" s="16"/>
      <c r="I196" s="15"/>
      <c r="J196" s="15"/>
      <c r="K196" s="16">
        <v>30939.770391808328</v>
      </c>
      <c r="L196" s="3"/>
      <c r="M196" s="23" t="s">
        <v>115</v>
      </c>
    </row>
    <row r="197" spans="1:13" x14ac:dyDescent="0.25">
      <c r="A197" s="33" t="s">
        <v>103</v>
      </c>
      <c r="C197" s="16"/>
      <c r="D197" s="16"/>
      <c r="E197" s="16"/>
      <c r="F197" s="16"/>
      <c r="G197" s="16"/>
      <c r="H197" s="16"/>
      <c r="I197" s="15"/>
      <c r="J197" s="15"/>
      <c r="K197" s="16">
        <v>28138.983255008323</v>
      </c>
      <c r="L197" s="3"/>
      <c r="M197" s="23" t="s">
        <v>116</v>
      </c>
    </row>
    <row r="198" spans="1:13" x14ac:dyDescent="0.25">
      <c r="A198" s="33" t="s">
        <v>104</v>
      </c>
      <c r="C198" s="16"/>
      <c r="D198" s="16"/>
      <c r="E198" s="16"/>
      <c r="F198" s="16"/>
      <c r="G198" s="16"/>
      <c r="H198" s="16"/>
      <c r="I198" s="15"/>
      <c r="J198" s="15"/>
      <c r="K198" s="16">
        <v>32832.831153008337</v>
      </c>
      <c r="L198" s="3"/>
      <c r="M198" s="23" t="s">
        <v>117</v>
      </c>
    </row>
    <row r="199" spans="1:13" x14ac:dyDescent="0.25">
      <c r="A199" s="33" t="s">
        <v>105</v>
      </c>
      <c r="C199" s="16"/>
      <c r="D199" s="16"/>
      <c r="E199" s="16"/>
      <c r="F199" s="16"/>
      <c r="G199" s="16"/>
      <c r="H199" s="16"/>
      <c r="I199" s="15"/>
      <c r="J199" s="15"/>
      <c r="K199" s="16">
        <v>27697.732573008325</v>
      </c>
      <c r="L199" s="3"/>
      <c r="M199" s="23" t="s">
        <v>118</v>
      </c>
    </row>
    <row r="200" spans="1:13" x14ac:dyDescent="0.25">
      <c r="A200" s="33" t="s">
        <v>106</v>
      </c>
      <c r="C200" s="16"/>
      <c r="D200" s="16"/>
      <c r="E200" s="16"/>
      <c r="F200" s="16"/>
      <c r="G200" s="16"/>
      <c r="H200" s="16"/>
      <c r="I200" s="15"/>
      <c r="J200" s="15"/>
      <c r="K200" s="16">
        <v>30835.627163008332</v>
      </c>
      <c r="L200" s="3"/>
      <c r="M200" s="23" t="s">
        <v>119</v>
      </c>
    </row>
    <row r="201" spans="1:13" x14ac:dyDescent="0.25">
      <c r="A201" s="33" t="s">
        <v>107</v>
      </c>
      <c r="C201" s="16"/>
      <c r="D201" s="16"/>
      <c r="E201" s="16"/>
      <c r="F201" s="16"/>
      <c r="G201" s="16"/>
      <c r="H201" s="16"/>
      <c r="I201" s="15"/>
      <c r="J201" s="15"/>
      <c r="K201" s="16">
        <v>28842.655415008332</v>
      </c>
      <c r="L201" s="3"/>
      <c r="M201" s="23" t="s">
        <v>120</v>
      </c>
    </row>
    <row r="202" spans="1:13" x14ac:dyDescent="0.25">
      <c r="A202" s="33" t="s">
        <v>108</v>
      </c>
      <c r="C202" s="16"/>
      <c r="D202" s="16"/>
      <c r="E202" s="16"/>
      <c r="F202" s="16"/>
      <c r="G202" s="16"/>
      <c r="H202" s="16"/>
      <c r="I202" s="15"/>
      <c r="J202" s="15"/>
      <c r="K202" s="16">
        <v>26004.949627008329</v>
      </c>
      <c r="L202" s="3"/>
      <c r="M202" s="23" t="s">
        <v>121</v>
      </c>
    </row>
    <row r="203" spans="1:13" x14ac:dyDescent="0.25">
      <c r="A203" s="33" t="s">
        <v>109</v>
      </c>
      <c r="C203" s="16"/>
      <c r="D203" s="16"/>
      <c r="E203" s="16"/>
      <c r="F203" s="16"/>
      <c r="G203" s="16"/>
      <c r="H203" s="16"/>
      <c r="I203" s="15"/>
      <c r="J203" s="15"/>
      <c r="K203" s="16">
        <v>30222.784681008325</v>
      </c>
      <c r="L203" s="3"/>
      <c r="M203" s="23" t="s">
        <v>122</v>
      </c>
    </row>
    <row r="204" spans="1:13" x14ac:dyDescent="0.25">
      <c r="A204" s="33" t="s">
        <v>110</v>
      </c>
      <c r="C204" s="16"/>
      <c r="D204" s="16"/>
      <c r="E204" s="16"/>
      <c r="F204" s="16"/>
      <c r="G204" s="16"/>
      <c r="H204" s="16"/>
      <c r="I204" s="15"/>
      <c r="J204" s="15"/>
      <c r="K204" s="16">
        <v>29120.645889008327</v>
      </c>
      <c r="L204" s="3"/>
      <c r="M204" s="23" t="s">
        <v>123</v>
      </c>
    </row>
    <row r="205" spans="1:13" x14ac:dyDescent="0.25">
      <c r="A205" s="33" t="s">
        <v>111</v>
      </c>
      <c r="C205" s="16"/>
      <c r="D205" s="16"/>
      <c r="E205" s="16"/>
      <c r="F205" s="16"/>
      <c r="G205" s="16"/>
      <c r="H205" s="16"/>
      <c r="I205" s="15"/>
      <c r="J205" s="15"/>
      <c r="K205" s="16">
        <v>30214.204287008331</v>
      </c>
      <c r="L205" s="3"/>
      <c r="M205" s="23" t="s">
        <v>124</v>
      </c>
    </row>
    <row r="206" spans="1:13" x14ac:dyDescent="0.25">
      <c r="A206" s="33" t="s">
        <v>112</v>
      </c>
      <c r="C206" s="16"/>
      <c r="D206" s="16"/>
      <c r="E206" s="16"/>
      <c r="F206" s="16"/>
      <c r="G206" s="16"/>
      <c r="H206" s="16"/>
      <c r="I206" s="15"/>
      <c r="J206" s="15"/>
      <c r="K206" s="16">
        <v>30163.56239900833</v>
      </c>
      <c r="L206" s="3"/>
      <c r="M206" s="23" t="s">
        <v>125</v>
      </c>
    </row>
    <row r="207" spans="1:13" ht="13" thickBot="1" x14ac:dyDescent="0.3">
      <c r="A207" s="41" t="s">
        <v>113</v>
      </c>
      <c r="B207"/>
      <c r="C207" s="42"/>
      <c r="D207" s="42"/>
      <c r="E207" s="42"/>
      <c r="F207" s="42"/>
      <c r="G207" s="42"/>
      <c r="H207" s="42"/>
      <c r="I207" s="2"/>
      <c r="J207" s="2"/>
      <c r="K207" s="16">
        <v>28728.962997008322</v>
      </c>
      <c r="M207" s="43" t="s">
        <v>113</v>
      </c>
    </row>
    <row r="208" spans="1:13" ht="13" x14ac:dyDescent="0.3">
      <c r="A208" s="37">
        <v>2007</v>
      </c>
      <c r="I208" s="3"/>
      <c r="J208" s="3"/>
      <c r="K208" s="3"/>
      <c r="L208" s="3"/>
      <c r="M208" s="37">
        <v>2007</v>
      </c>
    </row>
    <row r="209" spans="1:13" x14ac:dyDescent="0.25">
      <c r="A209" s="33" t="s">
        <v>102</v>
      </c>
      <c r="C209" s="16"/>
      <c r="D209" s="16"/>
      <c r="E209" s="16"/>
      <c r="F209" s="16"/>
      <c r="G209" s="16"/>
      <c r="H209" s="16"/>
      <c r="I209" s="15"/>
      <c r="J209" s="15"/>
      <c r="K209" s="16">
        <v>28502.092089174523</v>
      </c>
      <c r="L209" s="3"/>
      <c r="M209" s="23" t="s">
        <v>115</v>
      </c>
    </row>
    <row r="210" spans="1:13" x14ac:dyDescent="0.25">
      <c r="A210" s="33" t="s">
        <v>103</v>
      </c>
      <c r="C210" s="16"/>
      <c r="D210" s="16"/>
      <c r="E210" s="16"/>
      <c r="F210" s="16"/>
      <c r="G210" s="16"/>
      <c r="H210" s="16"/>
      <c r="I210" s="15"/>
      <c r="J210" s="15"/>
      <c r="K210" s="16">
        <v>27240.658365174528</v>
      </c>
      <c r="L210" s="3"/>
      <c r="M210" s="23" t="s">
        <v>116</v>
      </c>
    </row>
    <row r="211" spans="1:13" x14ac:dyDescent="0.25">
      <c r="A211" s="33" t="s">
        <v>104</v>
      </c>
      <c r="C211" s="16"/>
      <c r="D211" s="16"/>
      <c r="E211" s="16"/>
      <c r="F211" s="16"/>
      <c r="G211" s="16"/>
      <c r="H211" s="16"/>
      <c r="I211" s="15"/>
      <c r="J211" s="15"/>
      <c r="K211" s="16">
        <v>31621.159881174528</v>
      </c>
      <c r="L211" s="3"/>
      <c r="M211" s="23" t="s">
        <v>117</v>
      </c>
    </row>
    <row r="212" spans="1:13" ht="12.75" customHeight="1" x14ac:dyDescent="0.25">
      <c r="A212" s="33" t="s">
        <v>105</v>
      </c>
      <c r="C212" s="16"/>
      <c r="D212" s="16"/>
      <c r="E212" s="16"/>
      <c r="F212" s="16"/>
      <c r="G212" s="16"/>
      <c r="H212" s="16"/>
      <c r="I212" s="15"/>
      <c r="J212" s="15"/>
      <c r="K212" s="16">
        <v>27923.425841174525</v>
      </c>
      <c r="L212" s="3"/>
      <c r="M212" s="23" t="s">
        <v>118</v>
      </c>
    </row>
    <row r="213" spans="1:13" s="8" customFormat="1" x14ac:dyDescent="0.25">
      <c r="A213" s="33" t="s">
        <v>106</v>
      </c>
      <c r="B213" s="3"/>
      <c r="C213" s="35"/>
      <c r="D213" s="35"/>
      <c r="E213" s="35"/>
      <c r="F213" s="35"/>
      <c r="G213" s="35"/>
      <c r="H213" s="35"/>
      <c r="I213" s="36"/>
      <c r="J213" s="36"/>
      <c r="K213" s="16">
        <v>28563.726145174518</v>
      </c>
      <c r="L213" s="3"/>
      <c r="M213" s="23" t="s">
        <v>119</v>
      </c>
    </row>
    <row r="214" spans="1:13" s="8" customFormat="1" x14ac:dyDescent="0.25">
      <c r="A214" s="33" t="s">
        <v>107</v>
      </c>
      <c r="B214" s="3"/>
      <c r="C214" s="35"/>
      <c r="D214" s="35"/>
      <c r="E214" s="35"/>
      <c r="F214" s="35"/>
      <c r="G214" s="35"/>
      <c r="H214" s="35"/>
      <c r="I214" s="36"/>
      <c r="J214" s="36"/>
      <c r="K214" s="16">
        <v>28884.77844117452</v>
      </c>
      <c r="L214" s="3"/>
      <c r="M214" s="23" t="s">
        <v>120</v>
      </c>
    </row>
    <row r="215" spans="1:13" x14ac:dyDescent="0.25">
      <c r="A215" s="33" t="s">
        <v>108</v>
      </c>
      <c r="C215" s="16"/>
      <c r="D215" s="16"/>
      <c r="E215" s="16"/>
      <c r="F215" s="16"/>
      <c r="G215" s="16"/>
      <c r="H215" s="16"/>
      <c r="I215" s="15"/>
      <c r="J215" s="15"/>
      <c r="K215" s="16">
        <v>27240.214967174525</v>
      </c>
      <c r="L215" s="3"/>
      <c r="M215" s="23" t="s">
        <v>121</v>
      </c>
    </row>
    <row r="216" spans="1:13" x14ac:dyDescent="0.25">
      <c r="A216" s="33" t="s">
        <v>109</v>
      </c>
      <c r="C216" s="16"/>
      <c r="D216" s="16"/>
      <c r="E216" s="16"/>
      <c r="F216" s="16"/>
      <c r="G216" s="16"/>
      <c r="H216" s="16"/>
      <c r="I216" s="15"/>
      <c r="J216" s="15"/>
      <c r="K216" s="16">
        <v>31283.746683174526</v>
      </c>
      <c r="L216" s="3"/>
      <c r="M216" s="23" t="s">
        <v>122</v>
      </c>
    </row>
    <row r="217" spans="1:13" x14ac:dyDescent="0.25">
      <c r="A217" s="33" t="s">
        <v>110</v>
      </c>
      <c r="C217" s="16"/>
      <c r="D217" s="16"/>
      <c r="E217" s="16"/>
      <c r="F217" s="16"/>
      <c r="G217" s="16"/>
      <c r="H217" s="16"/>
      <c r="I217" s="15"/>
      <c r="J217" s="15"/>
      <c r="K217" s="16">
        <v>28148.467663174528</v>
      </c>
      <c r="L217" s="3"/>
      <c r="M217" s="23" t="s">
        <v>123</v>
      </c>
    </row>
    <row r="218" spans="1:13" x14ac:dyDescent="0.25">
      <c r="A218" s="33" t="s">
        <v>111</v>
      </c>
      <c r="C218" s="16"/>
      <c r="D218" s="16"/>
      <c r="E218" s="16"/>
      <c r="F218" s="16"/>
      <c r="G218" s="16"/>
      <c r="H218" s="16"/>
      <c r="I218" s="15"/>
      <c r="J218" s="15"/>
      <c r="K218" s="16">
        <v>33124.255339174531</v>
      </c>
      <c r="L218" s="3"/>
      <c r="M218" s="23" t="s">
        <v>124</v>
      </c>
    </row>
    <row r="219" spans="1:13" x14ac:dyDescent="0.25">
      <c r="A219" s="33" t="s">
        <v>112</v>
      </c>
      <c r="C219" s="16"/>
      <c r="D219" s="16"/>
      <c r="E219" s="16"/>
      <c r="F219" s="16"/>
      <c r="G219" s="16"/>
      <c r="H219" s="16"/>
      <c r="I219" s="15"/>
      <c r="J219" s="15"/>
      <c r="K219" s="16">
        <v>30599.779887174529</v>
      </c>
      <c r="L219" s="3"/>
      <c r="M219" s="23" t="s">
        <v>125</v>
      </c>
    </row>
    <row r="220" spans="1:13" ht="13" thickBot="1" x14ac:dyDescent="0.3">
      <c r="A220" s="41" t="s">
        <v>113</v>
      </c>
      <c r="B220"/>
      <c r="C220" s="42"/>
      <c r="D220" s="42"/>
      <c r="E220" s="42"/>
      <c r="F220" s="42"/>
      <c r="G220" s="42"/>
      <c r="H220" s="42"/>
      <c r="I220" s="2"/>
      <c r="J220" s="2"/>
      <c r="K220" s="16">
        <v>28007.540237174529</v>
      </c>
      <c r="M220" s="43" t="s">
        <v>113</v>
      </c>
    </row>
    <row r="221" spans="1:13" ht="13" x14ac:dyDescent="0.3">
      <c r="A221" s="37">
        <v>2008</v>
      </c>
      <c r="I221" s="3"/>
      <c r="J221" s="3"/>
      <c r="K221" s="3"/>
      <c r="L221" s="3"/>
      <c r="M221" s="37">
        <v>2008</v>
      </c>
    </row>
    <row r="222" spans="1:13" x14ac:dyDescent="0.25">
      <c r="A222" s="33" t="s">
        <v>102</v>
      </c>
      <c r="C222" s="16"/>
      <c r="D222" s="16"/>
      <c r="E222" s="16"/>
      <c r="F222" s="16"/>
      <c r="G222" s="16"/>
      <c r="H222" s="16"/>
      <c r="I222" s="15"/>
      <c r="J222" s="15"/>
      <c r="K222" s="16">
        <v>27172.577378519443</v>
      </c>
      <c r="L222" s="3"/>
      <c r="M222" s="23" t="s">
        <v>115</v>
      </c>
    </row>
    <row r="223" spans="1:13" x14ac:dyDescent="0.25">
      <c r="A223" s="33" t="s">
        <v>103</v>
      </c>
      <c r="C223" s="16"/>
      <c r="D223" s="16"/>
      <c r="E223" s="16"/>
      <c r="F223" s="16"/>
      <c r="G223" s="16"/>
      <c r="H223" s="16"/>
      <c r="I223" s="15"/>
      <c r="J223" s="15"/>
      <c r="K223" s="16">
        <v>27474.226756519438</v>
      </c>
      <c r="L223" s="3"/>
      <c r="M223" s="23" t="s">
        <v>116</v>
      </c>
    </row>
    <row r="224" spans="1:13" x14ac:dyDescent="0.25">
      <c r="A224" s="33" t="s">
        <v>104</v>
      </c>
      <c r="C224" s="16"/>
      <c r="D224" s="16"/>
      <c r="E224" s="16"/>
      <c r="F224" s="16"/>
      <c r="G224" s="16"/>
      <c r="H224" s="16"/>
      <c r="I224" s="15"/>
      <c r="J224" s="15"/>
      <c r="K224" s="16">
        <v>28102.083540519441</v>
      </c>
      <c r="L224" s="3"/>
      <c r="M224" s="23" t="s">
        <v>117</v>
      </c>
    </row>
    <row r="225" spans="1:16" x14ac:dyDescent="0.25">
      <c r="A225" s="33" t="s">
        <v>105</v>
      </c>
      <c r="C225" s="16"/>
      <c r="D225" s="16"/>
      <c r="E225" s="16"/>
      <c r="F225" s="16"/>
      <c r="G225" s="16"/>
      <c r="H225" s="16"/>
      <c r="I225" s="15"/>
      <c r="J225" s="15"/>
      <c r="K225" s="16">
        <v>29489.40163251945</v>
      </c>
      <c r="L225" s="3"/>
      <c r="M225" s="23" t="s">
        <v>118</v>
      </c>
    </row>
    <row r="226" spans="1:16" x14ac:dyDescent="0.25">
      <c r="A226" s="33" t="s">
        <v>106</v>
      </c>
      <c r="C226" s="16"/>
      <c r="D226" s="16"/>
      <c r="E226" s="16"/>
      <c r="F226" s="16"/>
      <c r="G226" s="16"/>
      <c r="H226" s="16"/>
      <c r="I226" s="15"/>
      <c r="J226" s="15"/>
      <c r="K226" s="16">
        <v>28152.860716519448</v>
      </c>
      <c r="L226" s="3"/>
      <c r="M226" s="23" t="s">
        <v>119</v>
      </c>
    </row>
    <row r="227" spans="1:16" x14ac:dyDescent="0.25">
      <c r="A227" s="33" t="s">
        <v>107</v>
      </c>
      <c r="C227" s="16"/>
      <c r="D227" s="16"/>
      <c r="E227" s="16"/>
      <c r="F227" s="16"/>
      <c r="G227" s="16"/>
      <c r="H227" s="16"/>
      <c r="I227" s="15"/>
      <c r="J227" s="15"/>
      <c r="K227" s="16">
        <v>26970.822610519441</v>
      </c>
      <c r="L227" s="3"/>
      <c r="M227" s="23" t="s">
        <v>120</v>
      </c>
    </row>
    <row r="228" spans="1:16" x14ac:dyDescent="0.25">
      <c r="A228" s="33" t="s">
        <v>108</v>
      </c>
      <c r="C228" s="16"/>
      <c r="D228" s="16"/>
      <c r="E228" s="16"/>
      <c r="F228" s="16"/>
      <c r="G228" s="16"/>
      <c r="H228" s="16"/>
      <c r="I228" s="15"/>
      <c r="J228" s="15"/>
      <c r="K228" s="16">
        <v>26106.60056051944</v>
      </c>
      <c r="L228" s="3"/>
      <c r="M228" s="23" t="s">
        <v>121</v>
      </c>
    </row>
    <row r="229" spans="1:16" x14ac:dyDescent="0.25">
      <c r="A229" s="33" t="s">
        <v>109</v>
      </c>
      <c r="C229" s="16"/>
      <c r="D229" s="16"/>
      <c r="E229" s="16"/>
      <c r="F229" s="16"/>
      <c r="G229" s="16"/>
      <c r="H229" s="16"/>
      <c r="I229" s="15"/>
      <c r="J229" s="15"/>
      <c r="K229" s="16">
        <v>27372.998050519447</v>
      </c>
      <c r="L229" s="3"/>
      <c r="M229" s="23" t="s">
        <v>122</v>
      </c>
    </row>
    <row r="230" spans="1:16" x14ac:dyDescent="0.25">
      <c r="A230" s="33" t="s">
        <v>110</v>
      </c>
      <c r="C230" s="16"/>
      <c r="D230" s="16"/>
      <c r="E230" s="16"/>
      <c r="F230" s="16"/>
      <c r="G230" s="16"/>
      <c r="H230" s="16"/>
      <c r="I230" s="15"/>
      <c r="J230" s="15"/>
      <c r="K230" s="16">
        <v>29657.174692519449</v>
      </c>
      <c r="L230" s="3"/>
      <c r="M230" s="23" t="s">
        <v>123</v>
      </c>
    </row>
    <row r="231" spans="1:16" x14ac:dyDescent="0.25">
      <c r="A231" s="33" t="s">
        <v>111</v>
      </c>
      <c r="C231" s="16"/>
      <c r="D231" s="16"/>
      <c r="E231" s="16"/>
      <c r="F231" s="16"/>
      <c r="G231" s="16"/>
      <c r="H231" s="16"/>
      <c r="I231" s="15"/>
      <c r="J231" s="15"/>
      <c r="K231" s="16">
        <v>30698.445060519447</v>
      </c>
      <c r="L231" s="3"/>
      <c r="M231" s="23" t="s">
        <v>124</v>
      </c>
    </row>
    <row r="232" spans="1:16" x14ac:dyDescent="0.25">
      <c r="A232" s="33" t="s">
        <v>112</v>
      </c>
      <c r="C232" s="16"/>
      <c r="D232" s="16"/>
      <c r="E232" s="16"/>
      <c r="F232" s="16"/>
      <c r="G232" s="16"/>
      <c r="H232" s="16"/>
      <c r="I232" s="15"/>
      <c r="J232" s="15"/>
      <c r="K232" s="16">
        <v>28210.301752519448</v>
      </c>
      <c r="L232" s="3"/>
      <c r="M232" s="23" t="s">
        <v>125</v>
      </c>
    </row>
    <row r="233" spans="1:16" ht="13" thickBot="1" x14ac:dyDescent="0.3">
      <c r="A233" s="41" t="s">
        <v>113</v>
      </c>
      <c r="B233"/>
      <c r="C233" s="42"/>
      <c r="D233" s="42"/>
      <c r="E233" s="42"/>
      <c r="F233" s="42"/>
      <c r="G233" s="42"/>
      <c r="H233" s="42"/>
      <c r="I233" s="2"/>
      <c r="J233" s="2"/>
      <c r="K233" s="16">
        <v>28574.913524519441</v>
      </c>
      <c r="M233" s="43" t="s">
        <v>113</v>
      </c>
    </row>
    <row r="234" spans="1:16" ht="13" x14ac:dyDescent="0.3">
      <c r="A234" s="37">
        <v>2009</v>
      </c>
      <c r="I234" s="3"/>
      <c r="J234" s="3"/>
      <c r="K234" s="3"/>
      <c r="L234" s="3"/>
      <c r="M234" s="37">
        <v>2009</v>
      </c>
    </row>
    <row r="235" spans="1:16" x14ac:dyDescent="0.25">
      <c r="A235" s="33" t="s">
        <v>102</v>
      </c>
      <c r="C235" s="16"/>
      <c r="D235" s="16"/>
      <c r="E235" s="16"/>
      <c r="F235" s="16"/>
      <c r="G235" s="16"/>
      <c r="H235" s="16"/>
      <c r="I235" s="15"/>
      <c r="J235" s="15"/>
      <c r="K235" s="16">
        <v>27407.818125528014</v>
      </c>
      <c r="M235" s="23" t="s">
        <v>115</v>
      </c>
      <c r="N235" s="3"/>
      <c r="O235" s="12"/>
      <c r="P235" s="12"/>
    </row>
    <row r="236" spans="1:16" x14ac:dyDescent="0.25">
      <c r="A236" s="33" t="s">
        <v>103</v>
      </c>
      <c r="C236" s="16"/>
      <c r="D236" s="16"/>
      <c r="E236" s="16"/>
      <c r="F236" s="16"/>
      <c r="G236" s="16"/>
      <c r="H236" s="16"/>
      <c r="I236" s="15"/>
      <c r="J236" s="15"/>
      <c r="K236" s="16">
        <v>26029.859967528017</v>
      </c>
      <c r="M236" s="23" t="s">
        <v>116</v>
      </c>
      <c r="N236" s="3"/>
      <c r="O236" s="12"/>
      <c r="P236" s="12"/>
    </row>
    <row r="237" spans="1:16" x14ac:dyDescent="0.25">
      <c r="A237" s="33" t="s">
        <v>104</v>
      </c>
      <c r="C237" s="16"/>
      <c r="D237" s="16"/>
      <c r="E237" s="16"/>
      <c r="F237" s="16"/>
      <c r="G237" s="16"/>
      <c r="H237" s="16"/>
      <c r="I237" s="15"/>
      <c r="J237" s="15"/>
      <c r="K237" s="16">
        <v>30555.602555528007</v>
      </c>
      <c r="M237" s="23" t="s">
        <v>117</v>
      </c>
      <c r="N237" s="3"/>
      <c r="O237" s="12"/>
      <c r="P237" s="12"/>
    </row>
    <row r="238" spans="1:16" x14ac:dyDescent="0.25">
      <c r="A238" s="33" t="s">
        <v>105</v>
      </c>
      <c r="C238" s="16"/>
      <c r="D238" s="16"/>
      <c r="E238" s="16"/>
      <c r="F238" s="16"/>
      <c r="G238" s="16"/>
      <c r="H238" s="16"/>
      <c r="I238" s="15"/>
      <c r="J238" s="15"/>
      <c r="K238" s="16">
        <v>26917.839261528014</v>
      </c>
      <c r="M238" s="23" t="s">
        <v>118</v>
      </c>
      <c r="N238" s="3"/>
      <c r="O238" s="12"/>
      <c r="P238" s="12"/>
    </row>
    <row r="239" spans="1:16" x14ac:dyDescent="0.25">
      <c r="A239" s="33" t="s">
        <v>106</v>
      </c>
      <c r="C239" s="16"/>
      <c r="D239" s="16"/>
      <c r="E239" s="16"/>
      <c r="F239" s="16"/>
      <c r="G239" s="16"/>
      <c r="H239" s="16"/>
      <c r="I239" s="15"/>
      <c r="J239" s="15"/>
      <c r="K239" s="16">
        <v>25006.790543528012</v>
      </c>
      <c r="M239" s="23" t="s">
        <v>119</v>
      </c>
      <c r="N239" s="3"/>
      <c r="O239" s="12"/>
      <c r="P239" s="12"/>
    </row>
    <row r="240" spans="1:16" x14ac:dyDescent="0.25">
      <c r="A240" s="33" t="s">
        <v>107</v>
      </c>
      <c r="C240" s="16"/>
      <c r="D240" s="16"/>
      <c r="E240" s="16"/>
      <c r="F240" s="16"/>
      <c r="G240" s="16"/>
      <c r="H240" s="16"/>
      <c r="I240" s="15"/>
      <c r="J240" s="15"/>
      <c r="K240" s="16">
        <v>26595.159991528009</v>
      </c>
      <c r="M240" s="23" t="s">
        <v>120</v>
      </c>
      <c r="N240" s="3"/>
      <c r="O240" s="12"/>
      <c r="P240" s="12"/>
    </row>
    <row r="241" spans="1:18" x14ac:dyDescent="0.25">
      <c r="A241" s="33" t="s">
        <v>108</v>
      </c>
      <c r="C241" s="16"/>
      <c r="D241" s="16"/>
      <c r="E241" s="16"/>
      <c r="F241" s="16"/>
      <c r="G241" s="16"/>
      <c r="H241" s="16"/>
      <c r="I241" s="15"/>
      <c r="J241" s="15"/>
      <c r="K241" s="16">
        <v>25723.365381528012</v>
      </c>
      <c r="M241" s="23" t="s">
        <v>121</v>
      </c>
      <c r="N241" s="3"/>
      <c r="O241" s="12"/>
      <c r="P241" s="12"/>
    </row>
    <row r="242" spans="1:18" x14ac:dyDescent="0.25">
      <c r="A242" s="33" t="s">
        <v>109</v>
      </c>
      <c r="C242" s="16"/>
      <c r="D242" s="16"/>
      <c r="E242" s="16"/>
      <c r="F242" s="16"/>
      <c r="G242" s="16"/>
      <c r="H242" s="16"/>
      <c r="I242" s="15"/>
      <c r="J242" s="15"/>
      <c r="K242" s="16">
        <v>26885.514949528009</v>
      </c>
      <c r="M242" s="23" t="s">
        <v>122</v>
      </c>
      <c r="N242" s="3"/>
      <c r="O242" s="12"/>
      <c r="P242" s="12"/>
    </row>
    <row r="243" spans="1:18" x14ac:dyDescent="0.25">
      <c r="A243" s="33" t="s">
        <v>110</v>
      </c>
      <c r="C243" s="16"/>
      <c r="D243" s="16"/>
      <c r="E243" s="16"/>
      <c r="F243" s="16"/>
      <c r="G243" s="16"/>
      <c r="H243" s="16"/>
      <c r="I243" s="15"/>
      <c r="J243" s="15"/>
      <c r="K243" s="16">
        <v>26601.814905528012</v>
      </c>
      <c r="M243" s="23" t="s">
        <v>123</v>
      </c>
      <c r="N243" s="3"/>
      <c r="O243" s="12"/>
      <c r="P243" s="12"/>
    </row>
    <row r="244" spans="1:18" x14ac:dyDescent="0.25">
      <c r="A244" s="33" t="s">
        <v>111</v>
      </c>
      <c r="C244" s="16"/>
      <c r="D244" s="16"/>
      <c r="E244" s="16"/>
      <c r="F244" s="16"/>
      <c r="G244" s="16"/>
      <c r="H244" s="16"/>
      <c r="I244" s="15"/>
      <c r="J244" s="15"/>
      <c r="K244" s="16">
        <v>27027.98624952801</v>
      </c>
      <c r="M244" s="23" t="s">
        <v>124</v>
      </c>
      <c r="N244" s="3"/>
      <c r="O244" s="12"/>
      <c r="P244" s="12"/>
    </row>
    <row r="245" spans="1:18" x14ac:dyDescent="0.25">
      <c r="A245" s="33" t="s">
        <v>112</v>
      </c>
      <c r="C245" s="16"/>
      <c r="D245" s="16"/>
      <c r="E245" s="16"/>
      <c r="F245" s="16"/>
      <c r="G245" s="16"/>
      <c r="H245" s="16"/>
      <c r="I245" s="15"/>
      <c r="J245" s="15"/>
      <c r="K245" s="16">
        <v>25188.665025528011</v>
      </c>
      <c r="M245" s="23" t="s">
        <v>125</v>
      </c>
      <c r="N245" s="3"/>
      <c r="O245" s="12"/>
      <c r="P245" s="12"/>
    </row>
    <row r="246" spans="1:18" ht="13" thickBot="1" x14ac:dyDescent="0.3">
      <c r="A246" s="41" t="s">
        <v>113</v>
      </c>
      <c r="B246"/>
      <c r="C246" s="42"/>
      <c r="D246" s="42"/>
      <c r="E246" s="42"/>
      <c r="F246" s="42"/>
      <c r="G246" s="42"/>
      <c r="H246" s="42"/>
      <c r="I246" s="2"/>
      <c r="J246" s="2"/>
      <c r="K246" s="16">
        <v>27760.188533528009</v>
      </c>
      <c r="M246" s="43" t="s">
        <v>113</v>
      </c>
    </row>
    <row r="247" spans="1:18" ht="13" x14ac:dyDescent="0.3">
      <c r="A247" s="37">
        <v>2010</v>
      </c>
      <c r="I247" s="3"/>
      <c r="J247" s="3"/>
      <c r="K247" s="16"/>
      <c r="L247" s="3"/>
      <c r="M247" s="37">
        <v>2010</v>
      </c>
    </row>
    <row r="248" spans="1:18" x14ac:dyDescent="0.25">
      <c r="A248" s="33" t="s">
        <v>102</v>
      </c>
      <c r="K248" s="16">
        <v>25879.586313369447</v>
      </c>
      <c r="L248" s="3"/>
      <c r="M248" s="23" t="s">
        <v>115</v>
      </c>
      <c r="N248" s="3"/>
      <c r="O248" s="12"/>
      <c r="P248" s="12"/>
      <c r="Q248" s="3"/>
      <c r="R248" s="3"/>
    </row>
    <row r="249" spans="1:18" x14ac:dyDescent="0.25">
      <c r="A249" s="33" t="s">
        <v>103</v>
      </c>
      <c r="K249" s="16">
        <v>25069.302475369444</v>
      </c>
      <c r="L249" s="3"/>
      <c r="M249" s="23" t="s">
        <v>116</v>
      </c>
      <c r="N249" s="3"/>
      <c r="O249" s="12"/>
      <c r="P249" s="12"/>
      <c r="Q249" s="3"/>
      <c r="R249" s="3"/>
    </row>
    <row r="250" spans="1:18" x14ac:dyDescent="0.25">
      <c r="A250" s="33" t="s">
        <v>104</v>
      </c>
      <c r="K250" s="16">
        <v>28480.891721369444</v>
      </c>
      <c r="L250" s="3"/>
      <c r="M250" s="32" t="s">
        <v>117</v>
      </c>
      <c r="N250" s="3"/>
      <c r="O250" s="12"/>
      <c r="P250" s="12"/>
      <c r="Q250" s="3"/>
      <c r="R250" s="3"/>
    </row>
    <row r="251" spans="1:18" x14ac:dyDescent="0.25">
      <c r="A251" s="33" t="s">
        <v>105</v>
      </c>
      <c r="K251" s="16">
        <v>25253.849235369442</v>
      </c>
      <c r="L251" s="3"/>
      <c r="M251" s="23" t="s">
        <v>118</v>
      </c>
      <c r="N251" s="3"/>
      <c r="O251" s="12"/>
      <c r="P251" s="12"/>
      <c r="Q251" s="3"/>
      <c r="R251" s="3"/>
    </row>
    <row r="252" spans="1:18" x14ac:dyDescent="0.25">
      <c r="A252" s="33" t="s">
        <v>106</v>
      </c>
      <c r="K252" s="16">
        <v>26443.847877369437</v>
      </c>
      <c r="L252" s="3"/>
      <c r="M252" s="23" t="s">
        <v>119</v>
      </c>
      <c r="N252" s="3"/>
      <c r="O252" s="12"/>
      <c r="P252" s="12"/>
      <c r="Q252" s="3"/>
      <c r="R252" s="3"/>
    </row>
    <row r="253" spans="1:18" x14ac:dyDescent="0.25">
      <c r="A253" s="33" t="s">
        <v>107</v>
      </c>
      <c r="K253" s="16">
        <v>26833.321773369444</v>
      </c>
      <c r="L253" s="3"/>
      <c r="M253" s="32" t="s">
        <v>120</v>
      </c>
      <c r="N253" s="3"/>
      <c r="O253" s="3"/>
      <c r="P253" s="3"/>
      <c r="Q253" s="3"/>
      <c r="R253" s="3"/>
    </row>
    <row r="254" spans="1:18" x14ac:dyDescent="0.25">
      <c r="A254" s="33" t="s">
        <v>129</v>
      </c>
      <c r="K254" s="16">
        <v>24549.263223369446</v>
      </c>
      <c r="L254" s="3"/>
      <c r="M254" s="23" t="s">
        <v>121</v>
      </c>
      <c r="O254" s="3"/>
      <c r="P254" s="3"/>
      <c r="Q254" s="3"/>
      <c r="R254" s="3"/>
    </row>
    <row r="255" spans="1:18" x14ac:dyDescent="0.25">
      <c r="A255" s="33" t="s">
        <v>122</v>
      </c>
      <c r="B255" s="16"/>
      <c r="K255" s="16">
        <v>27213.381935369445</v>
      </c>
      <c r="L255" s="3"/>
      <c r="M255" s="23" t="s">
        <v>122</v>
      </c>
      <c r="O255" s="3"/>
      <c r="P255" s="3"/>
      <c r="Q255" s="3"/>
      <c r="R255" s="3"/>
    </row>
    <row r="256" spans="1:18" x14ac:dyDescent="0.25">
      <c r="A256" s="33" t="s">
        <v>123</v>
      </c>
      <c r="B256" s="16"/>
      <c r="K256" s="16">
        <v>28450.06937536944</v>
      </c>
      <c r="L256" s="3"/>
      <c r="M256" s="23" t="s">
        <v>123</v>
      </c>
      <c r="O256" s="3"/>
      <c r="P256" s="3"/>
      <c r="Q256" s="3"/>
      <c r="R256" s="3"/>
    </row>
    <row r="257" spans="1:18" x14ac:dyDescent="0.25">
      <c r="A257" s="33" t="s">
        <v>131</v>
      </c>
      <c r="B257" s="16"/>
      <c r="K257" s="16">
        <v>26923.196095369447</v>
      </c>
      <c r="M257" s="23" t="s">
        <v>124</v>
      </c>
      <c r="O257" s="3"/>
      <c r="P257" s="3"/>
      <c r="Q257" s="3"/>
      <c r="R257" s="3"/>
    </row>
    <row r="258" spans="1:18" x14ac:dyDescent="0.25">
      <c r="A258" s="33" t="s">
        <v>125</v>
      </c>
      <c r="B258" s="16"/>
      <c r="K258" s="16">
        <v>26841.980897369438</v>
      </c>
      <c r="M258" s="23" t="s">
        <v>125</v>
      </c>
      <c r="O258" s="3"/>
      <c r="P258" s="3"/>
      <c r="Q258" s="3"/>
      <c r="R258" s="3"/>
    </row>
    <row r="259" spans="1:18" ht="13" thickBot="1" x14ac:dyDescent="0.3">
      <c r="A259" s="41" t="s">
        <v>113</v>
      </c>
      <c r="B259"/>
      <c r="C259" s="42"/>
      <c r="D259" s="42"/>
      <c r="E259" s="42"/>
      <c r="F259" s="42"/>
      <c r="G259" s="42"/>
      <c r="H259" s="42"/>
      <c r="I259" s="2"/>
      <c r="J259" s="2"/>
      <c r="K259" s="16">
        <v>27444.879049369443</v>
      </c>
      <c r="M259" s="43" t="s">
        <v>113</v>
      </c>
    </row>
    <row r="260" spans="1:18" ht="13" x14ac:dyDescent="0.3">
      <c r="A260" s="37">
        <v>2011</v>
      </c>
      <c r="B260" s="16"/>
      <c r="K260" s="3"/>
      <c r="M260" s="37">
        <v>2011</v>
      </c>
      <c r="O260" s="3"/>
      <c r="P260" s="3"/>
      <c r="Q260" s="3"/>
      <c r="R260" s="3"/>
    </row>
    <row r="261" spans="1:18" x14ac:dyDescent="0.25">
      <c r="A261" s="33" t="s">
        <v>102</v>
      </c>
      <c r="B261" s="16"/>
      <c r="K261" s="16">
        <v>25013.450649166665</v>
      </c>
      <c r="L261" s="3"/>
      <c r="M261" s="23" t="s">
        <v>115</v>
      </c>
      <c r="O261" s="3"/>
      <c r="P261" s="3"/>
      <c r="Q261" s="3"/>
      <c r="R261" s="3"/>
    </row>
    <row r="262" spans="1:18" x14ac:dyDescent="0.25">
      <c r="A262" s="33" t="s">
        <v>103</v>
      </c>
      <c r="B262" s="16"/>
      <c r="K262" s="16">
        <v>24233.728327166664</v>
      </c>
      <c r="L262" s="3"/>
      <c r="M262" s="23" t="s">
        <v>116</v>
      </c>
      <c r="O262" s="3"/>
      <c r="P262" s="3"/>
      <c r="Q262" s="3"/>
      <c r="R262" s="3"/>
    </row>
    <row r="263" spans="1:18" x14ac:dyDescent="0.25">
      <c r="A263" s="23" t="s">
        <v>104</v>
      </c>
      <c r="B263" s="16"/>
      <c r="K263" s="16">
        <v>26513.172229166663</v>
      </c>
      <c r="L263" s="3"/>
      <c r="M263" s="44" t="s">
        <v>117</v>
      </c>
      <c r="O263" s="3"/>
      <c r="P263" s="3"/>
      <c r="Q263" s="3"/>
      <c r="R263" s="3"/>
    </row>
    <row r="264" spans="1:18" x14ac:dyDescent="0.25">
      <c r="A264" s="33" t="s">
        <v>105</v>
      </c>
      <c r="B264" s="16"/>
      <c r="K264" s="16">
        <v>24884.86481516666</v>
      </c>
      <c r="L264" s="3"/>
      <c r="M264" s="45" t="s">
        <v>118</v>
      </c>
      <c r="O264" s="3"/>
      <c r="P264" s="3"/>
      <c r="Q264" s="3"/>
      <c r="R264" s="3"/>
    </row>
    <row r="265" spans="1:18" x14ac:dyDescent="0.25">
      <c r="A265" s="33" t="s">
        <v>137</v>
      </c>
      <c r="B265" s="16"/>
      <c r="K265" s="16">
        <v>27158.72658316667</v>
      </c>
      <c r="L265" s="3"/>
      <c r="M265" s="45" t="s">
        <v>119</v>
      </c>
    </row>
    <row r="266" spans="1:18" x14ac:dyDescent="0.25">
      <c r="A266" s="33" t="s">
        <v>138</v>
      </c>
      <c r="B266" s="16"/>
      <c r="K266" s="16">
        <v>26170.448321166674</v>
      </c>
      <c r="L266" s="3"/>
      <c r="M266" s="45" t="s">
        <v>120</v>
      </c>
    </row>
    <row r="267" spans="1:18" x14ac:dyDescent="0.25">
      <c r="A267" s="33" t="s">
        <v>129</v>
      </c>
      <c r="B267" s="16"/>
      <c r="K267" s="16">
        <v>23485.444385166669</v>
      </c>
      <c r="L267" s="3"/>
      <c r="M267" s="45" t="s">
        <v>121</v>
      </c>
    </row>
    <row r="268" spans="1:18" x14ac:dyDescent="0.25">
      <c r="A268" s="33" t="s">
        <v>122</v>
      </c>
      <c r="B268" s="16"/>
      <c r="K268" s="16">
        <v>28032.603037166664</v>
      </c>
      <c r="L268" s="3"/>
      <c r="M268" s="45" t="s">
        <v>122</v>
      </c>
    </row>
    <row r="269" spans="1:18" x14ac:dyDescent="0.25">
      <c r="A269" s="33" t="s">
        <v>123</v>
      </c>
      <c r="B269" s="16"/>
      <c r="K269" s="16">
        <v>27591.997869166669</v>
      </c>
      <c r="L269" s="3"/>
      <c r="M269" s="45" t="s">
        <v>123</v>
      </c>
    </row>
    <row r="270" spans="1:18" x14ac:dyDescent="0.25">
      <c r="A270" s="33" t="s">
        <v>131</v>
      </c>
      <c r="B270" s="16"/>
      <c r="K270" s="16">
        <v>26781.202505166664</v>
      </c>
      <c r="M270" s="45" t="s">
        <v>124</v>
      </c>
    </row>
    <row r="271" spans="1:18" x14ac:dyDescent="0.25">
      <c r="A271" s="33" t="s">
        <v>125</v>
      </c>
      <c r="B271" s="16"/>
      <c r="K271" s="16">
        <v>26641.994603166666</v>
      </c>
      <c r="M271" s="45" t="s">
        <v>125</v>
      </c>
    </row>
    <row r="272" spans="1:18" ht="13" thickBot="1" x14ac:dyDescent="0.3">
      <c r="A272" s="41" t="s">
        <v>113</v>
      </c>
      <c r="B272"/>
      <c r="C272" s="42"/>
      <c r="D272" s="42"/>
      <c r="E272" s="42"/>
      <c r="F272" s="42"/>
      <c r="G272" s="42"/>
      <c r="H272" s="42"/>
      <c r="I272" s="2"/>
      <c r="J272" s="2"/>
      <c r="K272" s="16">
        <v>25820.932055166668</v>
      </c>
      <c r="M272" s="43" t="s">
        <v>113</v>
      </c>
    </row>
    <row r="273" spans="1:13" ht="13" x14ac:dyDescent="0.3">
      <c r="A273" s="37">
        <v>2012</v>
      </c>
      <c r="B273" s="16"/>
      <c r="K273" s="3"/>
      <c r="M273" s="37">
        <v>2012</v>
      </c>
    </row>
    <row r="274" spans="1:13" x14ac:dyDescent="0.25">
      <c r="A274" s="50" t="s">
        <v>153</v>
      </c>
      <c r="B274" s="16"/>
      <c r="K274" s="16">
        <f>Motorbenzin!L274+Flybenzin!L274+'Gas-dieselolie'!L274+Petroleum!L274+'JP1'!L274+Fuelolie!L274+Raffinaderigas!L274+LPG!L274+LVN!L274+Petroleumskoks!L274+Orimulsion!I274+Bitumen!L274+Spildol_Smøreolie_MinTerpentin!N274+Spildol_Smøreolie_MinTerpentin!P274+Spildol_Smøreolie_MinTerpentin!R274</f>
        <v>23794.909468699996</v>
      </c>
      <c r="M274" s="45" t="s">
        <v>115</v>
      </c>
    </row>
    <row r="275" spans="1:13" x14ac:dyDescent="0.25">
      <c r="A275" s="50" t="s">
        <v>154</v>
      </c>
      <c r="B275" s="16"/>
      <c r="K275" s="16">
        <f>Motorbenzin!L275+Flybenzin!L275+'Gas-dieselolie'!L275+Petroleum!L275+'JP1'!L275+Fuelolie!L275+Raffinaderigas!L275+LPG!L275+LVN!L275+Petroleumskoks!L275+Orimulsion!I275+Bitumen!L275+Spildol_Smøreolie_MinTerpentin!N275+Spildol_Smøreolie_MinTerpentin!P275+Spildol_Smøreolie_MinTerpentin!R275</f>
        <v>24720.354594699995</v>
      </c>
      <c r="M275" s="45" t="s">
        <v>116</v>
      </c>
    </row>
    <row r="276" spans="1:13" x14ac:dyDescent="0.25">
      <c r="A276" s="50" t="s">
        <v>155</v>
      </c>
      <c r="B276" s="16"/>
      <c r="K276" s="16">
        <f>Motorbenzin!L276+Flybenzin!L276+'Gas-dieselolie'!L276+Petroleum!L276+'JP1'!L276+Fuelolie!L276+Raffinaderigas!L276+LPG!L276+LVN!L276+Petroleumskoks!L276+Orimulsion!I276+Bitumen!L276+Spildol_Smøreolie_MinTerpentin!N276+Spildol_Smøreolie_MinTerpentin!P276+Spildol_Smøreolie_MinTerpentin!R276</f>
        <v>25740.851362699996</v>
      </c>
      <c r="M276" s="45" t="s">
        <v>117</v>
      </c>
    </row>
    <row r="277" spans="1:13" x14ac:dyDescent="0.25">
      <c r="A277" s="50" t="s">
        <v>118</v>
      </c>
      <c r="B277" s="16"/>
      <c r="K277" s="16">
        <f>Motorbenzin!L277+Flybenzin!L277+'Gas-dieselolie'!L277+Petroleum!L277+'JP1'!L277+Fuelolie!L277+Raffinaderigas!L277+LPG!L277+LVN!L277+Petroleumskoks!L277+Orimulsion!I277+Bitumen!L277+Spildol_Smøreolie_MinTerpentin!N277+Spildol_Smøreolie_MinTerpentin!P277+Spildol_Smøreolie_MinTerpentin!R277</f>
        <v>24346.92894469999</v>
      </c>
      <c r="M277" s="45" t="s">
        <v>118</v>
      </c>
    </row>
    <row r="278" spans="1:13" x14ac:dyDescent="0.25">
      <c r="A278" s="50" t="s">
        <v>137</v>
      </c>
      <c r="B278" s="16"/>
      <c r="K278" s="16">
        <f>Motorbenzin!L278+Flybenzin!L278+'Gas-dieselolie'!L278+Petroleum!L278+'JP1'!L278+Fuelolie!L278+Raffinaderigas!L278+LPG!L278+LVN!L278+Petroleumskoks!L278+Orimulsion!I278+Bitumen!L278+Spildol_Smøreolie_MinTerpentin!N278+Spildol_Smøreolie_MinTerpentin!P278+Spildol_Smøreolie_MinTerpentin!R278</f>
        <v>25444.196778699996</v>
      </c>
      <c r="M278" s="45" t="s">
        <v>119</v>
      </c>
    </row>
    <row r="279" spans="1:13" x14ac:dyDescent="0.25">
      <c r="A279" s="50" t="s">
        <v>138</v>
      </c>
      <c r="B279" s="16"/>
      <c r="K279" s="16">
        <f>Motorbenzin!L279+Flybenzin!L279+'Gas-dieselolie'!L279+Petroleum!L279+'JP1'!L279+Fuelolie!L279+Raffinaderigas!L279+LPG!L279+LVN!L279+Petroleumskoks!L279+Orimulsion!I279+Bitumen!L279+Spildol_Smøreolie_MinTerpentin!N279+Spildol_Smøreolie_MinTerpentin!P279+Spildol_Smøreolie_MinTerpentin!R279</f>
        <v>25343.661308699993</v>
      </c>
      <c r="M279" s="45" t="s">
        <v>120</v>
      </c>
    </row>
    <row r="280" spans="1:13" x14ac:dyDescent="0.25">
      <c r="A280" s="50" t="s">
        <v>129</v>
      </c>
      <c r="B280" s="16"/>
      <c r="K280" s="16">
        <f>Motorbenzin!L280+Flybenzin!L280+'Gas-dieselolie'!L280+Petroleum!L280+'JP1'!L280+Fuelolie!L280+Raffinaderigas!L280+LPG!L280+LVN!L280+Petroleumskoks!L280+Orimulsion!I280+Bitumen!L280+Spildol_Smøreolie_MinTerpentin!N280+Spildol_Smøreolie_MinTerpentin!P280+Spildol_Smøreolie_MinTerpentin!R280</f>
        <v>24040.038544699997</v>
      </c>
      <c r="M280" s="45" t="s">
        <v>121</v>
      </c>
    </row>
    <row r="281" spans="1:13" x14ac:dyDescent="0.25">
      <c r="A281" s="50" t="s">
        <v>122</v>
      </c>
      <c r="B281" s="16"/>
      <c r="K281" s="16">
        <f>Motorbenzin!L281+Flybenzin!L281+'Gas-dieselolie'!L281+Petroleum!L281+'JP1'!L281+Fuelolie!L281+Raffinaderigas!L281+LPG!L281+LVN!L281+Petroleumskoks!L281+Orimulsion!I281+Bitumen!L281+Spildol_Smøreolie_MinTerpentin!N281+Spildol_Smøreolie_MinTerpentin!P281+Spildol_Smøreolie_MinTerpentin!R281</f>
        <v>27492.786046699995</v>
      </c>
      <c r="M281" s="45" t="s">
        <v>122</v>
      </c>
    </row>
    <row r="282" spans="1:13" x14ac:dyDescent="0.25">
      <c r="A282" s="50" t="s">
        <v>123</v>
      </c>
      <c r="B282" s="16"/>
      <c r="K282" s="16">
        <f>Motorbenzin!L282+Flybenzin!L282+'Gas-dieselolie'!L282+Petroleum!L282+'JP1'!L282+Fuelolie!L282+Raffinaderigas!L282+LPG!L282+LVN!L282+Petroleumskoks!L282+Orimulsion!I282+Bitumen!L282+Spildol_Smøreolie_MinTerpentin!N282+Spildol_Smøreolie_MinTerpentin!P282+Spildol_Smøreolie_MinTerpentin!R282</f>
        <v>26034.851578699996</v>
      </c>
      <c r="M282" s="45" t="s">
        <v>123</v>
      </c>
    </row>
    <row r="283" spans="1:13" x14ac:dyDescent="0.25">
      <c r="A283" s="50" t="s">
        <v>131</v>
      </c>
      <c r="B283" s="16"/>
      <c r="K283" s="16">
        <f>Motorbenzin!L283+Flybenzin!L283+'Gas-dieselolie'!L283+Petroleum!L283+'JP1'!L283+Fuelolie!L283+Raffinaderigas!L283+LPG!L283+LVN!L283+Petroleumskoks!L283+Orimulsion!I283+Bitumen!L283+Spildol_Smøreolie_MinTerpentin!N283+Spildol_Smøreolie_MinTerpentin!P283+Spildol_Smøreolie_MinTerpentin!R283</f>
        <v>26857.071446699996</v>
      </c>
      <c r="M283" s="45" t="s">
        <v>124</v>
      </c>
    </row>
    <row r="284" spans="1:13" x14ac:dyDescent="0.25">
      <c r="A284" s="50" t="s">
        <v>125</v>
      </c>
      <c r="B284" s="16"/>
      <c r="K284" s="16">
        <f>Motorbenzin!L284+Flybenzin!L284+'Gas-dieselolie'!L284+Petroleum!L284+'JP1'!L284+Fuelolie!L284+Raffinaderigas!L284+LPG!L284+LVN!L284+Petroleumskoks!L284+Orimulsion!I284+Bitumen!L284+Spildol_Smøreolie_MinTerpentin!N284+Spildol_Smøreolie_MinTerpentin!P284+Spildol_Smøreolie_MinTerpentin!R284</f>
        <v>24964.677784700001</v>
      </c>
      <c r="M284" s="45" t="s">
        <v>125</v>
      </c>
    </row>
    <row r="285" spans="1:13" ht="13" thickBot="1" x14ac:dyDescent="0.3">
      <c r="A285" s="41" t="s">
        <v>113</v>
      </c>
      <c r="B285"/>
      <c r="C285" s="42"/>
      <c r="D285" s="42"/>
      <c r="E285" s="42"/>
      <c r="F285" s="42"/>
      <c r="G285" s="42"/>
      <c r="H285" s="42"/>
      <c r="I285" s="2"/>
      <c r="J285" s="2"/>
      <c r="K285" s="16">
        <f>Motorbenzin!L285+Flybenzin!L285+'Gas-dieselolie'!L285+Petroleum!L285+'JP1'!L285+Fuelolie!L285+Raffinaderigas!L285+LPG!L285+LVN!L285+Petroleumskoks!L285+Orimulsion!I285+Bitumen!L285+Spildol_Smøreolie_MinTerpentin!N285+Spildol_Smøreolie_MinTerpentin!P285+Spildol_Smøreolie_MinTerpentin!R285</f>
        <v>24335.444522699996</v>
      </c>
      <c r="M285" s="43" t="s">
        <v>113</v>
      </c>
    </row>
    <row r="286" spans="1:13" ht="13" x14ac:dyDescent="0.3">
      <c r="A286" s="37">
        <v>2013</v>
      </c>
      <c r="B286" s="16"/>
      <c r="K286" s="3"/>
      <c r="M286" s="37">
        <v>2013</v>
      </c>
    </row>
    <row r="287" spans="1:13" x14ac:dyDescent="0.25">
      <c r="A287" s="50" t="s">
        <v>153</v>
      </c>
      <c r="B287" s="16"/>
      <c r="K287" s="16">
        <f>Motorbenzin!L287+Flybenzin!L287+'Gas-dieselolie'!L287+Petroleum!L287+'JP1'!L287+Fuelolie!L287+Raffinaderigas!L287+LPG!L287+LVN!L287+Petroleumskoks!L287+Orimulsion!I287+Bitumen!L287+Spildol_Smøreolie_MinTerpentin!N287+Spildol_Smøreolie_MinTerpentin!P287+Spildol_Smøreolie_MinTerpentin!R287</f>
        <v>24668.689039633337</v>
      </c>
      <c r="M287" s="45" t="s">
        <v>115</v>
      </c>
    </row>
    <row r="288" spans="1:13" x14ac:dyDescent="0.25">
      <c r="A288" s="50" t="s">
        <v>154</v>
      </c>
      <c r="B288" s="16"/>
      <c r="K288" s="16">
        <f>Motorbenzin!L288+Flybenzin!L288+'Gas-dieselolie'!L288+Petroleum!L288+'JP1'!L288+Fuelolie!L288+Raffinaderigas!L288+LPG!L288+LVN!L288+Petroleumskoks!L288+Orimulsion!I288+Bitumen!L288+Spildol_Smøreolie_MinTerpentin!N288+Spildol_Smøreolie_MinTerpentin!P288+Spildol_Smøreolie_MinTerpentin!R288</f>
        <v>22024.396651633335</v>
      </c>
      <c r="M288" s="45" t="s">
        <v>116</v>
      </c>
    </row>
    <row r="289" spans="1:13" x14ac:dyDescent="0.25">
      <c r="A289" s="50" t="s">
        <v>155</v>
      </c>
      <c r="B289" s="16"/>
      <c r="K289" s="16">
        <f>Motorbenzin!L289+Flybenzin!L289+'Gas-dieselolie'!L289+Petroleum!L289+'JP1'!L289+Fuelolie!L289+Raffinaderigas!L289+LPG!L289+LVN!L289+Petroleumskoks!L289+Orimulsion!I289+Bitumen!L289+Spildol_Smøreolie_MinTerpentin!N289+Spildol_Smøreolie_MinTerpentin!P289+Spildol_Smøreolie_MinTerpentin!R289</f>
        <v>24068.715575133334</v>
      </c>
      <c r="M289" s="45" t="s">
        <v>117</v>
      </c>
    </row>
    <row r="290" spans="1:13" x14ac:dyDescent="0.25">
      <c r="A290" s="50" t="s">
        <v>118</v>
      </c>
      <c r="B290" s="16"/>
      <c r="K290" s="16">
        <f>Motorbenzin!L290+Flybenzin!L290+'Gas-dieselolie'!L290+Petroleum!L290+'JP1'!L290+Fuelolie!L290+Raffinaderigas!L290+LPG!L290+LVN!L290+Petroleumskoks!L290+Orimulsion!I290+Bitumen!L290+Spildol_Smøreolie_MinTerpentin!N290+Spildol_Smøreolie_MinTerpentin!P290+Spildol_Smøreolie_MinTerpentin!R290</f>
        <v>26548.357363133338</v>
      </c>
      <c r="M290" s="45" t="s">
        <v>118</v>
      </c>
    </row>
    <row r="291" spans="1:13" x14ac:dyDescent="0.25">
      <c r="A291" s="50" t="s">
        <v>137</v>
      </c>
      <c r="B291" s="16"/>
      <c r="K291" s="16">
        <f>Motorbenzin!L291+Flybenzin!L291+'Gas-dieselolie'!L291+Petroleum!L291+'JP1'!L291+Fuelolie!L291+Raffinaderigas!L291+LPG!L291+LVN!L291+Petroleumskoks!L291+Orimulsion!I291+Bitumen!L291+Spildol_Smøreolie_MinTerpentin!N291+Spildol_Smøreolie_MinTerpentin!P291+Spildol_Smøreolie_MinTerpentin!R291</f>
        <v>25899.694585133333</v>
      </c>
      <c r="M291" s="45" t="s">
        <v>119</v>
      </c>
    </row>
    <row r="292" spans="1:13" x14ac:dyDescent="0.25">
      <c r="A292" s="50" t="s">
        <v>138</v>
      </c>
      <c r="B292" s="16"/>
      <c r="K292" s="16">
        <f>Motorbenzin!L292+Flybenzin!L292+'Gas-dieselolie'!L292+Petroleum!L292+'JP1'!L292+Fuelolie!L292+Raffinaderigas!L292+LPG!L292+LVN!L292+Petroleumskoks!L292+Orimulsion!I292+Bitumen!L292+Spildol_Smøreolie_MinTerpentin!N292+Spildol_Smøreolie_MinTerpentin!P292+Spildol_Smøreolie_MinTerpentin!R292</f>
        <v>23782.897375133336</v>
      </c>
      <c r="M292" s="45" t="s">
        <v>120</v>
      </c>
    </row>
    <row r="293" spans="1:13" x14ac:dyDescent="0.25">
      <c r="A293" s="50" t="s">
        <v>129</v>
      </c>
      <c r="B293" s="16"/>
      <c r="K293" s="16">
        <f>Motorbenzin!L293+Flybenzin!L293+'Gas-dieselolie'!L293+Petroleum!L293+'JP1'!L293+Fuelolie!L293+Raffinaderigas!L293+LPG!L293+LVN!L293+Petroleumskoks!L293+Orimulsion!I293+Bitumen!L293+Spildol_Smøreolie_MinTerpentin!N293+Spildol_Smøreolie_MinTerpentin!P293+Spildol_Smøreolie_MinTerpentin!R293</f>
        <v>24567.659091133333</v>
      </c>
      <c r="M293" s="45" t="s">
        <v>121</v>
      </c>
    </row>
    <row r="294" spans="1:13" x14ac:dyDescent="0.25">
      <c r="A294" s="50" t="s">
        <v>122</v>
      </c>
      <c r="B294" s="16"/>
      <c r="K294" s="16">
        <f>Motorbenzin!L294+Flybenzin!L294+'Gas-dieselolie'!L294+Petroleum!L294+'JP1'!L294+Fuelolie!L294+Raffinaderigas!L294+LPG!L294+LVN!L294+Petroleumskoks!L294+Orimulsion!I294+Bitumen!L294+Spildol_Smøreolie_MinTerpentin!N294+Spildol_Smøreolie_MinTerpentin!P294+Spildol_Smøreolie_MinTerpentin!R294</f>
        <v>26946.168271133334</v>
      </c>
      <c r="M294" s="45" t="s">
        <v>122</v>
      </c>
    </row>
    <row r="295" spans="1:13" x14ac:dyDescent="0.25">
      <c r="A295" s="50" t="s">
        <v>123</v>
      </c>
      <c r="B295" s="16"/>
      <c r="K295" s="16">
        <f>Motorbenzin!L295+Flybenzin!L295+'Gas-dieselolie'!L295+Petroleum!L295+'JP1'!L295+Fuelolie!L295+Raffinaderigas!L295+LPG!L295+LVN!L295+Petroleumskoks!L295+Orimulsion!I295+Bitumen!L295+Spildol_Smøreolie_MinTerpentin!N295+Spildol_Smøreolie_MinTerpentin!P295+Spildol_Smøreolie_MinTerpentin!R295</f>
        <v>25478.089467133334</v>
      </c>
      <c r="M295" s="45" t="s">
        <v>123</v>
      </c>
    </row>
    <row r="296" spans="1:13" x14ac:dyDescent="0.25">
      <c r="A296" s="50" t="s">
        <v>131</v>
      </c>
      <c r="B296" s="16"/>
      <c r="K296" s="16">
        <f>Motorbenzin!L296+Flybenzin!L296+'Gas-dieselolie'!L296+Petroleum!L296+'JP1'!L296+Fuelolie!L296+Raffinaderigas!L296+LPG!L296+LVN!L296+Petroleumskoks!L296+Orimulsion!I296+Bitumen!L296+Spildol_Smøreolie_MinTerpentin!N296+Spildol_Smøreolie_MinTerpentin!P296+Spildol_Smøreolie_MinTerpentin!R296</f>
        <v>26806.38610713333</v>
      </c>
      <c r="L296" s="3"/>
      <c r="M296" s="45" t="s">
        <v>124</v>
      </c>
    </row>
    <row r="297" spans="1:13" x14ac:dyDescent="0.25">
      <c r="A297" s="50" t="s">
        <v>125</v>
      </c>
      <c r="B297" s="16"/>
      <c r="K297" s="16">
        <f>Motorbenzin!L297+Flybenzin!L297+'Gas-dieselolie'!L297+Petroleum!L297+'JP1'!L297+Fuelolie!L297+Raffinaderigas!L297+LPG!L297+LVN!L297+Petroleumskoks!L297+Orimulsion!I297+Bitumen!L297+Spildol_Smøreolie_MinTerpentin!N297+Spildol_Smøreolie_MinTerpentin!P297+Spildol_Smøreolie_MinTerpentin!R297</f>
        <v>24206.088591133335</v>
      </c>
      <c r="L297" s="3"/>
      <c r="M297" s="45" t="s">
        <v>125</v>
      </c>
    </row>
    <row r="298" spans="1:13" ht="13" thickBot="1" x14ac:dyDescent="0.3">
      <c r="A298" s="41" t="s">
        <v>113</v>
      </c>
      <c r="B298"/>
      <c r="C298" s="42"/>
      <c r="D298" s="42"/>
      <c r="E298" s="42"/>
      <c r="F298" s="42"/>
      <c r="G298" s="42"/>
      <c r="H298" s="42"/>
      <c r="I298" s="2"/>
      <c r="J298" s="2"/>
      <c r="K298" s="16">
        <f>Motorbenzin!L298+Flybenzin!L298+'Gas-dieselolie'!L298+Petroleum!L298+'JP1'!L298+Fuelolie!L298+Raffinaderigas!L298+LPG!L298+LVN!L298+Petroleumskoks!L298+Orimulsion!I298+Bitumen!L298+Spildol_Smøreolie_MinTerpentin!N298+Spildol_Smøreolie_MinTerpentin!P298+Spildol_Smøreolie_MinTerpentin!R298</f>
        <v>22895.387645133334</v>
      </c>
      <c r="L298" s="3"/>
      <c r="M298" s="43" t="s">
        <v>113</v>
      </c>
    </row>
    <row r="299" spans="1:13" ht="13" x14ac:dyDescent="0.3">
      <c r="A299" s="37">
        <v>2014</v>
      </c>
      <c r="B299" s="16"/>
      <c r="L299" s="3"/>
      <c r="M299" s="37">
        <v>2014</v>
      </c>
    </row>
    <row r="300" spans="1:13" x14ac:dyDescent="0.25">
      <c r="A300" s="50" t="s">
        <v>153</v>
      </c>
      <c r="B300" s="16"/>
      <c r="K300" s="16">
        <f>Motorbenzin!L300+Flybenzin!L300+'Gas-dieselolie'!L300+Petroleum!L300+'JP1'!L300+Fuelolie!L300+Raffinaderigas!L300+LPG!L300+LVN!L300+Petroleumskoks!L300+Orimulsion!I300+Bitumen!L300+Spildol_Smøreolie_MinTerpentin!N300+Spildol_Smøreolie_MinTerpentin!P300+Spildol_Smøreolie_MinTerpentin!R300</f>
        <v>23804.82746924166</v>
      </c>
      <c r="L300" s="3"/>
      <c r="M300" s="55" t="s">
        <v>115</v>
      </c>
    </row>
    <row r="301" spans="1:13" x14ac:dyDescent="0.25">
      <c r="A301" s="50" t="s">
        <v>154</v>
      </c>
      <c r="B301" s="16"/>
      <c r="K301" s="16">
        <f>Motorbenzin!L301+Flybenzin!L301+'Gas-dieselolie'!L301+Petroleum!L301+'JP1'!L301+Fuelolie!L301+Raffinaderigas!L301+LPG!L301+LVN!L301+Petroleumskoks!L301+Orimulsion!I301+Bitumen!L301+Spildol_Smøreolie_MinTerpentin!N301+Spildol_Smøreolie_MinTerpentin!P301+Spildol_Smøreolie_MinTerpentin!R301</f>
        <v>21164.198613241668</v>
      </c>
      <c r="L301" s="3"/>
      <c r="M301" s="45" t="s">
        <v>116</v>
      </c>
    </row>
    <row r="302" spans="1:13" x14ac:dyDescent="0.25">
      <c r="A302" s="50" t="s">
        <v>155</v>
      </c>
      <c r="B302" s="16"/>
      <c r="K302" s="16">
        <f>Motorbenzin!L302+Flybenzin!L302+'Gas-dieselolie'!L302+Petroleum!L302+'JP1'!L302+Fuelolie!L302+Raffinaderigas!L302+LPG!L302+LVN!L302+Petroleumskoks!L302+Orimulsion!I302+Bitumen!L302+Spildol_Smøreolie_MinTerpentin!N302+Spildol_Smøreolie_MinTerpentin!P302+Spildol_Smøreolie_MinTerpentin!R302</f>
        <v>23844.622595241661</v>
      </c>
      <c r="L302" s="3"/>
      <c r="M302" s="55" t="s">
        <v>117</v>
      </c>
    </row>
    <row r="303" spans="1:13" x14ac:dyDescent="0.25">
      <c r="A303" s="50" t="s">
        <v>118</v>
      </c>
      <c r="B303" s="16"/>
      <c r="K303" s="16">
        <f>Motorbenzin!L303+Flybenzin!L303+'Gas-dieselolie'!L303+Petroleum!L303+'JP1'!L303+Fuelolie!L303+Raffinaderigas!L303+LPG!L303+LVN!L303+Petroleumskoks!L303+Orimulsion!I303+Bitumen!L303+Spildol_Smøreolie_MinTerpentin!N303+Spildol_Smøreolie_MinTerpentin!P303+Spildol_Smøreolie_MinTerpentin!R303</f>
        <v>24612.029459241665</v>
      </c>
      <c r="L303" s="3"/>
      <c r="M303" s="55" t="s">
        <v>118</v>
      </c>
    </row>
    <row r="304" spans="1:13" x14ac:dyDescent="0.25">
      <c r="A304" s="50" t="s">
        <v>137</v>
      </c>
      <c r="B304" s="16"/>
      <c r="K304" s="16">
        <f>Motorbenzin!L304+Flybenzin!L304+'Gas-dieselolie'!L304+Petroleum!L304+'JP1'!L304+Fuelolie!L304+Raffinaderigas!L304+LPG!L304+LVN!L304+Petroleumskoks!L304+Orimulsion!I304+Bitumen!L304+Spildol_Smøreolie_MinTerpentin!N304+Spildol_Smøreolie_MinTerpentin!P304+Spildol_Smøreolie_MinTerpentin!R304</f>
        <v>25136.062739241665</v>
      </c>
      <c r="L304" s="3"/>
      <c r="M304" s="55" t="s">
        <v>119</v>
      </c>
    </row>
    <row r="305" spans="1:13" x14ac:dyDescent="0.25">
      <c r="A305" s="50" t="s">
        <v>138</v>
      </c>
      <c r="B305" s="16"/>
      <c r="K305" s="16">
        <f>Motorbenzin!L305+Flybenzin!L305+'Gas-dieselolie'!L305+Petroleum!L305+'JP1'!L305+Fuelolie!L305+Raffinaderigas!L305+LPG!L305+LVN!L305+Petroleumskoks!L305+Orimulsion!I305+Bitumen!L305+Spildol_Smøreolie_MinTerpentin!N305+Spildol_Smøreolie_MinTerpentin!P305+Spildol_Smøreolie_MinTerpentin!R305</f>
        <v>23942.342489741663</v>
      </c>
      <c r="L305" s="3"/>
      <c r="M305" s="55" t="s">
        <v>120</v>
      </c>
    </row>
    <row r="306" spans="1:13" x14ac:dyDescent="0.25">
      <c r="A306" s="50" t="s">
        <v>129</v>
      </c>
      <c r="B306" s="16"/>
      <c r="K306" s="16">
        <f>Motorbenzin!L306+Flybenzin!L306+'Gas-dieselolie'!L306+Petroleum!L306+'JP1'!L306+Fuelolie!L306+Raffinaderigas!L306+LPG!L306+LVN!L306+Petroleumskoks!L306+Orimulsion!I306+Bitumen!L306+Spildol_Smøreolie_MinTerpentin!N306+Spildol_Smøreolie_MinTerpentin!P306+Spildol_Smøreolie_MinTerpentin!R306</f>
        <v>24604.178973241662</v>
      </c>
      <c r="L306" s="3"/>
      <c r="M306" s="45" t="s">
        <v>121</v>
      </c>
    </row>
    <row r="307" spans="1:13" x14ac:dyDescent="0.25">
      <c r="A307" s="50" t="s">
        <v>122</v>
      </c>
      <c r="B307" s="16"/>
      <c r="K307" s="16">
        <f>Motorbenzin!L307+Flybenzin!L307+'Gas-dieselolie'!L307+Petroleum!L307+'JP1'!L307+Fuelolie!L307+Raffinaderigas!L307+LPG!L307+LVN!L307+Petroleumskoks!L307+Orimulsion!I307+Bitumen!L307+Spildol_Smøreolie_MinTerpentin!N307+Spildol_Smøreolie_MinTerpentin!P307+Spildol_Smøreolie_MinTerpentin!R307</f>
        <v>26073.731056241664</v>
      </c>
      <c r="L307" s="3"/>
      <c r="M307" s="45" t="s">
        <v>122</v>
      </c>
    </row>
    <row r="308" spans="1:13" x14ac:dyDescent="0.25">
      <c r="A308" s="50" t="s">
        <v>123</v>
      </c>
      <c r="B308" s="16"/>
      <c r="K308" s="16">
        <f>Motorbenzin!L308+Flybenzin!L308+'Gas-dieselolie'!L308+Petroleum!L308+'JP1'!L308+Fuelolie!L308+Raffinaderigas!L308+LPG!L308+LVN!L308+Petroleumskoks!L308+Orimulsion!I308+Bitumen!L308+Spildol_Smøreolie_MinTerpentin!N308+Spildol_Smøreolie_MinTerpentin!P308+Spildol_Smøreolie_MinTerpentin!R308</f>
        <v>26508.816202741666</v>
      </c>
      <c r="L308" s="3"/>
      <c r="M308" s="45" t="s">
        <v>123</v>
      </c>
    </row>
    <row r="309" spans="1:13" x14ac:dyDescent="0.25">
      <c r="A309" s="50" t="s">
        <v>131</v>
      </c>
      <c r="B309" s="16"/>
      <c r="K309" s="16">
        <f>Motorbenzin!L309+Flybenzin!L309+'Gas-dieselolie'!L309+Petroleum!L309+'JP1'!L309+Fuelolie!L309+Raffinaderigas!L309+LPG!L309+LVN!L309+Petroleumskoks!L309+Orimulsion!I309+Bitumen!L309+Spildol_Smøreolie_MinTerpentin!N309+Spildol_Smøreolie_MinTerpentin!P309+Spildol_Smøreolie_MinTerpentin!R309</f>
        <v>25267.249136241662</v>
      </c>
      <c r="L309" s="3"/>
      <c r="M309" s="45" t="s">
        <v>124</v>
      </c>
    </row>
    <row r="310" spans="1:13" x14ac:dyDescent="0.25">
      <c r="A310" s="50" t="s">
        <v>125</v>
      </c>
      <c r="B310" s="16"/>
      <c r="K310" s="16">
        <f>Motorbenzin!L310+Flybenzin!L310+'Gas-dieselolie'!L310+Petroleum!L310+'JP1'!L310+Fuelolie!L310+Raffinaderigas!L310+LPG!L310+LVN!L310+Petroleumskoks!L310+Orimulsion!I310+Bitumen!L310+Spildol_Smøreolie_MinTerpentin!N310+Spildol_Smøreolie_MinTerpentin!P310+Spildol_Smøreolie_MinTerpentin!R310</f>
        <v>24082.808142741666</v>
      </c>
      <c r="L310" s="3"/>
      <c r="M310" s="45" t="s">
        <v>125</v>
      </c>
    </row>
    <row r="311" spans="1:13" ht="13" thickBot="1" x14ac:dyDescent="0.3">
      <c r="A311" s="41" t="s">
        <v>113</v>
      </c>
      <c r="B311"/>
      <c r="C311" s="42"/>
      <c r="D311" s="42"/>
      <c r="E311" s="42"/>
      <c r="F311" s="42"/>
      <c r="G311" s="42"/>
      <c r="H311" s="42"/>
      <c r="I311" s="2"/>
      <c r="J311" s="2"/>
      <c r="K311" s="16">
        <f>Motorbenzin!L311+Flybenzin!L311+'Gas-dieselolie'!L311+Petroleum!L311+'JP1'!L311+Fuelolie!L311+Raffinaderigas!L311+LPG!L311+LVN!L311+Petroleumskoks!L311+Orimulsion!I311+Bitumen!L311+Spildol_Smøreolie_MinTerpentin!N311+Spildol_Smøreolie_MinTerpentin!P311+Spildol_Smøreolie_MinTerpentin!R311</f>
        <v>25982.404791241657</v>
      </c>
      <c r="L311" s="3"/>
      <c r="M311" s="43" t="s">
        <v>113</v>
      </c>
    </row>
    <row r="312" spans="1:13" ht="13" x14ac:dyDescent="0.3">
      <c r="A312" s="37">
        <v>2015</v>
      </c>
      <c r="B312" s="16"/>
      <c r="L312" s="3"/>
      <c r="M312" s="37">
        <v>2015</v>
      </c>
    </row>
    <row r="313" spans="1:13" x14ac:dyDescent="0.25">
      <c r="A313" s="50" t="s">
        <v>153</v>
      </c>
      <c r="B313" s="16"/>
      <c r="K313" s="16">
        <f>Motorbenzin!L313+Flybenzin!L313+'Gas-dieselolie'!L313+Petroleum!L313+'JP1'!L313+Fuelolie!L313+Raffinaderigas!L313+LPG!L313+LVN!L313+Petroleumskoks!L313+Orimulsion!I313+Bitumen!L313+Spildol_Smøreolie_MinTerpentin!N313+Spildol_Smøreolie_MinTerpentin!P313+Spildol_Smøreolie_MinTerpentin!R313</f>
        <v>25764.615914766666</v>
      </c>
      <c r="L313" s="3"/>
      <c r="M313" s="55" t="s">
        <v>115</v>
      </c>
    </row>
    <row r="314" spans="1:13" x14ac:dyDescent="0.25">
      <c r="A314" s="50" t="s">
        <v>154</v>
      </c>
      <c r="B314" s="16"/>
      <c r="K314" s="16">
        <f>Motorbenzin!L314+Flybenzin!L314+'Gas-dieselolie'!L314+Petroleum!L314+'JP1'!L314+Fuelolie!L314+Raffinaderigas!L314+LPG!L314+LVN!L314+Petroleumskoks!L314+Orimulsion!I314+Bitumen!L314+Spildol_Smøreolie_MinTerpentin!N314+Spildol_Smøreolie_MinTerpentin!P314+Spildol_Smøreolie_MinTerpentin!R314</f>
        <v>21603.426952766666</v>
      </c>
      <c r="L314" s="3"/>
      <c r="M314" s="55" t="s">
        <v>116</v>
      </c>
    </row>
    <row r="315" spans="1:13" x14ac:dyDescent="0.25">
      <c r="A315" s="50" t="s">
        <v>155</v>
      </c>
      <c r="B315" s="16"/>
      <c r="K315" s="16">
        <f>Motorbenzin!L315+Flybenzin!L315+'Gas-dieselolie'!L315+Petroleum!L315+'JP1'!L315+Fuelolie!L315+Raffinaderigas!L315+LPG!L315+LVN!L315+Petroleumskoks!L315+Orimulsion!I315+Bitumen!L315+Spildol_Smøreolie_MinTerpentin!N315+Spildol_Smøreolie_MinTerpentin!P315+Spildol_Smøreolie_MinTerpentin!R315</f>
        <v>24420.798530766664</v>
      </c>
      <c r="L315" s="3"/>
      <c r="M315" s="55" t="s">
        <v>117</v>
      </c>
    </row>
    <row r="316" spans="1:13" x14ac:dyDescent="0.25">
      <c r="A316" s="50" t="s">
        <v>118</v>
      </c>
      <c r="K316" s="16">
        <f>Motorbenzin!L316+Flybenzin!L316+'Gas-dieselolie'!L316+Petroleum!L316+'JP1'!L316+Fuelolie!L316+Raffinaderigas!L316+LPG!L316+LVN!L316+Petroleumskoks!L316+Orimulsion!I316+Bitumen!L316+Spildol_Smøreolie_MinTerpentin!N316+Spildol_Smøreolie_MinTerpentin!P316+Spildol_Smøreolie_MinTerpentin!R316</f>
        <v>24329.24718076667</v>
      </c>
      <c r="L316" s="3"/>
      <c r="M316" s="55" t="s">
        <v>118</v>
      </c>
    </row>
    <row r="317" spans="1:13" x14ac:dyDescent="0.25">
      <c r="A317" s="50" t="s">
        <v>137</v>
      </c>
      <c r="K317" s="16">
        <f>Motorbenzin!L317+Flybenzin!L317+'Gas-dieselolie'!L317+Petroleum!L317+'JP1'!L317+Fuelolie!L317+Raffinaderigas!L317+LPG!L317+LVN!L317+Petroleumskoks!L317+Orimulsion!I317+Bitumen!L317+Spildol_Smøreolie_MinTerpentin!N317+Spildol_Smøreolie_MinTerpentin!P317+Spildol_Smøreolie_MinTerpentin!R317</f>
        <v>24585.660100766665</v>
      </c>
      <c r="L317" s="3"/>
      <c r="M317" s="55" t="s">
        <v>119</v>
      </c>
    </row>
    <row r="318" spans="1:13" x14ac:dyDescent="0.25">
      <c r="A318" s="50" t="s">
        <v>138</v>
      </c>
      <c r="K318" s="16">
        <f>Motorbenzin!L318+Flybenzin!L318+'Gas-dieselolie'!L318+Petroleum!L318+'JP1'!L318+Fuelolie!L318+Raffinaderigas!L318+LPG!L318+LVN!L318+Petroleumskoks!L318+Orimulsion!I318+Bitumen!L318+Spildol_Smøreolie_MinTerpentin!N318+Spildol_Smøreolie_MinTerpentin!P318+Spildol_Smøreolie_MinTerpentin!R318</f>
        <v>25568.772270766673</v>
      </c>
      <c r="L318" s="3"/>
      <c r="M318" s="55" t="s">
        <v>120</v>
      </c>
    </row>
    <row r="319" spans="1:13" x14ac:dyDescent="0.25">
      <c r="A319" s="74" t="s">
        <v>129</v>
      </c>
      <c r="K319" s="16">
        <f>Motorbenzin!L319+Flybenzin!L319+'Gas-dieselolie'!L319+Petroleum!L319+'JP1'!L319+Fuelolie!L319+Raffinaderigas!L319+LPG!L319+LVN!L319+Petroleumskoks!L319+Orimulsion!I319+Bitumen!L319+Spildol_Smøreolie_MinTerpentin!N319+Spildol_Smøreolie_MinTerpentin!P319+Spildol_Smøreolie_MinTerpentin!R319</f>
        <v>24856.788584766666</v>
      </c>
      <c r="L319" s="3"/>
      <c r="M319" s="45" t="s">
        <v>121</v>
      </c>
    </row>
    <row r="320" spans="1:13" x14ac:dyDescent="0.25">
      <c r="A320" s="74" t="s">
        <v>122</v>
      </c>
      <c r="K320" s="16">
        <f>Motorbenzin!L320+Flybenzin!L320+'Gas-dieselolie'!L320+Petroleum!L320+'JP1'!L320+Fuelolie!L320+Raffinaderigas!L320+LPG!L320+LVN!L320+Petroleumskoks!L320+Orimulsion!I320+Bitumen!L320+Spildol_Smøreolie_MinTerpentin!N320+Spildol_Smøreolie_MinTerpentin!P320+Spildol_Smøreolie_MinTerpentin!R320</f>
        <v>27340.400346766663</v>
      </c>
      <c r="L320" s="3"/>
      <c r="M320" s="45" t="s">
        <v>122</v>
      </c>
    </row>
    <row r="321" spans="1:13" x14ac:dyDescent="0.25">
      <c r="A321" s="74" t="s">
        <v>123</v>
      </c>
      <c r="K321" s="16">
        <f>Motorbenzin!L321+Flybenzin!L321+'Gas-dieselolie'!L321+Petroleum!L321+'JP1'!L321+Fuelolie!L321+Raffinaderigas!L321+LPG!L321+LVN!L321+Petroleumskoks!L321+Orimulsion!I321+Bitumen!L321+Spildol_Smøreolie_MinTerpentin!N321+Spildol_Smøreolie_MinTerpentin!P321+Spildol_Smøreolie_MinTerpentin!R321</f>
        <v>25824.013790766665</v>
      </c>
      <c r="L321" s="3"/>
      <c r="M321" s="45" t="s">
        <v>123</v>
      </c>
    </row>
    <row r="322" spans="1:13" x14ac:dyDescent="0.25">
      <c r="A322" s="74" t="s">
        <v>131</v>
      </c>
      <c r="K322" s="16">
        <f>Motorbenzin!L322+Flybenzin!L322+'Gas-dieselolie'!L322+Petroleum!L322+'JP1'!L322+Fuelolie!L322+Raffinaderigas!L322+LPG!L322+LVN!L322+Petroleumskoks!L322+Orimulsion!I322+Bitumen!L322+Spildol_Smøreolie_MinTerpentin!N322+Spildol_Smøreolie_MinTerpentin!P322+Spildol_Smøreolie_MinTerpentin!R322</f>
        <v>25988.782714766665</v>
      </c>
      <c r="L322" s="3"/>
      <c r="M322" s="45" t="s">
        <v>124</v>
      </c>
    </row>
    <row r="323" spans="1:13" x14ac:dyDescent="0.25">
      <c r="A323" s="74" t="s">
        <v>125</v>
      </c>
      <c r="K323" s="16">
        <f>Motorbenzin!L323+Flybenzin!L323+'Gas-dieselolie'!L323+Petroleum!L323+'JP1'!L323+Fuelolie!L323+Raffinaderigas!L323+LPG!L323+LVN!L323+Petroleumskoks!L323+Orimulsion!I323+Bitumen!L323+Spildol_Smøreolie_MinTerpentin!N323+Spildol_Smøreolie_MinTerpentin!P323+Spildol_Smøreolie_MinTerpentin!R323</f>
        <v>23725.510808766667</v>
      </c>
      <c r="L323" s="3"/>
      <c r="M323" s="45" t="s">
        <v>125</v>
      </c>
    </row>
    <row r="324" spans="1:13" ht="13" thickBot="1" x14ac:dyDescent="0.3">
      <c r="A324" s="41" t="s">
        <v>113</v>
      </c>
      <c r="B324"/>
      <c r="C324" s="42"/>
      <c r="D324" s="42"/>
      <c r="E324" s="42"/>
      <c r="F324" s="42"/>
      <c r="G324" s="42"/>
      <c r="H324" s="42"/>
      <c r="I324" s="2"/>
      <c r="J324" s="2"/>
      <c r="K324" s="16">
        <f>Motorbenzin!L324+Flybenzin!L324+'Gas-dieselolie'!L324+Petroleum!L324+'JP1'!L324+Fuelolie!L324+Raffinaderigas!L324+LPG!L324+LVN!L324+Petroleumskoks!L324+Orimulsion!I324+Bitumen!L324+Spildol_Smøreolie_MinTerpentin!N324+Spildol_Smøreolie_MinTerpentin!P324+Spildol_Smøreolie_MinTerpentin!R324</f>
        <v>24318.305992766665</v>
      </c>
      <c r="L324" s="3"/>
      <c r="M324" s="43" t="s">
        <v>113</v>
      </c>
    </row>
    <row r="325" spans="1:13" ht="13" x14ac:dyDescent="0.3">
      <c r="A325" s="37">
        <v>2016</v>
      </c>
      <c r="B325" s="16"/>
      <c r="L325" s="3"/>
      <c r="M325" s="37">
        <v>2016</v>
      </c>
    </row>
    <row r="326" spans="1:13" x14ac:dyDescent="0.25">
      <c r="A326" s="50" t="s">
        <v>153</v>
      </c>
      <c r="B326" s="16"/>
      <c r="K326" s="16">
        <f>Motorbenzin!L326+Flybenzin!L326+'Gas-dieselolie'!L326+Petroleum!L326+'JP1'!L326+Fuelolie!L326+Raffinaderigas!L326+LPG!L326+LVN!L326+Petroleumskoks!L326+Orimulsion!I326+Bitumen!L326+Spildol_Smøreolie_MinTerpentin!N326+Spildol_Smøreolie_MinTerpentin!P326+Spildol_Smøreolie_MinTerpentin!R326</f>
        <v>22841.090073124997</v>
      </c>
      <c r="L326" s="3"/>
      <c r="M326" s="55" t="s">
        <v>115</v>
      </c>
    </row>
    <row r="327" spans="1:13" x14ac:dyDescent="0.25">
      <c r="A327" s="50" t="s">
        <v>154</v>
      </c>
      <c r="B327" s="16"/>
      <c r="K327" s="16">
        <f>Motorbenzin!L327+Flybenzin!L327+'Gas-dieselolie'!L327+Petroleum!L327+'JP1'!L327+Fuelolie!L327+Raffinaderigas!L327+LPG!L327+LVN!L327+Petroleumskoks!L327+Orimulsion!I327+Bitumen!L327+Spildol_Smøreolie_MinTerpentin!N327+Spildol_Smøreolie_MinTerpentin!P327+Spildol_Smøreolie_MinTerpentin!R327</f>
        <v>22476.550939125005</v>
      </c>
      <c r="L327" s="3"/>
      <c r="M327" s="55" t="s">
        <v>116</v>
      </c>
    </row>
    <row r="328" spans="1:13" x14ac:dyDescent="0.25">
      <c r="A328" s="50" t="s">
        <v>155</v>
      </c>
      <c r="K328" s="16">
        <f>Motorbenzin!L328+Flybenzin!L328+'Gas-dieselolie'!L328+Petroleum!L328+'JP1'!L328+Fuelolie!L328+Raffinaderigas!L328+LPG!L328+LVN!L328+Petroleumskoks!L328+Orimulsion!I328+Bitumen!L328+Spildol_Smøreolie_MinTerpentin!N328+Spildol_Smøreolie_MinTerpentin!P328+Spildol_Smøreolie_MinTerpentin!R328</f>
        <v>24660.664969124999</v>
      </c>
      <c r="L328" s="3"/>
      <c r="M328" s="55" t="s">
        <v>117</v>
      </c>
    </row>
    <row r="329" spans="1:13" x14ac:dyDescent="0.25">
      <c r="A329" s="50" t="s">
        <v>118</v>
      </c>
      <c r="K329" s="16">
        <f>Motorbenzin!L329+Flybenzin!L329+'Gas-dieselolie'!L329+Petroleum!L329+'JP1'!L329+Fuelolie!L329+Raffinaderigas!L329+LPG!L329+LVN!L329+Petroleumskoks!L329+Orimulsion!I329+Bitumen!L329+Spildol_Smøreolie_MinTerpentin!N329+Spildol_Smøreolie_MinTerpentin!P329+Spildol_Smøreolie_MinTerpentin!R329</f>
        <v>24431.585659125005</v>
      </c>
      <c r="L329" s="3"/>
      <c r="M329" s="55" t="s">
        <v>118</v>
      </c>
    </row>
    <row r="330" spans="1:13" x14ac:dyDescent="0.25">
      <c r="A330" s="74" t="s">
        <v>137</v>
      </c>
      <c r="K330" s="16">
        <f>Motorbenzin!L330+Flybenzin!L330+'Gas-dieselolie'!L330+Petroleum!L330+'JP1'!L330+Fuelolie!L330+Raffinaderigas!L330+LPG!L330+LVN!L330+Petroleumskoks!L330+Orimulsion!I330+Bitumen!L330+Spildol_Smøreolie_MinTerpentin!N330+Spildol_Smøreolie_MinTerpentin!P330+Spildol_Smøreolie_MinTerpentin!R330</f>
        <v>25713.603551125001</v>
      </c>
      <c r="L330" s="3"/>
      <c r="M330" s="45" t="s">
        <v>119</v>
      </c>
    </row>
    <row r="331" spans="1:13" x14ac:dyDescent="0.25">
      <c r="A331" s="74" t="s">
        <v>138</v>
      </c>
      <c r="K331" s="16">
        <f>Motorbenzin!L331+Flybenzin!L331+'Gas-dieselolie'!L331+Petroleum!L331+'JP1'!L331+Fuelolie!L331+Raffinaderigas!L331+LPG!L331+LVN!L331+Petroleumskoks!L331+Orimulsion!I331+Bitumen!L331+Spildol_Smøreolie_MinTerpentin!N331+Spildol_Smøreolie_MinTerpentin!P331+Spildol_Smøreolie_MinTerpentin!R331</f>
        <v>25969.182737125004</v>
      </c>
      <c r="L331" s="3"/>
      <c r="M331" s="45" t="s">
        <v>120</v>
      </c>
    </row>
    <row r="332" spans="1:13" x14ac:dyDescent="0.25">
      <c r="A332" s="50" t="s">
        <v>129</v>
      </c>
      <c r="K332" s="16">
        <f>Motorbenzin!L332+Flybenzin!L332+'Gas-dieselolie'!L332+Petroleum!L332+'JP1'!L332+Fuelolie!L332+Raffinaderigas!L332+LPG!L332+LVN!L332+Petroleumskoks!L332+Orimulsion!I332+Bitumen!L332+Spildol_Smøreolie_MinTerpentin!N332+Spildol_Smøreolie_MinTerpentin!P332+Spildol_Smøreolie_MinTerpentin!R332</f>
        <v>24310.192637125001</v>
      </c>
      <c r="L332" s="3"/>
      <c r="M332" s="55" t="s">
        <v>121</v>
      </c>
    </row>
    <row r="333" spans="1:13" x14ac:dyDescent="0.25">
      <c r="A333" s="50" t="s">
        <v>122</v>
      </c>
      <c r="K333" s="16">
        <f>Motorbenzin!L333+Flybenzin!L333+'Gas-dieselolie'!L333+Petroleum!L333+'JP1'!L333+Fuelolie!L333+Raffinaderigas!L333+LPG!L333+LVN!L333+Petroleumskoks!L333+Orimulsion!I333+Bitumen!L333+Spildol_Smøreolie_MinTerpentin!N333+Spildol_Smøreolie_MinTerpentin!P333+Spildol_Smøreolie_MinTerpentin!R333</f>
        <v>27566.511247125003</v>
      </c>
      <c r="L333" s="3"/>
      <c r="M333" s="55" t="s">
        <v>122</v>
      </c>
    </row>
    <row r="334" spans="1:13" x14ac:dyDescent="0.25">
      <c r="A334" s="50" t="s">
        <v>123</v>
      </c>
      <c r="K334" s="16">
        <f>Motorbenzin!L334+Flybenzin!L334+'Gas-dieselolie'!L334+Petroleum!L334+'JP1'!L334+Fuelolie!L334+Raffinaderigas!L334+LPG!L334+LVN!L334+Petroleumskoks!L334+Orimulsion!I334+Bitumen!L334+Spildol_Smøreolie_MinTerpentin!N334+Spildol_Smøreolie_MinTerpentin!P334+Spildol_Smøreolie_MinTerpentin!R334</f>
        <v>27289.77509712501</v>
      </c>
      <c r="L334" s="3"/>
      <c r="M334" s="55" t="s">
        <v>123</v>
      </c>
    </row>
    <row r="335" spans="1:13" x14ac:dyDescent="0.25">
      <c r="A335" s="50" t="s">
        <v>131</v>
      </c>
      <c r="K335" s="16">
        <f>Motorbenzin!L335+Flybenzin!L335+'Gas-dieselolie'!L335+Petroleum!L335+'JP1'!L335+Fuelolie!L335+Raffinaderigas!L335+LPG!L335+LVN!L335+Petroleumskoks!L335+Orimulsion!I335+Bitumen!L335+Spildol_Smøreolie_MinTerpentin!N335+Spildol_Smøreolie_MinTerpentin!P335+Spildol_Smøreolie_MinTerpentin!R335</f>
        <v>26295.032063125</v>
      </c>
      <c r="L335" s="3"/>
      <c r="M335" s="45" t="s">
        <v>124</v>
      </c>
    </row>
    <row r="336" spans="1:13" x14ac:dyDescent="0.25">
      <c r="A336" s="50" t="s">
        <v>125</v>
      </c>
      <c r="K336" s="16">
        <f>Motorbenzin!L336+Flybenzin!L336+'Gas-dieselolie'!L336+Petroleum!L336+'JP1'!L336+Fuelolie!L336+Raffinaderigas!L336+LPG!L336+LVN!L336+Petroleumskoks!L336+Orimulsion!I336+Bitumen!L336+Spildol_Smøreolie_MinTerpentin!N336+Spildol_Smøreolie_MinTerpentin!P336+Spildol_Smøreolie_MinTerpentin!R336</f>
        <v>26330.315239125001</v>
      </c>
      <c r="L336" s="3"/>
      <c r="M336" s="45" t="s">
        <v>125</v>
      </c>
    </row>
    <row r="337" spans="1:13" ht="13" thickBot="1" x14ac:dyDescent="0.3">
      <c r="A337" s="41" t="s">
        <v>113</v>
      </c>
      <c r="B337"/>
      <c r="C337" s="42"/>
      <c r="D337" s="42"/>
      <c r="E337" s="42"/>
      <c r="F337" s="42"/>
      <c r="G337" s="42"/>
      <c r="H337" s="42"/>
      <c r="I337" s="2"/>
      <c r="J337" s="2"/>
      <c r="K337" s="16">
        <f>Motorbenzin!L337+Flybenzin!L337+'Gas-dieselolie'!L337+Petroleum!L337+'JP1'!L337+Fuelolie!L337+Raffinaderigas!L337+LPG!L337+LVN!L337+Petroleumskoks!L337+Orimulsion!I337+Bitumen!L337+Spildol_Smøreolie_MinTerpentin!N337+Spildol_Smøreolie_MinTerpentin!P337+Spildol_Smøreolie_MinTerpentin!R337</f>
        <v>24533.039577124997</v>
      </c>
      <c r="L337" s="3"/>
      <c r="M337" s="43" t="s">
        <v>113</v>
      </c>
    </row>
    <row r="338" spans="1:13" ht="13" x14ac:dyDescent="0.3">
      <c r="A338" s="37">
        <v>2017</v>
      </c>
      <c r="B338" s="16"/>
      <c r="L338" s="3"/>
      <c r="M338" s="37">
        <v>2017</v>
      </c>
    </row>
    <row r="339" spans="1:13" x14ac:dyDescent="0.25">
      <c r="A339" s="50" t="s">
        <v>153</v>
      </c>
      <c r="K339" s="16">
        <f>Motorbenzin!L339+Flybenzin!L339+'Gas-dieselolie'!L339+Petroleum!L339+'JP1'!L339+Fuelolie!L339+Raffinaderigas!L339+LPG!L339+LVN!L339+Petroleumskoks!L339+Orimulsion!I339+Bitumen!L339+Spildol_Smøreolie_MinTerpentin!N339+Spildol_Smøreolie_MinTerpentin!P339+Spildol_Smøreolie_MinTerpentin!R339</f>
        <v>23751.229409333329</v>
      </c>
      <c r="L339" s="3"/>
      <c r="M339" s="55" t="s">
        <v>115</v>
      </c>
    </row>
    <row r="340" spans="1:13" x14ac:dyDescent="0.25">
      <c r="A340" s="50" t="s">
        <v>154</v>
      </c>
      <c r="K340" s="16">
        <f>Motorbenzin!L340+Flybenzin!L340+'Gas-dieselolie'!L340+Petroleum!L340+'JP1'!L340+Fuelolie!L340+Raffinaderigas!L340+LPG!L340+LVN!L340+Petroleumskoks!L340+Orimulsion!I340+Bitumen!L340+Spildol_Smøreolie_MinTerpentin!N340+Spildol_Smøreolie_MinTerpentin!P340+Spildol_Smøreolie_MinTerpentin!R340</f>
        <v>21869.596723333332</v>
      </c>
      <c r="L340" s="3"/>
      <c r="M340" s="55" t="s">
        <v>116</v>
      </c>
    </row>
    <row r="341" spans="1:13" x14ac:dyDescent="0.25">
      <c r="A341" s="50" t="s">
        <v>155</v>
      </c>
      <c r="K341" s="16">
        <f>Motorbenzin!L341+Flybenzin!L341+'Gas-dieselolie'!L341+Petroleum!L341+'JP1'!L341+Fuelolie!L341+Raffinaderigas!L341+LPG!L341+LVN!L341+Petroleumskoks!L341+Orimulsion!I341+Bitumen!L341+Spildol_Smøreolie_MinTerpentin!N341+Spildol_Smøreolie_MinTerpentin!P341+Spildol_Smøreolie_MinTerpentin!R341</f>
        <v>26292.334367333333</v>
      </c>
      <c r="L341" s="3"/>
      <c r="M341" s="55" t="s">
        <v>117</v>
      </c>
    </row>
    <row r="342" spans="1:13" x14ac:dyDescent="0.25">
      <c r="A342" s="50" t="s">
        <v>118</v>
      </c>
      <c r="K342" s="16">
        <f>Motorbenzin!L342+Flybenzin!L342+'Gas-dieselolie'!L342+Petroleum!L342+'JP1'!L342+Fuelolie!L342+Raffinaderigas!L342+LPG!L342+LVN!L342+Petroleumskoks!L342+Orimulsion!I342+Bitumen!L342+Spildol_Smøreolie_MinTerpentin!N342+Spildol_Smøreolie_MinTerpentin!P342+Spildol_Smøreolie_MinTerpentin!R342</f>
        <v>24068.093867333333</v>
      </c>
      <c r="L342" s="3"/>
      <c r="M342" s="81" t="s">
        <v>118</v>
      </c>
    </row>
    <row r="343" spans="1:13" x14ac:dyDescent="0.25">
      <c r="A343" s="50" t="s">
        <v>137</v>
      </c>
      <c r="K343" s="16">
        <f>Motorbenzin!L343+Flybenzin!L343+'Gas-dieselolie'!L343+Petroleum!L343+'JP1'!L343+Fuelolie!L343+Raffinaderigas!L343+LPG!L343+LVN!L343+Petroleumskoks!L343+Orimulsion!I343+Bitumen!L343+Spildol_Smøreolie_MinTerpentin!N343+Spildol_Smøreolie_MinTerpentin!P343+Spildol_Smøreolie_MinTerpentin!R343</f>
        <v>27141.703293333336</v>
      </c>
      <c r="L343" s="3"/>
      <c r="M343" s="81" t="s">
        <v>119</v>
      </c>
    </row>
    <row r="344" spans="1:13" x14ac:dyDescent="0.25">
      <c r="A344" s="50" t="s">
        <v>138</v>
      </c>
      <c r="K344" s="16">
        <f>Motorbenzin!L344+Flybenzin!L344+'Gas-dieselolie'!L344+Petroleum!L344+'JP1'!L344+Fuelolie!L344+Raffinaderigas!L344+LPG!L344+LVN!L344+Petroleumskoks!L344+Orimulsion!I344+Bitumen!L344+Spildol_Smøreolie_MinTerpentin!N344+Spildol_Smøreolie_MinTerpentin!P344+Spildol_Smøreolie_MinTerpentin!R344</f>
        <v>26949.498229333327</v>
      </c>
      <c r="L344" s="3"/>
      <c r="M344" s="81" t="s">
        <v>120</v>
      </c>
    </row>
    <row r="345" spans="1:13" x14ac:dyDescent="0.25">
      <c r="A345" s="50" t="s">
        <v>129</v>
      </c>
      <c r="K345" s="16">
        <f>Motorbenzin!L345+Flybenzin!L345+'Gas-dieselolie'!L345+Petroleum!L345+'JP1'!L345+Fuelolie!L345+Raffinaderigas!L345+LPG!L345+LVN!L345+Petroleumskoks!L345+Orimulsion!I345+Bitumen!L345+Spildol_Smøreolie_MinTerpentin!N345+Spildol_Smøreolie_MinTerpentin!P345+Spildol_Smøreolie_MinTerpentin!R345</f>
        <v>25574.151419333331</v>
      </c>
      <c r="L345" s="3"/>
      <c r="M345" s="81" t="s">
        <v>121</v>
      </c>
    </row>
    <row r="346" spans="1:13" x14ac:dyDescent="0.25">
      <c r="A346" s="50" t="s">
        <v>122</v>
      </c>
      <c r="K346" s="16">
        <f>Motorbenzin!L346+Flybenzin!L346+'Gas-dieselolie'!L346+Petroleum!L346+'JP1'!L346+Fuelolie!L346+Raffinaderigas!L346+LPG!L346+LVN!L346+Petroleumskoks!L346+Orimulsion!I346+Bitumen!L346+Spildol_Smøreolie_MinTerpentin!N346+Spildol_Smøreolie_MinTerpentin!P346+Spildol_Smøreolie_MinTerpentin!R346</f>
        <v>26084.694181333336</v>
      </c>
      <c r="L346" s="3"/>
      <c r="M346" s="81" t="s">
        <v>122</v>
      </c>
    </row>
    <row r="347" spans="1:13" x14ac:dyDescent="0.25">
      <c r="A347" s="50" t="s">
        <v>123</v>
      </c>
      <c r="K347" s="16">
        <f>Motorbenzin!L347+Flybenzin!L347+'Gas-dieselolie'!L347+Petroleum!L347+'JP1'!L347+Fuelolie!L347+Raffinaderigas!L347+LPG!L347+LVN!L347+Petroleumskoks!L347+Orimulsion!I347+Bitumen!L347+Spildol_Smøreolie_MinTerpentin!N347+Spildol_Smøreolie_MinTerpentin!P347+Spildol_Smøreolie_MinTerpentin!R347</f>
        <v>26288.418159333331</v>
      </c>
      <c r="L347" s="3"/>
      <c r="M347" s="81" t="s">
        <v>123</v>
      </c>
    </row>
    <row r="348" spans="1:13" x14ac:dyDescent="0.25">
      <c r="A348" s="50" t="s">
        <v>131</v>
      </c>
      <c r="K348" s="16">
        <f>Motorbenzin!L348+Flybenzin!L348+'Gas-dieselolie'!L348+Petroleum!L348+'JP1'!L348+Fuelolie!L348+Raffinaderigas!L348+LPG!L348+LVN!L348+Petroleumskoks!L348+Orimulsion!I348+Bitumen!L348+Spildol_Smøreolie_MinTerpentin!N348+Spildol_Smøreolie_MinTerpentin!P348+Spildol_Smøreolie_MinTerpentin!R348</f>
        <v>27814.685747333337</v>
      </c>
      <c r="L348" s="3"/>
      <c r="M348" s="81" t="s">
        <v>124</v>
      </c>
    </row>
    <row r="349" spans="1:13" x14ac:dyDescent="0.25">
      <c r="A349" s="50" t="s">
        <v>125</v>
      </c>
      <c r="K349" s="16">
        <f>Motorbenzin!L349+Flybenzin!L349+'Gas-dieselolie'!L349+Petroleum!L349+'JP1'!L349+Fuelolie!L349+Raffinaderigas!L349+LPG!L349+LVN!L349+Petroleumskoks!L349+Orimulsion!I349+Bitumen!L349+Spildol_Smøreolie_MinTerpentin!N349+Spildol_Smøreolie_MinTerpentin!P349+Spildol_Smøreolie_MinTerpentin!R349</f>
        <v>27235.659757333331</v>
      </c>
      <c r="L349" s="3"/>
      <c r="M349" s="81" t="s">
        <v>125</v>
      </c>
    </row>
    <row r="350" spans="1:13" ht="13" thickBot="1" x14ac:dyDescent="0.3">
      <c r="A350" s="41" t="s">
        <v>113</v>
      </c>
      <c r="B350"/>
      <c r="C350" s="42"/>
      <c r="D350" s="42"/>
      <c r="E350" s="42"/>
      <c r="F350" s="42"/>
      <c r="G350" s="42"/>
      <c r="H350" s="42"/>
      <c r="I350" s="2"/>
      <c r="J350" s="2"/>
      <c r="K350" s="16">
        <f>Motorbenzin!L350+Flybenzin!L350+'Gas-dieselolie'!L350+Petroleum!L350+'JP1'!L350+Fuelolie!L350+Raffinaderigas!L350+LPG!L350+LVN!L350+Petroleumskoks!L350+Orimulsion!I350+Bitumen!L350+Spildol_Smøreolie_MinTerpentin!N350+Spildol_Smøreolie_MinTerpentin!P350+Spildol_Smøreolie_MinTerpentin!R350</f>
        <v>25070.194163333334</v>
      </c>
      <c r="L350" s="3"/>
      <c r="M350" s="43" t="s">
        <v>113</v>
      </c>
    </row>
    <row r="351" spans="1:13" ht="13" x14ac:dyDescent="0.3">
      <c r="A351" s="37">
        <v>2018</v>
      </c>
      <c r="B351" s="16"/>
      <c r="L351" s="3"/>
      <c r="M351" s="37">
        <v>2018</v>
      </c>
    </row>
    <row r="352" spans="1:13" x14ac:dyDescent="0.25">
      <c r="A352" s="50" t="s">
        <v>153</v>
      </c>
      <c r="K352" s="16">
        <f>Motorbenzin!L352+Flybenzin!L352+'Gas-dieselolie'!L352+Petroleum!L352+'JP1'!L352+Fuelolie!L352+Raffinaderigas!L352+LPG!L352+LVN!L352+Petroleumskoks!L352+Orimulsion!I352+Bitumen!L352+Spildol_Smøreolie_MinTerpentin!N352+Spildol_Smøreolie_MinTerpentin!P352+Spildol_Smøreolie_MinTerpentin!R352</f>
        <v>23698.045448891666</v>
      </c>
      <c r="L352" s="3"/>
      <c r="M352" s="55" t="s">
        <v>115</v>
      </c>
    </row>
    <row r="353" spans="1:13" x14ac:dyDescent="0.25">
      <c r="A353" s="50" t="s">
        <v>154</v>
      </c>
      <c r="K353" s="16">
        <f>Motorbenzin!L353+Flybenzin!L353+'Gas-dieselolie'!L353+Petroleum!L353+'JP1'!L353+Fuelolie!L353+Raffinaderigas!L353+LPG!L353+LVN!L353+Petroleumskoks!L353+Orimulsion!I353+Bitumen!L353+Spildol_Smøreolie_MinTerpentin!N353+Spildol_Smøreolie_MinTerpentin!P353+Spildol_Smøreolie_MinTerpentin!R353</f>
        <v>23248.089920891663</v>
      </c>
      <c r="L353" s="3"/>
      <c r="M353" s="81" t="s">
        <v>116</v>
      </c>
    </row>
    <row r="354" spans="1:13" x14ac:dyDescent="0.25">
      <c r="A354" s="50" t="s">
        <v>155</v>
      </c>
      <c r="K354" s="16">
        <f>Motorbenzin!L354+Flybenzin!L354+'Gas-dieselolie'!L354+Petroleum!L354+'JP1'!L354+Fuelolie!L354+Raffinaderigas!L354+LPG!L354+LVN!L354+Petroleumskoks!L354+Orimulsion!I354+Bitumen!L354+Spildol_Smøreolie_MinTerpentin!N354+Spildol_Smøreolie_MinTerpentin!P354+Spildol_Smøreolie_MinTerpentin!R354</f>
        <v>25869.158960891666</v>
      </c>
      <c r="L354" s="3"/>
      <c r="M354" s="81" t="s">
        <v>117</v>
      </c>
    </row>
    <row r="355" spans="1:13" x14ac:dyDescent="0.25">
      <c r="A355" s="50" t="s">
        <v>118</v>
      </c>
      <c r="K355" s="16">
        <f>Motorbenzin!L355+Flybenzin!L355+'Gas-dieselolie'!L355+Petroleum!L355+'JP1'!L355+Fuelolie!L355+Raffinaderigas!L355+LPG!L355+LVN!L355+Petroleumskoks!L355+Orimulsion!I355+Bitumen!L355+Spildol_Smøreolie_MinTerpentin!N355+Spildol_Smøreolie_MinTerpentin!P355+Spildol_Smøreolie_MinTerpentin!R355</f>
        <v>25674.430278891668</v>
      </c>
      <c r="L355" s="3"/>
      <c r="M355" s="81" t="s">
        <v>118</v>
      </c>
    </row>
    <row r="356" spans="1:13" x14ac:dyDescent="0.25">
      <c r="A356" s="50" t="s">
        <v>137</v>
      </c>
      <c r="K356" s="16">
        <f>Motorbenzin!L356+Flybenzin!L356+'Gas-dieselolie'!L356+Petroleum!L356+'JP1'!L356+Fuelolie!L356+Raffinaderigas!L356+LPG!L356+LVN!L356+Petroleumskoks!L356+Orimulsion!I356+Bitumen!L356+Spildol_Smøreolie_MinTerpentin!N356+Spildol_Smøreolie_MinTerpentin!P356+Spildol_Smøreolie_MinTerpentin!R356</f>
        <v>25674.430278891668</v>
      </c>
      <c r="L356" s="3"/>
      <c r="M356" s="81" t="s">
        <v>119</v>
      </c>
    </row>
    <row r="357" spans="1:13" x14ac:dyDescent="0.25">
      <c r="A357" s="50" t="s">
        <v>138</v>
      </c>
      <c r="K357" s="16">
        <f>Motorbenzin!L357+Flybenzin!L357+'Gas-dieselolie'!L357+Petroleum!L357+'JP1'!L357+Fuelolie!L357+Raffinaderigas!L357+LPG!L357+LVN!L357+Petroleumskoks!L357+Orimulsion!I357+Bitumen!L357+Spildol_Smøreolie_MinTerpentin!N357+Spildol_Smøreolie_MinTerpentin!P357+Spildol_Smøreolie_MinTerpentin!R357</f>
        <v>24407.477024891668</v>
      </c>
      <c r="L357" s="3"/>
      <c r="M357" s="81" t="s">
        <v>120</v>
      </c>
    </row>
    <row r="358" spans="1:13" x14ac:dyDescent="0.25">
      <c r="A358" s="50" t="s">
        <v>129</v>
      </c>
      <c r="K358" s="16">
        <f>Motorbenzin!L358+Flybenzin!L358+'Gas-dieselolie'!L358+Petroleum!L358+'JP1'!L358+Fuelolie!L358+Raffinaderigas!L358+LPG!L358+LVN!L358+Petroleumskoks!L358+Orimulsion!I358+Bitumen!L358+Spildol_Smøreolie_MinTerpentin!N358+Spildol_Smøreolie_MinTerpentin!P358+Spildol_Smøreolie_MinTerpentin!R358</f>
        <v>25796.690354891667</v>
      </c>
      <c r="L358" s="3"/>
      <c r="M358" s="81" t="s">
        <v>121</v>
      </c>
    </row>
    <row r="359" spans="1:13" x14ac:dyDescent="0.25">
      <c r="A359" s="50" t="s">
        <v>122</v>
      </c>
      <c r="K359" s="16">
        <f>Motorbenzin!L359+Flybenzin!L359+'Gas-dieselolie'!L359+Petroleum!L359+'JP1'!L359+Fuelolie!L359+Raffinaderigas!L359+LPG!L359+LVN!L359+Petroleumskoks!L359+Orimulsion!I359+Bitumen!L359+Spildol_Smøreolie_MinTerpentin!N359+Spildol_Smøreolie_MinTerpentin!P359+Spildol_Smøreolie_MinTerpentin!R359</f>
        <v>27407.56233289167</v>
      </c>
      <c r="L359" s="3"/>
      <c r="M359" s="81" t="s">
        <v>122</v>
      </c>
    </row>
    <row r="360" spans="1:13" x14ac:dyDescent="0.25">
      <c r="A360" s="50" t="s">
        <v>123</v>
      </c>
      <c r="K360" s="16">
        <f>Motorbenzin!L360+Flybenzin!L360+'Gas-dieselolie'!L360+Petroleum!L360+'JP1'!L360+Fuelolie!L360+Raffinaderigas!L360+LPG!L360+LVN!L360+Petroleumskoks!L360+Orimulsion!I360+Bitumen!L360+Spildol_Smøreolie_MinTerpentin!N360+Spildol_Smøreolie_MinTerpentin!P360+Spildol_Smøreolie_MinTerpentin!R360</f>
        <v>25283.407984891666</v>
      </c>
      <c r="L360" s="3"/>
      <c r="M360" s="81" t="s">
        <v>123</v>
      </c>
    </row>
    <row r="361" spans="1:13" x14ac:dyDescent="0.25">
      <c r="A361" s="50" t="s">
        <v>131</v>
      </c>
      <c r="K361" s="16">
        <f>Motorbenzin!L361+Flybenzin!L361+'Gas-dieselolie'!L361+Petroleum!L361+'JP1'!L361+Fuelolie!L361+Raffinaderigas!L361+LPG!L361+LVN!L361+Petroleumskoks!L361+Orimulsion!I361+Bitumen!L361+Spildol_Smøreolie_MinTerpentin!N361+Spildol_Smøreolie_MinTerpentin!P361+Spildol_Smøreolie_MinTerpentin!R361</f>
        <v>28677.934370891671</v>
      </c>
      <c r="L361" s="3"/>
      <c r="M361" s="81" t="s">
        <v>124</v>
      </c>
    </row>
    <row r="362" spans="1:13" x14ac:dyDescent="0.25">
      <c r="A362" s="74" t="s">
        <v>125</v>
      </c>
      <c r="K362" s="16">
        <f>Motorbenzin!L362+Flybenzin!L362+'Gas-dieselolie'!L362+Petroleum!L362+'JP1'!L362+Fuelolie!L362+Raffinaderigas!L362+LPG!L362+LVN!L362+Petroleumskoks!L362+Orimulsion!I362+Bitumen!L362+Spildol_Smøreolie_MinTerpentin!N362+Spildol_Smøreolie_MinTerpentin!P362+Spildol_Smøreolie_MinTerpentin!R362</f>
        <v>26961.826674891669</v>
      </c>
      <c r="L362" s="3"/>
      <c r="M362" s="82" t="s">
        <v>125</v>
      </c>
    </row>
    <row r="363" spans="1:13" ht="13" thickBot="1" x14ac:dyDescent="0.3">
      <c r="A363" s="41" t="s">
        <v>113</v>
      </c>
      <c r="B363"/>
      <c r="C363" s="42"/>
      <c r="D363" s="42"/>
      <c r="E363" s="42"/>
      <c r="F363" s="42"/>
      <c r="G363" s="42"/>
      <c r="H363" s="42"/>
      <c r="I363" s="2"/>
      <c r="J363" s="2"/>
      <c r="K363" s="16">
        <f>Motorbenzin!L363+Flybenzin!L363+'Gas-dieselolie'!L363+Petroleum!L363+'JP1'!L363+Fuelolie!L363+Raffinaderigas!L363+LPG!L363+LVN!L363+Petroleumskoks!L363+Orimulsion!I363+Bitumen!L363+Spildol_Smøreolie_MinTerpentin!N363+Spildol_Smøreolie_MinTerpentin!P363+Spildol_Smøreolie_MinTerpentin!R363</f>
        <v>24694.055634891665</v>
      </c>
      <c r="L363" s="3"/>
      <c r="M363" s="43" t="s">
        <v>113</v>
      </c>
    </row>
    <row r="364" spans="1:13" ht="13" x14ac:dyDescent="0.3">
      <c r="A364" s="37">
        <v>2019</v>
      </c>
      <c r="B364" s="16"/>
      <c r="L364" s="3"/>
      <c r="M364" s="37">
        <v>2019</v>
      </c>
    </row>
    <row r="365" spans="1:13" x14ac:dyDescent="0.25">
      <c r="A365" s="50" t="s">
        <v>153</v>
      </c>
      <c r="K365" s="16">
        <f>Motorbenzin!L365+Flybenzin!L365+'Gas-dieselolie'!L365+Petroleum!L365+'JP1'!L365+Fuelolie!L365+Raffinaderigas!L365+LPG!L365+LVN!L365+Petroleumskoks!L365+Orimulsion!I365+Bitumen!L365+Spildol_Smøreolie_MinTerpentin!N365+Spildol_Smøreolie_MinTerpentin!P365+Spildol_Smøreolie_MinTerpentin!R365</f>
        <v>24798.892025791669</v>
      </c>
      <c r="L365" s="3"/>
      <c r="M365" s="55" t="s">
        <v>115</v>
      </c>
    </row>
    <row r="366" spans="1:13" x14ac:dyDescent="0.25">
      <c r="A366" s="50" t="s">
        <v>154</v>
      </c>
      <c r="K366" s="16">
        <f>Motorbenzin!L366+Flybenzin!L366+'Gas-dieselolie'!L366+Petroleum!L366+'JP1'!L366+Fuelolie!L366+Raffinaderigas!L366+LPG!L366+LVN!L366+Petroleumskoks!L366+Orimulsion!I366+Bitumen!L366+Spildol_Smøreolie_MinTerpentin!N366+Spildol_Smøreolie_MinTerpentin!P366+Spildol_Smøreolie_MinTerpentin!R366</f>
        <v>22140.387203791666</v>
      </c>
      <c r="L366" s="3"/>
      <c r="M366" s="55" t="s">
        <v>116</v>
      </c>
    </row>
    <row r="367" spans="1:13" x14ac:dyDescent="0.25">
      <c r="A367" s="50" t="s">
        <v>155</v>
      </c>
      <c r="K367" s="16">
        <f>Motorbenzin!L367+Flybenzin!L367+'Gas-dieselolie'!L367+Petroleum!L367+'JP1'!L367+Fuelolie!L367+Raffinaderigas!L367+LPG!L367+LVN!L367+Petroleumskoks!L367+Orimulsion!I367+Bitumen!L367+Spildol_Smøreolie_MinTerpentin!N367+Spildol_Smøreolie_MinTerpentin!P367+Spildol_Smøreolie_MinTerpentin!R367</f>
        <v>24939.889917791665</v>
      </c>
      <c r="L367" s="3"/>
      <c r="M367" s="55" t="s">
        <v>117</v>
      </c>
    </row>
    <row r="368" spans="1:13" x14ac:dyDescent="0.25">
      <c r="A368" s="50" t="s">
        <v>118</v>
      </c>
      <c r="K368" s="16">
        <f>Motorbenzin!L368+Flybenzin!L368+'Gas-dieselolie'!L368+Petroleum!L368+'JP1'!L368+Fuelolie!L368+Raffinaderigas!L368+LPG!L368+LVN!L368+Petroleumskoks!L368+Orimulsion!I368+Bitumen!L368+Spildol_Smøreolie_MinTerpentin!N368+Spildol_Smøreolie_MinTerpentin!P368+Spildol_Smøreolie_MinTerpentin!R368</f>
        <v>26828.664669791662</v>
      </c>
      <c r="L368" s="3"/>
      <c r="M368" s="81" t="s">
        <v>118</v>
      </c>
    </row>
    <row r="369" spans="1:13" x14ac:dyDescent="0.25">
      <c r="A369" s="50" t="s">
        <v>137</v>
      </c>
      <c r="K369" s="16">
        <f>Motorbenzin!L369+Flybenzin!L369+'Gas-dieselolie'!L369+Petroleum!L369+'JP1'!L369+Fuelolie!L369+Raffinaderigas!L369+LPG!L369+LVN!L369+Petroleumskoks!L369+Orimulsion!I369+Bitumen!L369+Spildol_Smøreolie_MinTerpentin!N369+Spildol_Smøreolie_MinTerpentin!P369+Spildol_Smøreolie_MinTerpentin!R369</f>
        <v>30202.376827791668</v>
      </c>
      <c r="L369" s="3"/>
      <c r="M369" s="81" t="s">
        <v>119</v>
      </c>
    </row>
    <row r="370" spans="1:13" x14ac:dyDescent="0.25">
      <c r="A370" s="50" t="s">
        <v>138</v>
      </c>
      <c r="K370" s="16">
        <f>Motorbenzin!L370+Flybenzin!L370+'Gas-dieselolie'!L370+Petroleum!L370+'JP1'!L370+Fuelolie!L370+Raffinaderigas!L370+LPG!L370+LVN!L370+Petroleumskoks!L370+Orimulsion!I370+Bitumen!L370+Spildol_Smøreolie_MinTerpentin!N370+Spildol_Smøreolie_MinTerpentin!P370+Spildol_Smøreolie_MinTerpentin!R370</f>
        <v>28330.177503791663</v>
      </c>
      <c r="L370" s="3"/>
      <c r="M370" s="82" t="s">
        <v>120</v>
      </c>
    </row>
    <row r="371" spans="1:13" x14ac:dyDescent="0.25">
      <c r="A371" s="50" t="s">
        <v>129</v>
      </c>
      <c r="K371" s="16">
        <f>Motorbenzin!L371+Flybenzin!L371+'Gas-dieselolie'!L371+Petroleum!L371+'JP1'!L371+Fuelolie!L371+Raffinaderigas!L371+LPG!L371+LVN!L371+Petroleumskoks!L371+Orimulsion!I371+Bitumen!L371+Spildol_Smøreolie_MinTerpentin!N371+Spildol_Smøreolie_MinTerpentin!P371+Spildol_Smøreolie_MinTerpentin!R371</f>
        <v>25783.966247791665</v>
      </c>
      <c r="L371" s="3"/>
      <c r="M371" s="81" t="s">
        <v>121</v>
      </c>
    </row>
    <row r="372" spans="1:13" x14ac:dyDescent="0.25">
      <c r="A372" s="50" t="s">
        <v>122</v>
      </c>
      <c r="K372" s="16">
        <f>Motorbenzin!L372+Flybenzin!L372+'Gas-dieselolie'!L372+Petroleum!L372+'JP1'!L372+Fuelolie!L372+Raffinaderigas!L372+LPG!L372+LVN!L372+Petroleumskoks!L372+Orimulsion!I372+Bitumen!L372+Spildol_Smøreolie_MinTerpentin!N372+Spildol_Smøreolie_MinTerpentin!P372+Spildol_Smøreolie_MinTerpentin!R372</f>
        <v>27836.127337791666</v>
      </c>
      <c r="L372" s="3"/>
      <c r="M372" s="81" t="s">
        <v>122</v>
      </c>
    </row>
    <row r="373" spans="1:13" x14ac:dyDescent="0.25">
      <c r="A373" s="50" t="s">
        <v>123</v>
      </c>
      <c r="K373" s="16">
        <f>Motorbenzin!L373+Flybenzin!L373+'Gas-dieselolie'!L373+Petroleum!L373+'JP1'!L373+Fuelolie!L373+Raffinaderigas!L373+LPG!L373+LVN!L373+Petroleumskoks!L373+Orimulsion!I373+Bitumen!L373+Spildol_Smøreolie_MinTerpentin!N373+Spildol_Smøreolie_MinTerpentin!P373+Spildol_Smøreolie_MinTerpentin!R373</f>
        <v>25854.046213791669</v>
      </c>
      <c r="L373" s="3"/>
      <c r="M373" s="81" t="s">
        <v>123</v>
      </c>
    </row>
    <row r="374" spans="1:13" x14ac:dyDescent="0.25">
      <c r="A374" s="50" t="s">
        <v>131</v>
      </c>
      <c r="K374" s="16">
        <f>Motorbenzin!L374+Flybenzin!L374+'Gas-dieselolie'!L374+Petroleum!L374+'JP1'!L374+Fuelolie!L374+Raffinaderigas!L374+LPG!L374+LVN!L374+Petroleumskoks!L374+Orimulsion!I374+Bitumen!L374+Spildol_Smøreolie_MinTerpentin!N374+Spildol_Smøreolie_MinTerpentin!P374+Spildol_Smøreolie_MinTerpentin!R374</f>
        <v>27905.111977791668</v>
      </c>
      <c r="L374" s="3"/>
      <c r="M374" s="81" t="s">
        <v>124</v>
      </c>
    </row>
    <row r="375" spans="1:13" x14ac:dyDescent="0.25">
      <c r="A375" s="50" t="s">
        <v>125</v>
      </c>
      <c r="K375" s="16">
        <f>Motorbenzin!L375+Flybenzin!L375+'Gas-dieselolie'!L375+Petroleum!L375+'JP1'!L375+Fuelolie!L375+Raffinaderigas!L375+LPG!L375+LVN!L375+Petroleumskoks!L375+Orimulsion!I375+Bitumen!L375+Spildol_Smøreolie_MinTerpentin!N375+Spildol_Smøreolie_MinTerpentin!P375+Spildol_Smøreolie_MinTerpentin!R375</f>
        <v>25499.007269791666</v>
      </c>
      <c r="L375" s="3"/>
      <c r="M375" s="82" t="s">
        <v>125</v>
      </c>
    </row>
    <row r="376" spans="1:13" ht="13" thickBot="1" x14ac:dyDescent="0.3">
      <c r="A376" s="41" t="s">
        <v>113</v>
      </c>
      <c r="B376"/>
      <c r="C376" s="42"/>
      <c r="D376" s="42"/>
      <c r="E376" s="42"/>
      <c r="F376" s="42"/>
      <c r="G376" s="42"/>
      <c r="H376" s="42"/>
      <c r="I376" s="2"/>
      <c r="J376" s="2"/>
      <c r="K376" s="16">
        <f>Motorbenzin!L376+Flybenzin!L376+'Gas-dieselolie'!L376+Petroleum!L376+'JP1'!L376+Fuelolie!L376+Raffinaderigas!L376+LPG!L376+LVN!L376+Petroleumskoks!L376+Orimulsion!I376+Bitumen!L376+Spildol_Smøreolie_MinTerpentin!N376+Spildol_Smøreolie_MinTerpentin!P376+Spildol_Smøreolie_MinTerpentin!R376</f>
        <v>24459.753967791665</v>
      </c>
      <c r="L376" s="3"/>
      <c r="M376" s="43" t="s">
        <v>113</v>
      </c>
    </row>
    <row r="377" spans="1:13" ht="13" x14ac:dyDescent="0.3">
      <c r="A377" s="37">
        <v>2020</v>
      </c>
      <c r="B377" s="16"/>
      <c r="L377" s="3"/>
      <c r="M377" s="37">
        <v>2020</v>
      </c>
    </row>
    <row r="378" spans="1:13" x14ac:dyDescent="0.25">
      <c r="A378" s="50" t="s">
        <v>153</v>
      </c>
      <c r="K378" s="16">
        <f>Motorbenzin!L378+Flybenzin!L378+'Gas-dieselolie'!L378+Petroleum!L378+'JP1'!L378+Fuelolie!L378+Raffinaderigas!L378+LPG!L378+LVN!L378+Petroleumskoks!L378+Orimulsion!I378+Bitumen!L378+Spildol_Smøreolie_MinTerpentin!N378+Spildol_Smøreolie_MinTerpentin!P378+Spildol_Smøreolie_MinTerpentin!R378</f>
        <v>23193.515929791665</v>
      </c>
      <c r="L378" s="3"/>
      <c r="M378" s="55" t="s">
        <v>115</v>
      </c>
    </row>
    <row r="379" spans="1:13" ht="14.15" customHeight="1" x14ac:dyDescent="0.25">
      <c r="A379" s="50" t="s">
        <v>154</v>
      </c>
      <c r="K379" s="16">
        <f>Motorbenzin!L379+Flybenzin!L379+'Gas-dieselolie'!L379+Petroleum!L379+'JP1'!L379+Fuelolie!L379+Raffinaderigas!L379+LPG!L379+LVN!L379+Petroleumskoks!L379+Orimulsion!I379+Bitumen!L379+Spildol_Smøreolie_MinTerpentin!N379+Spildol_Smøreolie_MinTerpentin!P379+Spildol_Smøreolie_MinTerpentin!R379</f>
        <v>22130.078013791666</v>
      </c>
      <c r="M379" s="55" t="s">
        <v>116</v>
      </c>
    </row>
    <row r="380" spans="1:13" ht="14.15" customHeight="1" x14ac:dyDescent="0.25">
      <c r="A380" s="50" t="s">
        <v>155</v>
      </c>
      <c r="K380" s="16">
        <f>Motorbenzin!L380+Flybenzin!L380+'Gas-dieselolie'!L380+Petroleum!L380+'JP1'!L380+Fuelolie!L380+Raffinaderigas!L380+LPG!L380+LVN!L380+Petroleumskoks!L380+Orimulsion!I380+Bitumen!L380+Spildol_Smøreolie_MinTerpentin!N380+Spildol_Smøreolie_MinTerpentin!P380+Spildol_Smøreolie_MinTerpentin!R380</f>
        <v>21859.887109791667</v>
      </c>
      <c r="M380" s="55" t="s">
        <v>117</v>
      </c>
    </row>
    <row r="381" spans="1:13" x14ac:dyDescent="0.25">
      <c r="A381" s="50" t="s">
        <v>118</v>
      </c>
      <c r="K381" s="16">
        <f>Motorbenzin!L381+Flybenzin!L381+'Gas-dieselolie'!L381+Petroleum!L381+'JP1'!L381+Fuelolie!L381+Raffinaderigas!L381+LPG!L381+LVN!L381+Petroleumskoks!L381+Orimulsion!I381+Bitumen!L381+Spildol_Smøreolie_MinTerpentin!N381+Spildol_Smøreolie_MinTerpentin!P381+Spildol_Smøreolie_MinTerpentin!R381</f>
        <v>20456.079991791667</v>
      </c>
      <c r="M381" s="55" t="s">
        <v>118</v>
      </c>
    </row>
    <row r="382" spans="1:13" x14ac:dyDescent="0.25">
      <c r="A382" s="50" t="s">
        <v>137</v>
      </c>
      <c r="K382" s="16">
        <f>Motorbenzin!L382+Flybenzin!L382+'Gas-dieselolie'!L382+Petroleum!L382+'JP1'!L382+Fuelolie!L382+Raffinaderigas!L382+LPG!L382+LVN!L382+Petroleumskoks!L382+Orimulsion!I382+Bitumen!L382+Spildol_Smøreolie_MinTerpentin!N382+Spildol_Smøreolie_MinTerpentin!P382+Spildol_Smøreolie_MinTerpentin!R382</f>
        <v>20562.543487791667</v>
      </c>
      <c r="M382" s="81" t="s">
        <v>119</v>
      </c>
    </row>
    <row r="383" spans="1:13" x14ac:dyDescent="0.25">
      <c r="A383" s="50" t="s">
        <v>138</v>
      </c>
      <c r="K383" s="16">
        <f>Motorbenzin!L383+Flybenzin!L383+'Gas-dieselolie'!L383+Petroleum!L383+'JP1'!L383+Fuelolie!L383+Raffinaderigas!L383+LPG!L383+LVN!L383+Petroleumskoks!L383+Orimulsion!I383+Bitumen!L383+Spildol_Smøreolie_MinTerpentin!N383+Spildol_Smøreolie_MinTerpentin!P383+Spildol_Smøreolie_MinTerpentin!R383</f>
        <v>21098.538103791667</v>
      </c>
      <c r="M383" s="82" t="s">
        <v>120</v>
      </c>
    </row>
    <row r="384" spans="1:13" x14ac:dyDescent="0.25">
      <c r="A384" s="50" t="s">
        <v>129</v>
      </c>
      <c r="K384" s="16">
        <f>Motorbenzin!L384+Flybenzin!L384+'Gas-dieselolie'!L384+Petroleum!L384+'JP1'!L384+Fuelolie!L384+Raffinaderigas!L384+LPG!L384+LVN!L384+Petroleumskoks!L384+Orimulsion!I384+Bitumen!L384+Spildol_Smøreolie_MinTerpentin!N384+Spildol_Smøreolie_MinTerpentin!P384+Spildol_Smøreolie_MinTerpentin!R384</f>
        <v>22058.981677791675</v>
      </c>
      <c r="M384" s="82" t="s">
        <v>121</v>
      </c>
    </row>
    <row r="385" spans="1:13" x14ac:dyDescent="0.25">
      <c r="A385" s="50" t="s">
        <v>122</v>
      </c>
      <c r="K385" s="16">
        <f>Motorbenzin!L385+Flybenzin!L385+'Gas-dieselolie'!L385+Petroleum!L385+'JP1'!L385+Fuelolie!L385+Raffinaderigas!L385+LPG!L385+LVN!L385+Petroleumskoks!L385+Orimulsion!I385+Bitumen!L385+Spildol_Smøreolie_MinTerpentin!N385+Spildol_Smøreolie_MinTerpentin!P385+Spildol_Smøreolie_MinTerpentin!R385</f>
        <v>23870.759089791663</v>
      </c>
      <c r="M385" s="82" t="s">
        <v>122</v>
      </c>
    </row>
    <row r="386" spans="1:13" x14ac:dyDescent="0.25">
      <c r="A386" s="50" t="s">
        <v>123</v>
      </c>
      <c r="K386" s="16">
        <f>Motorbenzin!L386+Flybenzin!L386+'Gas-dieselolie'!L386+Petroleum!L386+'JP1'!L386+Fuelolie!L386+Raffinaderigas!L386+LPG!L386+LVN!L386+Petroleumskoks!L386+Orimulsion!I386+Bitumen!L386+Spildol_Smøreolie_MinTerpentin!N386+Spildol_Smøreolie_MinTerpentin!P386+Spildol_Smøreolie_MinTerpentin!R386</f>
        <v>23148.635543791672</v>
      </c>
      <c r="M386" s="82" t="s">
        <v>123</v>
      </c>
    </row>
    <row r="387" spans="1:13" x14ac:dyDescent="0.25">
      <c r="A387" s="50" t="s">
        <v>131</v>
      </c>
      <c r="K387" s="16">
        <f>Motorbenzin!L387+Flybenzin!L387+'Gas-dieselolie'!L387+Petroleum!L387+'JP1'!L387+Fuelolie!L387+Raffinaderigas!L387+LPG!L387+LVN!L387+Petroleumskoks!L387+Orimulsion!I387+Bitumen!L387+Spildol_Smøreolie_MinTerpentin!N387+Spildol_Smøreolie_MinTerpentin!P387+Spildol_Smøreolie_MinTerpentin!R387</f>
        <v>23283.399281791666</v>
      </c>
      <c r="M387" s="82" t="s">
        <v>124</v>
      </c>
    </row>
    <row r="388" spans="1:13" x14ac:dyDescent="0.25">
      <c r="A388" s="50" t="s">
        <v>125</v>
      </c>
      <c r="K388" s="16">
        <f>Motorbenzin!L388+Flybenzin!L388+'Gas-dieselolie'!L388+Petroleum!L388+'JP1'!L388+Fuelolie!L388+Raffinaderigas!L388+LPG!L388+LVN!L388+Petroleumskoks!L388+Orimulsion!I388+Bitumen!L388+Spildol_Smøreolie_MinTerpentin!N388+Spildol_Smøreolie_MinTerpentin!P388+Spildol_Smøreolie_MinTerpentin!R388</f>
        <v>20941.878747791663</v>
      </c>
      <c r="M388" s="82" t="s">
        <v>125</v>
      </c>
    </row>
    <row r="389" spans="1:13" ht="13" thickBot="1" x14ac:dyDescent="0.3">
      <c r="A389" s="41" t="s">
        <v>113</v>
      </c>
      <c r="B389"/>
      <c r="C389" s="42"/>
      <c r="D389" s="42"/>
      <c r="E389" s="42"/>
      <c r="F389" s="42"/>
      <c r="G389" s="42"/>
      <c r="H389" s="42"/>
      <c r="I389" s="2"/>
      <c r="J389" s="2"/>
      <c r="K389" s="16">
        <f>Motorbenzin!L389+Flybenzin!L389+'Gas-dieselolie'!L389+Petroleum!L389+'JP1'!L389+Fuelolie!L389+Raffinaderigas!L389+LPG!L389+LVN!L389+Petroleumskoks!L389+Orimulsion!I389+Bitumen!L389+Spildol_Smøreolie_MinTerpentin!N389+Spildol_Smøreolie_MinTerpentin!P389+Spildol_Smøreolie_MinTerpentin!R389</f>
        <v>21040.869459791666</v>
      </c>
      <c r="L389" s="3"/>
      <c r="M389" s="43" t="s">
        <v>113</v>
      </c>
    </row>
    <row r="390" spans="1:13" ht="13" x14ac:dyDescent="0.3">
      <c r="A390" s="37">
        <v>2021</v>
      </c>
      <c r="B390" s="16"/>
      <c r="L390" s="3"/>
      <c r="M390" s="37">
        <v>2021</v>
      </c>
    </row>
    <row r="391" spans="1:13" x14ac:dyDescent="0.25">
      <c r="A391" s="50" t="s">
        <v>153</v>
      </c>
      <c r="K391" s="16">
        <f>Motorbenzin!L391+Flybenzin!L391+'Gas-dieselolie'!L391+Petroleum!L391+'JP1'!L391+Fuelolie!L391+Raffinaderigas!L391+LPG!L391+LVN!L391+Petroleumskoks!L391+Orimulsion!I391+Bitumen!L391+Spildol_Smøreolie_MinTerpentin!N391+Spildol_Smøreolie_MinTerpentin!P391+Spildol_Smøreolie_MinTerpentin!R391</f>
        <v>18274.834437791669</v>
      </c>
      <c r="L391" s="3"/>
      <c r="M391" s="55" t="s">
        <v>115</v>
      </c>
    </row>
    <row r="392" spans="1:13" x14ac:dyDescent="0.25">
      <c r="A392" s="50" t="s">
        <v>154</v>
      </c>
      <c r="K392" s="16">
        <f>Motorbenzin!L392+Flybenzin!L392+'Gas-dieselolie'!L392+Petroleum!L392+'JP1'!L392+Fuelolie!L392+Raffinaderigas!L392+LPG!L392+LVN!L392+Petroleumskoks!L392+Orimulsion!I392+Bitumen!L392+Spildol_Smøreolie_MinTerpentin!N392+Spildol_Smøreolie_MinTerpentin!P392+Spildol_Smøreolie_MinTerpentin!R392</f>
        <v>18345.279825791666</v>
      </c>
      <c r="M392" s="55" t="s">
        <v>116</v>
      </c>
    </row>
    <row r="393" spans="1:13" x14ac:dyDescent="0.25">
      <c r="A393" s="50" t="s">
        <v>155</v>
      </c>
      <c r="K393" s="16">
        <f>Motorbenzin!L393+Flybenzin!L393+'Gas-dieselolie'!L393+Petroleum!L393+'JP1'!L393+Fuelolie!L393+Raffinaderigas!L393+LPG!L393+LVN!L393+Petroleumskoks!L393+Orimulsion!I393+Bitumen!L393+Spildol_Smøreolie_MinTerpentin!N393+Spildol_Smøreolie_MinTerpentin!P393+Spildol_Smøreolie_MinTerpentin!R393</f>
        <v>22746.628149791672</v>
      </c>
      <c r="L393" s="16"/>
      <c r="M393" s="55" t="s">
        <v>117</v>
      </c>
    </row>
    <row r="394" spans="1:13" x14ac:dyDescent="0.25">
      <c r="A394" s="50" t="s">
        <v>118</v>
      </c>
      <c r="K394" s="16">
        <f>Motorbenzin!L394+Flybenzin!L394+'Gas-dieselolie'!L394+Petroleum!L394+'JP1'!L394+Fuelolie!L394+Raffinaderigas!L394+LPG!L394+LVN!L394+Petroleumskoks!L394+Orimulsion!I394+Bitumen!L394+Spildol_Smøreolie_MinTerpentin!N394+Spildol_Smøreolie_MinTerpentin!P394+Spildol_Smøreolie_MinTerpentin!R394</f>
        <v>21853.675249791668</v>
      </c>
      <c r="L394" s="16"/>
      <c r="M394" s="81" t="s">
        <v>118</v>
      </c>
    </row>
    <row r="395" spans="1:13" x14ac:dyDescent="0.25">
      <c r="A395" s="50" t="s">
        <v>137</v>
      </c>
      <c r="K395" s="16">
        <f>Motorbenzin!L395+Flybenzin!L395+'Gas-dieselolie'!L395+Petroleum!L395+'JP1'!L395+Fuelolie!L395+Raffinaderigas!L395+LPG!L395+LVN!L395+Petroleumskoks!L395+Orimulsion!I395+Bitumen!L395+Spildol_Smøreolie_MinTerpentin!N395+Spildol_Smøreolie_MinTerpentin!P395+Spildol_Smøreolie_MinTerpentin!R395</f>
        <v>21817.390145791669</v>
      </c>
      <c r="L395" s="16"/>
      <c r="M395" s="81" t="s">
        <v>119</v>
      </c>
    </row>
    <row r="396" spans="1:13" x14ac:dyDescent="0.25">
      <c r="A396" s="50" t="s">
        <v>138</v>
      </c>
      <c r="K396" s="16">
        <f>Motorbenzin!L396+Flybenzin!L396+'Gas-dieselolie'!L396+Petroleum!L396+'JP1'!L396+Fuelolie!L396+Raffinaderigas!L396+LPG!L396+LVN!L396+Petroleumskoks!L396+Orimulsion!I396+Bitumen!L396+Spildol_Smøreolie_MinTerpentin!N396+Spildol_Smøreolie_MinTerpentin!P396+Spildol_Smøreolie_MinTerpentin!R396</f>
        <v>23920.526287791668</v>
      </c>
      <c r="M396" s="81" t="s">
        <v>120</v>
      </c>
    </row>
    <row r="397" spans="1:13" x14ac:dyDescent="0.25">
      <c r="A397" s="50" t="s">
        <v>129</v>
      </c>
      <c r="K397" s="16">
        <f>Motorbenzin!L397+Flybenzin!L397+'Gas-dieselolie'!L397+Petroleum!L397+'JP1'!L397+Fuelolie!L397+Raffinaderigas!L397+LPG!L397+LVN!L397+Petroleumskoks!L397+Orimulsion!I397+Bitumen!L397+Spildol_Smøreolie_MinTerpentin!N397+Spildol_Smøreolie_MinTerpentin!P397+Spildol_Smøreolie_MinTerpentin!R397</f>
        <v>22937.131159791672</v>
      </c>
      <c r="M397" s="82" t="s">
        <v>121</v>
      </c>
    </row>
    <row r="398" spans="1:13" x14ac:dyDescent="0.25">
      <c r="A398" s="50" t="s">
        <v>122</v>
      </c>
      <c r="K398" s="16">
        <f>Motorbenzin!L398+Flybenzin!L398+'Gas-dieselolie'!L398+Petroleum!L398+'JP1'!L398+Fuelolie!L398+Raffinaderigas!L398+LPG!L398+LVN!L398+Petroleumskoks!L398+Orimulsion!I398+Bitumen!L398+Spildol_Smøreolie_MinTerpentin!N398+Spildol_Smøreolie_MinTerpentin!P398+Spildol_Smøreolie_MinTerpentin!R398</f>
        <v>25567.564039791669</v>
      </c>
      <c r="M398" s="82" t="s">
        <v>122</v>
      </c>
    </row>
    <row r="400" spans="1:13" ht="13" x14ac:dyDescent="0.25">
      <c r="A400" s="78" t="s">
        <v>197</v>
      </c>
    </row>
  </sheetData>
  <phoneticPr fontId="2" type="noConversion"/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>
    <tabColor indexed="42"/>
  </sheetPr>
  <dimension ref="A1:O398"/>
  <sheetViews>
    <sheetView zoomScale="80" zoomScaleNormal="80" workbookViewId="0">
      <pane xSplit="2" ySplit="5" topLeftCell="C6" activePane="bottomRight" state="frozen"/>
      <selection activeCell="K17" sqref="K17:K20"/>
      <selection pane="topRight" activeCell="K17" sqref="K17:K20"/>
      <selection pane="bottomLeft" activeCell="K17" sqref="K17:K20"/>
      <selection pane="bottomRight" activeCell="Q46" sqref="Q46"/>
    </sheetView>
  </sheetViews>
  <sheetFormatPr defaultRowHeight="12.5" x14ac:dyDescent="0.25"/>
  <cols>
    <col min="1" max="1" width="20.7265625" customWidth="1"/>
    <col min="2" max="2" width="9.7265625" customWidth="1"/>
    <col min="3" max="3" width="15.26953125" style="3" customWidth="1"/>
    <col min="4" max="5" width="12.26953125" style="3" customWidth="1"/>
    <col min="6" max="6" width="14.81640625" style="3" bestFit="1" customWidth="1"/>
    <col min="7" max="7" width="14" style="3" customWidth="1"/>
    <col min="8" max="8" width="20.7265625" style="3" customWidth="1"/>
    <col min="9" max="9" width="20.26953125" style="3" customWidth="1"/>
    <col min="10" max="10" width="5" customWidth="1"/>
    <col min="11" max="11" width="3.453125" customWidth="1"/>
    <col min="12" max="12" width="17.81640625" bestFit="1" customWidth="1"/>
    <col min="14" max="14" width="20.7265625" customWidth="1"/>
    <col min="15" max="15" width="9.7265625" customWidth="1"/>
  </cols>
  <sheetData>
    <row r="1" spans="1:15" x14ac:dyDescent="0.25">
      <c r="A1" s="1" t="s">
        <v>14</v>
      </c>
      <c r="B1" s="1"/>
      <c r="C1"/>
      <c r="D1"/>
      <c r="E1"/>
      <c r="F1"/>
      <c r="G1"/>
      <c r="H1"/>
      <c r="I1"/>
      <c r="M1" s="4"/>
      <c r="N1" s="27" t="s">
        <v>158</v>
      </c>
      <c r="O1" s="27"/>
    </row>
    <row r="2" spans="1:15" x14ac:dyDescent="0.25">
      <c r="A2" s="1" t="s">
        <v>31</v>
      </c>
      <c r="B2" s="1"/>
      <c r="C2"/>
      <c r="D2"/>
      <c r="E2"/>
      <c r="F2"/>
      <c r="G2"/>
      <c r="H2"/>
      <c r="I2"/>
      <c r="N2" s="27" t="s">
        <v>66</v>
      </c>
      <c r="O2" s="27"/>
    </row>
    <row r="4" spans="1:15" ht="13" thickBot="1" x14ac:dyDescent="0.3">
      <c r="A4" s="5"/>
      <c r="C4" s="30" t="s">
        <v>8</v>
      </c>
      <c r="D4" s="30" t="s">
        <v>2</v>
      </c>
      <c r="E4" s="30" t="s">
        <v>3</v>
      </c>
      <c r="F4" s="30" t="s">
        <v>4</v>
      </c>
      <c r="G4" s="30" t="s">
        <v>5</v>
      </c>
      <c r="H4" s="30" t="s">
        <v>6</v>
      </c>
      <c r="I4" s="30" t="s">
        <v>7</v>
      </c>
      <c r="J4" s="23"/>
      <c r="K4" s="23"/>
      <c r="L4" s="31" t="s">
        <v>30</v>
      </c>
      <c r="N4" s="5"/>
    </row>
    <row r="5" spans="1:15" ht="13" thickBot="1" x14ac:dyDescent="0.3">
      <c r="A5" s="18"/>
      <c r="C5" s="28" t="s">
        <v>32</v>
      </c>
      <c r="D5" s="28" t="s">
        <v>33</v>
      </c>
      <c r="E5" s="28" t="s">
        <v>34</v>
      </c>
      <c r="F5" s="29" t="s">
        <v>35</v>
      </c>
      <c r="G5" s="28" t="s">
        <v>36</v>
      </c>
      <c r="H5" s="29" t="s">
        <v>68</v>
      </c>
      <c r="I5" s="28" t="s">
        <v>38</v>
      </c>
      <c r="J5" s="23"/>
      <c r="K5" s="23"/>
      <c r="L5" s="31" t="s">
        <v>68</v>
      </c>
      <c r="N5" s="18"/>
    </row>
    <row r="6" spans="1:15" ht="13" x14ac:dyDescent="0.3">
      <c r="A6" s="21"/>
      <c r="C6" s="10"/>
      <c r="D6" s="10"/>
      <c r="E6" s="10"/>
      <c r="F6" s="10"/>
      <c r="G6" s="10"/>
      <c r="H6" s="10"/>
      <c r="I6" s="10"/>
    </row>
    <row r="7" spans="1:15" ht="13" x14ac:dyDescent="0.3">
      <c r="A7" s="22">
        <v>2005</v>
      </c>
      <c r="C7" s="3">
        <v>295136</v>
      </c>
      <c r="D7" s="3">
        <v>0</v>
      </c>
      <c r="E7" s="3">
        <v>0</v>
      </c>
      <c r="F7" s="3">
        <v>0</v>
      </c>
      <c r="G7" s="3">
        <v>0</v>
      </c>
      <c r="H7" s="3">
        <v>295136</v>
      </c>
      <c r="I7" s="3">
        <v>0</v>
      </c>
      <c r="J7" s="3"/>
      <c r="K7" s="3"/>
      <c r="L7" s="3">
        <v>15679.975999999999</v>
      </c>
      <c r="N7" s="22">
        <v>2005</v>
      </c>
    </row>
    <row r="8" spans="1:15" ht="13" x14ac:dyDescent="0.3">
      <c r="A8" s="22">
        <v>2006</v>
      </c>
      <c r="C8" s="3">
        <v>309916</v>
      </c>
      <c r="D8" s="3">
        <v>0</v>
      </c>
      <c r="E8" s="3">
        <v>0</v>
      </c>
      <c r="F8" s="3">
        <v>0</v>
      </c>
      <c r="G8" s="3">
        <v>0</v>
      </c>
      <c r="H8" s="3">
        <v>309916</v>
      </c>
      <c r="I8" s="3">
        <v>0</v>
      </c>
      <c r="J8" s="3"/>
      <c r="K8" s="3"/>
      <c r="L8" s="3">
        <v>16115.632</v>
      </c>
      <c r="N8" s="22">
        <v>2006</v>
      </c>
    </row>
    <row r="9" spans="1:15" ht="13" x14ac:dyDescent="0.3">
      <c r="A9" s="22">
        <v>2007</v>
      </c>
      <c r="C9" s="3">
        <v>306082</v>
      </c>
      <c r="D9" s="3">
        <v>0</v>
      </c>
      <c r="E9" s="3">
        <v>0</v>
      </c>
      <c r="F9" s="3">
        <v>0</v>
      </c>
      <c r="G9" s="3">
        <v>0</v>
      </c>
      <c r="H9" s="3">
        <v>306082</v>
      </c>
      <c r="I9" s="3">
        <v>0</v>
      </c>
      <c r="J9" s="3"/>
      <c r="K9" s="3"/>
      <c r="L9" s="3">
        <v>15916.263999999999</v>
      </c>
      <c r="N9" s="22">
        <v>2007</v>
      </c>
    </row>
    <row r="10" spans="1:15" ht="13" x14ac:dyDescent="0.3">
      <c r="A10" s="22">
        <v>2008</v>
      </c>
      <c r="C10" s="3">
        <v>284274</v>
      </c>
      <c r="D10" s="3">
        <v>0</v>
      </c>
      <c r="E10" s="3">
        <v>0</v>
      </c>
      <c r="F10" s="3">
        <v>0</v>
      </c>
      <c r="G10" s="3">
        <v>0</v>
      </c>
      <c r="H10" s="3">
        <v>284274</v>
      </c>
      <c r="I10" s="3">
        <v>0</v>
      </c>
      <c r="J10" s="3"/>
      <c r="K10" s="3"/>
      <c r="L10" s="3">
        <v>14782.248000000001</v>
      </c>
      <c r="N10" s="22">
        <v>2008</v>
      </c>
    </row>
    <row r="11" spans="1:15" ht="13" x14ac:dyDescent="0.3">
      <c r="A11" s="22">
        <v>2009</v>
      </c>
      <c r="C11" s="3">
        <v>296526</v>
      </c>
      <c r="D11" s="3">
        <v>0</v>
      </c>
      <c r="E11" s="3">
        <v>0</v>
      </c>
      <c r="F11" s="3">
        <v>0</v>
      </c>
      <c r="G11" s="3">
        <v>0</v>
      </c>
      <c r="H11" s="3">
        <v>296526</v>
      </c>
      <c r="I11" s="3">
        <v>0</v>
      </c>
      <c r="J11" s="3"/>
      <c r="K11" s="3"/>
      <c r="L11" s="3">
        <v>15419.352000000001</v>
      </c>
      <c r="N11" s="22">
        <v>2009</v>
      </c>
    </row>
    <row r="12" spans="1:15" ht="13" x14ac:dyDescent="0.3">
      <c r="A12" s="22">
        <v>2010</v>
      </c>
      <c r="C12" s="3">
        <v>246452</v>
      </c>
      <c r="D12" s="3">
        <v>0</v>
      </c>
      <c r="E12" s="3">
        <v>0</v>
      </c>
      <c r="F12" s="3">
        <v>0</v>
      </c>
      <c r="G12" s="3">
        <v>0</v>
      </c>
      <c r="H12" s="3">
        <v>263073</v>
      </c>
      <c r="I12" s="3">
        <v>0</v>
      </c>
      <c r="J12" s="3"/>
      <c r="K12" s="3"/>
      <c r="L12" s="3">
        <v>13679.796</v>
      </c>
      <c r="N12" s="22">
        <v>2010</v>
      </c>
    </row>
    <row r="13" spans="1:15" ht="13" x14ac:dyDescent="0.3">
      <c r="A13" s="22">
        <v>2011</v>
      </c>
      <c r="C13" s="3">
        <v>278463</v>
      </c>
      <c r="D13" s="3">
        <v>0</v>
      </c>
      <c r="E13" s="3">
        <v>0</v>
      </c>
      <c r="F13" s="3">
        <v>0</v>
      </c>
      <c r="G13" s="3">
        <v>0</v>
      </c>
      <c r="H13" s="3">
        <v>287646</v>
      </c>
      <c r="I13" s="3">
        <v>0</v>
      </c>
      <c r="J13" s="3"/>
      <c r="K13" s="3"/>
      <c r="L13" s="3">
        <v>14957.592000000001</v>
      </c>
      <c r="N13" s="22">
        <v>2011</v>
      </c>
    </row>
    <row r="14" spans="1:15" ht="13" x14ac:dyDescent="0.3">
      <c r="A14" s="22">
        <v>2012</v>
      </c>
      <c r="C14" s="3">
        <v>300625</v>
      </c>
      <c r="D14" s="3">
        <v>0</v>
      </c>
      <c r="E14" s="3">
        <v>0</v>
      </c>
      <c r="F14" s="3">
        <v>0</v>
      </c>
      <c r="G14" s="3">
        <v>0</v>
      </c>
      <c r="H14" s="3">
        <v>308150</v>
      </c>
      <c r="I14" s="3">
        <v>0</v>
      </c>
      <c r="J14" s="3"/>
      <c r="K14" s="3"/>
      <c r="L14" s="3">
        <v>16023.8</v>
      </c>
      <c r="N14" s="22">
        <v>2012</v>
      </c>
    </row>
    <row r="15" spans="1:15" ht="12.75" customHeight="1" x14ac:dyDescent="0.3">
      <c r="A15" s="22">
        <v>2013</v>
      </c>
      <c r="C15" s="3">
        <v>296530</v>
      </c>
      <c r="D15" s="3">
        <v>0</v>
      </c>
      <c r="E15" s="3">
        <v>0</v>
      </c>
      <c r="F15" s="3">
        <v>0</v>
      </c>
      <c r="G15" s="3">
        <v>0</v>
      </c>
      <c r="H15" s="3">
        <v>300439</v>
      </c>
      <c r="I15" s="3">
        <v>0</v>
      </c>
      <c r="J15" s="3"/>
      <c r="K15" s="22"/>
      <c r="L15" s="3">
        <v>15622.828</v>
      </c>
      <c r="M15" s="3"/>
      <c r="N15" s="22">
        <v>2013</v>
      </c>
    </row>
    <row r="16" spans="1:15" ht="12.75" customHeight="1" x14ac:dyDescent="0.3">
      <c r="A16" s="22">
        <v>2014</v>
      </c>
      <c r="C16" s="3">
        <f t="shared" ref="C16:H16" si="0">SUM(C89:C92)</f>
        <v>298536</v>
      </c>
      <c r="D16" s="3">
        <f t="shared" si="0"/>
        <v>0</v>
      </c>
      <c r="E16" s="3">
        <f t="shared" si="0"/>
        <v>0</v>
      </c>
      <c r="F16" s="3">
        <f t="shared" si="0"/>
        <v>0</v>
      </c>
      <c r="G16" s="3">
        <f t="shared" si="0"/>
        <v>0</v>
      </c>
      <c r="H16" s="3">
        <f t="shared" si="0"/>
        <v>304413</v>
      </c>
      <c r="I16" s="3">
        <f>I92</f>
        <v>0</v>
      </c>
      <c r="J16" s="3"/>
      <c r="K16" s="22"/>
      <c r="L16" s="3">
        <f t="shared" ref="L16" si="1">SUM(L89:L92)</f>
        <v>15829.475999999999</v>
      </c>
      <c r="M16" s="3"/>
      <c r="N16" s="22">
        <v>2014</v>
      </c>
    </row>
    <row r="17" spans="1:14" ht="13" x14ac:dyDescent="0.3">
      <c r="A17" s="22">
        <v>2015</v>
      </c>
      <c r="C17" s="3">
        <f t="shared" ref="C17:G17" si="2">SUM(C94:C97)</f>
        <v>318854</v>
      </c>
      <c r="D17" s="3">
        <f t="shared" si="2"/>
        <v>0</v>
      </c>
      <c r="E17" s="3">
        <f t="shared" si="2"/>
        <v>0</v>
      </c>
      <c r="F17" s="3">
        <f t="shared" si="2"/>
        <v>0</v>
      </c>
      <c r="G17" s="3">
        <f t="shared" si="2"/>
        <v>0</v>
      </c>
      <c r="H17" s="3">
        <f>SUM(H94:H97)</f>
        <v>319769</v>
      </c>
      <c r="I17" s="3">
        <f>I97</f>
        <v>0</v>
      </c>
      <c r="J17" s="3"/>
      <c r="K17" s="3"/>
      <c r="L17" s="3">
        <f>SUM(L94:L97)</f>
        <v>16627.987999999998</v>
      </c>
      <c r="M17" s="3"/>
      <c r="N17" s="22">
        <v>2015</v>
      </c>
    </row>
    <row r="18" spans="1:14" ht="13" x14ac:dyDescent="0.3">
      <c r="A18" s="22">
        <v>2016</v>
      </c>
      <c r="C18" s="3">
        <f>SUM(C99:C102)</f>
        <v>286852</v>
      </c>
      <c r="D18" s="3">
        <f t="shared" ref="D18:L18" si="3">SUM(D99:D102)</f>
        <v>0</v>
      </c>
      <c r="E18" s="3">
        <f t="shared" si="3"/>
        <v>0</v>
      </c>
      <c r="F18" s="3">
        <f t="shared" si="3"/>
        <v>0</v>
      </c>
      <c r="G18" s="3">
        <f t="shared" si="3"/>
        <v>0</v>
      </c>
      <c r="H18" s="3">
        <f t="shared" si="3"/>
        <v>290673</v>
      </c>
      <c r="I18" s="3">
        <f t="shared" si="3"/>
        <v>0</v>
      </c>
      <c r="J18" s="3"/>
      <c r="K18" s="3"/>
      <c r="L18" s="3">
        <f t="shared" si="3"/>
        <v>15114.995999999999</v>
      </c>
      <c r="M18" s="3"/>
      <c r="N18" s="22">
        <v>2016</v>
      </c>
    </row>
    <row r="19" spans="1:14" ht="13" x14ac:dyDescent="0.3">
      <c r="A19" s="22">
        <v>2017</v>
      </c>
      <c r="C19" s="3">
        <f>SUM(C104:C107)</f>
        <v>306313</v>
      </c>
      <c r="D19" s="3">
        <f t="shared" ref="D19:H19" si="4">SUM(D104:D107)</f>
        <v>0</v>
      </c>
      <c r="E19" s="3">
        <f t="shared" si="4"/>
        <v>0</v>
      </c>
      <c r="F19" s="3">
        <f t="shared" si="4"/>
        <v>0</v>
      </c>
      <c r="G19" s="3">
        <f t="shared" si="4"/>
        <v>0</v>
      </c>
      <c r="H19" s="3">
        <f t="shared" si="4"/>
        <v>318166</v>
      </c>
      <c r="I19" s="3">
        <f>I107</f>
        <v>0</v>
      </c>
      <c r="J19" s="3"/>
      <c r="K19" s="65"/>
      <c r="L19" s="3">
        <f>SUM(L104:L107)</f>
        <v>16544.631999999998</v>
      </c>
      <c r="M19" s="57"/>
      <c r="N19" s="22">
        <v>2017</v>
      </c>
    </row>
    <row r="20" spans="1:14" ht="13" x14ac:dyDescent="0.3">
      <c r="A20" s="22">
        <v>2018</v>
      </c>
      <c r="C20" s="3">
        <f>SUM(C109:C112)</f>
        <v>299682</v>
      </c>
      <c r="D20" s="3">
        <f t="shared" ref="D20:H20" si="5">SUM(D109:D112)</f>
        <v>0</v>
      </c>
      <c r="E20" s="3">
        <f t="shared" si="5"/>
        <v>0</v>
      </c>
      <c r="F20" s="3">
        <f t="shared" si="5"/>
        <v>0</v>
      </c>
      <c r="G20" s="3">
        <f t="shared" si="5"/>
        <v>0</v>
      </c>
      <c r="H20" s="3">
        <f t="shared" si="5"/>
        <v>309358</v>
      </c>
      <c r="I20" s="3">
        <f>I112</f>
        <v>0</v>
      </c>
      <c r="J20" s="3"/>
      <c r="L20" s="3">
        <f t="shared" ref="L20" si="6">SUM(L109:L112)</f>
        <v>16086.615999999998</v>
      </c>
      <c r="M20" s="57"/>
      <c r="N20" s="22">
        <v>2018</v>
      </c>
    </row>
    <row r="21" spans="1:14" ht="13" x14ac:dyDescent="0.3">
      <c r="A21" s="22">
        <v>2019</v>
      </c>
      <c r="C21" s="3">
        <f>SUM(C114:C117)</f>
        <v>319624</v>
      </c>
      <c r="D21" s="3">
        <f t="shared" ref="D21:H21" si="7">SUM(D114:D117)</f>
        <v>0</v>
      </c>
      <c r="E21" s="3">
        <f t="shared" si="7"/>
        <v>0</v>
      </c>
      <c r="F21" s="3">
        <f t="shared" si="7"/>
        <v>0</v>
      </c>
      <c r="G21" s="3">
        <f t="shared" si="7"/>
        <v>0</v>
      </c>
      <c r="H21" s="3">
        <f t="shared" si="7"/>
        <v>334818</v>
      </c>
      <c r="I21" s="3">
        <f>SUM(I117)</f>
        <v>0</v>
      </c>
      <c r="J21" s="3"/>
      <c r="L21" s="3">
        <f t="shared" ref="L21" si="8">SUM(L114:L117)</f>
        <v>17410.536</v>
      </c>
      <c r="M21" s="57"/>
      <c r="N21" s="22">
        <v>2019</v>
      </c>
    </row>
    <row r="22" spans="1:14" ht="13" x14ac:dyDescent="0.3">
      <c r="A22" s="22">
        <v>2020</v>
      </c>
      <c r="C22" s="3">
        <f>SUM(C119:C122)</f>
        <v>307818</v>
      </c>
      <c r="D22" s="3">
        <f t="shared" ref="D22:H22" si="9">SUM(D119:D122)</f>
        <v>0</v>
      </c>
      <c r="E22" s="3">
        <f t="shared" si="9"/>
        <v>0</v>
      </c>
      <c r="F22" s="3">
        <f t="shared" si="9"/>
        <v>0</v>
      </c>
      <c r="G22" s="3">
        <f t="shared" si="9"/>
        <v>0</v>
      </c>
      <c r="H22" s="3">
        <f t="shared" si="9"/>
        <v>320628</v>
      </c>
      <c r="I22" s="3">
        <f>SUM(I122)</f>
        <v>0</v>
      </c>
      <c r="J22" s="3"/>
      <c r="L22" s="3">
        <f t="shared" ref="L22" si="10">SUM(L119:L122)</f>
        <v>16672.656000000003</v>
      </c>
      <c r="M22" s="57"/>
      <c r="N22" s="22">
        <v>2020</v>
      </c>
    </row>
    <row r="23" spans="1:14" ht="12.75" customHeight="1" x14ac:dyDescent="0.25">
      <c r="A23" s="23"/>
      <c r="J23" s="3"/>
      <c r="K23" s="3"/>
      <c r="L23" s="3"/>
      <c r="M23" s="3"/>
    </row>
    <row r="24" spans="1:14" ht="12.75" customHeight="1" x14ac:dyDescent="0.3">
      <c r="A24" s="22" t="str">
        <f>'Olieforbrug, TJ'!A24</f>
        <v>Januar - august</v>
      </c>
      <c r="J24" s="3"/>
      <c r="K24" s="3"/>
      <c r="L24" s="3"/>
      <c r="M24" s="3"/>
      <c r="N24" s="22" t="str">
        <f>'Olieforbrug, TJ'!M24</f>
        <v>January -August</v>
      </c>
    </row>
    <row r="25" spans="1:14" ht="13" x14ac:dyDescent="0.3">
      <c r="A25" s="22">
        <f>'Olieforbrug, TJ'!A25</f>
        <v>2005</v>
      </c>
      <c r="C25" s="3">
        <f>SUM(C183:C190)</f>
        <v>201021</v>
      </c>
      <c r="D25" s="3">
        <f t="shared" ref="D25:H25" si="11">SUM(D183:D190)</f>
        <v>0</v>
      </c>
      <c r="E25" s="3">
        <f t="shared" si="11"/>
        <v>0</v>
      </c>
      <c r="F25" s="3">
        <f t="shared" si="11"/>
        <v>0</v>
      </c>
      <c r="G25" s="3">
        <f t="shared" si="11"/>
        <v>0</v>
      </c>
      <c r="H25" s="3">
        <f t="shared" si="11"/>
        <v>201021</v>
      </c>
      <c r="I25" s="3">
        <f>SUM(I190)</f>
        <v>0</v>
      </c>
      <c r="J25" s="3"/>
      <c r="K25" s="3"/>
      <c r="L25" s="3">
        <f t="shared" ref="L25" si="12">SUM(L183:L190)</f>
        <v>10453.092000000001</v>
      </c>
      <c r="M25" s="3"/>
      <c r="N25" s="22">
        <f>'Olieforbrug, TJ'!M25</f>
        <v>2005</v>
      </c>
    </row>
    <row r="26" spans="1:14" ht="13" x14ac:dyDescent="0.3">
      <c r="A26" s="22">
        <f>'Olieforbrug, TJ'!A26</f>
        <v>2006</v>
      </c>
      <c r="C26" s="3">
        <f>SUM(C196:C203)</f>
        <v>201436</v>
      </c>
      <c r="D26" s="3">
        <f t="shared" ref="D26:H26" si="13">SUM(D196:D203)</f>
        <v>0</v>
      </c>
      <c r="E26" s="3">
        <f t="shared" si="13"/>
        <v>0</v>
      </c>
      <c r="F26" s="3">
        <f t="shared" si="13"/>
        <v>0</v>
      </c>
      <c r="G26" s="3">
        <f t="shared" si="13"/>
        <v>0</v>
      </c>
      <c r="H26" s="3">
        <f t="shared" si="13"/>
        <v>201436</v>
      </c>
      <c r="I26" s="3">
        <f>SUM(I203)</f>
        <v>0</v>
      </c>
      <c r="J26" s="3"/>
      <c r="K26" s="3"/>
      <c r="L26" s="3">
        <f t="shared" ref="L26" si="14">SUM(L196:L203)</f>
        <v>10474.672</v>
      </c>
      <c r="M26" s="3"/>
      <c r="N26" s="22">
        <f>'Olieforbrug, TJ'!M26</f>
        <v>2006</v>
      </c>
    </row>
    <row r="27" spans="1:14" ht="13" x14ac:dyDescent="0.3">
      <c r="A27" s="22">
        <f>'Olieforbrug, TJ'!A27</f>
        <v>2007</v>
      </c>
      <c r="C27" s="3">
        <f>SUM(C209:C216)</f>
        <v>197357</v>
      </c>
      <c r="D27" s="3">
        <f t="shared" ref="D27:H27" si="15">SUM(D209:D216)</f>
        <v>0</v>
      </c>
      <c r="E27" s="3">
        <f t="shared" si="15"/>
        <v>0</v>
      </c>
      <c r="F27" s="3">
        <f t="shared" si="15"/>
        <v>0</v>
      </c>
      <c r="G27" s="3">
        <f t="shared" si="15"/>
        <v>0</v>
      </c>
      <c r="H27" s="3">
        <f t="shared" si="15"/>
        <v>197357</v>
      </c>
      <c r="I27" s="3">
        <f>SUM(I216)</f>
        <v>0</v>
      </c>
      <c r="J27" s="3"/>
      <c r="K27" s="3"/>
      <c r="L27" s="3">
        <f t="shared" ref="L27" si="16">SUM(L209:L216)</f>
        <v>10262.563999999998</v>
      </c>
      <c r="M27" s="3"/>
      <c r="N27" s="22">
        <f>'Olieforbrug, TJ'!M27</f>
        <v>2007</v>
      </c>
    </row>
    <row r="28" spans="1:14" ht="13" x14ac:dyDescent="0.3">
      <c r="A28" s="22">
        <f>'Olieforbrug, TJ'!A28</f>
        <v>2008</v>
      </c>
      <c r="C28" s="3">
        <f>SUM(C222:C229)</f>
        <v>188577</v>
      </c>
      <c r="D28" s="3">
        <f t="shared" ref="D28:H28" si="17">SUM(D222:D229)</f>
        <v>0</v>
      </c>
      <c r="E28" s="3">
        <f t="shared" si="17"/>
        <v>0</v>
      </c>
      <c r="F28" s="3">
        <f t="shared" si="17"/>
        <v>0</v>
      </c>
      <c r="G28" s="3">
        <f t="shared" si="17"/>
        <v>0</v>
      </c>
      <c r="H28" s="3">
        <f t="shared" si="17"/>
        <v>188577</v>
      </c>
      <c r="I28" s="3">
        <f>SUM(I229)</f>
        <v>0</v>
      </c>
      <c r="J28" s="3"/>
      <c r="K28" s="3"/>
      <c r="L28" s="3">
        <f t="shared" ref="L28" si="18">SUM(L222:L229)</f>
        <v>9806.0040000000008</v>
      </c>
      <c r="M28" s="3"/>
      <c r="N28" s="22">
        <f>'Olieforbrug, TJ'!M28</f>
        <v>2008</v>
      </c>
    </row>
    <row r="29" spans="1:14" ht="13" x14ac:dyDescent="0.3">
      <c r="A29" s="22">
        <f>'Olieforbrug, TJ'!A29</f>
        <v>2009</v>
      </c>
      <c r="C29" s="3">
        <f>SUM(C235:C242)</f>
        <v>200812</v>
      </c>
      <c r="D29" s="3">
        <f t="shared" ref="D29:H29" si="19">SUM(D235:D242)</f>
        <v>0</v>
      </c>
      <c r="E29" s="3">
        <f t="shared" si="19"/>
        <v>0</v>
      </c>
      <c r="F29" s="3">
        <f t="shared" si="19"/>
        <v>0</v>
      </c>
      <c r="G29" s="3">
        <f t="shared" si="19"/>
        <v>0</v>
      </c>
      <c r="H29" s="3">
        <f t="shared" si="19"/>
        <v>200812</v>
      </c>
      <c r="I29" s="3">
        <f>SUM(I242)</f>
        <v>0</v>
      </c>
      <c r="J29" s="3"/>
      <c r="K29" s="3"/>
      <c r="L29" s="3">
        <f t="shared" ref="L29" si="20">SUM(L235:L242)</f>
        <v>10442.224</v>
      </c>
      <c r="M29" s="3"/>
      <c r="N29" s="22">
        <f>'Olieforbrug, TJ'!M29</f>
        <v>2009</v>
      </c>
    </row>
    <row r="30" spans="1:14" ht="13" x14ac:dyDescent="0.3">
      <c r="A30" s="22">
        <f>'Olieforbrug, TJ'!A30</f>
        <v>2010</v>
      </c>
      <c r="C30" s="3">
        <f>SUM(C248:C255)</f>
        <v>195597</v>
      </c>
      <c r="D30" s="3">
        <f t="shared" ref="D30:H30" si="21">SUM(D248:D255)</f>
        <v>0</v>
      </c>
      <c r="E30" s="3">
        <f t="shared" si="21"/>
        <v>0</v>
      </c>
      <c r="F30" s="3">
        <f t="shared" si="21"/>
        <v>0</v>
      </c>
      <c r="G30" s="3">
        <f t="shared" si="21"/>
        <v>0</v>
      </c>
      <c r="H30" s="3">
        <f t="shared" si="21"/>
        <v>208892</v>
      </c>
      <c r="I30" s="3">
        <f>SUM(I255)</f>
        <v>0</v>
      </c>
      <c r="J30" s="3"/>
      <c r="K30" s="3"/>
      <c r="L30" s="3">
        <f t="shared" ref="L30" si="22">SUM(L248:L255)</f>
        <v>10862.384</v>
      </c>
      <c r="M30" s="3"/>
      <c r="N30" s="22">
        <f>'Olieforbrug, TJ'!M30</f>
        <v>2010</v>
      </c>
    </row>
    <row r="31" spans="1:14" ht="13" x14ac:dyDescent="0.3">
      <c r="A31" s="22">
        <f>'Olieforbrug, TJ'!A31</f>
        <v>2011</v>
      </c>
      <c r="C31" s="3">
        <f>SUM(C261:C268)</f>
        <v>193125</v>
      </c>
      <c r="D31" s="3">
        <f t="shared" ref="D31:H31" si="23">SUM(D261:D268)</f>
        <v>0</v>
      </c>
      <c r="E31" s="3">
        <f t="shared" si="23"/>
        <v>0</v>
      </c>
      <c r="F31" s="3">
        <f t="shared" si="23"/>
        <v>0</v>
      </c>
      <c r="G31" s="3">
        <f t="shared" si="23"/>
        <v>0</v>
      </c>
      <c r="H31" s="3">
        <f t="shared" si="23"/>
        <v>199560</v>
      </c>
      <c r="I31" s="3">
        <f>SUM(I268)</f>
        <v>0</v>
      </c>
      <c r="J31" s="3"/>
      <c r="K31" s="3"/>
      <c r="L31" s="3">
        <f t="shared" ref="L31" si="24">SUM(L261:L268)</f>
        <v>10377.119999999999</v>
      </c>
      <c r="M31" s="3"/>
      <c r="N31" s="22">
        <f>'Olieforbrug, TJ'!M31</f>
        <v>2011</v>
      </c>
    </row>
    <row r="32" spans="1:14" ht="13" x14ac:dyDescent="0.3">
      <c r="A32" s="22">
        <f>'Olieforbrug, TJ'!A32</f>
        <v>2012</v>
      </c>
      <c r="C32" s="3">
        <f>SUM(C274:C281)</f>
        <v>198139</v>
      </c>
      <c r="D32" s="3">
        <f t="shared" ref="D32:H32" si="25">SUM(D274:D281)</f>
        <v>0</v>
      </c>
      <c r="E32" s="3">
        <f t="shared" si="25"/>
        <v>0</v>
      </c>
      <c r="F32" s="3">
        <f t="shared" si="25"/>
        <v>0</v>
      </c>
      <c r="G32" s="3">
        <f t="shared" si="25"/>
        <v>0</v>
      </c>
      <c r="H32" s="3">
        <f t="shared" si="25"/>
        <v>202799</v>
      </c>
      <c r="I32" s="3">
        <f>SUM(I281)</f>
        <v>0</v>
      </c>
      <c r="J32" s="3"/>
      <c r="K32" s="3"/>
      <c r="L32" s="3">
        <f t="shared" ref="L32" si="26">SUM(L274:L281)</f>
        <v>10545.547999999999</v>
      </c>
      <c r="M32" s="3"/>
      <c r="N32" s="22">
        <f>'Olieforbrug, TJ'!M32</f>
        <v>2012</v>
      </c>
    </row>
    <row r="33" spans="1:14" ht="13" x14ac:dyDescent="0.3">
      <c r="A33" s="22">
        <f>'Olieforbrug, TJ'!A33</f>
        <v>2013</v>
      </c>
      <c r="C33" s="3">
        <f>SUM(C287:C294)</f>
        <v>194606</v>
      </c>
      <c r="D33" s="3">
        <f t="shared" ref="D33:H33" si="27">SUM(D287:D294)</f>
        <v>0</v>
      </c>
      <c r="E33" s="3">
        <f t="shared" si="27"/>
        <v>0</v>
      </c>
      <c r="F33" s="3">
        <f t="shared" si="27"/>
        <v>0</v>
      </c>
      <c r="G33" s="3">
        <f t="shared" si="27"/>
        <v>0</v>
      </c>
      <c r="H33" s="3">
        <f t="shared" si="27"/>
        <v>197915</v>
      </c>
      <c r="I33" s="3">
        <f>SUM(I294)</f>
        <v>0</v>
      </c>
      <c r="J33" s="3"/>
      <c r="K33" s="3"/>
      <c r="L33" s="3">
        <f t="shared" ref="L33" si="28">SUM(L287:L294)</f>
        <v>10291.580000000002</v>
      </c>
      <c r="M33" s="3"/>
      <c r="N33" s="22">
        <f>'Olieforbrug, TJ'!M33</f>
        <v>2013</v>
      </c>
    </row>
    <row r="34" spans="1:14" ht="13" x14ac:dyDescent="0.3">
      <c r="A34" s="22">
        <f>'Olieforbrug, TJ'!A34</f>
        <v>2014</v>
      </c>
      <c r="C34" s="3">
        <f>SUM(C300:C307)</f>
        <v>205291</v>
      </c>
      <c r="D34" s="3">
        <f t="shared" ref="D34:H34" si="29">SUM(D300:D307)</f>
        <v>0</v>
      </c>
      <c r="E34" s="3">
        <f t="shared" si="29"/>
        <v>0</v>
      </c>
      <c r="F34" s="3">
        <f t="shared" si="29"/>
        <v>0</v>
      </c>
      <c r="G34" s="3">
        <f t="shared" si="29"/>
        <v>0</v>
      </c>
      <c r="H34" s="3">
        <f t="shared" si="29"/>
        <v>211168</v>
      </c>
      <c r="I34" s="3">
        <f>SUM(I307)</f>
        <v>0</v>
      </c>
      <c r="J34" s="3"/>
      <c r="K34" s="3"/>
      <c r="L34" s="3">
        <f t="shared" ref="L34" si="30">SUM(L300:L307)</f>
        <v>10980.736000000001</v>
      </c>
      <c r="M34" s="3"/>
      <c r="N34" s="22">
        <f>'Olieforbrug, TJ'!M34</f>
        <v>2014</v>
      </c>
    </row>
    <row r="35" spans="1:14" ht="13" x14ac:dyDescent="0.3">
      <c r="A35" s="22">
        <f>'Olieforbrug, TJ'!A35</f>
        <v>2015</v>
      </c>
      <c r="C35" s="3">
        <f>SUM(C313:C320)</f>
        <v>220511</v>
      </c>
      <c r="D35" s="3">
        <f t="shared" ref="D35:H35" si="31">SUM(D313:D320)</f>
        <v>0</v>
      </c>
      <c r="E35" s="3">
        <f t="shared" si="31"/>
        <v>0</v>
      </c>
      <c r="F35" s="3">
        <f t="shared" si="31"/>
        <v>0</v>
      </c>
      <c r="G35" s="3">
        <f t="shared" si="31"/>
        <v>0</v>
      </c>
      <c r="H35" s="3">
        <f t="shared" si="31"/>
        <v>220511</v>
      </c>
      <c r="I35" s="3">
        <f>SUM(I320)</f>
        <v>0</v>
      </c>
      <c r="J35" s="3"/>
      <c r="K35" s="3"/>
      <c r="L35" s="3">
        <f t="shared" ref="L35" si="32">SUM(L313:L320)</f>
        <v>11466.572</v>
      </c>
      <c r="M35" s="3"/>
      <c r="N35" s="22">
        <f>'Olieforbrug, TJ'!M35</f>
        <v>2015</v>
      </c>
    </row>
    <row r="36" spans="1:14" ht="13" x14ac:dyDescent="0.3">
      <c r="A36" s="22">
        <f>'Olieforbrug, TJ'!A36</f>
        <v>2016</v>
      </c>
      <c r="C36" s="3">
        <f>SUM(C326:C333)</f>
        <v>185248</v>
      </c>
      <c r="D36" s="3">
        <f t="shared" ref="D36:H36" si="33">SUM(D326:D333)</f>
        <v>0</v>
      </c>
      <c r="E36" s="3">
        <f t="shared" si="33"/>
        <v>0</v>
      </c>
      <c r="F36" s="3">
        <f t="shared" si="33"/>
        <v>0</v>
      </c>
      <c r="G36" s="3">
        <f t="shared" si="33"/>
        <v>0</v>
      </c>
      <c r="H36" s="3">
        <f t="shared" si="33"/>
        <v>186075</v>
      </c>
      <c r="I36" s="3">
        <f>SUM(I333)</f>
        <v>0</v>
      </c>
      <c r="J36" s="3"/>
      <c r="K36" s="3"/>
      <c r="L36" s="3">
        <f t="shared" ref="L36" si="34">SUM(L326:L333)</f>
        <v>9675.9</v>
      </c>
      <c r="M36" s="3"/>
      <c r="N36" s="22">
        <f>'Olieforbrug, TJ'!M36</f>
        <v>2016</v>
      </c>
    </row>
    <row r="37" spans="1:14" ht="13" x14ac:dyDescent="0.3">
      <c r="A37" s="22">
        <f>'Olieforbrug, TJ'!A37</f>
        <v>2017</v>
      </c>
      <c r="C37" s="3">
        <f>SUM(C339:C346)</f>
        <v>219176</v>
      </c>
      <c r="D37" s="3">
        <f t="shared" ref="D37:H37" si="35">SUM(D339:D346)</f>
        <v>0</v>
      </c>
      <c r="E37" s="3">
        <f t="shared" si="35"/>
        <v>0</v>
      </c>
      <c r="F37" s="3">
        <f t="shared" si="35"/>
        <v>0</v>
      </c>
      <c r="G37" s="3">
        <f t="shared" si="35"/>
        <v>0</v>
      </c>
      <c r="H37" s="3">
        <f t="shared" si="35"/>
        <v>224102</v>
      </c>
      <c r="I37" s="3">
        <f>SUM(I346)</f>
        <v>0</v>
      </c>
      <c r="J37" s="3"/>
      <c r="K37" s="3"/>
      <c r="L37" s="3">
        <f t="shared" ref="L37" si="36">SUM(L339:L346)</f>
        <v>11653.304</v>
      </c>
      <c r="M37" s="3"/>
      <c r="N37" s="22">
        <f>'Olieforbrug, TJ'!M37</f>
        <v>2017</v>
      </c>
    </row>
    <row r="38" spans="1:14" ht="13" x14ac:dyDescent="0.3">
      <c r="A38" s="22">
        <f>'Olieforbrug, TJ'!A38</f>
        <v>2018</v>
      </c>
      <c r="C38" s="3">
        <f>SUM(C352:C359)</f>
        <v>200953</v>
      </c>
      <c r="D38" s="3">
        <f t="shared" ref="D38:H38" si="37">SUM(D352:D359)</f>
        <v>0</v>
      </c>
      <c r="E38" s="3">
        <f t="shared" si="37"/>
        <v>0</v>
      </c>
      <c r="F38" s="3">
        <f t="shared" si="37"/>
        <v>0</v>
      </c>
      <c r="G38" s="3">
        <f t="shared" si="37"/>
        <v>0</v>
      </c>
      <c r="H38" s="3">
        <f t="shared" si="37"/>
        <v>208284</v>
      </c>
      <c r="I38" s="3">
        <f>SUM(I359)</f>
        <v>0</v>
      </c>
      <c r="J38" s="3"/>
      <c r="K38" s="3"/>
      <c r="L38" s="3">
        <f t="shared" ref="L38" si="38">SUM(L352:L359)</f>
        <v>10830.768</v>
      </c>
      <c r="M38" s="3"/>
      <c r="N38" s="22">
        <f>'Olieforbrug, TJ'!M38</f>
        <v>2018</v>
      </c>
    </row>
    <row r="39" spans="1:14" ht="13" x14ac:dyDescent="0.3">
      <c r="A39" s="22">
        <f>'Olieforbrug, TJ'!A39</f>
        <v>2019</v>
      </c>
      <c r="C39" s="3">
        <f>SUM(C365:C372)</f>
        <v>218460</v>
      </c>
      <c r="D39" s="3">
        <f t="shared" ref="D39:H39" si="39">SUM(D365:D372)</f>
        <v>0</v>
      </c>
      <c r="E39" s="3">
        <f t="shared" si="39"/>
        <v>0</v>
      </c>
      <c r="F39" s="3">
        <f t="shared" si="39"/>
        <v>0</v>
      </c>
      <c r="G39" s="3">
        <f t="shared" si="39"/>
        <v>0</v>
      </c>
      <c r="H39" s="3">
        <f t="shared" si="39"/>
        <v>227366</v>
      </c>
      <c r="I39" s="3">
        <f>SUM(I372)</f>
        <v>0</v>
      </c>
      <c r="J39" s="3"/>
      <c r="K39" s="3"/>
      <c r="L39" s="3">
        <f t="shared" ref="L39" si="40">SUM(L365:L372)</f>
        <v>11823.031999999999</v>
      </c>
      <c r="M39" s="3"/>
      <c r="N39" s="22">
        <f>'Olieforbrug, TJ'!M39</f>
        <v>2019</v>
      </c>
    </row>
    <row r="40" spans="1:14" ht="13" x14ac:dyDescent="0.3">
      <c r="A40" s="22">
        <f>'Olieforbrug, TJ'!A40</f>
        <v>2020</v>
      </c>
      <c r="C40" s="3">
        <f>SUM(C378:C385)</f>
        <v>215557</v>
      </c>
      <c r="D40" s="3">
        <f t="shared" ref="D40:H40" si="41">SUM(D378:D385)</f>
        <v>0</v>
      </c>
      <c r="E40" s="3">
        <f t="shared" si="41"/>
        <v>0</v>
      </c>
      <c r="F40" s="3">
        <f t="shared" si="41"/>
        <v>0</v>
      </c>
      <c r="G40" s="3">
        <f t="shared" si="41"/>
        <v>0</v>
      </c>
      <c r="H40" s="3">
        <f t="shared" si="41"/>
        <v>224609</v>
      </c>
      <c r="I40" s="3">
        <f>SUM(I385)</f>
        <v>0</v>
      </c>
      <c r="J40" s="3"/>
      <c r="K40" s="3"/>
      <c r="L40" s="3">
        <f t="shared" ref="L40" si="42">SUM(L378:L385)</f>
        <v>11679.667999999998</v>
      </c>
      <c r="M40" s="3"/>
      <c r="N40" s="22">
        <f>'Olieforbrug, TJ'!M40</f>
        <v>2020</v>
      </c>
    </row>
    <row r="41" spans="1:14" ht="13" x14ac:dyDescent="0.3">
      <c r="A41" s="22">
        <f>'Olieforbrug, TJ'!A41</f>
        <v>2021</v>
      </c>
      <c r="C41" s="3">
        <f>SUM(C391:C398)</f>
        <v>217211</v>
      </c>
      <c r="D41" s="3">
        <f t="shared" ref="D41:H41" si="43">SUM(D391:D398)</f>
        <v>0</v>
      </c>
      <c r="E41" s="3">
        <f t="shared" si="43"/>
        <v>0</v>
      </c>
      <c r="F41" s="3">
        <f t="shared" si="43"/>
        <v>0</v>
      </c>
      <c r="G41" s="3">
        <f t="shared" si="43"/>
        <v>0</v>
      </c>
      <c r="H41" s="3">
        <f t="shared" si="43"/>
        <v>222252</v>
      </c>
      <c r="I41" s="3">
        <f>SUM(I398)</f>
        <v>0</v>
      </c>
      <c r="J41" s="3"/>
      <c r="K41" s="3"/>
      <c r="L41" s="3">
        <f t="shared" ref="L41" si="44">SUM(L391:L398)</f>
        <v>11557.104000000003</v>
      </c>
      <c r="M41" s="3"/>
      <c r="N41" s="22">
        <f>'Olieforbrug, TJ'!M41</f>
        <v>2021</v>
      </c>
    </row>
    <row r="42" spans="1:14" ht="13" x14ac:dyDescent="0.3">
      <c r="A42" s="22"/>
      <c r="J42" s="3"/>
      <c r="K42" s="3"/>
      <c r="L42" s="3"/>
      <c r="M42" s="3"/>
      <c r="N42" s="22"/>
    </row>
    <row r="43" spans="1:14" ht="13.5" thickBot="1" x14ac:dyDescent="0.35">
      <c r="A43" s="2"/>
      <c r="C43" s="25"/>
      <c r="D43" s="25"/>
      <c r="E43" s="25"/>
      <c r="F43" s="25"/>
      <c r="G43" s="25"/>
      <c r="H43" s="25"/>
      <c r="I43" s="25"/>
      <c r="L43" s="25"/>
      <c r="N43" s="2"/>
    </row>
    <row r="44" spans="1:14" x14ac:dyDescent="0.25">
      <c r="A44" s="23" t="s">
        <v>40</v>
      </c>
      <c r="C44" s="3">
        <v>79796</v>
      </c>
      <c r="D44" s="3">
        <v>0</v>
      </c>
      <c r="E44" s="3">
        <v>0</v>
      </c>
      <c r="F44" s="3">
        <v>0</v>
      </c>
      <c r="G44" s="3">
        <v>0</v>
      </c>
      <c r="H44" s="3">
        <v>79796</v>
      </c>
      <c r="I44" s="3">
        <v>0</v>
      </c>
      <c r="L44" s="3">
        <v>4149.3919999999998</v>
      </c>
      <c r="N44" s="26" t="s">
        <v>61</v>
      </c>
    </row>
    <row r="45" spans="1:14" x14ac:dyDescent="0.25">
      <c r="A45" s="23" t="s">
        <v>41</v>
      </c>
      <c r="C45" s="3">
        <v>65718</v>
      </c>
      <c r="D45" s="3">
        <v>0</v>
      </c>
      <c r="E45" s="3">
        <v>0</v>
      </c>
      <c r="F45" s="3">
        <v>0</v>
      </c>
      <c r="G45" s="3">
        <v>0</v>
      </c>
      <c r="H45" s="3">
        <v>65718</v>
      </c>
      <c r="I45" s="3">
        <v>0</v>
      </c>
      <c r="L45" s="3">
        <v>3417.3360000000002</v>
      </c>
      <c r="N45" s="26" t="s">
        <v>62</v>
      </c>
    </row>
    <row r="46" spans="1:14" x14ac:dyDescent="0.25">
      <c r="A46" s="23" t="s">
        <v>42</v>
      </c>
      <c r="C46" s="3">
        <v>75633</v>
      </c>
      <c r="D46" s="3">
        <v>0</v>
      </c>
      <c r="E46" s="3">
        <v>0</v>
      </c>
      <c r="F46" s="3">
        <v>0</v>
      </c>
      <c r="G46" s="3">
        <v>0</v>
      </c>
      <c r="H46" s="3">
        <v>75633</v>
      </c>
      <c r="I46" s="3">
        <v>0</v>
      </c>
      <c r="L46" s="3">
        <v>4265.82</v>
      </c>
      <c r="N46" s="26" t="s">
        <v>63</v>
      </c>
    </row>
    <row r="47" spans="1:14" x14ac:dyDescent="0.25">
      <c r="A47" s="23" t="s">
        <v>43</v>
      </c>
      <c r="C47" s="3">
        <v>73989</v>
      </c>
      <c r="D47" s="3">
        <v>0</v>
      </c>
      <c r="E47" s="3">
        <v>0</v>
      </c>
      <c r="F47" s="3">
        <v>0</v>
      </c>
      <c r="G47" s="3">
        <v>0</v>
      </c>
      <c r="H47" s="3">
        <v>73989</v>
      </c>
      <c r="I47" s="3">
        <v>0</v>
      </c>
      <c r="L47" s="3">
        <v>3847.4279999999999</v>
      </c>
      <c r="N47" s="26" t="s">
        <v>64</v>
      </c>
    </row>
    <row r="48" spans="1:14" x14ac:dyDescent="0.25">
      <c r="A48" s="23"/>
      <c r="L48" s="3"/>
    </row>
    <row r="49" spans="1:14" x14ac:dyDescent="0.25">
      <c r="A49" s="23" t="s">
        <v>44</v>
      </c>
      <c r="C49" s="3">
        <v>75357</v>
      </c>
      <c r="D49" s="3">
        <v>0</v>
      </c>
      <c r="E49" s="3">
        <v>0</v>
      </c>
      <c r="F49" s="3">
        <v>0</v>
      </c>
      <c r="G49" s="3">
        <v>0</v>
      </c>
      <c r="H49" s="3">
        <v>75357</v>
      </c>
      <c r="I49" s="3">
        <v>0</v>
      </c>
      <c r="L49" s="3">
        <v>3918.5640000000003</v>
      </c>
      <c r="N49" s="26" t="s">
        <v>81</v>
      </c>
    </row>
    <row r="50" spans="1:14" x14ac:dyDescent="0.25">
      <c r="A50" s="23" t="s">
        <v>45</v>
      </c>
      <c r="C50" s="3">
        <v>72040</v>
      </c>
      <c r="D50" s="3">
        <v>0</v>
      </c>
      <c r="E50" s="3">
        <v>0</v>
      </c>
      <c r="F50" s="3">
        <v>0</v>
      </c>
      <c r="G50" s="3">
        <v>0</v>
      </c>
      <c r="H50" s="3">
        <v>72040</v>
      </c>
      <c r="I50" s="3">
        <v>0</v>
      </c>
      <c r="L50" s="3">
        <v>3746.08</v>
      </c>
      <c r="N50" s="26" t="s">
        <v>82</v>
      </c>
    </row>
    <row r="51" spans="1:14" x14ac:dyDescent="0.25">
      <c r="A51" s="23" t="s">
        <v>46</v>
      </c>
      <c r="C51" s="3">
        <v>76809</v>
      </c>
      <c r="D51" s="3">
        <v>0</v>
      </c>
      <c r="E51" s="3">
        <v>0</v>
      </c>
      <c r="F51" s="3">
        <v>0</v>
      </c>
      <c r="G51" s="3">
        <v>0</v>
      </c>
      <c r="H51" s="3">
        <v>76809</v>
      </c>
      <c r="I51" s="3">
        <v>0</v>
      </c>
      <c r="L51" s="3">
        <v>3994.0680000000002</v>
      </c>
      <c r="N51" s="26" t="s">
        <v>83</v>
      </c>
    </row>
    <row r="52" spans="1:14" x14ac:dyDescent="0.25">
      <c r="A52" s="23" t="s">
        <v>47</v>
      </c>
      <c r="C52" s="3">
        <v>85710</v>
      </c>
      <c r="D52" s="3">
        <v>0</v>
      </c>
      <c r="E52" s="3">
        <v>0</v>
      </c>
      <c r="F52" s="3">
        <v>0</v>
      </c>
      <c r="G52" s="3">
        <v>0</v>
      </c>
      <c r="H52" s="3">
        <v>85710</v>
      </c>
      <c r="I52" s="3">
        <v>0</v>
      </c>
      <c r="L52" s="3">
        <v>4456.92</v>
      </c>
      <c r="N52" s="26" t="s">
        <v>84</v>
      </c>
    </row>
    <row r="53" spans="1:14" x14ac:dyDescent="0.25">
      <c r="A53" s="23"/>
      <c r="L53" s="3"/>
    </row>
    <row r="54" spans="1:14" x14ac:dyDescent="0.25">
      <c r="A54" s="23" t="s">
        <v>48</v>
      </c>
      <c r="C54" s="3">
        <v>78866</v>
      </c>
      <c r="D54" s="3">
        <v>0</v>
      </c>
      <c r="E54" s="3">
        <v>0</v>
      </c>
      <c r="F54" s="3">
        <v>0</v>
      </c>
      <c r="G54" s="3">
        <v>0</v>
      </c>
      <c r="H54" s="3">
        <v>78866</v>
      </c>
      <c r="I54" s="3">
        <v>0</v>
      </c>
      <c r="L54" s="3">
        <v>4101.0320000000002</v>
      </c>
      <c r="N54" s="26" t="s">
        <v>85</v>
      </c>
    </row>
    <row r="55" spans="1:14" x14ac:dyDescent="0.25">
      <c r="A55" s="23" t="s">
        <v>49</v>
      </c>
      <c r="C55" s="3">
        <v>67310</v>
      </c>
      <c r="D55" s="3">
        <v>0</v>
      </c>
      <c r="E55" s="3">
        <v>0</v>
      </c>
      <c r="F55" s="3">
        <v>0</v>
      </c>
      <c r="G55" s="3">
        <v>0</v>
      </c>
      <c r="H55" s="3">
        <v>67310</v>
      </c>
      <c r="I55" s="3">
        <v>0</v>
      </c>
      <c r="L55" s="3">
        <v>3500.12</v>
      </c>
      <c r="N55" s="26" t="s">
        <v>86</v>
      </c>
    </row>
    <row r="56" spans="1:14" x14ac:dyDescent="0.25">
      <c r="A56" s="23" t="s">
        <v>50</v>
      </c>
      <c r="C56" s="3">
        <v>63198</v>
      </c>
      <c r="D56" s="3">
        <v>0</v>
      </c>
      <c r="E56" s="3">
        <v>0</v>
      </c>
      <c r="F56" s="3">
        <v>0</v>
      </c>
      <c r="G56" s="3">
        <v>0</v>
      </c>
      <c r="H56" s="3">
        <v>63198</v>
      </c>
      <c r="I56" s="3">
        <v>0</v>
      </c>
      <c r="L56" s="3">
        <v>3286.2960000000003</v>
      </c>
      <c r="N56" s="26" t="s">
        <v>87</v>
      </c>
    </row>
    <row r="57" spans="1:14" x14ac:dyDescent="0.25">
      <c r="A57" s="23" t="s">
        <v>51</v>
      </c>
      <c r="C57" s="3">
        <v>96708</v>
      </c>
      <c r="D57" s="3">
        <v>0</v>
      </c>
      <c r="E57" s="3">
        <v>0</v>
      </c>
      <c r="F57" s="3">
        <v>0</v>
      </c>
      <c r="G57" s="3">
        <v>0</v>
      </c>
      <c r="H57" s="3">
        <v>96708</v>
      </c>
      <c r="I57" s="3">
        <v>0</v>
      </c>
      <c r="L57" s="3">
        <v>5028.8159999999998</v>
      </c>
      <c r="N57" s="26" t="s">
        <v>88</v>
      </c>
    </row>
    <row r="58" spans="1:14" x14ac:dyDescent="0.25">
      <c r="A58" s="23"/>
      <c r="L58" s="3"/>
    </row>
    <row r="59" spans="1:14" x14ac:dyDescent="0.25">
      <c r="A59" s="23" t="s">
        <v>52</v>
      </c>
      <c r="C59" s="3">
        <v>67240</v>
      </c>
      <c r="D59" s="3">
        <v>0</v>
      </c>
      <c r="E59" s="3">
        <v>0</v>
      </c>
      <c r="F59" s="3">
        <v>0</v>
      </c>
      <c r="G59" s="3">
        <v>0</v>
      </c>
      <c r="H59" s="3">
        <v>67240</v>
      </c>
      <c r="I59" s="3">
        <v>0</v>
      </c>
      <c r="L59" s="3">
        <v>3496.4800000000005</v>
      </c>
      <c r="N59" s="26" t="s">
        <v>89</v>
      </c>
    </row>
    <row r="60" spans="1:14" x14ac:dyDescent="0.25">
      <c r="A60" s="23" t="s">
        <v>53</v>
      </c>
      <c r="C60" s="3">
        <v>69064</v>
      </c>
      <c r="D60" s="3">
        <v>0</v>
      </c>
      <c r="E60" s="3">
        <v>0</v>
      </c>
      <c r="F60" s="3">
        <v>0</v>
      </c>
      <c r="G60" s="3">
        <v>0</v>
      </c>
      <c r="H60" s="3">
        <v>69064</v>
      </c>
      <c r="I60" s="3">
        <v>0</v>
      </c>
      <c r="L60" s="3">
        <v>3591.328</v>
      </c>
      <c r="N60" s="26" t="s">
        <v>90</v>
      </c>
    </row>
    <row r="61" spans="1:14" x14ac:dyDescent="0.25">
      <c r="A61" s="23" t="s">
        <v>54</v>
      </c>
      <c r="C61" s="3">
        <v>77748</v>
      </c>
      <c r="D61" s="3">
        <v>0</v>
      </c>
      <c r="E61" s="3">
        <v>0</v>
      </c>
      <c r="F61" s="3">
        <v>0</v>
      </c>
      <c r="G61" s="3">
        <v>0</v>
      </c>
      <c r="H61" s="3">
        <v>77748</v>
      </c>
      <c r="I61" s="3">
        <v>0</v>
      </c>
      <c r="L61" s="3">
        <v>4042.8959999999997</v>
      </c>
      <c r="N61" s="26" t="s">
        <v>91</v>
      </c>
    </row>
    <row r="62" spans="1:14" x14ac:dyDescent="0.25">
      <c r="A62" s="23" t="s">
        <v>55</v>
      </c>
      <c r="C62" s="3">
        <v>70222</v>
      </c>
      <c r="D62" s="3">
        <v>0</v>
      </c>
      <c r="E62" s="3">
        <v>0</v>
      </c>
      <c r="F62" s="3">
        <v>0</v>
      </c>
      <c r="G62" s="3">
        <v>0</v>
      </c>
      <c r="H62" s="3">
        <v>70222</v>
      </c>
      <c r="I62" s="3">
        <v>0</v>
      </c>
      <c r="L62" s="3">
        <v>3651.5440000000003</v>
      </c>
      <c r="N62" s="26" t="s">
        <v>92</v>
      </c>
    </row>
    <row r="63" spans="1:14" x14ac:dyDescent="0.25">
      <c r="A63" s="23"/>
      <c r="L63" s="3"/>
    </row>
    <row r="64" spans="1:14" x14ac:dyDescent="0.25">
      <c r="A64" s="23" t="s">
        <v>56</v>
      </c>
      <c r="C64" s="3">
        <v>74985</v>
      </c>
      <c r="D64" s="3">
        <v>0</v>
      </c>
      <c r="E64" s="3">
        <v>0</v>
      </c>
      <c r="F64" s="3">
        <v>0</v>
      </c>
      <c r="G64" s="3">
        <v>0</v>
      </c>
      <c r="H64" s="3">
        <v>74985</v>
      </c>
      <c r="I64" s="3">
        <v>0</v>
      </c>
      <c r="L64" s="3">
        <v>3899.2200000000003</v>
      </c>
      <c r="N64" s="26" t="s">
        <v>93</v>
      </c>
    </row>
    <row r="65" spans="1:14" x14ac:dyDescent="0.25">
      <c r="A65" s="23" t="s">
        <v>57</v>
      </c>
      <c r="C65" s="3">
        <v>76075</v>
      </c>
      <c r="D65" s="3">
        <v>0</v>
      </c>
      <c r="E65" s="3">
        <v>0</v>
      </c>
      <c r="F65" s="3">
        <v>0</v>
      </c>
      <c r="G65" s="3">
        <v>0</v>
      </c>
      <c r="H65" s="3">
        <v>76075</v>
      </c>
      <c r="I65" s="3">
        <v>0</v>
      </c>
      <c r="L65" s="3">
        <v>3955.9</v>
      </c>
      <c r="N65" s="26" t="s">
        <v>94</v>
      </c>
    </row>
    <row r="66" spans="1:14" x14ac:dyDescent="0.25">
      <c r="A66" s="23" t="s">
        <v>58</v>
      </c>
      <c r="C66" s="3">
        <v>70738</v>
      </c>
      <c r="D66" s="3">
        <v>0</v>
      </c>
      <c r="E66" s="3">
        <v>0</v>
      </c>
      <c r="F66" s="3">
        <v>0</v>
      </c>
      <c r="G66" s="3">
        <v>0</v>
      </c>
      <c r="H66" s="3">
        <v>70738</v>
      </c>
      <c r="I66" s="3">
        <v>0</v>
      </c>
      <c r="L66" s="3">
        <v>3678.3760000000002</v>
      </c>
      <c r="N66" s="26" t="s">
        <v>95</v>
      </c>
    </row>
    <row r="67" spans="1:14" x14ac:dyDescent="0.25">
      <c r="A67" s="23" t="s">
        <v>96</v>
      </c>
      <c r="C67" s="3">
        <v>74728</v>
      </c>
      <c r="D67" s="3">
        <v>0</v>
      </c>
      <c r="E67" s="3">
        <v>0</v>
      </c>
      <c r="F67" s="3">
        <v>0</v>
      </c>
      <c r="G67" s="3">
        <v>0</v>
      </c>
      <c r="H67" s="3">
        <v>74728</v>
      </c>
      <c r="I67" s="3">
        <v>0</v>
      </c>
      <c r="L67" s="3">
        <v>3885.8559999999998</v>
      </c>
      <c r="N67" s="26" t="s">
        <v>97</v>
      </c>
    </row>
    <row r="68" spans="1:14" x14ac:dyDescent="0.25">
      <c r="A68" s="23"/>
      <c r="L68" s="3"/>
      <c r="N68" s="26"/>
    </row>
    <row r="69" spans="1:14" x14ac:dyDescent="0.25">
      <c r="A69" s="32" t="s">
        <v>98</v>
      </c>
      <c r="C69" s="3">
        <v>69843</v>
      </c>
      <c r="D69" s="3">
        <v>0</v>
      </c>
      <c r="E69" s="3">
        <v>0</v>
      </c>
      <c r="F69" s="3">
        <v>0</v>
      </c>
      <c r="G69" s="3">
        <v>0</v>
      </c>
      <c r="H69" s="3">
        <v>78613</v>
      </c>
      <c r="I69" s="3">
        <v>0</v>
      </c>
      <c r="L69" s="3">
        <v>4087.8760000000002</v>
      </c>
      <c r="N69" s="26" t="s">
        <v>99</v>
      </c>
    </row>
    <row r="70" spans="1:14" x14ac:dyDescent="0.25">
      <c r="A70" s="32" t="s">
        <v>114</v>
      </c>
      <c r="C70" s="3">
        <v>75671</v>
      </c>
      <c r="D70" s="3">
        <v>0</v>
      </c>
      <c r="E70" s="3">
        <v>0</v>
      </c>
      <c r="F70" s="3">
        <v>0</v>
      </c>
      <c r="G70" s="3">
        <v>0</v>
      </c>
      <c r="H70" s="3">
        <v>78321</v>
      </c>
      <c r="I70" s="3">
        <v>0</v>
      </c>
      <c r="J70" s="3"/>
      <c r="K70" s="3"/>
      <c r="L70" s="3">
        <v>4072.692</v>
      </c>
      <c r="N70" s="26" t="s">
        <v>126</v>
      </c>
    </row>
    <row r="71" spans="1:14" ht="12.75" customHeight="1" x14ac:dyDescent="0.25">
      <c r="A71" s="32" t="s">
        <v>127</v>
      </c>
      <c r="C71" s="3">
        <v>67462</v>
      </c>
      <c r="D71" s="3">
        <v>0</v>
      </c>
      <c r="E71" s="3">
        <v>0</v>
      </c>
      <c r="F71" s="3">
        <v>0</v>
      </c>
      <c r="G71" s="3">
        <v>0</v>
      </c>
      <c r="H71" s="3">
        <v>70245</v>
      </c>
      <c r="I71" s="3">
        <v>0</v>
      </c>
      <c r="J71" s="3"/>
      <c r="K71" s="3"/>
      <c r="L71" s="3">
        <v>3652.74</v>
      </c>
      <c r="N71" s="26" t="s">
        <v>128</v>
      </c>
    </row>
    <row r="72" spans="1:14" ht="12.75" customHeight="1" x14ac:dyDescent="0.25">
      <c r="A72" s="32" t="s">
        <v>132</v>
      </c>
      <c r="C72" s="3">
        <v>33476</v>
      </c>
      <c r="D72" s="3">
        <v>0</v>
      </c>
      <c r="E72" s="3">
        <v>0</v>
      </c>
      <c r="F72" s="3">
        <v>0</v>
      </c>
      <c r="G72" s="3">
        <v>0</v>
      </c>
      <c r="H72" s="3">
        <v>35894</v>
      </c>
      <c r="I72" s="3">
        <v>0</v>
      </c>
      <c r="J72" s="3"/>
      <c r="K72" s="3"/>
      <c r="L72" s="3">
        <v>1866.4880000000001</v>
      </c>
      <c r="N72" s="26" t="s">
        <v>133</v>
      </c>
    </row>
    <row r="73" spans="1:14" ht="12.75" customHeight="1" x14ac:dyDescent="0.25">
      <c r="A73" s="32"/>
      <c r="J73" s="3"/>
      <c r="K73" s="3"/>
      <c r="L73" s="3"/>
      <c r="N73" s="26"/>
    </row>
    <row r="74" spans="1:14" ht="12.75" customHeight="1" x14ac:dyDescent="0.25">
      <c r="A74" s="32" t="s">
        <v>134</v>
      </c>
      <c r="C74" s="3">
        <v>68257</v>
      </c>
      <c r="D74" s="3">
        <v>0</v>
      </c>
      <c r="E74" s="3">
        <v>0</v>
      </c>
      <c r="F74" s="3">
        <v>0</v>
      </c>
      <c r="G74" s="3">
        <v>0</v>
      </c>
      <c r="H74" s="3">
        <v>69853</v>
      </c>
      <c r="I74" s="3">
        <v>0</v>
      </c>
      <c r="J74" s="3"/>
      <c r="K74" s="3"/>
      <c r="L74" s="3">
        <v>3632.3559999999998</v>
      </c>
      <c r="N74" s="26" t="s">
        <v>135</v>
      </c>
    </row>
    <row r="75" spans="1:14" ht="12.75" customHeight="1" x14ac:dyDescent="0.25">
      <c r="A75" s="32" t="s">
        <v>139</v>
      </c>
      <c r="C75" s="3">
        <v>74267</v>
      </c>
      <c r="D75" s="3">
        <v>0</v>
      </c>
      <c r="E75" s="3">
        <v>0</v>
      </c>
      <c r="F75" s="3">
        <v>0</v>
      </c>
      <c r="G75" s="3">
        <v>0</v>
      </c>
      <c r="H75" s="3">
        <v>77125</v>
      </c>
      <c r="I75" s="3">
        <v>0</v>
      </c>
      <c r="J75" s="3"/>
      <c r="K75" s="3"/>
      <c r="L75" s="3">
        <v>4010.5</v>
      </c>
      <c r="N75" s="26" t="s">
        <v>140</v>
      </c>
    </row>
    <row r="76" spans="1:14" ht="12.75" customHeight="1" x14ac:dyDescent="0.25">
      <c r="A76" s="32" t="s">
        <v>141</v>
      </c>
      <c r="C76" s="3">
        <v>75495</v>
      </c>
      <c r="D76" s="3">
        <v>0</v>
      </c>
      <c r="E76" s="3">
        <v>0</v>
      </c>
      <c r="F76" s="3">
        <v>0</v>
      </c>
      <c r="G76" s="3">
        <v>0</v>
      </c>
      <c r="H76" s="3">
        <v>78238</v>
      </c>
      <c r="I76" s="3">
        <v>0</v>
      </c>
      <c r="J76" s="3"/>
      <c r="K76" s="3"/>
      <c r="L76" s="3">
        <v>4068.3760000000002</v>
      </c>
      <c r="N76" s="26" t="s">
        <v>142</v>
      </c>
    </row>
    <row r="77" spans="1:14" ht="12.75" customHeight="1" x14ac:dyDescent="0.25">
      <c r="A77" s="32" t="s">
        <v>151</v>
      </c>
      <c r="C77" s="3">
        <v>60444</v>
      </c>
      <c r="D77" s="3">
        <v>0</v>
      </c>
      <c r="E77" s="3">
        <v>0</v>
      </c>
      <c r="F77" s="3">
        <v>0</v>
      </c>
      <c r="G77" s="3">
        <v>0</v>
      </c>
      <c r="H77" s="3">
        <v>62430</v>
      </c>
      <c r="I77" s="3">
        <v>0</v>
      </c>
      <c r="J77" s="3"/>
      <c r="K77" s="3"/>
      <c r="L77" s="3">
        <v>3246.3599999999997</v>
      </c>
      <c r="N77" s="26" t="s">
        <v>152</v>
      </c>
    </row>
    <row r="78" spans="1:14" ht="12.75" customHeight="1" x14ac:dyDescent="0.25">
      <c r="A78" s="32"/>
      <c r="J78" s="3"/>
      <c r="K78" s="3"/>
      <c r="L78" s="3"/>
      <c r="N78" s="26"/>
    </row>
    <row r="79" spans="1:14" ht="12.75" customHeight="1" x14ac:dyDescent="0.25">
      <c r="A79" s="32" t="s">
        <v>156</v>
      </c>
      <c r="C79" s="3">
        <v>74590</v>
      </c>
      <c r="D79" s="3">
        <v>0</v>
      </c>
      <c r="E79" s="3">
        <v>0</v>
      </c>
      <c r="F79" s="3">
        <v>0</v>
      </c>
      <c r="G79" s="3">
        <v>0</v>
      </c>
      <c r="H79" s="3">
        <v>76108</v>
      </c>
      <c r="I79" s="3">
        <v>0</v>
      </c>
      <c r="J79" s="3"/>
      <c r="K79" s="3"/>
      <c r="L79" s="3">
        <v>3957.616</v>
      </c>
      <c r="N79" s="26" t="s">
        <v>157</v>
      </c>
    </row>
    <row r="80" spans="1:14" ht="12.75" customHeight="1" x14ac:dyDescent="0.25">
      <c r="A80" s="32" t="s">
        <v>159</v>
      </c>
      <c r="C80" s="3">
        <v>70584</v>
      </c>
      <c r="D80" s="3">
        <v>0</v>
      </c>
      <c r="E80" s="3">
        <v>0</v>
      </c>
      <c r="F80" s="3">
        <v>0</v>
      </c>
      <c r="G80" s="3">
        <v>0</v>
      </c>
      <c r="H80" s="3">
        <v>72338</v>
      </c>
      <c r="I80" s="3">
        <v>0</v>
      </c>
      <c r="J80" s="3"/>
      <c r="K80" s="3"/>
      <c r="L80" s="3">
        <v>3761.576</v>
      </c>
      <c r="N80" s="26" t="s">
        <v>160</v>
      </c>
    </row>
    <row r="81" spans="1:14" ht="12.75" customHeight="1" x14ac:dyDescent="0.25">
      <c r="A81" s="32" t="s">
        <v>161</v>
      </c>
      <c r="C81" s="3">
        <v>74779</v>
      </c>
      <c r="D81" s="3">
        <v>0</v>
      </c>
      <c r="E81" s="3">
        <v>0</v>
      </c>
      <c r="F81" s="3">
        <v>0</v>
      </c>
      <c r="G81" s="3">
        <v>0</v>
      </c>
      <c r="H81" s="3">
        <v>76942</v>
      </c>
      <c r="I81" s="3">
        <v>0</v>
      </c>
      <c r="J81" s="3"/>
      <c r="K81" s="3"/>
      <c r="L81" s="3">
        <v>4000.9839999999995</v>
      </c>
      <c r="N81" s="26" t="s">
        <v>162</v>
      </c>
    </row>
    <row r="82" spans="1:14" ht="12.75" customHeight="1" x14ac:dyDescent="0.25">
      <c r="A82" s="32" t="s">
        <v>163</v>
      </c>
      <c r="C82" s="3">
        <v>80672</v>
      </c>
      <c r="D82" s="3">
        <v>0</v>
      </c>
      <c r="E82" s="3">
        <v>0</v>
      </c>
      <c r="F82" s="3">
        <v>0</v>
      </c>
      <c r="G82" s="3">
        <v>0</v>
      </c>
      <c r="H82" s="3">
        <v>82762</v>
      </c>
      <c r="I82" s="3">
        <v>0</v>
      </c>
      <c r="J82" s="3"/>
      <c r="K82" s="3"/>
      <c r="L82" s="3">
        <v>4303.6239999999998</v>
      </c>
      <c r="N82" s="26" t="s">
        <v>164</v>
      </c>
    </row>
    <row r="83" spans="1:14" ht="12.75" customHeight="1" x14ac:dyDescent="0.25">
      <c r="A83" s="32"/>
      <c r="J83" s="3"/>
      <c r="K83" s="3"/>
      <c r="L83" s="3"/>
      <c r="N83" s="26"/>
    </row>
    <row r="84" spans="1:14" x14ac:dyDescent="0.25">
      <c r="A84" s="32" t="s">
        <v>165</v>
      </c>
      <c r="C84" s="3">
        <v>68443</v>
      </c>
      <c r="D84" s="3">
        <v>0</v>
      </c>
      <c r="E84" s="3">
        <v>0</v>
      </c>
      <c r="F84" s="3">
        <v>0</v>
      </c>
      <c r="G84" s="3">
        <v>0</v>
      </c>
      <c r="H84" s="3">
        <v>69690</v>
      </c>
      <c r="I84" s="3">
        <v>0</v>
      </c>
      <c r="J84" s="3"/>
      <c r="K84" s="3"/>
      <c r="L84" s="3">
        <v>3623.88</v>
      </c>
      <c r="M84" s="3"/>
      <c r="N84" s="26" t="s">
        <v>166</v>
      </c>
    </row>
    <row r="85" spans="1:14" x14ac:dyDescent="0.25">
      <c r="A85" s="32" t="s">
        <v>167</v>
      </c>
      <c r="C85" s="3">
        <v>75546</v>
      </c>
      <c r="D85" s="3">
        <v>0</v>
      </c>
      <c r="E85" s="3">
        <v>0</v>
      </c>
      <c r="F85" s="3">
        <v>0</v>
      </c>
      <c r="G85" s="3">
        <v>0</v>
      </c>
      <c r="H85" s="3">
        <v>76833</v>
      </c>
      <c r="I85" s="3">
        <v>0</v>
      </c>
      <c r="J85" s="3"/>
      <c r="K85" s="3"/>
      <c r="L85" s="3">
        <v>3995.3159999999998</v>
      </c>
      <c r="M85" s="3"/>
      <c r="N85" s="26" t="s">
        <v>168</v>
      </c>
    </row>
    <row r="86" spans="1:14" x14ac:dyDescent="0.25">
      <c r="A86" s="32" t="s">
        <v>169</v>
      </c>
      <c r="C86" s="3">
        <v>73697</v>
      </c>
      <c r="D86" s="3">
        <v>0</v>
      </c>
      <c r="E86" s="3">
        <v>0</v>
      </c>
      <c r="F86" s="3">
        <v>0</v>
      </c>
      <c r="G86" s="3">
        <v>0</v>
      </c>
      <c r="H86" s="3">
        <v>74472</v>
      </c>
      <c r="I86" s="3">
        <v>0</v>
      </c>
      <c r="J86" s="3"/>
      <c r="K86" s="3"/>
      <c r="L86" s="3">
        <v>3872.5439999999999</v>
      </c>
      <c r="M86" s="3"/>
      <c r="N86" s="26" t="s">
        <v>170</v>
      </c>
    </row>
    <row r="87" spans="1:14" x14ac:dyDescent="0.25">
      <c r="A87" s="32" t="s">
        <v>171</v>
      </c>
      <c r="C87" s="3">
        <v>78844</v>
      </c>
      <c r="D87" s="3">
        <v>0</v>
      </c>
      <c r="E87" s="3">
        <v>0</v>
      </c>
      <c r="F87" s="3">
        <v>0</v>
      </c>
      <c r="G87" s="3">
        <v>0</v>
      </c>
      <c r="H87" s="3">
        <v>79444</v>
      </c>
      <c r="I87" s="3">
        <v>0</v>
      </c>
      <c r="J87" s="3"/>
      <c r="L87" s="3">
        <v>4131.0879999999997</v>
      </c>
      <c r="M87" s="3"/>
      <c r="N87" s="26" t="s">
        <v>172</v>
      </c>
    </row>
    <row r="88" spans="1:14" x14ac:dyDescent="0.25">
      <c r="A88" s="32"/>
      <c r="J88" s="3"/>
      <c r="K88" s="3"/>
      <c r="L88" s="3"/>
      <c r="M88" s="26"/>
    </row>
    <row r="89" spans="1:14" x14ac:dyDescent="0.25">
      <c r="A89" s="32" t="s">
        <v>173</v>
      </c>
      <c r="C89" s="3">
        <f>SUM(C300:C302)</f>
        <v>76227</v>
      </c>
      <c r="D89" s="3">
        <f t="shared" ref="D89:H89" si="45">SUM(D300:D302)</f>
        <v>0</v>
      </c>
      <c r="E89" s="3">
        <f t="shared" si="45"/>
        <v>0</v>
      </c>
      <c r="F89" s="3">
        <f t="shared" si="45"/>
        <v>0</v>
      </c>
      <c r="G89" s="3">
        <f t="shared" si="45"/>
        <v>0</v>
      </c>
      <c r="H89" s="3">
        <f t="shared" si="45"/>
        <v>77010</v>
      </c>
      <c r="I89" s="3">
        <f>I302</f>
        <v>0</v>
      </c>
      <c r="J89" s="3"/>
      <c r="K89" s="3"/>
      <c r="L89" s="3">
        <f>SUM(L300:L302)</f>
        <v>4004.52</v>
      </c>
      <c r="N89" s="26" t="s">
        <v>174</v>
      </c>
    </row>
    <row r="90" spans="1:14" x14ac:dyDescent="0.25">
      <c r="A90" s="32" t="s">
        <v>175</v>
      </c>
      <c r="C90" s="3">
        <f>SUM(C303:C305)</f>
        <v>80340</v>
      </c>
      <c r="D90" s="3">
        <f t="shared" ref="D90:H90" si="46">SUM(D303:D305)</f>
        <v>0</v>
      </c>
      <c r="E90" s="3">
        <f t="shared" si="46"/>
        <v>0</v>
      </c>
      <c r="F90" s="3">
        <f t="shared" si="46"/>
        <v>0</v>
      </c>
      <c r="G90" s="3">
        <f t="shared" si="46"/>
        <v>0</v>
      </c>
      <c r="H90" s="3">
        <f t="shared" si="46"/>
        <v>85434</v>
      </c>
      <c r="I90" s="3">
        <f>I305</f>
        <v>0</v>
      </c>
      <c r="J90" s="3"/>
      <c r="L90" s="3">
        <f t="shared" ref="L90" si="47">SUM(L303:L305)</f>
        <v>4442.5680000000002</v>
      </c>
      <c r="M90" s="3"/>
      <c r="N90" s="26" t="s">
        <v>176</v>
      </c>
    </row>
    <row r="91" spans="1:14" x14ac:dyDescent="0.25">
      <c r="A91" s="32" t="s">
        <v>177</v>
      </c>
      <c r="C91" s="3">
        <f>SUM(C306:C308)</f>
        <v>73494</v>
      </c>
      <c r="D91" s="3">
        <f t="shared" ref="D91:H91" si="48">SUM(D306:D308)</f>
        <v>0</v>
      </c>
      <c r="E91" s="3">
        <f t="shared" si="48"/>
        <v>0</v>
      </c>
      <c r="F91" s="3">
        <f t="shared" si="48"/>
        <v>0</v>
      </c>
      <c r="G91" s="3">
        <f t="shared" si="48"/>
        <v>0</v>
      </c>
      <c r="H91" s="3">
        <f t="shared" si="48"/>
        <v>73494</v>
      </c>
      <c r="I91" s="3">
        <f>I308</f>
        <v>0</v>
      </c>
      <c r="J91" s="3"/>
      <c r="L91" s="3">
        <f>SUM(L306:L308)</f>
        <v>3821.6880000000001</v>
      </c>
      <c r="M91" s="3"/>
      <c r="N91" s="26" t="s">
        <v>178</v>
      </c>
    </row>
    <row r="92" spans="1:14" x14ac:dyDescent="0.25">
      <c r="A92" s="32" t="s">
        <v>179</v>
      </c>
      <c r="C92" s="3">
        <f>SUM(C309:C311)</f>
        <v>68475</v>
      </c>
      <c r="D92" s="3">
        <f t="shared" ref="D92:H92" si="49">SUM(D309:D311)</f>
        <v>0</v>
      </c>
      <c r="E92" s="3">
        <f t="shared" si="49"/>
        <v>0</v>
      </c>
      <c r="F92" s="3">
        <f t="shared" si="49"/>
        <v>0</v>
      </c>
      <c r="G92" s="3">
        <f t="shared" si="49"/>
        <v>0</v>
      </c>
      <c r="H92" s="3">
        <f t="shared" si="49"/>
        <v>68475</v>
      </c>
      <c r="I92" s="3">
        <f>I311</f>
        <v>0</v>
      </c>
      <c r="J92" s="3"/>
      <c r="L92" s="3">
        <f t="shared" ref="L92" si="50">SUM(L309:L311)</f>
        <v>3560.7</v>
      </c>
      <c r="M92" s="3"/>
      <c r="N92" s="26" t="s">
        <v>180</v>
      </c>
    </row>
    <row r="93" spans="1:14" x14ac:dyDescent="0.25">
      <c r="A93" s="32"/>
      <c r="J93" s="3"/>
      <c r="L93" s="3"/>
      <c r="M93" s="3"/>
      <c r="N93" s="26"/>
    </row>
    <row r="94" spans="1:14" s="57" customFormat="1" x14ac:dyDescent="0.25">
      <c r="A94" s="32" t="s">
        <v>181</v>
      </c>
      <c r="C94" s="3">
        <f>SUM(C313:C315)</f>
        <v>80834</v>
      </c>
      <c r="D94" s="3">
        <f t="shared" ref="D94:G94" si="51">SUM(D313:D315)</f>
        <v>0</v>
      </c>
      <c r="E94" s="3">
        <f t="shared" si="51"/>
        <v>0</v>
      </c>
      <c r="F94" s="3">
        <f t="shared" si="51"/>
        <v>0</v>
      </c>
      <c r="G94" s="3">
        <f t="shared" si="51"/>
        <v>0</v>
      </c>
      <c r="H94" s="3">
        <f>SUM(H313:H315)</f>
        <v>80834</v>
      </c>
      <c r="I94" s="3">
        <f>I315</f>
        <v>0</v>
      </c>
      <c r="J94" s="65"/>
      <c r="L94" s="3">
        <f>SUM(L313:L315)</f>
        <v>4203.3680000000004</v>
      </c>
      <c r="M94" s="65"/>
      <c r="N94" s="26" t="s">
        <v>185</v>
      </c>
    </row>
    <row r="95" spans="1:14" s="57" customFormat="1" x14ac:dyDescent="0.25">
      <c r="A95" s="32" t="s">
        <v>182</v>
      </c>
      <c r="C95" s="3">
        <f>SUM(C316:C318)</f>
        <v>82962</v>
      </c>
      <c r="D95" s="3">
        <f t="shared" ref="D95:H95" si="52">SUM(D316:D318)</f>
        <v>0</v>
      </c>
      <c r="E95" s="3">
        <f t="shared" si="52"/>
        <v>0</v>
      </c>
      <c r="F95" s="3">
        <f t="shared" si="52"/>
        <v>0</v>
      </c>
      <c r="G95" s="3">
        <f t="shared" si="52"/>
        <v>0</v>
      </c>
      <c r="H95" s="3">
        <f t="shared" si="52"/>
        <v>82962</v>
      </c>
      <c r="I95" s="3">
        <f>I318</f>
        <v>0</v>
      </c>
      <c r="J95" s="65"/>
      <c r="L95" s="3">
        <f t="shared" ref="L95" si="53">SUM(L316:L318)</f>
        <v>4314.0239999999994</v>
      </c>
      <c r="M95" s="65"/>
      <c r="N95" s="26" t="s">
        <v>186</v>
      </c>
    </row>
    <row r="96" spans="1:14" s="57" customFormat="1" x14ac:dyDescent="0.25">
      <c r="A96" s="32" t="s">
        <v>183</v>
      </c>
      <c r="C96" s="3">
        <f t="shared" ref="C96:H96" si="54">SUM(C319:C321)</f>
        <v>73907</v>
      </c>
      <c r="D96" s="3">
        <f t="shared" si="54"/>
        <v>0</v>
      </c>
      <c r="E96" s="3">
        <f t="shared" si="54"/>
        <v>0</v>
      </c>
      <c r="F96" s="3">
        <f t="shared" si="54"/>
        <v>0</v>
      </c>
      <c r="G96" s="3">
        <f t="shared" si="54"/>
        <v>0</v>
      </c>
      <c r="H96" s="3">
        <f t="shared" si="54"/>
        <v>74570</v>
      </c>
      <c r="I96" s="3">
        <f>I321</f>
        <v>0</v>
      </c>
      <c r="J96" s="65"/>
      <c r="L96" s="3">
        <f>SUM(L319:L321)</f>
        <v>3877.6400000000003</v>
      </c>
      <c r="M96" s="65"/>
      <c r="N96" s="26" t="s">
        <v>187</v>
      </c>
    </row>
    <row r="97" spans="1:14" s="57" customFormat="1" x14ac:dyDescent="0.25">
      <c r="A97" s="32" t="s">
        <v>184</v>
      </c>
      <c r="C97" s="3">
        <f>SUM(C322:C324)</f>
        <v>81151</v>
      </c>
      <c r="D97" s="3">
        <f t="shared" ref="D97:H97" si="55">SUM(D322:D324)</f>
        <v>0</v>
      </c>
      <c r="E97" s="3">
        <f t="shared" si="55"/>
        <v>0</v>
      </c>
      <c r="F97" s="3">
        <f t="shared" si="55"/>
        <v>0</v>
      </c>
      <c r="G97" s="3">
        <f t="shared" si="55"/>
        <v>0</v>
      </c>
      <c r="H97" s="3">
        <f t="shared" si="55"/>
        <v>81403</v>
      </c>
      <c r="I97" s="3">
        <f>I324</f>
        <v>0</v>
      </c>
      <c r="J97" s="65"/>
      <c r="L97" s="3">
        <f t="shared" ref="L97" si="56">SUM(L322:L324)</f>
        <v>4232.9560000000001</v>
      </c>
      <c r="M97" s="65"/>
      <c r="N97" s="26" t="s">
        <v>188</v>
      </c>
    </row>
    <row r="98" spans="1:14" s="57" customFormat="1" x14ac:dyDescent="0.25">
      <c r="A98" s="32"/>
      <c r="C98" s="3"/>
      <c r="D98" s="3"/>
      <c r="E98" s="3"/>
      <c r="F98" s="3"/>
      <c r="G98" s="3"/>
      <c r="H98" s="3"/>
      <c r="I98" s="3"/>
      <c r="J98" s="65"/>
      <c r="L98" s="3"/>
      <c r="M98" s="65"/>
      <c r="N98" s="26"/>
    </row>
    <row r="99" spans="1:14" s="57" customFormat="1" x14ac:dyDescent="0.25">
      <c r="A99" s="32" t="s">
        <v>193</v>
      </c>
      <c r="C99" s="3">
        <f>SUM(C326:C328)</f>
        <v>83267</v>
      </c>
      <c r="D99" s="3">
        <f t="shared" ref="D99:L99" si="57">SUM(D326:D328)</f>
        <v>0</v>
      </c>
      <c r="E99" s="3">
        <f t="shared" si="57"/>
        <v>0</v>
      </c>
      <c r="F99" s="3">
        <f t="shared" si="57"/>
        <v>0</v>
      </c>
      <c r="G99" s="3">
        <f t="shared" si="57"/>
        <v>0</v>
      </c>
      <c r="H99" s="3">
        <f t="shared" si="57"/>
        <v>83293</v>
      </c>
      <c r="I99" s="3">
        <f>I328</f>
        <v>0</v>
      </c>
      <c r="J99" s="3"/>
      <c r="K99" s="3"/>
      <c r="L99" s="3">
        <f t="shared" si="57"/>
        <v>4331.2359999999999</v>
      </c>
      <c r="M99" s="65"/>
      <c r="N99" s="26" t="s">
        <v>189</v>
      </c>
    </row>
    <row r="100" spans="1:14" s="57" customFormat="1" x14ac:dyDescent="0.25">
      <c r="A100" s="32" t="s">
        <v>194</v>
      </c>
      <c r="C100" s="3">
        <f>SUM(C329:C331)</f>
        <v>50816</v>
      </c>
      <c r="D100" s="3">
        <f t="shared" ref="D100:H100" si="58">SUM(D329:D331)</f>
        <v>0</v>
      </c>
      <c r="E100" s="3">
        <f t="shared" si="58"/>
        <v>0</v>
      </c>
      <c r="F100" s="3">
        <f t="shared" si="58"/>
        <v>0</v>
      </c>
      <c r="G100" s="3">
        <f t="shared" si="58"/>
        <v>0</v>
      </c>
      <c r="H100" s="3">
        <f t="shared" si="58"/>
        <v>50817</v>
      </c>
      <c r="I100" s="3">
        <f>I331</f>
        <v>0</v>
      </c>
      <c r="J100" s="3"/>
      <c r="K100" s="3"/>
      <c r="L100" s="3">
        <f>SUM(L329:L331)</f>
        <v>2642.4839999999999</v>
      </c>
      <c r="M100" s="65"/>
      <c r="N100" s="26" t="s">
        <v>190</v>
      </c>
    </row>
    <row r="101" spans="1:14" s="57" customFormat="1" x14ac:dyDescent="0.25">
      <c r="A101" s="32" t="s">
        <v>195</v>
      </c>
      <c r="C101" s="3">
        <f t="shared" ref="C101:H101" si="59">SUM(C332:C334)</f>
        <v>75317</v>
      </c>
      <c r="D101" s="3">
        <f t="shared" si="59"/>
        <v>0</v>
      </c>
      <c r="E101" s="3">
        <f t="shared" si="59"/>
        <v>0</v>
      </c>
      <c r="F101" s="3">
        <f t="shared" si="59"/>
        <v>0</v>
      </c>
      <c r="G101" s="3">
        <f t="shared" si="59"/>
        <v>0</v>
      </c>
      <c r="H101" s="3">
        <f t="shared" si="59"/>
        <v>76666</v>
      </c>
      <c r="I101" s="3">
        <f>I334</f>
        <v>0</v>
      </c>
      <c r="J101" s="3"/>
      <c r="K101" s="3"/>
      <c r="L101" s="3">
        <f>SUM(L332:L334)</f>
        <v>3986.6319999999996</v>
      </c>
      <c r="M101" s="65"/>
      <c r="N101" s="26" t="s">
        <v>191</v>
      </c>
    </row>
    <row r="102" spans="1:14" s="57" customFormat="1" x14ac:dyDescent="0.25">
      <c r="A102" s="32" t="s">
        <v>196</v>
      </c>
      <c r="C102" s="3">
        <f>SUM(C335:C337)</f>
        <v>77452</v>
      </c>
      <c r="D102" s="3">
        <f t="shared" ref="D102:L102" si="60">SUM(D335:D337)</f>
        <v>0</v>
      </c>
      <c r="E102" s="3">
        <f t="shared" si="60"/>
        <v>0</v>
      </c>
      <c r="F102" s="3">
        <f t="shared" si="60"/>
        <v>0</v>
      </c>
      <c r="G102" s="3">
        <f t="shared" si="60"/>
        <v>0</v>
      </c>
      <c r="H102" s="3">
        <f t="shared" si="60"/>
        <v>79897</v>
      </c>
      <c r="I102" s="3">
        <f>I337</f>
        <v>0</v>
      </c>
      <c r="J102" s="3"/>
      <c r="K102" s="3"/>
      <c r="L102" s="3">
        <f t="shared" si="60"/>
        <v>4154.6440000000002</v>
      </c>
      <c r="M102" s="65"/>
      <c r="N102" s="26" t="s">
        <v>192</v>
      </c>
    </row>
    <row r="103" spans="1:14" s="57" customFormat="1" x14ac:dyDescent="0.25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65"/>
      <c r="N103" s="26"/>
    </row>
    <row r="104" spans="1:14" s="57" customFormat="1" x14ac:dyDescent="0.25">
      <c r="A104" s="32" t="s">
        <v>198</v>
      </c>
      <c r="C104" s="3">
        <f>SUM(C339:C341)</f>
        <v>83890</v>
      </c>
      <c r="D104" s="3">
        <f t="shared" ref="D104:H104" si="61">SUM(D339:D341)</f>
        <v>0</v>
      </c>
      <c r="E104" s="3">
        <f t="shared" si="61"/>
        <v>0</v>
      </c>
      <c r="F104" s="3">
        <f t="shared" si="61"/>
        <v>0</v>
      </c>
      <c r="G104" s="3">
        <f t="shared" si="61"/>
        <v>0</v>
      </c>
      <c r="H104" s="3">
        <f t="shared" si="61"/>
        <v>85228</v>
      </c>
      <c r="I104" s="3">
        <f>I341</f>
        <v>0</v>
      </c>
      <c r="J104" s="3"/>
      <c r="K104" s="3"/>
      <c r="L104" s="3">
        <f>SUM(L339:L341)</f>
        <v>4431.8559999999998</v>
      </c>
      <c r="M104" s="65"/>
      <c r="N104" s="26" t="s">
        <v>202</v>
      </c>
    </row>
    <row r="105" spans="1:14" s="57" customFormat="1" x14ac:dyDescent="0.25">
      <c r="A105" s="32" t="s">
        <v>199</v>
      </c>
      <c r="C105" s="3">
        <f t="shared" ref="C105:H105" si="62">SUM(C342:C344)</f>
        <v>84239</v>
      </c>
      <c r="D105" s="3">
        <f t="shared" si="62"/>
        <v>0</v>
      </c>
      <c r="E105" s="3">
        <f t="shared" si="62"/>
        <v>0</v>
      </c>
      <c r="F105" s="3">
        <f t="shared" si="62"/>
        <v>0</v>
      </c>
      <c r="G105" s="3">
        <f t="shared" si="62"/>
        <v>0</v>
      </c>
      <c r="H105" s="3">
        <f t="shared" si="62"/>
        <v>85837</v>
      </c>
      <c r="I105" s="3">
        <f>I344</f>
        <v>0</v>
      </c>
      <c r="J105" s="3"/>
      <c r="K105" s="3"/>
      <c r="L105" s="3">
        <f>SUM(L342:L344)</f>
        <v>4463.5239999999994</v>
      </c>
      <c r="M105" s="65"/>
      <c r="N105" s="26" t="s">
        <v>203</v>
      </c>
    </row>
    <row r="106" spans="1:14" s="57" customFormat="1" x14ac:dyDescent="0.25">
      <c r="A106" s="32" t="s">
        <v>200</v>
      </c>
      <c r="C106" s="3">
        <f>SUM(C345:C347)</f>
        <v>66033</v>
      </c>
      <c r="D106" s="3">
        <f t="shared" ref="D106:L106" si="63">SUM(D345:D347)</f>
        <v>0</v>
      </c>
      <c r="E106" s="3">
        <f t="shared" si="63"/>
        <v>0</v>
      </c>
      <c r="F106" s="3">
        <f t="shared" si="63"/>
        <v>0</v>
      </c>
      <c r="G106" s="3">
        <f t="shared" si="63"/>
        <v>0</v>
      </c>
      <c r="H106" s="3">
        <f t="shared" si="63"/>
        <v>68570</v>
      </c>
      <c r="I106" s="3">
        <f>I347</f>
        <v>0</v>
      </c>
      <c r="J106" s="3"/>
      <c r="K106" s="3"/>
      <c r="L106" s="3">
        <f t="shared" si="63"/>
        <v>3565.64</v>
      </c>
      <c r="M106" s="65"/>
      <c r="N106" s="26" t="s">
        <v>204</v>
      </c>
    </row>
    <row r="107" spans="1:14" s="57" customFormat="1" x14ac:dyDescent="0.25">
      <c r="A107" s="32" t="s">
        <v>201</v>
      </c>
      <c r="C107" s="3">
        <f t="shared" ref="C107:H107" si="64">SUM(C348:C350)</f>
        <v>72151</v>
      </c>
      <c r="D107" s="3">
        <f t="shared" si="64"/>
        <v>0</v>
      </c>
      <c r="E107" s="3">
        <f t="shared" si="64"/>
        <v>0</v>
      </c>
      <c r="F107" s="3">
        <f t="shared" si="64"/>
        <v>0</v>
      </c>
      <c r="G107" s="3">
        <f t="shared" si="64"/>
        <v>0</v>
      </c>
      <c r="H107" s="3">
        <f t="shared" si="64"/>
        <v>78531</v>
      </c>
      <c r="I107" s="3">
        <f>I350</f>
        <v>0</v>
      </c>
      <c r="J107" s="3"/>
      <c r="K107" s="3"/>
      <c r="L107" s="3">
        <f>SUM(L348:L350)</f>
        <v>4083.6120000000001</v>
      </c>
      <c r="M107" s="65"/>
      <c r="N107" s="26" t="s">
        <v>205</v>
      </c>
    </row>
    <row r="108" spans="1:14" s="57" customFormat="1" x14ac:dyDescent="0.25">
      <c r="A108" s="32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65"/>
      <c r="N108" s="26"/>
    </row>
    <row r="109" spans="1:14" s="57" customFormat="1" x14ac:dyDescent="0.25">
      <c r="A109" s="32" t="s">
        <v>206</v>
      </c>
      <c r="C109" s="3">
        <f t="shared" ref="C109:H109" si="65">SUM(C352:C354)</f>
        <v>77482</v>
      </c>
      <c r="D109" s="3">
        <f t="shared" si="65"/>
        <v>0</v>
      </c>
      <c r="E109" s="3">
        <f t="shared" si="65"/>
        <v>0</v>
      </c>
      <c r="F109" s="3">
        <f t="shared" si="65"/>
        <v>0</v>
      </c>
      <c r="G109" s="3">
        <f t="shared" si="65"/>
        <v>0</v>
      </c>
      <c r="H109" s="3">
        <f t="shared" si="65"/>
        <v>81361</v>
      </c>
      <c r="I109" s="3">
        <f>I354</f>
        <v>0</v>
      </c>
      <c r="J109" s="3"/>
      <c r="L109" s="3">
        <f>SUM(L352:L354)</f>
        <v>4230.7719999999999</v>
      </c>
      <c r="M109" s="65"/>
      <c r="N109" s="26" t="s">
        <v>210</v>
      </c>
    </row>
    <row r="110" spans="1:14" s="57" customFormat="1" x14ac:dyDescent="0.25">
      <c r="A110" s="32" t="s">
        <v>207</v>
      </c>
      <c r="C110" s="3">
        <f>SUM(C355:C357)</f>
        <v>71676</v>
      </c>
      <c r="D110" s="3">
        <f t="shared" ref="D110:L110" si="66">SUM(D355:D357)</f>
        <v>0</v>
      </c>
      <c r="E110" s="3">
        <f t="shared" si="66"/>
        <v>0</v>
      </c>
      <c r="F110" s="3">
        <f t="shared" si="66"/>
        <v>0</v>
      </c>
      <c r="G110" s="3">
        <f t="shared" si="66"/>
        <v>0</v>
      </c>
      <c r="H110" s="3">
        <f t="shared" si="66"/>
        <v>73231</v>
      </c>
      <c r="I110" s="3">
        <f>I357</f>
        <v>0</v>
      </c>
      <c r="J110" s="3"/>
      <c r="K110" s="3"/>
      <c r="L110" s="3">
        <f t="shared" si="66"/>
        <v>3808.0120000000002</v>
      </c>
      <c r="M110" s="65"/>
      <c r="N110" s="26" t="s">
        <v>211</v>
      </c>
    </row>
    <row r="111" spans="1:14" s="57" customFormat="1" x14ac:dyDescent="0.25">
      <c r="A111" s="32" t="s">
        <v>208</v>
      </c>
      <c r="C111" s="3">
        <f>SUM(C358:C360)</f>
        <v>70726</v>
      </c>
      <c r="D111" s="3">
        <f t="shared" ref="D111:L111" si="67">SUM(D358:D360)</f>
        <v>0</v>
      </c>
      <c r="E111" s="3">
        <f t="shared" si="67"/>
        <v>0</v>
      </c>
      <c r="F111" s="3">
        <f t="shared" si="67"/>
        <v>0</v>
      </c>
      <c r="G111" s="3">
        <f t="shared" si="67"/>
        <v>0</v>
      </c>
      <c r="H111" s="3">
        <f t="shared" si="67"/>
        <v>73206</v>
      </c>
      <c r="I111" s="3">
        <f>I360</f>
        <v>0</v>
      </c>
      <c r="J111" s="3"/>
      <c r="L111" s="3">
        <f t="shared" si="67"/>
        <v>3806.712</v>
      </c>
      <c r="M111" s="65"/>
      <c r="N111" s="26" t="s">
        <v>212</v>
      </c>
    </row>
    <row r="112" spans="1:14" s="57" customFormat="1" x14ac:dyDescent="0.25">
      <c r="A112" s="32" t="s">
        <v>209</v>
      </c>
      <c r="C112" s="3">
        <f>SUM(C361:C363)</f>
        <v>79798</v>
      </c>
      <c r="D112" s="3">
        <f t="shared" ref="D112:H112" si="68">SUM(D361:D363)</f>
        <v>0</v>
      </c>
      <c r="E112" s="3">
        <f t="shared" si="68"/>
        <v>0</v>
      </c>
      <c r="F112" s="3">
        <f t="shared" si="68"/>
        <v>0</v>
      </c>
      <c r="G112" s="3">
        <f t="shared" si="68"/>
        <v>0</v>
      </c>
      <c r="H112" s="3">
        <f t="shared" si="68"/>
        <v>81560</v>
      </c>
      <c r="I112" s="3">
        <f>I363</f>
        <v>0</v>
      </c>
      <c r="J112" s="3"/>
      <c r="L112" s="3">
        <f t="shared" ref="L112" si="69">SUM(L361:L363)</f>
        <v>4241.12</v>
      </c>
      <c r="M112" s="65"/>
      <c r="N112" s="26" t="s">
        <v>213</v>
      </c>
    </row>
    <row r="113" spans="1:14" s="57" customFormat="1" x14ac:dyDescent="0.25">
      <c r="A113" s="32"/>
      <c r="C113" s="3"/>
      <c r="D113" s="3"/>
      <c r="E113" s="3"/>
      <c r="F113" s="3"/>
      <c r="G113" s="3"/>
      <c r="H113" s="3"/>
      <c r="I113" s="3"/>
      <c r="J113" s="3"/>
      <c r="L113" s="3"/>
      <c r="M113" s="65"/>
      <c r="N113" s="26"/>
    </row>
    <row r="114" spans="1:14" s="57" customFormat="1" x14ac:dyDescent="0.25">
      <c r="A114" s="32" t="str">
        <f>'Olieforbrug, TJ'!A114</f>
        <v>1. kvartal 2019</v>
      </c>
      <c r="C114" s="3">
        <f>SUM(C365:C367)</f>
        <v>85196</v>
      </c>
      <c r="D114" s="3">
        <f t="shared" ref="D114:H114" si="70">SUM(D365:D367)</f>
        <v>0</v>
      </c>
      <c r="E114" s="3">
        <f t="shared" si="70"/>
        <v>0</v>
      </c>
      <c r="F114" s="3">
        <f t="shared" si="70"/>
        <v>0</v>
      </c>
      <c r="G114" s="3">
        <f t="shared" si="70"/>
        <v>0</v>
      </c>
      <c r="H114" s="3">
        <f t="shared" si="70"/>
        <v>88163</v>
      </c>
      <c r="I114" s="3">
        <f>SUM(I367)</f>
        <v>0</v>
      </c>
      <c r="J114" s="3"/>
      <c r="L114" s="3">
        <f t="shared" ref="L114" si="71">SUM(L365:L367)</f>
        <v>4584.4760000000006</v>
      </c>
      <c r="M114" s="65"/>
      <c r="N114" s="26" t="str">
        <f>'Olieforbrug, TJ'!M114</f>
        <v>1. Quarter 2019</v>
      </c>
    </row>
    <row r="115" spans="1:14" s="57" customFormat="1" x14ac:dyDescent="0.25">
      <c r="A115" s="32" t="str">
        <f>'Olieforbrug, TJ'!A115</f>
        <v>2. kvartal 2019</v>
      </c>
      <c r="C115" s="3">
        <f>SUM(C368:C370)</f>
        <v>79757</v>
      </c>
      <c r="D115" s="3">
        <f t="shared" ref="D115:H115" si="72">SUM(D368:D370)</f>
        <v>0</v>
      </c>
      <c r="E115" s="3">
        <f t="shared" si="72"/>
        <v>0</v>
      </c>
      <c r="F115" s="3">
        <f t="shared" si="72"/>
        <v>0</v>
      </c>
      <c r="G115" s="3">
        <f t="shared" si="72"/>
        <v>0</v>
      </c>
      <c r="H115" s="3">
        <f t="shared" si="72"/>
        <v>83702</v>
      </c>
      <c r="I115" s="3">
        <f>SUM(I370)</f>
        <v>0</v>
      </c>
      <c r="J115" s="3"/>
      <c r="L115" s="3">
        <f t="shared" ref="L115" si="73">SUM(L368:L370)</f>
        <v>4352.5039999999999</v>
      </c>
      <c r="M115" s="65"/>
      <c r="N115" s="26" t="str">
        <f>'Olieforbrug, TJ'!M115</f>
        <v>2. Quarter 2019</v>
      </c>
    </row>
    <row r="116" spans="1:14" s="57" customFormat="1" x14ac:dyDescent="0.25">
      <c r="A116" s="32" t="str">
        <f>'Olieforbrug, TJ'!A116</f>
        <v>3. kvartal 2019</v>
      </c>
      <c r="C116" s="3">
        <f>SUM(C371:C373)</f>
        <v>70922</v>
      </c>
      <c r="D116" s="3">
        <f>SUM(D371:D373)</f>
        <v>0</v>
      </c>
      <c r="E116" s="3">
        <f t="shared" ref="E116:H116" si="74">SUM(E371:E373)</f>
        <v>0</v>
      </c>
      <c r="F116" s="3">
        <f t="shared" si="74"/>
        <v>0</v>
      </c>
      <c r="G116" s="3">
        <f t="shared" si="74"/>
        <v>0</v>
      </c>
      <c r="H116" s="3">
        <f t="shared" si="74"/>
        <v>73879</v>
      </c>
      <c r="I116" s="3">
        <f>SUM(I373)</f>
        <v>0</v>
      </c>
      <c r="J116" s="3"/>
      <c r="K116" s="3"/>
      <c r="L116" s="3">
        <f t="shared" ref="L116" si="75">SUM(L371:L373)</f>
        <v>3841.7079999999996</v>
      </c>
      <c r="M116" s="65"/>
      <c r="N116" s="26" t="str">
        <f>'Olieforbrug, TJ'!M116</f>
        <v>3. Quarter 2019</v>
      </c>
    </row>
    <row r="117" spans="1:14" s="57" customFormat="1" x14ac:dyDescent="0.25">
      <c r="A117" s="32" t="str">
        <f>'Olieforbrug, TJ'!A117</f>
        <v>4. kvartal 2019</v>
      </c>
      <c r="C117" s="3">
        <f t="shared" ref="C117:G117" si="76">SUM(C374:C376)</f>
        <v>83749</v>
      </c>
      <c r="D117" s="3">
        <f t="shared" si="76"/>
        <v>0</v>
      </c>
      <c r="E117" s="3">
        <f t="shared" si="76"/>
        <v>0</v>
      </c>
      <c r="F117" s="3">
        <f t="shared" si="76"/>
        <v>0</v>
      </c>
      <c r="G117" s="3">
        <f t="shared" si="76"/>
        <v>0</v>
      </c>
      <c r="H117" s="3">
        <f>SUM(H374:H376)</f>
        <v>89074</v>
      </c>
      <c r="I117" s="3">
        <f>SUM(I376)</f>
        <v>0</v>
      </c>
      <c r="J117" s="3"/>
      <c r="L117" s="3">
        <f>SUM(L374:L376)</f>
        <v>4631.848</v>
      </c>
      <c r="M117" s="65"/>
      <c r="N117" s="26" t="str">
        <f>'Olieforbrug, TJ'!M117</f>
        <v>4. Quarter 2019</v>
      </c>
    </row>
    <row r="118" spans="1:14" s="57" customFormat="1" x14ac:dyDescent="0.25">
      <c r="A118" s="32"/>
      <c r="C118" s="3"/>
      <c r="D118" s="3"/>
      <c r="E118" s="3"/>
      <c r="F118" s="3"/>
      <c r="G118" s="3"/>
      <c r="H118" s="3"/>
      <c r="I118" s="3"/>
      <c r="J118" s="3"/>
      <c r="L118" s="3"/>
      <c r="M118" s="65"/>
      <c r="N118" s="26"/>
    </row>
    <row r="119" spans="1:14" s="57" customFormat="1" x14ac:dyDescent="0.25">
      <c r="A119" s="32" t="str">
        <f>'Olieforbrug, TJ'!A119</f>
        <v>1. kvartal 2020</v>
      </c>
      <c r="C119" s="3">
        <f>SUM(C378:C380)</f>
        <v>81839</v>
      </c>
      <c r="D119" s="3">
        <f t="shared" ref="D119:H119" si="77">SUM(D378:D380)</f>
        <v>0</v>
      </c>
      <c r="E119" s="3">
        <f t="shared" si="77"/>
        <v>0</v>
      </c>
      <c r="F119" s="3">
        <f t="shared" si="77"/>
        <v>0</v>
      </c>
      <c r="G119" s="3">
        <f t="shared" si="77"/>
        <v>0</v>
      </c>
      <c r="H119" s="3">
        <f t="shared" si="77"/>
        <v>86135</v>
      </c>
      <c r="I119" s="3">
        <f>SUM(I380)</f>
        <v>0</v>
      </c>
      <c r="J119" s="3"/>
      <c r="K119" s="3"/>
      <c r="L119" s="3">
        <f t="shared" ref="L119" si="78">SUM(L378:L380)</f>
        <v>4479.0200000000004</v>
      </c>
      <c r="M119" s="65"/>
      <c r="N119" s="26" t="str">
        <f>'Olieforbrug, TJ'!M119</f>
        <v>1. Quarter 2020</v>
      </c>
    </row>
    <row r="120" spans="1:14" s="57" customFormat="1" x14ac:dyDescent="0.25">
      <c r="A120" s="32" t="str">
        <f>'Olieforbrug, TJ'!A120</f>
        <v>2. kvartal 2020</v>
      </c>
      <c r="C120" s="3">
        <f t="shared" ref="C120:H120" si="79">SUM(C381:C383)</f>
        <v>81053</v>
      </c>
      <c r="D120" s="3">
        <f t="shared" si="79"/>
        <v>0</v>
      </c>
      <c r="E120" s="3">
        <f t="shared" si="79"/>
        <v>0</v>
      </c>
      <c r="F120" s="3">
        <f t="shared" si="79"/>
        <v>0</v>
      </c>
      <c r="G120" s="3">
        <f t="shared" si="79"/>
        <v>0</v>
      </c>
      <c r="H120" s="3">
        <f t="shared" si="79"/>
        <v>83107</v>
      </c>
      <c r="I120" s="3">
        <f>SUM(I383)</f>
        <v>0</v>
      </c>
      <c r="J120" s="3"/>
      <c r="L120" s="3">
        <f>SUM(L381:L383)</f>
        <v>4321.5640000000003</v>
      </c>
      <c r="M120" s="65"/>
      <c r="N120" s="26" t="str">
        <f>'Olieforbrug, TJ'!M120</f>
        <v>2. Quarter 2020</v>
      </c>
    </row>
    <row r="121" spans="1:14" s="57" customFormat="1" x14ac:dyDescent="0.25">
      <c r="A121" s="32" t="str">
        <f>'Olieforbrug, TJ'!A121</f>
        <v>3. kvartal 2020</v>
      </c>
      <c r="C121" s="3">
        <f>SUM(C384:C386)</f>
        <v>67547</v>
      </c>
      <c r="D121" s="3">
        <f t="shared" ref="D121:H121" si="80">SUM(D384:D386)</f>
        <v>0</v>
      </c>
      <c r="E121" s="3">
        <f t="shared" si="80"/>
        <v>0</v>
      </c>
      <c r="F121" s="3">
        <f t="shared" si="80"/>
        <v>0</v>
      </c>
      <c r="G121" s="3">
        <f t="shared" si="80"/>
        <v>0</v>
      </c>
      <c r="H121" s="3">
        <f t="shared" si="80"/>
        <v>70750</v>
      </c>
      <c r="I121" s="3">
        <f>SUM(I386)</f>
        <v>0</v>
      </c>
      <c r="J121" s="3"/>
      <c r="K121" s="3"/>
      <c r="L121" s="3">
        <f t="shared" ref="L121" si="81">SUM(L384:L386)</f>
        <v>3679</v>
      </c>
      <c r="M121" s="65"/>
      <c r="N121" s="26" t="str">
        <f>'Olieforbrug, TJ'!M121</f>
        <v>3. Quarter 2020</v>
      </c>
    </row>
    <row r="122" spans="1:14" s="57" customFormat="1" x14ac:dyDescent="0.25">
      <c r="A122" s="32" t="str">
        <f>'Olieforbrug, TJ'!A122</f>
        <v>4. kvartal 2020</v>
      </c>
      <c r="C122" s="3">
        <f>SUM(C387:C389)</f>
        <v>77379</v>
      </c>
      <c r="D122" s="3">
        <f t="shared" ref="D122:H122" si="82">SUM(D387:D389)</f>
        <v>0</v>
      </c>
      <c r="E122" s="3">
        <f t="shared" si="82"/>
        <v>0</v>
      </c>
      <c r="F122" s="3">
        <f t="shared" si="82"/>
        <v>0</v>
      </c>
      <c r="G122" s="3">
        <f t="shared" si="82"/>
        <v>0</v>
      </c>
      <c r="H122" s="3">
        <f t="shared" si="82"/>
        <v>80636</v>
      </c>
      <c r="I122" s="3">
        <f>SUM(I389)</f>
        <v>0</v>
      </c>
      <c r="J122" s="3"/>
      <c r="L122" s="3">
        <f t="shared" ref="L122" si="83">SUM(L387:L389)</f>
        <v>4193.0720000000001</v>
      </c>
      <c r="M122" s="65"/>
      <c r="N122" s="26" t="str">
        <f>'Olieforbrug, TJ'!M122</f>
        <v>4. Quarter 2020</v>
      </c>
    </row>
    <row r="123" spans="1:14" s="57" customFormat="1" x14ac:dyDescent="0.25">
      <c r="A123" s="32"/>
      <c r="C123" s="3"/>
      <c r="D123" s="3"/>
      <c r="E123" s="3"/>
      <c r="F123" s="3"/>
      <c r="G123" s="3"/>
      <c r="H123" s="3"/>
      <c r="I123" s="3"/>
      <c r="J123" s="3"/>
      <c r="L123" s="3"/>
      <c r="M123" s="65"/>
      <c r="N123" s="26"/>
    </row>
    <row r="124" spans="1:14" s="57" customFormat="1" x14ac:dyDescent="0.25">
      <c r="A124" s="32" t="str">
        <f>'Olieforbrug, TJ'!A124</f>
        <v>1. kvartal 2021</v>
      </c>
      <c r="C124" s="3">
        <f>SUM(C391:C393)</f>
        <v>83260</v>
      </c>
      <c r="D124" s="3">
        <f t="shared" ref="D124:H124" si="84">SUM(D391:D393)</f>
        <v>0</v>
      </c>
      <c r="E124" s="3">
        <f t="shared" si="84"/>
        <v>0</v>
      </c>
      <c r="F124" s="3">
        <f t="shared" si="84"/>
        <v>0</v>
      </c>
      <c r="G124" s="3">
        <f t="shared" si="84"/>
        <v>0</v>
      </c>
      <c r="H124" s="3">
        <f t="shared" si="84"/>
        <v>84521</v>
      </c>
      <c r="I124" s="3">
        <f>SUM(I393)</f>
        <v>0</v>
      </c>
      <c r="J124" s="3"/>
      <c r="L124" s="3">
        <f t="shared" ref="L124" si="85">SUM(L391:L393)</f>
        <v>4395.0920000000006</v>
      </c>
      <c r="M124" s="65"/>
      <c r="N124" s="26" t="str">
        <f>'Olieforbrug, TJ'!M124</f>
        <v>1. Quarter 2021</v>
      </c>
    </row>
    <row r="125" spans="1:14" s="57" customFormat="1" x14ac:dyDescent="0.25">
      <c r="A125" s="32" t="str">
        <f>'Olieforbrug, TJ'!A125</f>
        <v>2. kvartal 2021</v>
      </c>
      <c r="C125" s="3">
        <f>SUM(C394:C396)</f>
        <v>80355</v>
      </c>
      <c r="D125" s="3">
        <f t="shared" ref="D125:H125" si="86">SUM(D394:D396)</f>
        <v>0</v>
      </c>
      <c r="E125" s="3">
        <f t="shared" si="86"/>
        <v>0</v>
      </c>
      <c r="F125" s="3">
        <f t="shared" si="86"/>
        <v>0</v>
      </c>
      <c r="G125" s="3">
        <f t="shared" si="86"/>
        <v>0</v>
      </c>
      <c r="H125" s="3">
        <f t="shared" si="86"/>
        <v>83145</v>
      </c>
      <c r="I125" s="3">
        <f>SUM(I396)</f>
        <v>0</v>
      </c>
      <c r="J125" s="3"/>
      <c r="L125" s="3">
        <f t="shared" ref="L125" si="87">SUM(L394:L396)</f>
        <v>4323.54</v>
      </c>
      <c r="M125" s="65"/>
      <c r="N125" s="26" t="str">
        <f>'Olieforbrug, TJ'!M125</f>
        <v>2. Quarter 2021</v>
      </c>
    </row>
    <row r="126" spans="1:14" s="57" customFormat="1" x14ac:dyDescent="0.25">
      <c r="A126" s="32" t="str">
        <f>'Olieforbrug, TJ'!A126</f>
        <v>3. kvartal 2021</v>
      </c>
      <c r="C126" s="3"/>
      <c r="D126" s="3"/>
      <c r="E126" s="3"/>
      <c r="F126" s="3"/>
      <c r="G126" s="3"/>
      <c r="H126" s="3"/>
      <c r="I126" s="3"/>
      <c r="J126" s="3"/>
      <c r="L126" s="3"/>
      <c r="M126" s="65"/>
      <c r="N126" s="26" t="str">
        <f>'Olieforbrug, TJ'!M126</f>
        <v>3. Quarter 2021</v>
      </c>
    </row>
    <row r="127" spans="1:14" s="57" customFormat="1" x14ac:dyDescent="0.25">
      <c r="A127" s="32" t="str">
        <f>'Olieforbrug, TJ'!A127</f>
        <v>4. kvartal 2021</v>
      </c>
      <c r="C127" s="3"/>
      <c r="D127" s="3"/>
      <c r="E127" s="3"/>
      <c r="F127" s="3"/>
      <c r="G127" s="3"/>
      <c r="H127" s="3"/>
      <c r="I127" s="3"/>
      <c r="J127" s="3"/>
      <c r="L127" s="3"/>
      <c r="M127" s="65"/>
      <c r="N127" s="26" t="str">
        <f>'Olieforbrug, TJ'!M127</f>
        <v>4. Quarter 2021</v>
      </c>
    </row>
    <row r="128" spans="1:14" x14ac:dyDescent="0.25">
      <c r="A128" s="32"/>
      <c r="J128" s="3"/>
      <c r="K128" s="3"/>
      <c r="L128" s="3"/>
      <c r="M128" s="3"/>
      <c r="N128" s="26"/>
    </row>
    <row r="129" spans="1:14" ht="13.5" thickBot="1" x14ac:dyDescent="0.35">
      <c r="A129" s="2"/>
      <c r="C129" s="25"/>
      <c r="D129" s="25"/>
      <c r="E129" s="25"/>
      <c r="F129" s="25"/>
      <c r="G129" s="25"/>
      <c r="H129" s="25"/>
      <c r="I129" s="25"/>
      <c r="J129" s="3"/>
      <c r="K129" s="3"/>
      <c r="L129" s="25"/>
      <c r="N129" s="2"/>
    </row>
    <row r="130" spans="1:14" ht="13" x14ac:dyDescent="0.3">
      <c r="A130" s="37">
        <v>2001</v>
      </c>
      <c r="C130" s="34"/>
      <c r="D130" s="34"/>
      <c r="E130" s="34"/>
      <c r="F130" s="34"/>
      <c r="G130" s="34"/>
      <c r="H130" s="34"/>
      <c r="I130" s="34"/>
      <c r="J130" s="7"/>
      <c r="K130" s="7"/>
      <c r="L130" s="34"/>
      <c r="N130" s="37">
        <v>2001</v>
      </c>
    </row>
    <row r="131" spans="1:14" x14ac:dyDescent="0.25">
      <c r="A131" s="33" t="s">
        <v>102</v>
      </c>
      <c r="C131" s="3">
        <v>26085</v>
      </c>
      <c r="D131" s="3">
        <v>0</v>
      </c>
      <c r="E131" s="3">
        <v>0</v>
      </c>
      <c r="F131" s="3">
        <v>0</v>
      </c>
      <c r="G131" s="3">
        <v>0</v>
      </c>
      <c r="H131" s="3">
        <v>26085</v>
      </c>
      <c r="I131" s="3">
        <v>0</v>
      </c>
      <c r="L131" s="16"/>
      <c r="N131" s="23" t="s">
        <v>115</v>
      </c>
    </row>
    <row r="132" spans="1:14" x14ac:dyDescent="0.25">
      <c r="A132" s="33" t="s">
        <v>103</v>
      </c>
      <c r="C132" s="3">
        <v>24845</v>
      </c>
      <c r="D132" s="3">
        <v>0</v>
      </c>
      <c r="E132" s="3">
        <v>0</v>
      </c>
      <c r="F132" s="3">
        <v>0</v>
      </c>
      <c r="G132" s="3">
        <v>0</v>
      </c>
      <c r="H132" s="3">
        <v>24845</v>
      </c>
      <c r="I132" s="3">
        <v>0</v>
      </c>
      <c r="L132" s="16"/>
      <c r="N132" s="23" t="s">
        <v>116</v>
      </c>
    </row>
    <row r="133" spans="1:14" x14ac:dyDescent="0.25">
      <c r="A133" s="33" t="s">
        <v>104</v>
      </c>
      <c r="C133" s="3">
        <v>20962</v>
      </c>
      <c r="D133" s="3">
        <v>0</v>
      </c>
      <c r="E133" s="3">
        <v>0</v>
      </c>
      <c r="F133" s="3">
        <v>0</v>
      </c>
      <c r="G133" s="3">
        <v>0</v>
      </c>
      <c r="H133" s="3">
        <v>20962</v>
      </c>
      <c r="I133" s="3">
        <v>0</v>
      </c>
      <c r="L133" s="16"/>
      <c r="N133" s="23" t="s">
        <v>117</v>
      </c>
    </row>
    <row r="134" spans="1:14" x14ac:dyDescent="0.25">
      <c r="A134" s="33" t="s">
        <v>105</v>
      </c>
      <c r="B134" s="15"/>
      <c r="C134" s="16">
        <v>25777</v>
      </c>
      <c r="D134" s="16">
        <v>0</v>
      </c>
      <c r="E134" s="16">
        <v>0</v>
      </c>
      <c r="F134" s="16">
        <v>0</v>
      </c>
      <c r="G134" s="16">
        <v>0</v>
      </c>
      <c r="H134" s="16">
        <v>25777</v>
      </c>
      <c r="I134" s="16">
        <v>0</v>
      </c>
      <c r="J134" s="15"/>
      <c r="K134" s="15"/>
      <c r="L134" s="16"/>
      <c r="N134" s="23" t="s">
        <v>118</v>
      </c>
    </row>
    <row r="135" spans="1:14" x14ac:dyDescent="0.25">
      <c r="A135" s="33" t="s">
        <v>106</v>
      </c>
      <c r="B135" s="15"/>
      <c r="C135" s="16">
        <v>27857</v>
      </c>
      <c r="D135" s="16">
        <v>0</v>
      </c>
      <c r="E135" s="16">
        <v>0</v>
      </c>
      <c r="F135" s="16">
        <v>0</v>
      </c>
      <c r="G135" s="16">
        <v>0</v>
      </c>
      <c r="H135" s="16">
        <v>27857</v>
      </c>
      <c r="I135" s="16">
        <v>0</v>
      </c>
      <c r="J135" s="15"/>
      <c r="K135" s="15"/>
      <c r="L135" s="16"/>
      <c r="N135" s="23" t="s">
        <v>119</v>
      </c>
    </row>
    <row r="136" spans="1:14" x14ac:dyDescent="0.25">
      <c r="A136" s="33" t="s">
        <v>107</v>
      </c>
      <c r="B136" s="15"/>
      <c r="C136" s="16">
        <v>26645</v>
      </c>
      <c r="D136" s="16">
        <v>0</v>
      </c>
      <c r="E136" s="16">
        <v>0</v>
      </c>
      <c r="F136" s="16">
        <v>0</v>
      </c>
      <c r="G136" s="16">
        <v>0</v>
      </c>
      <c r="H136" s="16">
        <v>26645</v>
      </c>
      <c r="I136" s="16">
        <v>0</v>
      </c>
      <c r="J136" s="15"/>
      <c r="K136" s="15"/>
      <c r="L136" s="16"/>
      <c r="N136" s="23" t="s">
        <v>120</v>
      </c>
    </row>
    <row r="137" spans="1:14" x14ac:dyDescent="0.25">
      <c r="A137" s="33" t="s">
        <v>108</v>
      </c>
      <c r="B137" s="15"/>
      <c r="C137" s="16">
        <v>27213</v>
      </c>
      <c r="D137" s="16">
        <v>0</v>
      </c>
      <c r="E137" s="16">
        <v>0</v>
      </c>
      <c r="F137" s="16">
        <v>0</v>
      </c>
      <c r="G137" s="16">
        <v>0</v>
      </c>
      <c r="H137" s="16">
        <v>27213</v>
      </c>
      <c r="I137" s="16">
        <v>0</v>
      </c>
      <c r="J137" s="15"/>
      <c r="K137" s="15"/>
      <c r="L137" s="16"/>
      <c r="N137" s="23" t="s">
        <v>121</v>
      </c>
    </row>
    <row r="138" spans="1:14" x14ac:dyDescent="0.25">
      <c r="A138" s="33" t="s">
        <v>109</v>
      </c>
      <c r="B138" s="15"/>
      <c r="C138" s="16">
        <v>28353</v>
      </c>
      <c r="D138" s="16">
        <v>0</v>
      </c>
      <c r="E138" s="16">
        <v>0</v>
      </c>
      <c r="F138" s="16">
        <v>0</v>
      </c>
      <c r="G138" s="16">
        <v>0</v>
      </c>
      <c r="H138" s="16">
        <v>28353</v>
      </c>
      <c r="I138" s="16">
        <v>0</v>
      </c>
      <c r="J138" s="15"/>
      <c r="K138" s="15"/>
      <c r="L138" s="16"/>
      <c r="N138" s="23" t="s">
        <v>122</v>
      </c>
    </row>
    <row r="139" spans="1:14" x14ac:dyDescent="0.25">
      <c r="A139" s="33" t="s">
        <v>110</v>
      </c>
      <c r="B139" s="15"/>
      <c r="C139" s="16">
        <v>20344</v>
      </c>
      <c r="D139" s="16">
        <v>0</v>
      </c>
      <c r="E139" s="16">
        <v>0</v>
      </c>
      <c r="F139" s="16">
        <v>0</v>
      </c>
      <c r="G139" s="16">
        <v>0</v>
      </c>
      <c r="H139" s="16">
        <v>20344</v>
      </c>
      <c r="I139" s="16">
        <v>0</v>
      </c>
      <c r="J139" s="15"/>
      <c r="K139" s="15"/>
      <c r="L139" s="16"/>
      <c r="N139" s="23" t="s">
        <v>123</v>
      </c>
    </row>
    <row r="140" spans="1:14" x14ac:dyDescent="0.25">
      <c r="A140" s="33" t="s">
        <v>111</v>
      </c>
      <c r="B140" s="15"/>
      <c r="C140" s="16">
        <v>25048</v>
      </c>
      <c r="D140" s="16">
        <v>0</v>
      </c>
      <c r="E140" s="16">
        <v>0</v>
      </c>
      <c r="F140" s="16">
        <v>0</v>
      </c>
      <c r="G140" s="16">
        <v>0</v>
      </c>
      <c r="H140" s="16">
        <v>25048</v>
      </c>
      <c r="I140" s="16">
        <v>0</v>
      </c>
      <c r="J140" s="15"/>
      <c r="K140" s="15"/>
      <c r="L140" s="16"/>
      <c r="N140" s="23" t="s">
        <v>124</v>
      </c>
    </row>
    <row r="141" spans="1:14" x14ac:dyDescent="0.25">
      <c r="A141" s="33" t="s">
        <v>112</v>
      </c>
      <c r="B141" s="15"/>
      <c r="C141" s="16">
        <v>23329</v>
      </c>
      <c r="D141" s="16">
        <v>0</v>
      </c>
      <c r="E141" s="16">
        <v>0</v>
      </c>
      <c r="F141" s="16">
        <v>0</v>
      </c>
      <c r="G141" s="16">
        <v>0</v>
      </c>
      <c r="H141" s="16">
        <v>23329</v>
      </c>
      <c r="I141" s="16">
        <v>0</v>
      </c>
      <c r="J141" s="15"/>
      <c r="K141" s="15"/>
      <c r="L141" s="16"/>
      <c r="N141" s="23" t="s">
        <v>125</v>
      </c>
    </row>
    <row r="142" spans="1:14" ht="13" thickBot="1" x14ac:dyDescent="0.3">
      <c r="A142" s="41" t="s">
        <v>113</v>
      </c>
      <c r="C142" s="42">
        <v>26531</v>
      </c>
      <c r="D142" s="42">
        <v>0</v>
      </c>
      <c r="E142" s="42">
        <v>0</v>
      </c>
      <c r="F142" s="42">
        <v>0</v>
      </c>
      <c r="G142" s="42">
        <v>0</v>
      </c>
      <c r="H142" s="42">
        <v>26531</v>
      </c>
      <c r="I142" s="42">
        <v>0</v>
      </c>
      <c r="J142" s="2"/>
      <c r="K142" s="2"/>
      <c r="L142" s="42"/>
      <c r="N142" s="43" t="s">
        <v>113</v>
      </c>
    </row>
    <row r="143" spans="1:14" ht="13" x14ac:dyDescent="0.3">
      <c r="A143" s="37">
        <v>2002</v>
      </c>
      <c r="B143" s="15"/>
      <c r="C143" s="16"/>
      <c r="D143" s="16"/>
      <c r="E143" s="16"/>
      <c r="F143" s="16"/>
      <c r="G143" s="16"/>
      <c r="H143" s="16"/>
      <c r="I143" s="16"/>
      <c r="M143" s="3"/>
      <c r="N143" s="37">
        <v>2002</v>
      </c>
    </row>
    <row r="144" spans="1:14" x14ac:dyDescent="0.25">
      <c r="A144" s="33" t="s">
        <v>102</v>
      </c>
      <c r="B144" s="15"/>
      <c r="C144" s="16">
        <v>27988</v>
      </c>
      <c r="D144" s="16">
        <v>0</v>
      </c>
      <c r="E144" s="16">
        <v>0</v>
      </c>
      <c r="F144" s="16">
        <v>0</v>
      </c>
      <c r="G144" s="16">
        <v>0</v>
      </c>
      <c r="H144" s="16">
        <v>27988</v>
      </c>
      <c r="I144" s="16">
        <v>0</v>
      </c>
      <c r="J144" s="15"/>
      <c r="K144" s="15"/>
      <c r="L144" s="16"/>
      <c r="N144" s="23" t="s">
        <v>115</v>
      </c>
    </row>
    <row r="145" spans="1:14" x14ac:dyDescent="0.25">
      <c r="A145" s="33" t="s">
        <v>103</v>
      </c>
      <c r="B145" s="15"/>
      <c r="C145" s="16">
        <v>26202</v>
      </c>
      <c r="D145" s="16">
        <v>0</v>
      </c>
      <c r="E145" s="16">
        <v>0</v>
      </c>
      <c r="F145" s="16">
        <v>0</v>
      </c>
      <c r="G145" s="16">
        <v>0</v>
      </c>
      <c r="H145" s="16">
        <v>26202</v>
      </c>
      <c r="I145" s="16">
        <v>0</v>
      </c>
      <c r="J145" s="15"/>
      <c r="K145" s="15"/>
      <c r="L145" s="16"/>
      <c r="N145" s="23" t="s">
        <v>116</v>
      </c>
    </row>
    <row r="146" spans="1:14" x14ac:dyDescent="0.25">
      <c r="A146" s="33" t="s">
        <v>104</v>
      </c>
      <c r="B146" s="15"/>
      <c r="C146" s="16">
        <v>28030</v>
      </c>
      <c r="D146" s="16">
        <v>0</v>
      </c>
      <c r="E146" s="16">
        <v>0</v>
      </c>
      <c r="F146" s="16">
        <v>0</v>
      </c>
      <c r="G146" s="16">
        <v>0</v>
      </c>
      <c r="H146" s="16">
        <v>28030</v>
      </c>
      <c r="I146" s="16">
        <v>0</v>
      </c>
      <c r="J146" s="15"/>
      <c r="K146" s="15"/>
      <c r="L146" s="16"/>
      <c r="N146" s="23" t="s">
        <v>117</v>
      </c>
    </row>
    <row r="147" spans="1:14" x14ac:dyDescent="0.25">
      <c r="A147" s="33" t="s">
        <v>105</v>
      </c>
      <c r="B147" s="15"/>
      <c r="C147" s="16">
        <v>22300</v>
      </c>
      <c r="D147" s="16">
        <v>0</v>
      </c>
      <c r="E147" s="16">
        <v>0</v>
      </c>
      <c r="F147" s="16">
        <v>0</v>
      </c>
      <c r="G147" s="16">
        <v>0</v>
      </c>
      <c r="H147" s="16">
        <v>22300</v>
      </c>
      <c r="I147" s="16">
        <v>0</v>
      </c>
      <c r="J147" s="15"/>
      <c r="K147" s="15"/>
      <c r="L147" s="16"/>
      <c r="N147" s="23" t="s">
        <v>118</v>
      </c>
    </row>
    <row r="148" spans="1:14" x14ac:dyDescent="0.25">
      <c r="A148" s="33" t="s">
        <v>106</v>
      </c>
      <c r="B148" s="15"/>
      <c r="C148" s="16">
        <v>23919</v>
      </c>
      <c r="D148" s="16">
        <v>0</v>
      </c>
      <c r="E148" s="16">
        <v>0</v>
      </c>
      <c r="F148" s="16">
        <v>0</v>
      </c>
      <c r="G148" s="16">
        <v>0</v>
      </c>
      <c r="H148" s="16">
        <v>23919</v>
      </c>
      <c r="I148" s="16">
        <v>0</v>
      </c>
      <c r="J148" s="15"/>
      <c r="K148" s="15"/>
      <c r="L148" s="16"/>
      <c r="N148" s="23" t="s">
        <v>119</v>
      </c>
    </row>
    <row r="149" spans="1:14" x14ac:dyDescent="0.25">
      <c r="A149" s="33" t="s">
        <v>107</v>
      </c>
      <c r="B149" s="15"/>
      <c r="C149" s="16">
        <v>23577</v>
      </c>
      <c r="D149" s="16">
        <v>0</v>
      </c>
      <c r="E149" s="16">
        <v>0</v>
      </c>
      <c r="F149" s="16">
        <v>0</v>
      </c>
      <c r="G149" s="16">
        <v>0</v>
      </c>
      <c r="H149" s="16">
        <v>23577</v>
      </c>
      <c r="I149" s="16">
        <v>0</v>
      </c>
      <c r="J149" s="15"/>
      <c r="K149" s="15"/>
      <c r="L149" s="16"/>
      <c r="N149" s="23" t="s">
        <v>120</v>
      </c>
    </row>
    <row r="150" spans="1:14" x14ac:dyDescent="0.25">
      <c r="A150" s="33" t="s">
        <v>108</v>
      </c>
      <c r="B150" s="15"/>
      <c r="C150" s="16">
        <v>26272</v>
      </c>
      <c r="D150" s="16">
        <v>0</v>
      </c>
      <c r="E150" s="16">
        <v>0</v>
      </c>
      <c r="F150" s="16">
        <v>0</v>
      </c>
      <c r="G150" s="16">
        <v>0</v>
      </c>
      <c r="H150" s="16">
        <v>26272</v>
      </c>
      <c r="I150" s="16">
        <v>0</v>
      </c>
      <c r="J150" s="15"/>
      <c r="K150" s="15"/>
      <c r="L150" s="16"/>
      <c r="N150" s="23" t="s">
        <v>121</v>
      </c>
    </row>
    <row r="151" spans="1:14" x14ac:dyDescent="0.25">
      <c r="A151" s="33" t="s">
        <v>109</v>
      </c>
      <c r="B151" s="15"/>
      <c r="C151" s="16">
        <v>23894</v>
      </c>
      <c r="D151" s="16">
        <v>0</v>
      </c>
      <c r="E151" s="16">
        <v>0</v>
      </c>
      <c r="F151" s="16">
        <v>0</v>
      </c>
      <c r="G151" s="16">
        <v>0</v>
      </c>
      <c r="H151" s="16">
        <v>23894</v>
      </c>
      <c r="I151" s="16">
        <v>0</v>
      </c>
      <c r="J151" s="15"/>
      <c r="K151" s="15"/>
      <c r="L151" s="16"/>
      <c r="N151" s="23" t="s">
        <v>122</v>
      </c>
    </row>
    <row r="152" spans="1:14" x14ac:dyDescent="0.25">
      <c r="A152" s="33" t="s">
        <v>110</v>
      </c>
      <c r="B152" s="15"/>
      <c r="C152" s="16">
        <v>23978</v>
      </c>
      <c r="D152" s="16">
        <v>0</v>
      </c>
      <c r="E152" s="16">
        <v>0</v>
      </c>
      <c r="F152" s="16">
        <v>0</v>
      </c>
      <c r="G152" s="16">
        <v>0</v>
      </c>
      <c r="H152" s="16">
        <v>23978</v>
      </c>
      <c r="I152" s="16">
        <v>0</v>
      </c>
      <c r="J152" s="15"/>
      <c r="K152" s="15"/>
      <c r="L152" s="16"/>
      <c r="N152" s="23" t="s">
        <v>123</v>
      </c>
    </row>
    <row r="153" spans="1:14" x14ac:dyDescent="0.25">
      <c r="A153" s="33" t="s">
        <v>111</v>
      </c>
      <c r="B153" s="15"/>
      <c r="C153" s="16">
        <v>19221</v>
      </c>
      <c r="D153" s="16">
        <v>0</v>
      </c>
      <c r="E153" s="16">
        <v>0</v>
      </c>
      <c r="F153" s="16">
        <v>0</v>
      </c>
      <c r="G153" s="16">
        <v>0</v>
      </c>
      <c r="H153" s="16">
        <v>19221</v>
      </c>
      <c r="I153" s="16">
        <v>0</v>
      </c>
      <c r="J153" s="15"/>
      <c r="K153" s="15"/>
      <c r="L153" s="16"/>
      <c r="N153" s="23" t="s">
        <v>124</v>
      </c>
    </row>
    <row r="154" spans="1:14" x14ac:dyDescent="0.25">
      <c r="A154" s="33" t="s">
        <v>112</v>
      </c>
      <c r="B154" s="15"/>
      <c r="C154" s="16">
        <v>20100</v>
      </c>
      <c r="D154" s="16">
        <v>0</v>
      </c>
      <c r="E154" s="16">
        <v>0</v>
      </c>
      <c r="F154" s="16">
        <v>0</v>
      </c>
      <c r="G154" s="16">
        <v>0</v>
      </c>
      <c r="H154" s="16">
        <v>20100</v>
      </c>
      <c r="I154" s="16">
        <v>0</v>
      </c>
      <c r="J154" s="15"/>
      <c r="K154" s="15"/>
      <c r="L154" s="16"/>
      <c r="N154" s="23" t="s">
        <v>125</v>
      </c>
    </row>
    <row r="155" spans="1:14" ht="13" thickBot="1" x14ac:dyDescent="0.3">
      <c r="A155" s="41" t="s">
        <v>113</v>
      </c>
      <c r="C155" s="42">
        <v>26769</v>
      </c>
      <c r="D155" s="42">
        <v>0</v>
      </c>
      <c r="E155" s="42">
        <v>0</v>
      </c>
      <c r="F155" s="42">
        <v>0</v>
      </c>
      <c r="G155" s="42">
        <v>0</v>
      </c>
      <c r="H155" s="42">
        <v>26769</v>
      </c>
      <c r="I155" s="42">
        <v>0</v>
      </c>
      <c r="J155" s="2"/>
      <c r="K155" s="2"/>
      <c r="L155" s="42"/>
      <c r="N155" s="43" t="s">
        <v>113</v>
      </c>
    </row>
    <row r="156" spans="1:14" ht="13" x14ac:dyDescent="0.3">
      <c r="A156" s="37">
        <v>2003</v>
      </c>
      <c r="B156" s="15"/>
      <c r="C156" s="16"/>
      <c r="D156" s="16"/>
      <c r="E156" s="16"/>
      <c r="F156" s="16"/>
      <c r="G156" s="16"/>
      <c r="H156" s="16"/>
      <c r="I156" s="16"/>
      <c r="M156" s="3"/>
      <c r="N156" s="37">
        <v>2003</v>
      </c>
    </row>
    <row r="157" spans="1:14" x14ac:dyDescent="0.25">
      <c r="A157" s="33" t="s">
        <v>102</v>
      </c>
      <c r="B157" s="15"/>
      <c r="C157" s="16">
        <v>23864</v>
      </c>
      <c r="D157" s="16">
        <v>0</v>
      </c>
      <c r="E157" s="16">
        <v>0</v>
      </c>
      <c r="F157" s="16">
        <v>0</v>
      </c>
      <c r="G157" s="16">
        <v>0</v>
      </c>
      <c r="H157" s="16">
        <v>23864</v>
      </c>
      <c r="I157" s="16">
        <v>0</v>
      </c>
      <c r="J157" s="15"/>
      <c r="K157" s="15"/>
      <c r="L157" s="16"/>
      <c r="N157" s="23" t="s">
        <v>115</v>
      </c>
    </row>
    <row r="158" spans="1:14" x14ac:dyDescent="0.25">
      <c r="A158" s="33" t="s">
        <v>103</v>
      </c>
      <c r="B158" s="15"/>
      <c r="C158" s="16">
        <v>23572</v>
      </c>
      <c r="D158" s="16">
        <v>0</v>
      </c>
      <c r="E158" s="16">
        <v>0</v>
      </c>
      <c r="F158" s="16">
        <v>0</v>
      </c>
      <c r="G158" s="16">
        <v>0</v>
      </c>
      <c r="H158" s="16">
        <v>23572</v>
      </c>
      <c r="I158" s="16">
        <v>0</v>
      </c>
      <c r="J158" s="15"/>
      <c r="K158" s="15"/>
      <c r="L158" s="16"/>
      <c r="N158" s="23" t="s">
        <v>116</v>
      </c>
    </row>
    <row r="159" spans="1:14" x14ac:dyDescent="0.25">
      <c r="A159" s="33" t="s">
        <v>104</v>
      </c>
      <c r="B159" s="15"/>
      <c r="C159" s="16">
        <v>27505</v>
      </c>
      <c r="D159" s="16">
        <v>0</v>
      </c>
      <c r="E159" s="16">
        <v>0</v>
      </c>
      <c r="F159" s="16">
        <v>0</v>
      </c>
      <c r="G159" s="16">
        <v>0</v>
      </c>
      <c r="H159" s="16">
        <v>27505</v>
      </c>
      <c r="I159" s="16">
        <v>0</v>
      </c>
      <c r="J159" s="15"/>
      <c r="K159" s="15"/>
      <c r="L159" s="16"/>
      <c r="N159" s="23" t="s">
        <v>117</v>
      </c>
    </row>
    <row r="160" spans="1:14" x14ac:dyDescent="0.25">
      <c r="A160" s="33" t="s">
        <v>105</v>
      </c>
      <c r="B160" s="15"/>
      <c r="C160" s="16">
        <v>26366</v>
      </c>
      <c r="D160" s="16">
        <v>0</v>
      </c>
      <c r="E160" s="16">
        <v>0</v>
      </c>
      <c r="F160" s="16">
        <v>0</v>
      </c>
      <c r="G160" s="16">
        <v>0</v>
      </c>
      <c r="H160" s="16">
        <v>26366</v>
      </c>
      <c r="I160" s="16">
        <v>0</v>
      </c>
      <c r="J160" s="15"/>
      <c r="K160" s="15"/>
      <c r="L160" s="16"/>
      <c r="N160" s="23" t="s">
        <v>118</v>
      </c>
    </row>
    <row r="161" spans="1:14" x14ac:dyDescent="0.25">
      <c r="A161" s="33" t="s">
        <v>106</v>
      </c>
      <c r="B161" s="15"/>
      <c r="C161" s="16">
        <v>28358</v>
      </c>
      <c r="D161" s="16">
        <v>0</v>
      </c>
      <c r="E161" s="16">
        <v>0</v>
      </c>
      <c r="F161" s="16">
        <v>0</v>
      </c>
      <c r="G161" s="16">
        <v>0</v>
      </c>
      <c r="H161" s="16">
        <v>28358</v>
      </c>
      <c r="I161" s="16">
        <v>0</v>
      </c>
      <c r="J161" s="15"/>
      <c r="K161" s="15"/>
      <c r="L161" s="16"/>
      <c r="N161" s="23" t="s">
        <v>119</v>
      </c>
    </row>
    <row r="162" spans="1:14" x14ac:dyDescent="0.25">
      <c r="A162" s="33" t="s">
        <v>107</v>
      </c>
      <c r="B162" s="15"/>
      <c r="C162" s="16">
        <v>28254</v>
      </c>
      <c r="D162" s="16">
        <v>0</v>
      </c>
      <c r="E162" s="16">
        <v>0</v>
      </c>
      <c r="F162" s="16">
        <v>0</v>
      </c>
      <c r="G162" s="16">
        <v>0</v>
      </c>
      <c r="H162" s="16">
        <v>28254</v>
      </c>
      <c r="I162" s="16">
        <v>0</v>
      </c>
      <c r="J162" s="15"/>
      <c r="K162" s="15"/>
      <c r="L162" s="16"/>
      <c r="N162" s="23" t="s">
        <v>120</v>
      </c>
    </row>
    <row r="163" spans="1:14" x14ac:dyDescent="0.25">
      <c r="A163" s="33" t="s">
        <v>108</v>
      </c>
      <c r="B163" s="15"/>
      <c r="C163" s="16">
        <v>28698</v>
      </c>
      <c r="D163" s="16">
        <v>0</v>
      </c>
      <c r="E163" s="16">
        <v>0</v>
      </c>
      <c r="F163" s="16">
        <v>0</v>
      </c>
      <c r="G163" s="16">
        <v>0</v>
      </c>
      <c r="H163" s="16">
        <v>28698</v>
      </c>
      <c r="I163" s="16">
        <v>0</v>
      </c>
      <c r="J163" s="15"/>
      <c r="K163" s="15"/>
      <c r="L163" s="16"/>
      <c r="N163" s="23" t="s">
        <v>121</v>
      </c>
    </row>
    <row r="164" spans="1:14" x14ac:dyDescent="0.25">
      <c r="A164" s="33" t="s">
        <v>109</v>
      </c>
      <c r="B164" s="15"/>
      <c r="C164" s="16">
        <v>30505</v>
      </c>
      <c r="D164" s="16">
        <v>0</v>
      </c>
      <c r="E164" s="16">
        <v>0</v>
      </c>
      <c r="F164" s="16">
        <v>0</v>
      </c>
      <c r="G164" s="16">
        <v>0</v>
      </c>
      <c r="H164" s="16">
        <v>30505</v>
      </c>
      <c r="I164" s="16">
        <v>0</v>
      </c>
      <c r="J164" s="15"/>
      <c r="K164" s="15"/>
      <c r="L164" s="16"/>
      <c r="N164" s="23" t="s">
        <v>122</v>
      </c>
    </row>
    <row r="165" spans="1:14" x14ac:dyDescent="0.25">
      <c r="A165" s="33" t="s">
        <v>110</v>
      </c>
      <c r="B165" s="15"/>
      <c r="C165" s="16">
        <v>21095</v>
      </c>
      <c r="D165" s="16">
        <v>0</v>
      </c>
      <c r="E165" s="16">
        <v>0</v>
      </c>
      <c r="F165" s="16">
        <v>0</v>
      </c>
      <c r="G165" s="16">
        <v>0</v>
      </c>
      <c r="H165" s="16">
        <v>21095</v>
      </c>
      <c r="I165" s="16">
        <v>0</v>
      </c>
      <c r="J165" s="15"/>
      <c r="K165" s="15"/>
      <c r="L165" s="16"/>
      <c r="N165" s="23" t="s">
        <v>123</v>
      </c>
    </row>
    <row r="166" spans="1:14" x14ac:dyDescent="0.25">
      <c r="A166" s="33" t="s">
        <v>111</v>
      </c>
      <c r="B166" s="15"/>
      <c r="C166" s="16">
        <v>23087</v>
      </c>
      <c r="D166" s="16">
        <v>0</v>
      </c>
      <c r="E166" s="16">
        <v>0</v>
      </c>
      <c r="F166" s="16">
        <v>0</v>
      </c>
      <c r="G166" s="16">
        <v>0</v>
      </c>
      <c r="H166" s="16">
        <v>23087</v>
      </c>
      <c r="I166" s="16">
        <v>0</v>
      </c>
      <c r="J166" s="15"/>
      <c r="K166" s="15"/>
      <c r="L166" s="16"/>
      <c r="N166" s="23" t="s">
        <v>124</v>
      </c>
    </row>
    <row r="167" spans="1:14" x14ac:dyDescent="0.25">
      <c r="A167" s="33" t="s">
        <v>112</v>
      </c>
      <c r="B167" s="15"/>
      <c r="C167" s="16">
        <v>28207</v>
      </c>
      <c r="D167" s="16">
        <v>0</v>
      </c>
      <c r="E167" s="16">
        <v>0</v>
      </c>
      <c r="F167" s="16">
        <v>0</v>
      </c>
      <c r="G167" s="16">
        <v>0</v>
      </c>
      <c r="H167" s="16">
        <v>28207</v>
      </c>
      <c r="I167" s="16">
        <v>0</v>
      </c>
      <c r="J167" s="15"/>
      <c r="K167" s="15"/>
      <c r="L167" s="16"/>
      <c r="N167" s="23" t="s">
        <v>125</v>
      </c>
    </row>
    <row r="168" spans="1:14" ht="13" thickBot="1" x14ac:dyDescent="0.3">
      <c r="A168" s="41" t="s">
        <v>113</v>
      </c>
      <c r="C168" s="42">
        <v>28845</v>
      </c>
      <c r="D168" s="42">
        <v>0</v>
      </c>
      <c r="E168" s="42">
        <v>0</v>
      </c>
      <c r="F168" s="42">
        <v>0</v>
      </c>
      <c r="G168" s="42">
        <v>0</v>
      </c>
      <c r="H168" s="42">
        <v>28845</v>
      </c>
      <c r="I168" s="42">
        <v>0</v>
      </c>
      <c r="J168" s="2"/>
      <c r="K168" s="2"/>
      <c r="L168" s="42"/>
      <c r="N168" s="43" t="s">
        <v>113</v>
      </c>
    </row>
    <row r="169" spans="1:14" ht="13" x14ac:dyDescent="0.3">
      <c r="A169" s="37">
        <v>2004</v>
      </c>
      <c r="B169" s="15"/>
      <c r="C169" s="16"/>
      <c r="D169" s="16"/>
      <c r="E169" s="16"/>
      <c r="F169" s="16"/>
      <c r="G169" s="16"/>
      <c r="H169" s="16"/>
      <c r="I169" s="16"/>
      <c r="M169" s="3"/>
      <c r="N169" s="37">
        <v>2004</v>
      </c>
    </row>
    <row r="170" spans="1:14" x14ac:dyDescent="0.25">
      <c r="A170" s="33" t="s">
        <v>102</v>
      </c>
      <c r="B170" s="15"/>
      <c r="C170" s="16">
        <v>28884</v>
      </c>
      <c r="D170" s="16">
        <v>0</v>
      </c>
      <c r="E170" s="16">
        <v>0</v>
      </c>
      <c r="F170" s="16">
        <v>0</v>
      </c>
      <c r="G170" s="16">
        <v>0</v>
      </c>
      <c r="H170" s="16">
        <v>28884</v>
      </c>
      <c r="I170" s="16">
        <v>0</v>
      </c>
      <c r="J170" s="15"/>
      <c r="K170" s="15"/>
      <c r="L170" s="16"/>
      <c r="N170" s="23" t="s">
        <v>115</v>
      </c>
    </row>
    <row r="171" spans="1:14" x14ac:dyDescent="0.25">
      <c r="A171" s="33" t="s">
        <v>103</v>
      </c>
      <c r="B171" s="15"/>
      <c r="C171" s="16">
        <v>27693</v>
      </c>
      <c r="D171" s="16">
        <v>0</v>
      </c>
      <c r="E171" s="16">
        <v>0</v>
      </c>
      <c r="F171" s="16">
        <v>0</v>
      </c>
      <c r="G171" s="16">
        <v>0</v>
      </c>
      <c r="H171" s="16">
        <v>27693</v>
      </c>
      <c r="I171" s="16">
        <v>0</v>
      </c>
      <c r="J171" s="15"/>
      <c r="K171" s="15"/>
      <c r="L171" s="16"/>
      <c r="N171" s="23" t="s">
        <v>116</v>
      </c>
    </row>
    <row r="172" spans="1:14" x14ac:dyDescent="0.25">
      <c r="A172" s="33" t="s">
        <v>104</v>
      </c>
      <c r="B172" s="15"/>
      <c r="C172" s="16">
        <v>27237</v>
      </c>
      <c r="D172" s="16">
        <v>0</v>
      </c>
      <c r="E172" s="16">
        <v>0</v>
      </c>
      <c r="F172" s="16">
        <v>0</v>
      </c>
      <c r="G172" s="16">
        <v>0</v>
      </c>
      <c r="H172" s="16">
        <v>27237</v>
      </c>
      <c r="I172" s="16">
        <v>0</v>
      </c>
      <c r="J172" s="15"/>
      <c r="K172" s="15"/>
      <c r="L172" s="16"/>
      <c r="N172" s="23" t="s">
        <v>117</v>
      </c>
    </row>
    <row r="173" spans="1:14" x14ac:dyDescent="0.25">
      <c r="A173" s="33" t="s">
        <v>105</v>
      </c>
      <c r="B173" s="15"/>
      <c r="C173" s="16">
        <v>28136</v>
      </c>
      <c r="D173" s="16">
        <v>0</v>
      </c>
      <c r="E173" s="16">
        <v>0</v>
      </c>
      <c r="F173" s="16">
        <v>0</v>
      </c>
      <c r="G173" s="16">
        <v>0</v>
      </c>
      <c r="H173" s="16">
        <v>28136</v>
      </c>
      <c r="I173" s="16">
        <v>0</v>
      </c>
      <c r="J173" s="15"/>
      <c r="K173" s="15"/>
      <c r="L173" s="16"/>
      <c r="N173" s="23" t="s">
        <v>118</v>
      </c>
    </row>
    <row r="174" spans="1:14" x14ac:dyDescent="0.25">
      <c r="A174" s="33" t="s">
        <v>106</v>
      </c>
      <c r="B174" s="15"/>
      <c r="C174" s="16">
        <v>28081</v>
      </c>
      <c r="D174" s="16">
        <v>0</v>
      </c>
      <c r="E174" s="16">
        <v>0</v>
      </c>
      <c r="F174" s="16">
        <v>0</v>
      </c>
      <c r="G174" s="16">
        <v>0</v>
      </c>
      <c r="H174" s="16">
        <v>28081</v>
      </c>
      <c r="I174" s="16">
        <v>0</v>
      </c>
      <c r="J174" s="15"/>
      <c r="K174" s="15"/>
      <c r="L174" s="16"/>
      <c r="N174" s="23" t="s">
        <v>119</v>
      </c>
    </row>
    <row r="175" spans="1:14" x14ac:dyDescent="0.25">
      <c r="A175" s="33" t="s">
        <v>107</v>
      </c>
      <c r="B175" s="15"/>
      <c r="C175" s="16">
        <v>23103</v>
      </c>
      <c r="D175" s="16">
        <v>0</v>
      </c>
      <c r="E175" s="16">
        <v>0</v>
      </c>
      <c r="F175" s="16">
        <v>0</v>
      </c>
      <c r="G175" s="16">
        <v>0</v>
      </c>
      <c r="H175" s="16">
        <v>23103</v>
      </c>
      <c r="I175" s="16">
        <v>0</v>
      </c>
      <c r="J175" s="15"/>
      <c r="K175" s="15"/>
      <c r="L175" s="16"/>
      <c r="N175" s="23" t="s">
        <v>120</v>
      </c>
    </row>
    <row r="176" spans="1:14" x14ac:dyDescent="0.25">
      <c r="A176" s="33" t="s">
        <v>108</v>
      </c>
      <c r="B176" s="15"/>
      <c r="C176" s="16">
        <v>26374</v>
      </c>
      <c r="D176" s="16">
        <v>0</v>
      </c>
      <c r="E176" s="16">
        <v>0</v>
      </c>
      <c r="F176" s="16">
        <v>0</v>
      </c>
      <c r="G176" s="16">
        <v>0</v>
      </c>
      <c r="H176" s="16">
        <v>26374</v>
      </c>
      <c r="I176" s="16">
        <v>0</v>
      </c>
      <c r="J176" s="15"/>
      <c r="K176" s="15"/>
      <c r="L176" s="16"/>
      <c r="N176" s="23" t="s">
        <v>121</v>
      </c>
    </row>
    <row r="177" spans="1:14" x14ac:dyDescent="0.25">
      <c r="A177" s="33" t="s">
        <v>109</v>
      </c>
      <c r="B177" s="15"/>
      <c r="C177" s="16">
        <v>27063</v>
      </c>
      <c r="D177" s="16">
        <v>0</v>
      </c>
      <c r="E177" s="16">
        <v>0</v>
      </c>
      <c r="F177" s="16">
        <v>0</v>
      </c>
      <c r="G177" s="16">
        <v>0</v>
      </c>
      <c r="H177" s="16">
        <v>27063</v>
      </c>
      <c r="I177" s="16">
        <v>0</v>
      </c>
      <c r="J177" s="15"/>
      <c r="K177" s="15"/>
      <c r="L177" s="16"/>
      <c r="N177" s="23" t="s">
        <v>122</v>
      </c>
    </row>
    <row r="178" spans="1:14" x14ac:dyDescent="0.25">
      <c r="A178" s="33" t="s">
        <v>110</v>
      </c>
      <c r="B178" s="15"/>
      <c r="C178" s="16">
        <v>20104</v>
      </c>
      <c r="D178" s="16">
        <v>0</v>
      </c>
      <c r="E178" s="16">
        <v>0</v>
      </c>
      <c r="F178" s="16">
        <v>0</v>
      </c>
      <c r="G178" s="16">
        <v>0</v>
      </c>
      <c r="H178" s="16">
        <v>20104</v>
      </c>
      <c r="I178" s="16">
        <v>0</v>
      </c>
      <c r="J178" s="15"/>
      <c r="K178" s="15"/>
      <c r="L178" s="16"/>
      <c r="N178" s="23" t="s">
        <v>123</v>
      </c>
    </row>
    <row r="179" spans="1:14" x14ac:dyDescent="0.25">
      <c r="A179" s="33" t="s">
        <v>111</v>
      </c>
      <c r="B179" s="15"/>
      <c r="C179" s="16">
        <v>26687</v>
      </c>
      <c r="D179" s="16">
        <v>0</v>
      </c>
      <c r="E179" s="16">
        <v>0</v>
      </c>
      <c r="F179" s="16">
        <v>0</v>
      </c>
      <c r="G179" s="16">
        <v>0</v>
      </c>
      <c r="H179" s="16">
        <v>26687</v>
      </c>
      <c r="I179" s="16">
        <v>0</v>
      </c>
      <c r="J179" s="15"/>
      <c r="K179" s="15"/>
      <c r="L179" s="16"/>
      <c r="N179" s="23" t="s">
        <v>124</v>
      </c>
    </row>
    <row r="180" spans="1:14" x14ac:dyDescent="0.25">
      <c r="A180" s="33" t="s">
        <v>112</v>
      </c>
      <c r="B180" s="15"/>
      <c r="C180" s="16">
        <v>20506</v>
      </c>
      <c r="D180" s="16">
        <v>0</v>
      </c>
      <c r="E180" s="16">
        <v>0</v>
      </c>
      <c r="F180" s="16">
        <v>0</v>
      </c>
      <c r="G180" s="16">
        <v>0</v>
      </c>
      <c r="H180" s="16">
        <v>20506</v>
      </c>
      <c r="I180" s="16">
        <v>0</v>
      </c>
      <c r="J180" s="15"/>
      <c r="K180" s="15"/>
      <c r="L180" s="16"/>
      <c r="N180" s="23" t="s">
        <v>125</v>
      </c>
    </row>
    <row r="181" spans="1:14" ht="13" thickBot="1" x14ac:dyDescent="0.3">
      <c r="A181" s="41" t="s">
        <v>113</v>
      </c>
      <c r="C181" s="42">
        <v>21720</v>
      </c>
      <c r="D181" s="42">
        <v>0</v>
      </c>
      <c r="E181" s="42">
        <v>0</v>
      </c>
      <c r="F181" s="42">
        <v>0</v>
      </c>
      <c r="G181" s="42">
        <v>0</v>
      </c>
      <c r="H181" s="42">
        <v>21720</v>
      </c>
      <c r="I181" s="42">
        <v>0</v>
      </c>
      <c r="J181" s="2"/>
      <c r="K181" s="2"/>
      <c r="L181" s="42"/>
      <c r="N181" s="43" t="s">
        <v>113</v>
      </c>
    </row>
    <row r="182" spans="1:14" ht="13" x14ac:dyDescent="0.3">
      <c r="A182" s="37">
        <v>2005</v>
      </c>
      <c r="B182" s="15"/>
      <c r="C182" s="16"/>
      <c r="D182" s="16"/>
      <c r="E182" s="16"/>
      <c r="F182" s="16"/>
      <c r="G182" s="16"/>
      <c r="H182" s="16"/>
      <c r="I182" s="16"/>
      <c r="M182" s="3"/>
      <c r="N182" s="37">
        <v>2005</v>
      </c>
    </row>
    <row r="183" spans="1:14" x14ac:dyDescent="0.25">
      <c r="A183" s="33" t="s">
        <v>102</v>
      </c>
      <c r="B183" s="15"/>
      <c r="C183" s="16">
        <v>27134</v>
      </c>
      <c r="D183" s="16">
        <v>0</v>
      </c>
      <c r="E183" s="16">
        <v>0</v>
      </c>
      <c r="F183" s="16">
        <v>0</v>
      </c>
      <c r="G183" s="16">
        <v>0</v>
      </c>
      <c r="H183" s="16">
        <v>27134</v>
      </c>
      <c r="I183" s="16">
        <v>0</v>
      </c>
      <c r="J183" s="15"/>
      <c r="K183" s="15"/>
      <c r="L183" s="16">
        <v>1410.9680000000001</v>
      </c>
      <c r="N183" s="23" t="s">
        <v>115</v>
      </c>
    </row>
    <row r="184" spans="1:14" x14ac:dyDescent="0.25">
      <c r="A184" s="33" t="s">
        <v>103</v>
      </c>
      <c r="B184" s="15"/>
      <c r="C184" s="16">
        <v>25170</v>
      </c>
      <c r="D184" s="16">
        <v>0</v>
      </c>
      <c r="E184" s="16">
        <v>0</v>
      </c>
      <c r="F184" s="16">
        <v>0</v>
      </c>
      <c r="G184" s="16">
        <v>0</v>
      </c>
      <c r="H184" s="16">
        <v>25170</v>
      </c>
      <c r="I184" s="16">
        <v>0</v>
      </c>
      <c r="J184" s="15"/>
      <c r="K184" s="15"/>
      <c r="L184" s="16">
        <v>1308.8399999999999</v>
      </c>
      <c r="N184" s="23" t="s">
        <v>116</v>
      </c>
    </row>
    <row r="185" spans="1:14" x14ac:dyDescent="0.25">
      <c r="A185" s="33" t="s">
        <v>104</v>
      </c>
      <c r="B185" s="15"/>
      <c r="C185" s="16">
        <v>27492</v>
      </c>
      <c r="D185" s="16">
        <v>0</v>
      </c>
      <c r="E185" s="16">
        <v>0</v>
      </c>
      <c r="F185" s="16">
        <v>0</v>
      </c>
      <c r="G185" s="16">
        <v>0</v>
      </c>
      <c r="H185" s="16">
        <v>27492</v>
      </c>
      <c r="I185" s="16">
        <v>0</v>
      </c>
      <c r="J185" s="15"/>
      <c r="K185" s="15"/>
      <c r="L185" s="16">
        <v>1429.5840000000001</v>
      </c>
      <c r="N185" s="23" t="s">
        <v>117</v>
      </c>
    </row>
    <row r="186" spans="1:14" x14ac:dyDescent="0.25">
      <c r="A186" s="33" t="s">
        <v>105</v>
      </c>
      <c r="B186" s="15"/>
      <c r="C186" s="16">
        <v>16371</v>
      </c>
      <c r="D186" s="16">
        <v>0</v>
      </c>
      <c r="E186" s="16">
        <v>0</v>
      </c>
      <c r="F186" s="16">
        <v>0</v>
      </c>
      <c r="G186" s="16">
        <v>0</v>
      </c>
      <c r="H186" s="16">
        <v>16371</v>
      </c>
      <c r="I186" s="16">
        <v>0</v>
      </c>
      <c r="J186" s="15"/>
      <c r="K186" s="15"/>
      <c r="L186" s="16">
        <v>851.29200000000003</v>
      </c>
      <c r="N186" s="23" t="s">
        <v>118</v>
      </c>
    </row>
    <row r="187" spans="1:14" x14ac:dyDescent="0.25">
      <c r="A187" s="33" t="s">
        <v>106</v>
      </c>
      <c r="B187" s="15"/>
      <c r="C187" s="16">
        <v>22457</v>
      </c>
      <c r="D187" s="16">
        <v>0</v>
      </c>
      <c r="E187" s="16">
        <v>0</v>
      </c>
      <c r="F187" s="16">
        <v>0</v>
      </c>
      <c r="G187" s="16">
        <v>0</v>
      </c>
      <c r="H187" s="16">
        <v>22457</v>
      </c>
      <c r="I187" s="16">
        <v>0</v>
      </c>
      <c r="J187" s="15"/>
      <c r="K187" s="15"/>
      <c r="L187" s="16">
        <v>1167.7639999999999</v>
      </c>
      <c r="N187" s="23" t="s">
        <v>119</v>
      </c>
    </row>
    <row r="188" spans="1:14" x14ac:dyDescent="0.25">
      <c r="A188" s="33" t="s">
        <v>107</v>
      </c>
      <c r="B188" s="15"/>
      <c r="C188" s="16">
        <v>26890</v>
      </c>
      <c r="D188" s="16">
        <v>0</v>
      </c>
      <c r="E188" s="16">
        <v>0</v>
      </c>
      <c r="F188" s="16">
        <v>0</v>
      </c>
      <c r="G188" s="16">
        <v>0</v>
      </c>
      <c r="H188" s="16">
        <v>26890</v>
      </c>
      <c r="I188" s="16">
        <v>0</v>
      </c>
      <c r="J188" s="15"/>
      <c r="K188" s="15"/>
      <c r="L188" s="16">
        <v>1398.28</v>
      </c>
      <c r="N188" s="23" t="s">
        <v>120</v>
      </c>
    </row>
    <row r="189" spans="1:14" x14ac:dyDescent="0.25">
      <c r="A189" s="33" t="s">
        <v>108</v>
      </c>
      <c r="B189" s="15"/>
      <c r="C189" s="16">
        <v>27532</v>
      </c>
      <c r="D189" s="16">
        <v>0</v>
      </c>
      <c r="E189" s="16">
        <v>0</v>
      </c>
      <c r="F189" s="16">
        <v>0</v>
      </c>
      <c r="G189" s="16">
        <v>0</v>
      </c>
      <c r="H189" s="16">
        <v>27532</v>
      </c>
      <c r="I189" s="16">
        <v>0</v>
      </c>
      <c r="J189" s="15"/>
      <c r="K189" s="15"/>
      <c r="L189" s="16">
        <v>1431.664</v>
      </c>
      <c r="N189" s="23" t="s">
        <v>121</v>
      </c>
    </row>
    <row r="190" spans="1:14" x14ac:dyDescent="0.25">
      <c r="A190" s="33" t="s">
        <v>109</v>
      </c>
      <c r="B190" s="15"/>
      <c r="C190" s="16">
        <v>27975</v>
      </c>
      <c r="D190" s="16">
        <v>0</v>
      </c>
      <c r="E190" s="16">
        <v>0</v>
      </c>
      <c r="F190" s="16">
        <v>0</v>
      </c>
      <c r="G190" s="16">
        <v>0</v>
      </c>
      <c r="H190" s="16">
        <v>27975</v>
      </c>
      <c r="I190" s="16">
        <v>0</v>
      </c>
      <c r="J190" s="15"/>
      <c r="K190" s="15"/>
      <c r="L190" s="16">
        <v>1454.7</v>
      </c>
      <c r="N190" s="23" t="s">
        <v>122</v>
      </c>
    </row>
    <row r="191" spans="1:14" x14ac:dyDescent="0.25">
      <c r="A191" s="33" t="s">
        <v>110</v>
      </c>
      <c r="B191" s="15"/>
      <c r="C191" s="16">
        <v>20126</v>
      </c>
      <c r="D191" s="16">
        <v>0</v>
      </c>
      <c r="E191" s="16">
        <v>0</v>
      </c>
      <c r="F191" s="16">
        <v>0</v>
      </c>
      <c r="G191" s="16">
        <v>0</v>
      </c>
      <c r="H191" s="16">
        <v>20126</v>
      </c>
      <c r="I191" s="16">
        <v>0</v>
      </c>
      <c r="J191" s="15"/>
      <c r="K191" s="15"/>
      <c r="L191" s="16">
        <v>1379.4559999999999</v>
      </c>
      <c r="N191" s="23" t="s">
        <v>123</v>
      </c>
    </row>
    <row r="192" spans="1:14" x14ac:dyDescent="0.25">
      <c r="A192" s="33" t="s">
        <v>111</v>
      </c>
      <c r="B192" s="15"/>
      <c r="C192" s="16">
        <v>25072</v>
      </c>
      <c r="D192" s="16">
        <v>0</v>
      </c>
      <c r="E192" s="16">
        <v>0</v>
      </c>
      <c r="F192" s="16">
        <v>0</v>
      </c>
      <c r="G192" s="16">
        <v>0</v>
      </c>
      <c r="H192" s="16">
        <v>25072</v>
      </c>
      <c r="I192" s="16">
        <v>0</v>
      </c>
      <c r="J192" s="15"/>
      <c r="K192" s="15"/>
      <c r="L192" s="16">
        <v>1303.7439999999999</v>
      </c>
      <c r="N192" s="23" t="s">
        <v>124</v>
      </c>
    </row>
    <row r="193" spans="1:14" x14ac:dyDescent="0.25">
      <c r="A193" s="33" t="s">
        <v>112</v>
      </c>
      <c r="B193" s="15"/>
      <c r="C193" s="16">
        <v>22389</v>
      </c>
      <c r="D193" s="16">
        <v>0</v>
      </c>
      <c r="E193" s="16">
        <v>0</v>
      </c>
      <c r="F193" s="16">
        <v>0</v>
      </c>
      <c r="G193" s="16">
        <v>0</v>
      </c>
      <c r="H193" s="16">
        <v>22389</v>
      </c>
      <c r="I193" s="16">
        <v>0</v>
      </c>
      <c r="J193" s="15"/>
      <c r="K193" s="15"/>
      <c r="L193" s="16">
        <v>1164.2280000000001</v>
      </c>
      <c r="N193" s="23" t="s">
        <v>125</v>
      </c>
    </row>
    <row r="194" spans="1:14" ht="13" thickBot="1" x14ac:dyDescent="0.3">
      <c r="A194" s="41" t="s">
        <v>113</v>
      </c>
      <c r="C194" s="42">
        <v>26528</v>
      </c>
      <c r="D194" s="42">
        <v>0</v>
      </c>
      <c r="E194" s="42">
        <v>0</v>
      </c>
      <c r="F194" s="42">
        <v>0</v>
      </c>
      <c r="G194" s="42">
        <v>0</v>
      </c>
      <c r="H194" s="42">
        <v>26528</v>
      </c>
      <c r="I194" s="42">
        <v>0</v>
      </c>
      <c r="J194" s="2"/>
      <c r="K194" s="2"/>
      <c r="L194" s="42">
        <v>1379.4559999999999</v>
      </c>
      <c r="N194" s="43" t="s">
        <v>113</v>
      </c>
    </row>
    <row r="195" spans="1:14" ht="13" x14ac:dyDescent="0.3">
      <c r="A195" s="37">
        <v>2006</v>
      </c>
      <c r="B195" s="15"/>
      <c r="C195" s="16"/>
      <c r="D195" s="16"/>
      <c r="E195" s="16"/>
      <c r="F195" s="16"/>
      <c r="G195" s="16"/>
      <c r="H195" s="16"/>
      <c r="I195" s="16"/>
      <c r="M195" s="3"/>
      <c r="N195" s="37">
        <v>2006</v>
      </c>
    </row>
    <row r="196" spans="1:14" x14ac:dyDescent="0.25">
      <c r="A196" s="33" t="s">
        <v>102</v>
      </c>
      <c r="B196" s="15"/>
      <c r="C196" s="16">
        <v>26763</v>
      </c>
      <c r="D196" s="16">
        <v>0</v>
      </c>
      <c r="E196" s="16">
        <v>0</v>
      </c>
      <c r="F196" s="16">
        <v>0</v>
      </c>
      <c r="G196" s="16">
        <v>0</v>
      </c>
      <c r="H196" s="16">
        <v>26763</v>
      </c>
      <c r="I196" s="16">
        <v>0</v>
      </c>
      <c r="J196" s="15"/>
      <c r="K196" s="15"/>
      <c r="L196" s="16">
        <v>1391.6759999999999</v>
      </c>
      <c r="N196" s="23" t="s">
        <v>115</v>
      </c>
    </row>
    <row r="197" spans="1:14" x14ac:dyDescent="0.25">
      <c r="A197" s="33" t="s">
        <v>103</v>
      </c>
      <c r="B197" s="15"/>
      <c r="C197" s="16">
        <v>23546</v>
      </c>
      <c r="D197" s="16">
        <v>0</v>
      </c>
      <c r="E197" s="16">
        <v>0</v>
      </c>
      <c r="F197" s="16">
        <v>0</v>
      </c>
      <c r="G197" s="16">
        <v>0</v>
      </c>
      <c r="H197" s="16">
        <v>23546</v>
      </c>
      <c r="I197" s="16">
        <v>0</v>
      </c>
      <c r="J197" s="15"/>
      <c r="K197" s="15"/>
      <c r="L197" s="16">
        <v>1224.3920000000001</v>
      </c>
      <c r="N197" s="23" t="s">
        <v>116</v>
      </c>
    </row>
    <row r="198" spans="1:14" x14ac:dyDescent="0.25">
      <c r="A198" s="33" t="s">
        <v>104</v>
      </c>
      <c r="B198" s="15"/>
      <c r="C198" s="16">
        <v>25048</v>
      </c>
      <c r="D198" s="16">
        <v>0</v>
      </c>
      <c r="E198" s="16">
        <v>0</v>
      </c>
      <c r="F198" s="16">
        <v>0</v>
      </c>
      <c r="G198" s="16">
        <v>0</v>
      </c>
      <c r="H198" s="16">
        <v>25048</v>
      </c>
      <c r="I198" s="16">
        <v>0</v>
      </c>
      <c r="J198" s="15"/>
      <c r="K198" s="15"/>
      <c r="L198" s="16">
        <v>1302.4960000000001</v>
      </c>
      <c r="N198" s="23" t="s">
        <v>117</v>
      </c>
    </row>
    <row r="199" spans="1:14" x14ac:dyDescent="0.25">
      <c r="A199" s="33" t="s">
        <v>105</v>
      </c>
      <c r="B199" s="15"/>
      <c r="C199" s="16">
        <v>27220</v>
      </c>
      <c r="D199" s="16">
        <v>0</v>
      </c>
      <c r="E199" s="16">
        <v>0</v>
      </c>
      <c r="F199" s="16">
        <v>0</v>
      </c>
      <c r="G199" s="16">
        <v>0</v>
      </c>
      <c r="H199" s="16">
        <v>27220</v>
      </c>
      <c r="I199" s="16">
        <v>0</v>
      </c>
      <c r="J199" s="15"/>
      <c r="K199" s="15"/>
      <c r="L199" s="16">
        <v>1415.44</v>
      </c>
      <c r="N199" s="23" t="s">
        <v>118</v>
      </c>
    </row>
    <row r="200" spans="1:14" x14ac:dyDescent="0.25">
      <c r="A200" s="33" t="s">
        <v>106</v>
      </c>
      <c r="B200" s="15"/>
      <c r="C200" s="16">
        <v>27055</v>
      </c>
      <c r="D200" s="16">
        <v>0</v>
      </c>
      <c r="E200" s="16">
        <v>0</v>
      </c>
      <c r="F200" s="16">
        <v>0</v>
      </c>
      <c r="G200" s="16">
        <v>0</v>
      </c>
      <c r="H200" s="16">
        <v>27055</v>
      </c>
      <c r="I200" s="16">
        <v>0</v>
      </c>
      <c r="J200" s="15"/>
      <c r="K200" s="15"/>
      <c r="L200" s="16">
        <v>1406.86</v>
      </c>
      <c r="N200" s="23" t="s">
        <v>119</v>
      </c>
    </row>
    <row r="201" spans="1:14" x14ac:dyDescent="0.25">
      <c r="A201" s="33" t="s">
        <v>107</v>
      </c>
      <c r="B201" s="15"/>
      <c r="C201" s="16">
        <v>17765</v>
      </c>
      <c r="D201" s="16">
        <v>0</v>
      </c>
      <c r="E201" s="16">
        <v>0</v>
      </c>
      <c r="F201" s="16">
        <v>0</v>
      </c>
      <c r="G201" s="16">
        <v>0</v>
      </c>
      <c r="H201" s="16">
        <v>17765</v>
      </c>
      <c r="I201" s="16">
        <v>0</v>
      </c>
      <c r="J201" s="15"/>
      <c r="K201" s="15"/>
      <c r="L201" s="16">
        <v>923.78</v>
      </c>
      <c r="N201" s="23" t="s">
        <v>120</v>
      </c>
    </row>
    <row r="202" spans="1:14" x14ac:dyDescent="0.25">
      <c r="A202" s="33" t="s">
        <v>108</v>
      </c>
      <c r="B202" s="15"/>
      <c r="C202" s="16">
        <v>27126</v>
      </c>
      <c r="D202" s="16">
        <v>0</v>
      </c>
      <c r="E202" s="16">
        <v>0</v>
      </c>
      <c r="F202" s="16">
        <v>0</v>
      </c>
      <c r="G202" s="16">
        <v>0</v>
      </c>
      <c r="H202" s="16">
        <v>27126</v>
      </c>
      <c r="I202" s="16">
        <v>0</v>
      </c>
      <c r="J202" s="15"/>
      <c r="K202" s="15"/>
      <c r="L202" s="16">
        <v>1410.5519999999999</v>
      </c>
      <c r="N202" s="23" t="s">
        <v>121</v>
      </c>
    </row>
    <row r="203" spans="1:14" x14ac:dyDescent="0.25">
      <c r="A203" s="33" t="s">
        <v>109</v>
      </c>
      <c r="B203" s="15"/>
      <c r="C203" s="16">
        <v>26913</v>
      </c>
      <c r="D203" s="16">
        <v>0</v>
      </c>
      <c r="E203" s="16">
        <v>0</v>
      </c>
      <c r="F203" s="16">
        <v>0</v>
      </c>
      <c r="G203" s="16">
        <v>0</v>
      </c>
      <c r="H203" s="16">
        <v>26913</v>
      </c>
      <c r="I203" s="16">
        <v>0</v>
      </c>
      <c r="J203" s="15"/>
      <c r="K203" s="15"/>
      <c r="L203" s="16">
        <v>1399.4760000000001</v>
      </c>
      <c r="N203" s="23" t="s">
        <v>122</v>
      </c>
    </row>
    <row r="204" spans="1:14" x14ac:dyDescent="0.25">
      <c r="A204" s="33" t="s">
        <v>110</v>
      </c>
      <c r="B204" s="15"/>
      <c r="C204" s="16">
        <v>22770</v>
      </c>
      <c r="D204" s="16">
        <v>0</v>
      </c>
      <c r="E204" s="16">
        <v>0</v>
      </c>
      <c r="F204" s="16">
        <v>0</v>
      </c>
      <c r="G204" s="16">
        <v>0</v>
      </c>
      <c r="H204" s="16">
        <v>22770</v>
      </c>
      <c r="I204" s="16">
        <v>0</v>
      </c>
      <c r="J204" s="15"/>
      <c r="K204" s="15"/>
      <c r="L204" s="16">
        <v>1184.04</v>
      </c>
      <c r="N204" s="23" t="s">
        <v>123</v>
      </c>
    </row>
    <row r="205" spans="1:14" x14ac:dyDescent="0.25">
      <c r="A205" s="33" t="s">
        <v>111</v>
      </c>
      <c r="B205" s="15"/>
      <c r="C205" s="16">
        <v>28458</v>
      </c>
      <c r="D205" s="16">
        <v>0</v>
      </c>
      <c r="E205" s="16">
        <v>0</v>
      </c>
      <c r="F205" s="16">
        <v>0</v>
      </c>
      <c r="G205" s="16">
        <v>0</v>
      </c>
      <c r="H205" s="16">
        <v>28458</v>
      </c>
      <c r="I205" s="16">
        <v>0</v>
      </c>
      <c r="J205" s="15"/>
      <c r="K205" s="15"/>
      <c r="L205" s="16">
        <v>1479.816</v>
      </c>
      <c r="N205" s="23" t="s">
        <v>124</v>
      </c>
    </row>
    <row r="206" spans="1:14" x14ac:dyDescent="0.25">
      <c r="A206" s="33" t="s">
        <v>112</v>
      </c>
      <c r="B206" s="15"/>
      <c r="C206" s="16">
        <v>27184</v>
      </c>
      <c r="D206" s="16">
        <v>0</v>
      </c>
      <c r="E206" s="16">
        <v>0</v>
      </c>
      <c r="F206" s="16">
        <v>0</v>
      </c>
      <c r="G206" s="16">
        <v>0</v>
      </c>
      <c r="H206" s="16">
        <v>27184</v>
      </c>
      <c r="I206" s="16">
        <v>0</v>
      </c>
      <c r="J206" s="15"/>
      <c r="K206" s="15"/>
      <c r="L206" s="16">
        <v>1413.568</v>
      </c>
      <c r="N206" s="23" t="s">
        <v>125</v>
      </c>
    </row>
    <row r="207" spans="1:14" ht="13" thickBot="1" x14ac:dyDescent="0.3">
      <c r="A207" s="41" t="s">
        <v>113</v>
      </c>
      <c r="C207" s="42">
        <v>30068</v>
      </c>
      <c r="D207" s="42">
        <v>0</v>
      </c>
      <c r="E207" s="42">
        <v>0</v>
      </c>
      <c r="F207" s="42">
        <v>0</v>
      </c>
      <c r="G207" s="42">
        <v>0</v>
      </c>
      <c r="H207" s="42">
        <v>30068</v>
      </c>
      <c r="I207" s="42">
        <v>0</v>
      </c>
      <c r="J207" s="2"/>
      <c r="K207" s="2"/>
      <c r="L207" s="42">
        <v>1563.5360000000001</v>
      </c>
      <c r="N207" s="43" t="s">
        <v>113</v>
      </c>
    </row>
    <row r="208" spans="1:14" ht="13" x14ac:dyDescent="0.3">
      <c r="A208" s="37">
        <v>2007</v>
      </c>
      <c r="B208" s="15"/>
      <c r="C208" s="16"/>
      <c r="D208" s="16"/>
      <c r="E208" s="16"/>
      <c r="F208" s="16"/>
      <c r="G208" s="16"/>
      <c r="H208" s="16"/>
      <c r="I208" s="16"/>
      <c r="M208" s="3"/>
      <c r="N208" s="37">
        <v>2007</v>
      </c>
    </row>
    <row r="209" spans="1:14" x14ac:dyDescent="0.25">
      <c r="A209" s="33" t="s">
        <v>102</v>
      </c>
      <c r="B209" s="15"/>
      <c r="C209" s="16">
        <v>28771</v>
      </c>
      <c r="D209" s="16">
        <v>0</v>
      </c>
      <c r="E209" s="16">
        <v>0</v>
      </c>
      <c r="F209" s="16">
        <v>0</v>
      </c>
      <c r="G209" s="16">
        <v>0</v>
      </c>
      <c r="H209" s="16">
        <v>28771</v>
      </c>
      <c r="I209" s="16">
        <v>0</v>
      </c>
      <c r="J209" s="15"/>
      <c r="K209" s="15"/>
      <c r="L209" s="16">
        <v>1496.0920000000001</v>
      </c>
      <c r="N209" s="23" t="s">
        <v>115</v>
      </c>
    </row>
    <row r="210" spans="1:14" x14ac:dyDescent="0.25">
      <c r="A210" s="33" t="s">
        <v>103</v>
      </c>
      <c r="B210" s="15"/>
      <c r="C210" s="16">
        <v>25288</v>
      </c>
      <c r="D210" s="16">
        <v>0</v>
      </c>
      <c r="E210" s="16">
        <v>0</v>
      </c>
      <c r="F210" s="16">
        <v>0</v>
      </c>
      <c r="G210" s="16">
        <v>0</v>
      </c>
      <c r="H210" s="16">
        <v>25288</v>
      </c>
      <c r="I210" s="16">
        <v>0</v>
      </c>
      <c r="J210" s="15"/>
      <c r="K210" s="15"/>
      <c r="L210" s="16">
        <v>1314.9760000000001</v>
      </c>
      <c r="N210" s="23" t="s">
        <v>116</v>
      </c>
    </row>
    <row r="211" spans="1:14" x14ac:dyDescent="0.25">
      <c r="A211" s="33" t="s">
        <v>104</v>
      </c>
      <c r="B211" s="15"/>
      <c r="C211" s="16">
        <v>24807</v>
      </c>
      <c r="D211" s="16">
        <v>0</v>
      </c>
      <c r="E211" s="16">
        <v>0</v>
      </c>
      <c r="F211" s="16">
        <v>0</v>
      </c>
      <c r="G211" s="16">
        <v>0</v>
      </c>
      <c r="H211" s="16">
        <v>24807</v>
      </c>
      <c r="I211" s="16">
        <v>0</v>
      </c>
      <c r="J211" s="15"/>
      <c r="K211" s="15"/>
      <c r="L211" s="16">
        <v>1289.9639999999999</v>
      </c>
      <c r="N211" s="23" t="s">
        <v>117</v>
      </c>
    </row>
    <row r="212" spans="1:14" x14ac:dyDescent="0.25">
      <c r="A212" s="33" t="s">
        <v>105</v>
      </c>
      <c r="B212" s="15"/>
      <c r="C212" s="16">
        <v>22209</v>
      </c>
      <c r="D212" s="16">
        <v>0</v>
      </c>
      <c r="E212" s="16">
        <v>0</v>
      </c>
      <c r="F212" s="16">
        <v>0</v>
      </c>
      <c r="G212" s="16">
        <v>0</v>
      </c>
      <c r="H212" s="16">
        <v>22209</v>
      </c>
      <c r="I212" s="16">
        <v>0</v>
      </c>
      <c r="J212" s="15"/>
      <c r="K212" s="15"/>
      <c r="L212" s="16">
        <v>1154.8679999999999</v>
      </c>
      <c r="N212" s="23" t="s">
        <v>118</v>
      </c>
    </row>
    <row r="213" spans="1:14" x14ac:dyDescent="0.25">
      <c r="A213" s="33" t="s">
        <v>106</v>
      </c>
      <c r="B213" s="15"/>
      <c r="C213" s="16">
        <v>19966</v>
      </c>
      <c r="D213" s="16">
        <v>0</v>
      </c>
      <c r="E213" s="16">
        <v>0</v>
      </c>
      <c r="F213" s="16">
        <v>0</v>
      </c>
      <c r="G213" s="16">
        <v>0</v>
      </c>
      <c r="H213" s="16">
        <v>19966</v>
      </c>
      <c r="I213" s="16">
        <v>0</v>
      </c>
      <c r="J213" s="15"/>
      <c r="K213" s="15"/>
      <c r="L213" s="16">
        <v>1038.232</v>
      </c>
      <c r="N213" s="23" t="s">
        <v>119</v>
      </c>
    </row>
    <row r="214" spans="1:14" x14ac:dyDescent="0.25">
      <c r="A214" s="33" t="s">
        <v>107</v>
      </c>
      <c r="B214" s="15"/>
      <c r="C214" s="16">
        <v>25135</v>
      </c>
      <c r="D214" s="16">
        <v>0</v>
      </c>
      <c r="E214" s="16">
        <v>0</v>
      </c>
      <c r="F214" s="16">
        <v>0</v>
      </c>
      <c r="G214" s="16">
        <v>0</v>
      </c>
      <c r="H214" s="16">
        <v>25135</v>
      </c>
      <c r="I214" s="16">
        <v>0</v>
      </c>
      <c r="J214" s="15"/>
      <c r="K214" s="15"/>
      <c r="L214" s="16">
        <v>1307.02</v>
      </c>
      <c r="N214" s="23" t="s">
        <v>120</v>
      </c>
    </row>
    <row r="215" spans="1:14" x14ac:dyDescent="0.25">
      <c r="A215" s="33" t="s">
        <v>108</v>
      </c>
      <c r="B215" s="15"/>
      <c r="C215" s="16">
        <v>25144</v>
      </c>
      <c r="D215" s="16">
        <v>0</v>
      </c>
      <c r="E215" s="16">
        <v>0</v>
      </c>
      <c r="F215" s="16">
        <v>0</v>
      </c>
      <c r="G215" s="16">
        <v>0</v>
      </c>
      <c r="H215" s="16">
        <v>25144</v>
      </c>
      <c r="I215" s="16">
        <v>0</v>
      </c>
      <c r="J215" s="15"/>
      <c r="K215" s="15"/>
      <c r="L215" s="16">
        <v>1307.4880000000001</v>
      </c>
      <c r="N215" s="23" t="s">
        <v>121</v>
      </c>
    </row>
    <row r="216" spans="1:14" x14ac:dyDescent="0.25">
      <c r="A216" s="33" t="s">
        <v>109</v>
      </c>
      <c r="B216" s="15"/>
      <c r="C216" s="16">
        <v>26037</v>
      </c>
      <c r="D216" s="16">
        <v>0</v>
      </c>
      <c r="E216" s="16">
        <v>0</v>
      </c>
      <c r="F216" s="16">
        <v>0</v>
      </c>
      <c r="G216" s="16">
        <v>0</v>
      </c>
      <c r="H216" s="16">
        <v>26037</v>
      </c>
      <c r="I216" s="16">
        <v>0</v>
      </c>
      <c r="J216" s="15"/>
      <c r="K216" s="15"/>
      <c r="L216" s="16">
        <v>1353.924</v>
      </c>
      <c r="N216" s="23" t="s">
        <v>122</v>
      </c>
    </row>
    <row r="217" spans="1:14" x14ac:dyDescent="0.25">
      <c r="A217" s="33" t="s">
        <v>110</v>
      </c>
      <c r="B217" s="15"/>
      <c r="C217" s="16">
        <v>12017</v>
      </c>
      <c r="D217" s="16">
        <v>0</v>
      </c>
      <c r="E217" s="16">
        <v>0</v>
      </c>
      <c r="F217" s="16">
        <v>0</v>
      </c>
      <c r="G217" s="16">
        <v>0</v>
      </c>
      <c r="H217" s="16">
        <v>12017</v>
      </c>
      <c r="I217" s="16">
        <v>0</v>
      </c>
      <c r="J217" s="15"/>
      <c r="K217" s="15"/>
      <c r="L217" s="16">
        <v>624.88400000000001</v>
      </c>
      <c r="N217" s="23" t="s">
        <v>123</v>
      </c>
    </row>
    <row r="218" spans="1:14" x14ac:dyDescent="0.25">
      <c r="A218" s="33" t="s">
        <v>111</v>
      </c>
      <c r="B218" s="15"/>
      <c r="C218" s="16">
        <v>43024</v>
      </c>
      <c r="D218" s="16">
        <v>0</v>
      </c>
      <c r="E218" s="16">
        <v>0</v>
      </c>
      <c r="F218" s="16">
        <v>0</v>
      </c>
      <c r="G218" s="16">
        <v>0</v>
      </c>
      <c r="H218" s="16">
        <v>43024</v>
      </c>
      <c r="I218" s="16">
        <v>0</v>
      </c>
      <c r="J218" s="15"/>
      <c r="K218" s="15"/>
      <c r="L218" s="16">
        <v>2237.248</v>
      </c>
      <c r="N218" s="23" t="s">
        <v>124</v>
      </c>
    </row>
    <row r="219" spans="1:14" x14ac:dyDescent="0.25">
      <c r="A219" s="33" t="s">
        <v>112</v>
      </c>
      <c r="B219" s="15"/>
      <c r="C219" s="16">
        <v>25165</v>
      </c>
      <c r="D219" s="16">
        <v>0</v>
      </c>
      <c r="E219" s="16">
        <v>0</v>
      </c>
      <c r="F219" s="16">
        <v>0</v>
      </c>
      <c r="G219" s="16">
        <v>0</v>
      </c>
      <c r="H219" s="16">
        <v>25165</v>
      </c>
      <c r="I219" s="16">
        <v>0</v>
      </c>
      <c r="J219" s="15"/>
      <c r="K219" s="15"/>
      <c r="L219" s="16">
        <v>1308.58</v>
      </c>
      <c r="N219" s="23" t="s">
        <v>125</v>
      </c>
    </row>
    <row r="220" spans="1:14" ht="13" thickBot="1" x14ac:dyDescent="0.3">
      <c r="A220" s="41" t="s">
        <v>113</v>
      </c>
      <c r="C220" s="42">
        <v>28519</v>
      </c>
      <c r="D220" s="42">
        <v>0</v>
      </c>
      <c r="E220" s="42">
        <v>0</v>
      </c>
      <c r="F220" s="42">
        <v>0</v>
      </c>
      <c r="G220" s="42">
        <v>0</v>
      </c>
      <c r="H220" s="42">
        <v>28519</v>
      </c>
      <c r="I220" s="42">
        <v>0</v>
      </c>
      <c r="J220" s="2"/>
      <c r="K220" s="2"/>
      <c r="L220" s="42">
        <v>1482.9880000000001</v>
      </c>
      <c r="N220" s="43" t="s">
        <v>113</v>
      </c>
    </row>
    <row r="221" spans="1:14" ht="13" x14ac:dyDescent="0.3">
      <c r="A221" s="37">
        <v>2008</v>
      </c>
      <c r="B221" s="15"/>
      <c r="C221" s="16"/>
      <c r="D221" s="16"/>
      <c r="E221" s="16"/>
      <c r="F221" s="16"/>
      <c r="G221" s="16"/>
      <c r="H221" s="16"/>
      <c r="I221" s="16"/>
      <c r="M221" s="3"/>
      <c r="N221" s="37">
        <v>2008</v>
      </c>
    </row>
    <row r="222" spans="1:14" x14ac:dyDescent="0.25">
      <c r="A222" s="33" t="s">
        <v>102</v>
      </c>
      <c r="B222" s="15"/>
      <c r="C222" s="16">
        <v>21830</v>
      </c>
      <c r="D222" s="16">
        <v>0</v>
      </c>
      <c r="E222" s="16">
        <v>0</v>
      </c>
      <c r="F222" s="16">
        <v>0</v>
      </c>
      <c r="G222" s="16">
        <v>0</v>
      </c>
      <c r="H222" s="16">
        <v>21830</v>
      </c>
      <c r="I222" s="16">
        <v>0</v>
      </c>
      <c r="J222" s="15"/>
      <c r="K222" s="15"/>
      <c r="L222" s="16">
        <v>1135.1600000000001</v>
      </c>
      <c r="N222" s="23" t="s">
        <v>115</v>
      </c>
    </row>
    <row r="223" spans="1:14" x14ac:dyDescent="0.25">
      <c r="A223" s="33" t="s">
        <v>103</v>
      </c>
      <c r="B223" s="15"/>
      <c r="C223" s="16">
        <v>24232</v>
      </c>
      <c r="D223" s="16">
        <v>0</v>
      </c>
      <c r="E223" s="16">
        <v>0</v>
      </c>
      <c r="F223" s="16">
        <v>0</v>
      </c>
      <c r="G223" s="16">
        <v>0</v>
      </c>
      <c r="H223" s="16">
        <v>24232</v>
      </c>
      <c r="I223" s="16">
        <v>0</v>
      </c>
      <c r="J223" s="15"/>
      <c r="K223" s="15"/>
      <c r="L223" s="16">
        <v>1260.0640000000001</v>
      </c>
      <c r="N223" s="23" t="s">
        <v>116</v>
      </c>
    </row>
    <row r="224" spans="1:14" x14ac:dyDescent="0.25">
      <c r="A224" s="33" t="s">
        <v>104</v>
      </c>
      <c r="B224" s="15"/>
      <c r="C224" s="16">
        <v>21178</v>
      </c>
      <c r="D224" s="16">
        <v>0</v>
      </c>
      <c r="E224" s="16">
        <v>0</v>
      </c>
      <c r="F224" s="16">
        <v>0</v>
      </c>
      <c r="G224" s="16">
        <v>0</v>
      </c>
      <c r="H224" s="16">
        <v>21178</v>
      </c>
      <c r="I224" s="16">
        <v>0</v>
      </c>
      <c r="J224" s="15"/>
      <c r="K224" s="15"/>
      <c r="L224" s="16">
        <v>1101.2560000000001</v>
      </c>
      <c r="N224" s="23" t="s">
        <v>117</v>
      </c>
    </row>
    <row r="225" spans="1:15" x14ac:dyDescent="0.25">
      <c r="A225" s="33" t="s">
        <v>105</v>
      </c>
      <c r="B225" s="15"/>
      <c r="C225" s="16">
        <v>17826</v>
      </c>
      <c r="D225" s="16">
        <v>0</v>
      </c>
      <c r="E225" s="16">
        <v>0</v>
      </c>
      <c r="F225" s="16">
        <v>0</v>
      </c>
      <c r="G225" s="16">
        <v>0</v>
      </c>
      <c r="H225" s="16">
        <v>17826</v>
      </c>
      <c r="I225" s="16">
        <v>0</v>
      </c>
      <c r="J225" s="15"/>
      <c r="K225" s="15"/>
      <c r="L225" s="16">
        <v>926.952</v>
      </c>
      <c r="N225" s="23" t="s">
        <v>118</v>
      </c>
    </row>
    <row r="226" spans="1:15" x14ac:dyDescent="0.25">
      <c r="A226" s="33" t="s">
        <v>106</v>
      </c>
      <c r="B226" s="15"/>
      <c r="C226" s="16">
        <v>27170</v>
      </c>
      <c r="D226" s="16">
        <v>0</v>
      </c>
      <c r="E226" s="16">
        <v>0</v>
      </c>
      <c r="F226" s="16">
        <v>0</v>
      </c>
      <c r="G226" s="16">
        <v>0</v>
      </c>
      <c r="H226" s="16">
        <v>27170</v>
      </c>
      <c r="I226" s="16">
        <v>0</v>
      </c>
      <c r="J226" s="15"/>
      <c r="K226" s="15"/>
      <c r="L226" s="16">
        <v>1412.84</v>
      </c>
      <c r="N226" s="23" t="s">
        <v>119</v>
      </c>
    </row>
    <row r="227" spans="1:15" x14ac:dyDescent="0.25">
      <c r="A227" s="33" t="s">
        <v>107</v>
      </c>
      <c r="B227" s="15"/>
      <c r="C227" s="16">
        <v>24068</v>
      </c>
      <c r="D227" s="16">
        <v>0</v>
      </c>
      <c r="E227" s="16">
        <v>0</v>
      </c>
      <c r="F227" s="16">
        <v>0</v>
      </c>
      <c r="G227" s="16">
        <v>0</v>
      </c>
      <c r="H227" s="16">
        <v>24068</v>
      </c>
      <c r="I227" s="16">
        <v>0</v>
      </c>
      <c r="J227" s="15"/>
      <c r="K227" s="15"/>
      <c r="L227" s="16">
        <v>1251.5360000000001</v>
      </c>
      <c r="N227" s="23" t="s">
        <v>120</v>
      </c>
    </row>
    <row r="228" spans="1:15" x14ac:dyDescent="0.25">
      <c r="A228" s="33" t="s">
        <v>108</v>
      </c>
      <c r="B228" s="15"/>
      <c r="C228" s="16">
        <v>26147</v>
      </c>
      <c r="D228" s="16">
        <v>0</v>
      </c>
      <c r="E228" s="16">
        <v>0</v>
      </c>
      <c r="F228" s="16">
        <v>0</v>
      </c>
      <c r="G228" s="16">
        <v>0</v>
      </c>
      <c r="H228" s="16">
        <v>26147</v>
      </c>
      <c r="I228" s="16">
        <v>0</v>
      </c>
      <c r="J228" s="15"/>
      <c r="K228" s="15"/>
      <c r="L228" s="16">
        <v>1359.644</v>
      </c>
      <c r="N228" s="23" t="s">
        <v>121</v>
      </c>
    </row>
    <row r="229" spans="1:15" x14ac:dyDescent="0.25">
      <c r="A229" s="33" t="s">
        <v>109</v>
      </c>
      <c r="B229" s="15"/>
      <c r="C229" s="16">
        <v>26126</v>
      </c>
      <c r="D229" s="16">
        <v>0</v>
      </c>
      <c r="E229" s="16">
        <v>0</v>
      </c>
      <c r="F229" s="16">
        <v>0</v>
      </c>
      <c r="G229" s="16">
        <v>0</v>
      </c>
      <c r="H229" s="16">
        <v>26126</v>
      </c>
      <c r="I229" s="16">
        <v>0</v>
      </c>
      <c r="J229" s="15"/>
      <c r="K229" s="15"/>
      <c r="L229" s="16">
        <v>1358.5519999999999</v>
      </c>
      <c r="N229" s="23" t="s">
        <v>122</v>
      </c>
    </row>
    <row r="230" spans="1:15" x14ac:dyDescent="0.25">
      <c r="A230" s="33" t="s">
        <v>110</v>
      </c>
      <c r="B230" s="15"/>
      <c r="C230" s="16">
        <v>25475</v>
      </c>
      <c r="D230" s="16">
        <v>0</v>
      </c>
      <c r="E230" s="16">
        <v>0</v>
      </c>
      <c r="F230" s="16">
        <v>0</v>
      </c>
      <c r="G230" s="16">
        <v>0</v>
      </c>
      <c r="H230" s="16">
        <v>25475</v>
      </c>
      <c r="I230" s="16">
        <v>0</v>
      </c>
      <c r="J230" s="15"/>
      <c r="K230" s="15"/>
      <c r="L230" s="16">
        <v>1324.7</v>
      </c>
      <c r="N230" s="23" t="s">
        <v>123</v>
      </c>
    </row>
    <row r="231" spans="1:15" x14ac:dyDescent="0.25">
      <c r="A231" s="33" t="s">
        <v>111</v>
      </c>
      <c r="B231" s="15"/>
      <c r="C231" s="16">
        <v>26975</v>
      </c>
      <c r="D231" s="16">
        <v>0</v>
      </c>
      <c r="E231" s="16">
        <v>0</v>
      </c>
      <c r="F231" s="16">
        <v>0</v>
      </c>
      <c r="G231" s="16">
        <v>0</v>
      </c>
      <c r="H231" s="16">
        <v>26975</v>
      </c>
      <c r="I231" s="16">
        <v>0</v>
      </c>
      <c r="J231" s="15"/>
      <c r="K231" s="15"/>
      <c r="L231" s="16">
        <v>1402.7</v>
      </c>
      <c r="N231" s="23" t="s">
        <v>124</v>
      </c>
    </row>
    <row r="232" spans="1:15" x14ac:dyDescent="0.25">
      <c r="A232" s="33" t="s">
        <v>112</v>
      </c>
      <c r="B232" s="15"/>
      <c r="C232" s="16">
        <v>21564</v>
      </c>
      <c r="D232" s="16">
        <v>0</v>
      </c>
      <c r="E232" s="16">
        <v>0</v>
      </c>
      <c r="F232" s="16">
        <v>0</v>
      </c>
      <c r="G232" s="16">
        <v>0</v>
      </c>
      <c r="H232" s="16">
        <v>21564</v>
      </c>
      <c r="I232" s="16">
        <v>0</v>
      </c>
      <c r="J232" s="15"/>
      <c r="K232" s="15"/>
      <c r="L232" s="16">
        <v>1121.328</v>
      </c>
      <c r="N232" s="23" t="s">
        <v>125</v>
      </c>
    </row>
    <row r="233" spans="1:15" ht="13" thickBot="1" x14ac:dyDescent="0.3">
      <c r="A233" s="41" t="s">
        <v>113</v>
      </c>
      <c r="C233" s="42">
        <v>21683</v>
      </c>
      <c r="D233" s="42">
        <v>0</v>
      </c>
      <c r="E233" s="42">
        <v>0</v>
      </c>
      <c r="F233" s="42">
        <v>0</v>
      </c>
      <c r="G233" s="42">
        <v>0</v>
      </c>
      <c r="H233" s="42">
        <v>21683</v>
      </c>
      <c r="I233" s="42">
        <v>0</v>
      </c>
      <c r="J233" s="2"/>
      <c r="K233" s="2"/>
      <c r="L233" s="42">
        <v>1127.5160000000001</v>
      </c>
      <c r="N233" s="43" t="s">
        <v>113</v>
      </c>
    </row>
    <row r="234" spans="1:15" ht="13" x14ac:dyDescent="0.3">
      <c r="A234" s="37">
        <v>2009</v>
      </c>
      <c r="B234" s="15"/>
      <c r="C234" s="16"/>
      <c r="D234" s="16"/>
      <c r="E234" s="16"/>
      <c r="F234" s="16"/>
      <c r="G234" s="16"/>
      <c r="H234" s="16"/>
      <c r="I234" s="16"/>
      <c r="M234" s="3"/>
      <c r="N234" s="37">
        <v>2009</v>
      </c>
    </row>
    <row r="235" spans="1:15" x14ac:dyDescent="0.25">
      <c r="A235" s="33" t="s">
        <v>102</v>
      </c>
      <c r="B235" s="16"/>
      <c r="C235" s="16">
        <v>22544</v>
      </c>
      <c r="D235" s="16">
        <v>0</v>
      </c>
      <c r="E235" s="16">
        <v>0</v>
      </c>
      <c r="F235" s="16">
        <v>0</v>
      </c>
      <c r="G235" s="16">
        <v>0</v>
      </c>
      <c r="H235" s="16">
        <v>22544</v>
      </c>
      <c r="I235" s="16">
        <v>0</v>
      </c>
      <c r="J235" s="15"/>
      <c r="K235" s="15"/>
      <c r="L235" s="16">
        <v>1172.288</v>
      </c>
      <c r="N235" s="23" t="s">
        <v>115</v>
      </c>
      <c r="O235" s="10"/>
    </row>
    <row r="236" spans="1:15" x14ac:dyDescent="0.25">
      <c r="A236" s="33" t="s">
        <v>103</v>
      </c>
      <c r="B236" s="15"/>
      <c r="C236" s="16">
        <v>25461</v>
      </c>
      <c r="D236" s="16">
        <v>0</v>
      </c>
      <c r="E236" s="16">
        <v>0</v>
      </c>
      <c r="F236" s="16">
        <v>0</v>
      </c>
      <c r="G236" s="16">
        <v>0</v>
      </c>
      <c r="H236" s="16">
        <v>25461</v>
      </c>
      <c r="I236" s="16">
        <v>0</v>
      </c>
      <c r="J236" s="15"/>
      <c r="K236" s="15"/>
      <c r="L236" s="16">
        <v>1323.972</v>
      </c>
      <c r="N236" s="23" t="s">
        <v>116</v>
      </c>
      <c r="O236" s="10"/>
    </row>
    <row r="237" spans="1:15" x14ac:dyDescent="0.25">
      <c r="A237" s="33" t="s">
        <v>104</v>
      </c>
      <c r="B237" s="15"/>
      <c r="C237" s="16">
        <v>26980</v>
      </c>
      <c r="D237" s="16">
        <v>0</v>
      </c>
      <c r="E237" s="16">
        <v>0</v>
      </c>
      <c r="F237" s="16">
        <v>0</v>
      </c>
      <c r="G237" s="16">
        <v>0</v>
      </c>
      <c r="H237" s="16">
        <v>26980</v>
      </c>
      <c r="I237" s="16">
        <v>0</v>
      </c>
      <c r="J237" s="15"/>
      <c r="K237" s="15"/>
      <c r="L237" s="16">
        <v>1402.96</v>
      </c>
      <c r="N237" s="23" t="s">
        <v>117</v>
      </c>
      <c r="O237" s="10"/>
    </row>
    <row r="238" spans="1:15" x14ac:dyDescent="0.25">
      <c r="A238" s="33" t="s">
        <v>105</v>
      </c>
      <c r="B238" s="15"/>
      <c r="C238" s="16">
        <v>24694</v>
      </c>
      <c r="D238" s="16">
        <v>0</v>
      </c>
      <c r="E238" s="16">
        <v>0</v>
      </c>
      <c r="F238" s="16">
        <v>0</v>
      </c>
      <c r="G238" s="16">
        <v>0</v>
      </c>
      <c r="H238" s="16">
        <v>24694</v>
      </c>
      <c r="I238" s="16">
        <v>0</v>
      </c>
      <c r="J238" s="15"/>
      <c r="K238" s="15"/>
      <c r="L238" s="16">
        <v>1284.088</v>
      </c>
      <c r="N238" s="23" t="s">
        <v>118</v>
      </c>
      <c r="O238" s="10"/>
    </row>
    <row r="239" spans="1:15" x14ac:dyDescent="0.25">
      <c r="A239" s="33" t="s">
        <v>106</v>
      </c>
      <c r="B239" s="15"/>
      <c r="C239" s="16">
        <v>26706</v>
      </c>
      <c r="D239" s="16">
        <v>0</v>
      </c>
      <c r="E239" s="16">
        <v>0</v>
      </c>
      <c r="F239" s="16">
        <v>0</v>
      </c>
      <c r="G239" s="16">
        <v>0</v>
      </c>
      <c r="H239" s="16">
        <v>26706</v>
      </c>
      <c r="I239" s="16">
        <v>0</v>
      </c>
      <c r="J239" s="15"/>
      <c r="K239" s="15"/>
      <c r="L239" s="16">
        <v>1388.712</v>
      </c>
      <c r="N239" s="23" t="s">
        <v>119</v>
      </c>
      <c r="O239" s="10"/>
    </row>
    <row r="240" spans="1:15" x14ac:dyDescent="0.25">
      <c r="A240" s="33" t="s">
        <v>107</v>
      </c>
      <c r="B240" s="15"/>
      <c r="C240" s="16">
        <v>24675</v>
      </c>
      <c r="D240" s="16">
        <v>0</v>
      </c>
      <c r="E240" s="16">
        <v>0</v>
      </c>
      <c r="F240" s="16">
        <v>0</v>
      </c>
      <c r="G240" s="16">
        <v>0</v>
      </c>
      <c r="H240" s="16">
        <v>24675</v>
      </c>
      <c r="I240" s="16">
        <v>0</v>
      </c>
      <c r="J240" s="15"/>
      <c r="K240" s="15"/>
      <c r="L240" s="16">
        <v>1283.0999999999999</v>
      </c>
      <c r="N240" s="23" t="s">
        <v>120</v>
      </c>
      <c r="O240" s="10"/>
    </row>
    <row r="241" spans="1:15" x14ac:dyDescent="0.25">
      <c r="A241" s="33" t="s">
        <v>108</v>
      </c>
      <c r="B241" s="15"/>
      <c r="C241" s="16">
        <v>27190</v>
      </c>
      <c r="D241" s="16">
        <v>0</v>
      </c>
      <c r="E241" s="16">
        <v>0</v>
      </c>
      <c r="F241" s="16">
        <v>0</v>
      </c>
      <c r="G241" s="16">
        <v>0</v>
      </c>
      <c r="H241" s="16">
        <v>27190</v>
      </c>
      <c r="I241" s="16">
        <v>0</v>
      </c>
      <c r="J241" s="15"/>
      <c r="K241" s="15"/>
      <c r="L241" s="16">
        <v>1413.88</v>
      </c>
      <c r="N241" s="23" t="s">
        <v>121</v>
      </c>
      <c r="O241" s="10"/>
    </row>
    <row r="242" spans="1:15" x14ac:dyDescent="0.25">
      <c r="A242" s="33" t="s">
        <v>109</v>
      </c>
      <c r="B242" s="15"/>
      <c r="C242" s="16">
        <v>22562</v>
      </c>
      <c r="D242" s="16">
        <v>0</v>
      </c>
      <c r="E242" s="16">
        <v>0</v>
      </c>
      <c r="F242" s="16">
        <v>0</v>
      </c>
      <c r="G242" s="16">
        <v>0</v>
      </c>
      <c r="H242" s="16">
        <v>22562</v>
      </c>
      <c r="I242" s="16">
        <v>0</v>
      </c>
      <c r="J242" s="15"/>
      <c r="K242" s="15"/>
      <c r="L242" s="16">
        <v>1173.2239999999999</v>
      </c>
      <c r="N242" s="23" t="s">
        <v>122</v>
      </c>
      <c r="O242" s="10"/>
    </row>
    <row r="243" spans="1:15" x14ac:dyDescent="0.25">
      <c r="A243" s="33" t="s">
        <v>110</v>
      </c>
      <c r="B243" s="15"/>
      <c r="C243" s="16">
        <v>20986</v>
      </c>
      <c r="D243" s="16">
        <v>0</v>
      </c>
      <c r="E243" s="16">
        <v>0</v>
      </c>
      <c r="F243" s="16">
        <v>0</v>
      </c>
      <c r="G243" s="16">
        <v>0</v>
      </c>
      <c r="H243" s="16">
        <v>20986</v>
      </c>
      <c r="I243" s="16">
        <v>0</v>
      </c>
      <c r="J243" s="15"/>
      <c r="K243" s="15"/>
      <c r="L243" s="16">
        <v>1091.2719999999999</v>
      </c>
      <c r="N243" s="23" t="s">
        <v>123</v>
      </c>
      <c r="O243" s="10"/>
    </row>
    <row r="244" spans="1:15" x14ac:dyDescent="0.25">
      <c r="A244" s="33" t="s">
        <v>111</v>
      </c>
      <c r="B244" s="15"/>
      <c r="C244" s="16">
        <v>23644</v>
      </c>
      <c r="D244" s="16">
        <v>0</v>
      </c>
      <c r="E244" s="16">
        <v>0</v>
      </c>
      <c r="F244" s="16">
        <v>0</v>
      </c>
      <c r="G244" s="16">
        <v>0</v>
      </c>
      <c r="H244" s="16">
        <v>23644</v>
      </c>
      <c r="I244" s="16">
        <v>0</v>
      </c>
      <c r="J244" s="15"/>
      <c r="K244" s="15"/>
      <c r="L244" s="16">
        <v>1229.4880000000001</v>
      </c>
      <c r="N244" s="23" t="s">
        <v>124</v>
      </c>
      <c r="O244" s="10"/>
    </row>
    <row r="245" spans="1:15" x14ac:dyDescent="0.25">
      <c r="A245" s="33" t="s">
        <v>112</v>
      </c>
      <c r="B245" s="15"/>
      <c r="C245" s="16">
        <v>24694</v>
      </c>
      <c r="D245" s="16">
        <v>0</v>
      </c>
      <c r="E245" s="16">
        <v>0</v>
      </c>
      <c r="F245" s="16">
        <v>0</v>
      </c>
      <c r="G245" s="16">
        <v>0</v>
      </c>
      <c r="H245" s="16">
        <v>24694</v>
      </c>
      <c r="I245" s="16">
        <v>0</v>
      </c>
      <c r="J245" s="15"/>
      <c r="K245" s="15"/>
      <c r="L245" s="16">
        <v>1284.088</v>
      </c>
      <c r="N245" s="23" t="s">
        <v>125</v>
      </c>
      <c r="O245" s="10"/>
    </row>
    <row r="246" spans="1:15" ht="13" thickBot="1" x14ac:dyDescent="0.3">
      <c r="A246" s="41" t="s">
        <v>113</v>
      </c>
      <c r="C246" s="42">
        <v>26390</v>
      </c>
      <c r="D246" s="42">
        <v>0</v>
      </c>
      <c r="E246" s="42">
        <v>0</v>
      </c>
      <c r="F246" s="42">
        <v>0</v>
      </c>
      <c r="G246" s="42">
        <v>0</v>
      </c>
      <c r="H246" s="42">
        <v>26390</v>
      </c>
      <c r="I246" s="42">
        <v>0</v>
      </c>
      <c r="J246" s="2"/>
      <c r="K246" s="2"/>
      <c r="L246" s="42">
        <v>1372.28</v>
      </c>
      <c r="N246" s="43" t="s">
        <v>113</v>
      </c>
    </row>
    <row r="247" spans="1:15" ht="13" x14ac:dyDescent="0.3">
      <c r="A247" s="37">
        <v>2010</v>
      </c>
      <c r="B247" s="15"/>
      <c r="C247" s="16"/>
      <c r="D247" s="16"/>
      <c r="E247" s="16"/>
      <c r="F247" s="16"/>
      <c r="G247" s="16"/>
      <c r="H247" s="16"/>
      <c r="I247" s="16"/>
      <c r="M247" s="3"/>
      <c r="N247" s="37">
        <v>2010</v>
      </c>
    </row>
    <row r="248" spans="1:15" x14ac:dyDescent="0.25">
      <c r="A248" s="33" t="s">
        <v>102</v>
      </c>
      <c r="B248" s="15"/>
      <c r="C248" s="16">
        <v>20194</v>
      </c>
      <c r="D248" s="16">
        <v>0</v>
      </c>
      <c r="E248" s="16">
        <v>0</v>
      </c>
      <c r="F248" s="16">
        <v>0</v>
      </c>
      <c r="G248" s="16">
        <v>0</v>
      </c>
      <c r="H248" s="16">
        <v>27290</v>
      </c>
      <c r="I248" s="16">
        <v>0</v>
      </c>
      <c r="J248" s="15"/>
      <c r="K248" s="15"/>
      <c r="L248" s="16">
        <v>1419.08</v>
      </c>
      <c r="N248" s="23" t="s">
        <v>115</v>
      </c>
      <c r="O248" s="10"/>
    </row>
    <row r="249" spans="1:15" x14ac:dyDescent="0.25">
      <c r="A249" s="33" t="s">
        <v>103</v>
      </c>
      <c r="B249" s="15"/>
      <c r="C249" s="16">
        <v>24263</v>
      </c>
      <c r="D249" s="16">
        <v>0</v>
      </c>
      <c r="E249" s="16">
        <v>0</v>
      </c>
      <c r="F249" s="16">
        <v>0</v>
      </c>
      <c r="G249" s="16">
        <v>0</v>
      </c>
      <c r="H249" s="16">
        <v>25070</v>
      </c>
      <c r="I249" s="16">
        <v>0</v>
      </c>
      <c r="J249" s="15"/>
      <c r="K249" s="15"/>
      <c r="L249" s="16">
        <v>1303.6400000000001</v>
      </c>
      <c r="N249" s="23" t="s">
        <v>116</v>
      </c>
      <c r="O249" s="10"/>
    </row>
    <row r="250" spans="1:15" x14ac:dyDescent="0.25">
      <c r="A250" s="33" t="s">
        <v>104</v>
      </c>
      <c r="B250" s="15"/>
      <c r="C250" s="16">
        <v>25386</v>
      </c>
      <c r="D250" s="16">
        <v>0</v>
      </c>
      <c r="E250" s="16">
        <v>0</v>
      </c>
      <c r="F250" s="16">
        <v>0</v>
      </c>
      <c r="G250" s="16">
        <v>0</v>
      </c>
      <c r="H250" s="16">
        <v>26253</v>
      </c>
      <c r="I250" s="16">
        <v>0</v>
      </c>
      <c r="J250" s="15"/>
      <c r="K250" s="15"/>
      <c r="L250" s="16">
        <v>1365.1559999999999</v>
      </c>
      <c r="N250" s="23" t="s">
        <v>117</v>
      </c>
      <c r="O250" s="10"/>
    </row>
    <row r="251" spans="1:15" x14ac:dyDescent="0.25">
      <c r="A251" s="33" t="s">
        <v>105</v>
      </c>
      <c r="B251" s="15"/>
      <c r="C251" s="16">
        <v>24084</v>
      </c>
      <c r="D251" s="16">
        <v>0</v>
      </c>
      <c r="E251" s="16">
        <v>0</v>
      </c>
      <c r="F251" s="16">
        <v>0</v>
      </c>
      <c r="G251" s="16">
        <v>0</v>
      </c>
      <c r="H251" s="16">
        <v>24922</v>
      </c>
      <c r="I251" s="16">
        <v>0</v>
      </c>
      <c r="J251" s="15"/>
      <c r="K251" s="15"/>
      <c r="L251" s="16">
        <v>1295.944</v>
      </c>
      <c r="N251" s="23" t="s">
        <v>118</v>
      </c>
      <c r="O251" s="10"/>
    </row>
    <row r="252" spans="1:15" x14ac:dyDescent="0.25">
      <c r="A252" s="33" t="s">
        <v>106</v>
      </c>
      <c r="B252" s="15"/>
      <c r="C252" s="16">
        <v>25452</v>
      </c>
      <c r="D252" s="16">
        <v>0</v>
      </c>
      <c r="E252" s="16">
        <v>0</v>
      </c>
      <c r="F252" s="16">
        <v>0</v>
      </c>
      <c r="G252" s="16">
        <v>0</v>
      </c>
      <c r="H252" s="16">
        <v>26277</v>
      </c>
      <c r="I252" s="16">
        <v>0</v>
      </c>
      <c r="J252" s="15"/>
      <c r="K252" s="15"/>
      <c r="L252" s="16">
        <v>1366.404</v>
      </c>
      <c r="N252" s="23" t="s">
        <v>119</v>
      </c>
      <c r="O252" s="10"/>
    </row>
    <row r="253" spans="1:15" x14ac:dyDescent="0.25">
      <c r="A253" s="33" t="s">
        <v>107</v>
      </c>
      <c r="B253" s="15"/>
      <c r="C253" s="16">
        <v>26135</v>
      </c>
      <c r="D253" s="16">
        <v>0</v>
      </c>
      <c r="E253" s="16">
        <v>0</v>
      </c>
      <c r="F253" s="16">
        <v>0</v>
      </c>
      <c r="G253" s="16">
        <v>0</v>
      </c>
      <c r="H253" s="16">
        <v>27122</v>
      </c>
      <c r="I253" s="16">
        <v>0</v>
      </c>
      <c r="J253" s="15"/>
      <c r="K253" s="15"/>
      <c r="L253" s="16">
        <v>1410.3440000000001</v>
      </c>
      <c r="N253" s="23" t="s">
        <v>120</v>
      </c>
      <c r="O253" s="10"/>
    </row>
    <row r="254" spans="1:15" x14ac:dyDescent="0.25">
      <c r="A254" s="33" t="s">
        <v>129</v>
      </c>
      <c r="B254" s="15"/>
      <c r="C254" s="16">
        <v>25874</v>
      </c>
      <c r="D254" s="16">
        <v>0</v>
      </c>
      <c r="E254" s="16">
        <v>0</v>
      </c>
      <c r="F254" s="16">
        <v>0</v>
      </c>
      <c r="G254" s="16">
        <v>0</v>
      </c>
      <c r="H254" s="16">
        <v>26996</v>
      </c>
      <c r="I254" s="16">
        <v>0</v>
      </c>
      <c r="J254" s="15"/>
      <c r="K254" s="15"/>
      <c r="L254" s="16">
        <v>1403.7919999999999</v>
      </c>
      <c r="N254" s="23" t="s">
        <v>121</v>
      </c>
    </row>
    <row r="255" spans="1:15" x14ac:dyDescent="0.25">
      <c r="A255" s="33" t="s">
        <v>122</v>
      </c>
      <c r="C255" s="16">
        <v>24209</v>
      </c>
      <c r="D255" s="16">
        <v>0</v>
      </c>
      <c r="E255" s="16">
        <v>0</v>
      </c>
      <c r="F255" s="16">
        <v>0</v>
      </c>
      <c r="G255" s="16">
        <v>0</v>
      </c>
      <c r="H255" s="16">
        <v>24962</v>
      </c>
      <c r="I255" s="16">
        <v>0</v>
      </c>
      <c r="J255" s="15"/>
      <c r="K255" s="15"/>
      <c r="L255" s="16">
        <v>1298.0239999999999</v>
      </c>
      <c r="N255" s="23" t="s">
        <v>122</v>
      </c>
    </row>
    <row r="256" spans="1:15" x14ac:dyDescent="0.25">
      <c r="A256" s="33" t="s">
        <v>123</v>
      </c>
      <c r="C256" s="16">
        <v>17379</v>
      </c>
      <c r="D256" s="16">
        <v>0</v>
      </c>
      <c r="E256" s="16">
        <v>0</v>
      </c>
      <c r="F256" s="16">
        <v>0</v>
      </c>
      <c r="G256" s="16">
        <v>0</v>
      </c>
      <c r="H256" s="16">
        <v>18287</v>
      </c>
      <c r="I256" s="16">
        <v>0</v>
      </c>
      <c r="J256" s="15"/>
      <c r="K256" s="15"/>
      <c r="L256" s="16">
        <v>950.92399999999998</v>
      </c>
      <c r="N256" s="23" t="s">
        <v>123</v>
      </c>
    </row>
    <row r="257" spans="1:14" x14ac:dyDescent="0.25">
      <c r="A257" s="33" t="s">
        <v>131</v>
      </c>
      <c r="C257" s="3">
        <v>14115</v>
      </c>
      <c r="D257" s="3">
        <v>0</v>
      </c>
      <c r="E257" s="3">
        <v>0</v>
      </c>
      <c r="F257" s="3">
        <v>0</v>
      </c>
      <c r="G257" s="3">
        <v>0</v>
      </c>
      <c r="H257" s="16">
        <v>15044</v>
      </c>
      <c r="I257" s="16">
        <v>0</v>
      </c>
      <c r="J257" s="15"/>
      <c r="K257" s="15"/>
      <c r="L257" s="16">
        <v>782.28800000000001</v>
      </c>
      <c r="N257" s="23" t="s">
        <v>124</v>
      </c>
    </row>
    <row r="258" spans="1:14" x14ac:dyDescent="0.25">
      <c r="A258" s="33" t="s">
        <v>125</v>
      </c>
      <c r="C258" s="3">
        <v>9050</v>
      </c>
      <c r="D258" s="3">
        <v>0</v>
      </c>
      <c r="E258" s="3">
        <v>0</v>
      </c>
      <c r="F258" s="3">
        <v>0</v>
      </c>
      <c r="G258" s="3">
        <v>0</v>
      </c>
      <c r="H258" s="16">
        <v>9823</v>
      </c>
      <c r="I258" s="16">
        <v>0</v>
      </c>
      <c r="J258" s="15"/>
      <c r="K258" s="15"/>
      <c r="L258" s="16">
        <v>510.79599999999999</v>
      </c>
      <c r="N258" s="23" t="s">
        <v>125</v>
      </c>
    </row>
    <row r="259" spans="1:14" ht="13" thickBot="1" x14ac:dyDescent="0.3">
      <c r="A259" s="41" t="s">
        <v>113</v>
      </c>
      <c r="C259" s="42">
        <v>10311</v>
      </c>
      <c r="D259" s="42">
        <v>0</v>
      </c>
      <c r="E259" s="42">
        <v>0</v>
      </c>
      <c r="F259" s="42">
        <v>0</v>
      </c>
      <c r="G259" s="42">
        <v>0</v>
      </c>
      <c r="H259" s="42">
        <v>11027</v>
      </c>
      <c r="I259" s="42">
        <v>0</v>
      </c>
      <c r="J259" s="2"/>
      <c r="K259" s="2"/>
      <c r="L259" s="42">
        <v>573.404</v>
      </c>
      <c r="N259" s="43" t="s">
        <v>113</v>
      </c>
    </row>
    <row r="260" spans="1:14" ht="13" x14ac:dyDescent="0.3">
      <c r="A260" s="37">
        <v>2011</v>
      </c>
      <c r="B260" s="15"/>
      <c r="C260" s="16"/>
      <c r="D260" s="16"/>
      <c r="E260" s="16"/>
      <c r="F260" s="16"/>
      <c r="G260" s="16"/>
      <c r="H260" s="16"/>
      <c r="I260" s="16"/>
      <c r="M260" s="3"/>
      <c r="N260" s="37">
        <v>2011</v>
      </c>
    </row>
    <row r="261" spans="1:14" x14ac:dyDescent="0.25">
      <c r="A261" s="33" t="s">
        <v>102</v>
      </c>
      <c r="C261" s="3">
        <v>26247</v>
      </c>
      <c r="D261" s="3">
        <v>0</v>
      </c>
      <c r="E261" s="3">
        <v>0</v>
      </c>
      <c r="F261" s="3">
        <v>0</v>
      </c>
      <c r="G261" s="3">
        <v>0</v>
      </c>
      <c r="H261" s="16">
        <v>26892</v>
      </c>
      <c r="I261" s="16">
        <v>0</v>
      </c>
      <c r="J261" s="15"/>
      <c r="K261" s="15"/>
      <c r="L261" s="16">
        <v>1398.384</v>
      </c>
      <c r="N261" s="23" t="s">
        <v>115</v>
      </c>
    </row>
    <row r="262" spans="1:14" x14ac:dyDescent="0.25">
      <c r="A262" s="33" t="s">
        <v>103</v>
      </c>
      <c r="C262" s="3">
        <v>24509</v>
      </c>
      <c r="D262" s="3">
        <v>0</v>
      </c>
      <c r="E262" s="3">
        <v>0</v>
      </c>
      <c r="F262" s="3">
        <v>0</v>
      </c>
      <c r="G262" s="3">
        <v>0</v>
      </c>
      <c r="H262" s="16">
        <v>25121</v>
      </c>
      <c r="I262" s="16">
        <v>0</v>
      </c>
      <c r="J262" s="15"/>
      <c r="K262" s="15"/>
      <c r="L262" s="16">
        <v>1306.2919999999999</v>
      </c>
      <c r="N262" s="23" t="s">
        <v>116</v>
      </c>
    </row>
    <row r="263" spans="1:14" x14ac:dyDescent="0.25">
      <c r="A263" s="33" t="s">
        <v>104</v>
      </c>
      <c r="C263" s="3">
        <v>17501</v>
      </c>
      <c r="D263" s="3">
        <v>0</v>
      </c>
      <c r="E263" s="3">
        <v>0</v>
      </c>
      <c r="F263" s="3">
        <v>0</v>
      </c>
      <c r="G263" s="3">
        <v>0</v>
      </c>
      <c r="H263" s="16">
        <v>17840</v>
      </c>
      <c r="I263" s="16">
        <v>0</v>
      </c>
      <c r="J263" s="15"/>
      <c r="K263" s="15"/>
      <c r="L263" s="16">
        <v>927.68</v>
      </c>
      <c r="N263" s="23" t="s">
        <v>117</v>
      </c>
    </row>
    <row r="264" spans="1:14" x14ac:dyDescent="0.25">
      <c r="A264" s="33" t="s">
        <v>105</v>
      </c>
      <c r="C264" s="3">
        <v>21339</v>
      </c>
      <c r="D264" s="3">
        <v>0</v>
      </c>
      <c r="E264" s="3">
        <v>0</v>
      </c>
      <c r="F264" s="3">
        <v>0</v>
      </c>
      <c r="G264" s="3">
        <v>0</v>
      </c>
      <c r="H264" s="16">
        <v>21997</v>
      </c>
      <c r="I264" s="16">
        <v>0</v>
      </c>
      <c r="J264" s="15"/>
      <c r="K264" s="15"/>
      <c r="L264" s="16">
        <v>1143.8440000000001</v>
      </c>
      <c r="N264" s="23" t="s">
        <v>118</v>
      </c>
    </row>
    <row r="265" spans="1:14" x14ac:dyDescent="0.25">
      <c r="A265" s="33" t="s">
        <v>137</v>
      </c>
      <c r="C265" s="3">
        <v>27331</v>
      </c>
      <c r="D265" s="3">
        <v>0</v>
      </c>
      <c r="E265" s="3">
        <v>0</v>
      </c>
      <c r="F265" s="3">
        <v>0</v>
      </c>
      <c r="G265" s="3">
        <v>0</v>
      </c>
      <c r="H265" s="16">
        <v>28474</v>
      </c>
      <c r="I265" s="16">
        <v>0</v>
      </c>
      <c r="J265" s="15"/>
      <c r="K265" s="15"/>
      <c r="L265" s="16">
        <v>1480.6479999999999</v>
      </c>
      <c r="N265" s="23" t="s">
        <v>119</v>
      </c>
    </row>
    <row r="266" spans="1:14" x14ac:dyDescent="0.25">
      <c r="A266" s="33" t="s">
        <v>138</v>
      </c>
      <c r="C266" s="3">
        <v>25597</v>
      </c>
      <c r="D266" s="3">
        <v>0</v>
      </c>
      <c r="E266" s="3">
        <v>0</v>
      </c>
      <c r="F266" s="3">
        <v>0</v>
      </c>
      <c r="G266" s="3">
        <v>0</v>
      </c>
      <c r="H266" s="16">
        <v>26654</v>
      </c>
      <c r="I266" s="16">
        <v>0</v>
      </c>
      <c r="J266" s="15"/>
      <c r="K266" s="15"/>
      <c r="L266" s="16">
        <v>1386.008</v>
      </c>
      <c r="N266" s="23" t="s">
        <v>120</v>
      </c>
    </row>
    <row r="267" spans="1:14" x14ac:dyDescent="0.25">
      <c r="A267" s="33" t="s">
        <v>129</v>
      </c>
      <c r="C267" s="3">
        <v>25182</v>
      </c>
      <c r="D267" s="3">
        <v>0</v>
      </c>
      <c r="E267" s="3">
        <v>0</v>
      </c>
      <c r="F267" s="3">
        <v>0</v>
      </c>
      <c r="G267" s="3">
        <v>0</v>
      </c>
      <c r="H267" s="16">
        <v>26064</v>
      </c>
      <c r="I267" s="16">
        <v>0</v>
      </c>
      <c r="J267" s="15"/>
      <c r="K267" s="15"/>
      <c r="L267" s="16">
        <v>1355.328</v>
      </c>
      <c r="N267" s="23" t="s">
        <v>121</v>
      </c>
    </row>
    <row r="268" spans="1:14" x14ac:dyDescent="0.25">
      <c r="A268" s="33" t="s">
        <v>122</v>
      </c>
      <c r="C268" s="3">
        <v>25419</v>
      </c>
      <c r="D268" s="3">
        <v>0</v>
      </c>
      <c r="E268" s="3">
        <v>0</v>
      </c>
      <c r="F268" s="3">
        <v>0</v>
      </c>
      <c r="G268" s="3">
        <v>0</v>
      </c>
      <c r="H268" s="16">
        <v>26518</v>
      </c>
      <c r="I268" s="16">
        <v>0</v>
      </c>
      <c r="J268" s="15"/>
      <c r="K268" s="15"/>
      <c r="L268" s="16">
        <v>1378.9359999999999</v>
      </c>
      <c r="N268" s="23" t="s">
        <v>122</v>
      </c>
    </row>
    <row r="269" spans="1:14" x14ac:dyDescent="0.25">
      <c r="A269" s="33" t="s">
        <v>123</v>
      </c>
      <c r="C269" s="3">
        <v>24894</v>
      </c>
      <c r="D269" s="3">
        <v>0</v>
      </c>
      <c r="E269" s="3">
        <v>0</v>
      </c>
      <c r="F269" s="3">
        <v>0</v>
      </c>
      <c r="G269" s="3">
        <v>0</v>
      </c>
      <c r="H269" s="16">
        <v>25656</v>
      </c>
      <c r="I269" s="16">
        <v>0</v>
      </c>
      <c r="J269" s="15"/>
      <c r="K269" s="15"/>
      <c r="L269" s="16">
        <v>1334.1120000000001</v>
      </c>
      <c r="N269" s="23" t="s">
        <v>123</v>
      </c>
    </row>
    <row r="270" spans="1:14" x14ac:dyDescent="0.25">
      <c r="A270" s="33" t="s">
        <v>131</v>
      </c>
      <c r="C270" s="3">
        <v>16269</v>
      </c>
      <c r="D270" s="3">
        <v>0</v>
      </c>
      <c r="E270" s="3">
        <v>0</v>
      </c>
      <c r="F270" s="3">
        <v>0</v>
      </c>
      <c r="G270" s="3">
        <v>0</v>
      </c>
      <c r="H270" s="16">
        <v>17134</v>
      </c>
      <c r="I270" s="16">
        <v>0</v>
      </c>
      <c r="J270" s="15"/>
      <c r="K270" s="15"/>
      <c r="L270" s="16">
        <v>890.96799999999996</v>
      </c>
      <c r="N270" s="23" t="s">
        <v>124</v>
      </c>
    </row>
    <row r="271" spans="1:14" x14ac:dyDescent="0.25">
      <c r="A271" s="33" t="s">
        <v>125</v>
      </c>
      <c r="C271" s="3">
        <v>19267</v>
      </c>
      <c r="D271" s="3">
        <v>0</v>
      </c>
      <c r="E271" s="3">
        <v>0</v>
      </c>
      <c r="F271" s="3">
        <v>0</v>
      </c>
      <c r="G271" s="3">
        <v>0</v>
      </c>
      <c r="H271" s="16">
        <v>20020</v>
      </c>
      <c r="I271" s="16">
        <v>0</v>
      </c>
      <c r="J271" s="15"/>
      <c r="K271" s="15"/>
      <c r="L271" s="16">
        <v>1041.04</v>
      </c>
      <c r="N271" s="23" t="s">
        <v>125</v>
      </c>
    </row>
    <row r="272" spans="1:14" ht="13" thickBot="1" x14ac:dyDescent="0.3">
      <c r="A272" s="41" t="s">
        <v>113</v>
      </c>
      <c r="C272" s="42">
        <v>24908</v>
      </c>
      <c r="D272" s="42">
        <v>0</v>
      </c>
      <c r="E272" s="42">
        <v>0</v>
      </c>
      <c r="F272" s="42">
        <v>0</v>
      </c>
      <c r="G272" s="42">
        <v>0</v>
      </c>
      <c r="H272" s="42">
        <v>25276</v>
      </c>
      <c r="I272" s="42">
        <v>0</v>
      </c>
      <c r="J272" s="2"/>
      <c r="K272" s="2"/>
      <c r="L272" s="42">
        <v>1314.3520000000001</v>
      </c>
      <c r="N272" s="43" t="s">
        <v>113</v>
      </c>
    </row>
    <row r="273" spans="1:14" ht="13" x14ac:dyDescent="0.3">
      <c r="A273" s="37">
        <v>2012</v>
      </c>
      <c r="B273" s="15"/>
      <c r="C273" s="16"/>
      <c r="D273" s="16"/>
      <c r="E273" s="16"/>
      <c r="F273" s="16"/>
      <c r="G273" s="16"/>
      <c r="H273" s="16"/>
      <c r="I273" s="16"/>
      <c r="M273" s="3"/>
      <c r="N273" s="37">
        <v>2012</v>
      </c>
    </row>
    <row r="274" spans="1:14" x14ac:dyDescent="0.25">
      <c r="A274" s="33" t="s">
        <v>153</v>
      </c>
      <c r="C274" s="3">
        <v>25256</v>
      </c>
      <c r="D274" s="3">
        <v>0</v>
      </c>
      <c r="E274" s="3">
        <v>0</v>
      </c>
      <c r="F274" s="3">
        <v>0</v>
      </c>
      <c r="G274" s="3">
        <v>0</v>
      </c>
      <c r="H274" s="16">
        <v>25784</v>
      </c>
      <c r="I274" s="16">
        <v>0</v>
      </c>
      <c r="J274" s="15"/>
      <c r="K274" s="15"/>
      <c r="L274" s="16">
        <v>1340.768</v>
      </c>
      <c r="N274" s="23" t="s">
        <v>115</v>
      </c>
    </row>
    <row r="275" spans="1:14" x14ac:dyDescent="0.25">
      <c r="A275" s="33" t="s">
        <v>154</v>
      </c>
      <c r="C275" s="3">
        <v>24515</v>
      </c>
      <c r="D275" s="3">
        <v>0</v>
      </c>
      <c r="E275" s="3">
        <v>0</v>
      </c>
      <c r="F275" s="3">
        <v>0</v>
      </c>
      <c r="G275" s="3">
        <v>0</v>
      </c>
      <c r="H275" s="16">
        <v>24997</v>
      </c>
      <c r="I275" s="16">
        <v>0</v>
      </c>
      <c r="J275" s="15"/>
      <c r="K275" s="15"/>
      <c r="L275" s="16">
        <v>1299.8440000000001</v>
      </c>
      <c r="N275" s="23" t="s">
        <v>116</v>
      </c>
    </row>
    <row r="276" spans="1:14" x14ac:dyDescent="0.25">
      <c r="A276" s="33" t="s">
        <v>155</v>
      </c>
      <c r="C276" s="3">
        <v>24819</v>
      </c>
      <c r="D276" s="3">
        <v>0</v>
      </c>
      <c r="E276" s="3">
        <v>0</v>
      </c>
      <c r="F276" s="3">
        <v>0</v>
      </c>
      <c r="G276" s="3">
        <v>0</v>
      </c>
      <c r="H276" s="16">
        <v>25327</v>
      </c>
      <c r="I276" s="16">
        <v>0</v>
      </c>
      <c r="J276" s="15"/>
      <c r="K276" s="15"/>
      <c r="L276" s="16">
        <v>1317.0039999999999</v>
      </c>
      <c r="N276" s="23" t="s">
        <v>117</v>
      </c>
    </row>
    <row r="277" spans="1:14" x14ac:dyDescent="0.25">
      <c r="A277" s="33" t="s">
        <v>118</v>
      </c>
      <c r="C277" s="3">
        <v>24933</v>
      </c>
      <c r="D277" s="3">
        <v>0</v>
      </c>
      <c r="E277" s="3">
        <v>0</v>
      </c>
      <c r="F277" s="3">
        <v>0</v>
      </c>
      <c r="G277" s="3">
        <v>0</v>
      </c>
      <c r="H277" s="16">
        <v>25498</v>
      </c>
      <c r="I277" s="16">
        <v>0</v>
      </c>
      <c r="J277" s="15"/>
      <c r="K277" s="15"/>
      <c r="L277" s="16">
        <v>1325.896</v>
      </c>
      <c r="N277" s="23" t="s">
        <v>118</v>
      </c>
    </row>
    <row r="278" spans="1:14" x14ac:dyDescent="0.25">
      <c r="A278" s="33" t="s">
        <v>137</v>
      </c>
      <c r="C278" s="3">
        <v>21407</v>
      </c>
      <c r="D278" s="3">
        <v>0</v>
      </c>
      <c r="E278" s="3">
        <v>0</v>
      </c>
      <c r="F278" s="3">
        <v>0</v>
      </c>
      <c r="G278" s="3">
        <v>0</v>
      </c>
      <c r="H278" s="16">
        <v>21958</v>
      </c>
      <c r="I278" s="16">
        <v>0</v>
      </c>
      <c r="J278" s="15"/>
      <c r="K278" s="15"/>
      <c r="L278" s="16">
        <v>1141.816</v>
      </c>
      <c r="N278" s="23" t="s">
        <v>119</v>
      </c>
    </row>
    <row r="279" spans="1:14" x14ac:dyDescent="0.25">
      <c r="A279" s="33" t="s">
        <v>138</v>
      </c>
      <c r="C279" s="3">
        <v>24244</v>
      </c>
      <c r="D279" s="3">
        <v>0</v>
      </c>
      <c r="E279" s="3">
        <v>0</v>
      </c>
      <c r="F279" s="3">
        <v>0</v>
      </c>
      <c r="G279" s="3">
        <v>0</v>
      </c>
      <c r="H279" s="16">
        <v>24882</v>
      </c>
      <c r="I279" s="16">
        <v>0</v>
      </c>
      <c r="J279" s="15"/>
      <c r="K279" s="15"/>
      <c r="L279" s="16">
        <v>1293.864</v>
      </c>
      <c r="N279" s="23" t="s">
        <v>120</v>
      </c>
    </row>
    <row r="280" spans="1:14" x14ac:dyDescent="0.25">
      <c r="A280" s="33" t="s">
        <v>129</v>
      </c>
      <c r="C280" s="3">
        <v>26749</v>
      </c>
      <c r="D280" s="3">
        <v>0</v>
      </c>
      <c r="E280" s="3">
        <v>0</v>
      </c>
      <c r="F280" s="3">
        <v>0</v>
      </c>
      <c r="G280" s="3">
        <v>0</v>
      </c>
      <c r="H280" s="16">
        <v>27444</v>
      </c>
      <c r="I280" s="16">
        <v>0</v>
      </c>
      <c r="J280" s="15"/>
      <c r="K280" s="15"/>
      <c r="L280" s="16">
        <v>1427.088</v>
      </c>
      <c r="N280" s="23" t="s">
        <v>121</v>
      </c>
    </row>
    <row r="281" spans="1:14" x14ac:dyDescent="0.25">
      <c r="A281" s="33" t="s">
        <v>122</v>
      </c>
      <c r="C281" s="3">
        <v>26216</v>
      </c>
      <c r="D281" s="3">
        <v>0</v>
      </c>
      <c r="E281" s="3">
        <v>0</v>
      </c>
      <c r="F281" s="3">
        <v>0</v>
      </c>
      <c r="G281" s="3">
        <v>0</v>
      </c>
      <c r="H281" s="16">
        <v>26909</v>
      </c>
      <c r="I281" s="16">
        <v>0</v>
      </c>
      <c r="J281" s="15"/>
      <c r="K281" s="15"/>
      <c r="L281" s="16">
        <v>1399.268</v>
      </c>
      <c r="N281" s="23" t="s">
        <v>122</v>
      </c>
    </row>
    <row r="282" spans="1:14" x14ac:dyDescent="0.25">
      <c r="A282" s="33" t="s">
        <v>123</v>
      </c>
      <c r="C282" s="3">
        <v>21814</v>
      </c>
      <c r="D282" s="3">
        <v>0</v>
      </c>
      <c r="E282" s="3">
        <v>0</v>
      </c>
      <c r="F282" s="3">
        <v>0</v>
      </c>
      <c r="G282" s="3">
        <v>0</v>
      </c>
      <c r="H282" s="16">
        <v>22589</v>
      </c>
      <c r="I282" s="16">
        <v>0</v>
      </c>
      <c r="J282" s="15"/>
      <c r="K282" s="15"/>
      <c r="L282" s="16">
        <v>1174.6279999999999</v>
      </c>
      <c r="N282" s="23" t="s">
        <v>123</v>
      </c>
    </row>
    <row r="283" spans="1:14" x14ac:dyDescent="0.25">
      <c r="A283" s="33" t="s">
        <v>131</v>
      </c>
      <c r="C283" s="3">
        <v>26647</v>
      </c>
      <c r="D283" s="3">
        <v>0</v>
      </c>
      <c r="E283" s="3">
        <v>0</v>
      </c>
      <c r="F283" s="3">
        <v>0</v>
      </c>
      <c r="G283" s="3">
        <v>0</v>
      </c>
      <c r="H283" s="16">
        <v>27538</v>
      </c>
      <c r="I283" s="16">
        <v>0</v>
      </c>
      <c r="J283" s="15"/>
      <c r="K283" s="15"/>
      <c r="L283" s="16">
        <v>1431.9760000000001</v>
      </c>
      <c r="N283" s="23" t="s">
        <v>124</v>
      </c>
    </row>
    <row r="284" spans="1:14" x14ac:dyDescent="0.25">
      <c r="A284" s="33" t="s">
        <v>125</v>
      </c>
      <c r="C284" s="3">
        <v>26472</v>
      </c>
      <c r="D284" s="3">
        <v>0</v>
      </c>
      <c r="E284" s="3">
        <v>0</v>
      </c>
      <c r="F284" s="3">
        <v>0</v>
      </c>
      <c r="G284" s="3">
        <v>0</v>
      </c>
      <c r="H284" s="16">
        <v>27121</v>
      </c>
      <c r="I284" s="16">
        <v>0</v>
      </c>
      <c r="J284" s="15"/>
      <c r="K284" s="15"/>
      <c r="L284" s="16">
        <v>1410.2919999999999</v>
      </c>
      <c r="N284" s="23" t="s">
        <v>125</v>
      </c>
    </row>
    <row r="285" spans="1:14" ht="13" thickBot="1" x14ac:dyDescent="0.3">
      <c r="A285" s="41" t="s">
        <v>113</v>
      </c>
      <c r="C285" s="42">
        <v>27553</v>
      </c>
      <c r="D285" s="42">
        <v>0</v>
      </c>
      <c r="E285" s="42">
        <v>0</v>
      </c>
      <c r="F285" s="42">
        <v>0</v>
      </c>
      <c r="G285" s="42">
        <v>0</v>
      </c>
      <c r="H285" s="42">
        <v>28103</v>
      </c>
      <c r="I285" s="42">
        <v>0</v>
      </c>
      <c r="J285" s="2"/>
      <c r="K285" s="2"/>
      <c r="L285" s="42">
        <v>1461.356</v>
      </c>
      <c r="N285" s="43" t="s">
        <v>113</v>
      </c>
    </row>
    <row r="286" spans="1:14" ht="13" x14ac:dyDescent="0.3">
      <c r="A286" s="37">
        <v>2013</v>
      </c>
      <c r="B286" s="15"/>
      <c r="C286" s="16"/>
      <c r="D286" s="16"/>
      <c r="E286" s="16"/>
      <c r="F286" s="16"/>
      <c r="G286" s="16"/>
      <c r="H286" s="16"/>
      <c r="I286" s="16"/>
      <c r="M286" s="3"/>
      <c r="N286" s="37">
        <v>2013</v>
      </c>
    </row>
    <row r="287" spans="1:14" x14ac:dyDescent="0.25">
      <c r="A287" s="33" t="s">
        <v>153</v>
      </c>
      <c r="C287" s="3">
        <v>24852</v>
      </c>
      <c r="D287" s="3">
        <v>0</v>
      </c>
      <c r="E287" s="3">
        <v>0</v>
      </c>
      <c r="F287" s="3">
        <v>0</v>
      </c>
      <c r="G287" s="3">
        <v>0</v>
      </c>
      <c r="H287" s="16">
        <v>25238</v>
      </c>
      <c r="I287" s="16">
        <v>0</v>
      </c>
      <c r="J287" s="15"/>
      <c r="K287" s="15"/>
      <c r="L287" s="16">
        <v>1312.376</v>
      </c>
      <c r="N287" s="23" t="s">
        <v>115</v>
      </c>
    </row>
    <row r="288" spans="1:14" x14ac:dyDescent="0.25">
      <c r="A288" s="33" t="s">
        <v>154</v>
      </c>
      <c r="C288" s="3">
        <v>20299</v>
      </c>
      <c r="D288" s="3">
        <v>0</v>
      </c>
      <c r="E288" s="3">
        <v>0</v>
      </c>
      <c r="F288" s="3">
        <v>0</v>
      </c>
      <c r="G288" s="3">
        <v>0</v>
      </c>
      <c r="H288" s="16">
        <v>20719</v>
      </c>
      <c r="I288" s="16">
        <v>0</v>
      </c>
      <c r="J288" s="15"/>
      <c r="K288" s="15"/>
      <c r="L288" s="16">
        <v>1077.3879999999999</v>
      </c>
      <c r="N288" s="23" t="s">
        <v>116</v>
      </c>
    </row>
    <row r="289" spans="1:14" x14ac:dyDescent="0.25">
      <c r="A289" s="33" t="s">
        <v>155</v>
      </c>
      <c r="C289" s="3">
        <v>23292</v>
      </c>
      <c r="D289" s="3">
        <v>0</v>
      </c>
      <c r="E289" s="3">
        <v>0</v>
      </c>
      <c r="F289" s="3">
        <v>0</v>
      </c>
      <c r="G289" s="3">
        <v>0</v>
      </c>
      <c r="H289" s="16">
        <v>23733</v>
      </c>
      <c r="I289" s="16">
        <v>0</v>
      </c>
      <c r="J289" s="15"/>
      <c r="K289" s="15"/>
      <c r="L289" s="16">
        <v>1234.116</v>
      </c>
      <c r="N289" s="23" t="s">
        <v>117</v>
      </c>
    </row>
    <row r="290" spans="1:14" x14ac:dyDescent="0.25">
      <c r="A290" s="33" t="s">
        <v>118</v>
      </c>
      <c r="C290" s="3">
        <v>25729</v>
      </c>
      <c r="D290" s="3">
        <v>0</v>
      </c>
      <c r="E290" s="3">
        <v>0</v>
      </c>
      <c r="F290" s="3">
        <v>0</v>
      </c>
      <c r="G290" s="3">
        <v>0</v>
      </c>
      <c r="H290" s="16">
        <v>26137</v>
      </c>
      <c r="I290" s="16">
        <v>0</v>
      </c>
      <c r="J290" s="15"/>
      <c r="K290" s="15"/>
      <c r="L290" s="16">
        <v>1359.124</v>
      </c>
      <c r="N290" s="23" t="s">
        <v>118</v>
      </c>
    </row>
    <row r="291" spans="1:14" x14ac:dyDescent="0.25">
      <c r="A291" s="33" t="s">
        <v>137</v>
      </c>
      <c r="C291" s="3">
        <v>25185</v>
      </c>
      <c r="D291" s="3">
        <v>0</v>
      </c>
      <c r="E291" s="3">
        <v>0</v>
      </c>
      <c r="F291" s="3">
        <v>0</v>
      </c>
      <c r="G291" s="3">
        <v>0</v>
      </c>
      <c r="H291" s="16">
        <v>25591</v>
      </c>
      <c r="I291" s="16">
        <v>0</v>
      </c>
      <c r="J291" s="15"/>
      <c r="K291" s="15"/>
      <c r="L291" s="16">
        <v>1330.732</v>
      </c>
      <c r="N291" s="23" t="s">
        <v>119</v>
      </c>
    </row>
    <row r="292" spans="1:14" x14ac:dyDescent="0.25">
      <c r="A292" s="33" t="s">
        <v>138</v>
      </c>
      <c r="C292" s="3">
        <v>24632</v>
      </c>
      <c r="D292" s="3">
        <v>0</v>
      </c>
      <c r="E292" s="3">
        <v>0</v>
      </c>
      <c r="F292" s="3">
        <v>0</v>
      </c>
      <c r="G292" s="3">
        <v>0</v>
      </c>
      <c r="H292" s="16">
        <v>25105</v>
      </c>
      <c r="I292" s="16">
        <v>0</v>
      </c>
      <c r="J292" s="15"/>
      <c r="K292" s="15"/>
      <c r="L292" s="16">
        <v>1305.46</v>
      </c>
      <c r="N292" s="23" t="s">
        <v>120</v>
      </c>
    </row>
    <row r="293" spans="1:14" x14ac:dyDescent="0.25">
      <c r="A293" s="33" t="s">
        <v>129</v>
      </c>
      <c r="C293" s="3">
        <v>26475</v>
      </c>
      <c r="D293" s="3">
        <v>0</v>
      </c>
      <c r="E293" s="3">
        <v>0</v>
      </c>
      <c r="F293" s="3">
        <v>0</v>
      </c>
      <c r="G293" s="3">
        <v>0</v>
      </c>
      <c r="H293" s="16">
        <v>27020</v>
      </c>
      <c r="I293" s="16">
        <v>0</v>
      </c>
      <c r="J293" s="15"/>
      <c r="K293" s="15"/>
      <c r="L293" s="16">
        <v>1405.04</v>
      </c>
      <c r="N293" s="23" t="s">
        <v>121</v>
      </c>
    </row>
    <row r="294" spans="1:14" x14ac:dyDescent="0.25">
      <c r="A294" s="33" t="s">
        <v>122</v>
      </c>
      <c r="C294" s="3">
        <v>24142</v>
      </c>
      <c r="D294" s="3">
        <v>0</v>
      </c>
      <c r="E294" s="3">
        <v>0</v>
      </c>
      <c r="F294" s="3">
        <v>0</v>
      </c>
      <c r="G294" s="3">
        <v>0</v>
      </c>
      <c r="H294" s="16">
        <v>24372</v>
      </c>
      <c r="I294" s="16">
        <v>0</v>
      </c>
      <c r="J294" s="15"/>
      <c r="K294" s="15"/>
      <c r="L294" s="16">
        <v>1267.3440000000001</v>
      </c>
      <c r="N294" s="23" t="s">
        <v>122</v>
      </c>
    </row>
    <row r="295" spans="1:14" x14ac:dyDescent="0.25">
      <c r="A295" s="33" t="s">
        <v>123</v>
      </c>
      <c r="C295" s="3">
        <v>23080</v>
      </c>
      <c r="D295" s="3">
        <v>0</v>
      </c>
      <c r="E295" s="3">
        <v>0</v>
      </c>
      <c r="F295" s="3">
        <v>0</v>
      </c>
      <c r="G295" s="3">
        <v>0</v>
      </c>
      <c r="H295" s="16">
        <v>23080</v>
      </c>
      <c r="I295" s="16">
        <v>0</v>
      </c>
      <c r="J295" s="15"/>
      <c r="K295" s="15"/>
      <c r="L295" s="16">
        <v>1200.1600000000001</v>
      </c>
      <c r="N295" s="23" t="s">
        <v>123</v>
      </c>
    </row>
    <row r="296" spans="1:14" x14ac:dyDescent="0.25">
      <c r="A296" s="33" t="s">
        <v>131</v>
      </c>
      <c r="C296" s="3">
        <v>26638</v>
      </c>
      <c r="D296" s="3">
        <v>0</v>
      </c>
      <c r="E296" s="3">
        <v>0</v>
      </c>
      <c r="F296" s="3">
        <v>0</v>
      </c>
      <c r="G296" s="3">
        <v>0</v>
      </c>
      <c r="H296" s="16">
        <v>26644</v>
      </c>
      <c r="I296" s="16">
        <v>0</v>
      </c>
      <c r="J296" s="15"/>
      <c r="K296" s="15"/>
      <c r="L296" s="16">
        <v>1385.4880000000001</v>
      </c>
      <c r="N296" s="23" t="s">
        <v>124</v>
      </c>
    </row>
    <row r="297" spans="1:14" x14ac:dyDescent="0.25">
      <c r="A297" s="33" t="s">
        <v>125</v>
      </c>
      <c r="C297" s="3">
        <v>25574</v>
      </c>
      <c r="D297" s="3">
        <v>0</v>
      </c>
      <c r="E297" s="3">
        <v>0</v>
      </c>
      <c r="F297" s="3">
        <v>0</v>
      </c>
      <c r="G297" s="3">
        <v>0</v>
      </c>
      <c r="H297" s="16">
        <v>25916</v>
      </c>
      <c r="I297" s="16">
        <v>0</v>
      </c>
      <c r="J297" s="15"/>
      <c r="K297" s="15"/>
      <c r="L297" s="16">
        <v>1347.6320000000001</v>
      </c>
      <c r="N297" s="23" t="s">
        <v>125</v>
      </c>
    </row>
    <row r="298" spans="1:14" ht="13" thickBot="1" x14ac:dyDescent="0.3">
      <c r="A298" s="41" t="s">
        <v>113</v>
      </c>
      <c r="C298" s="42">
        <v>26632</v>
      </c>
      <c r="D298" s="42">
        <v>0</v>
      </c>
      <c r="E298" s="42">
        <v>0</v>
      </c>
      <c r="F298" s="42">
        <v>0</v>
      </c>
      <c r="G298" s="42">
        <v>0</v>
      </c>
      <c r="H298" s="42">
        <v>26884</v>
      </c>
      <c r="I298" s="42">
        <v>0</v>
      </c>
      <c r="J298" s="2"/>
      <c r="K298" s="2"/>
      <c r="L298" s="54">
        <v>1397.9680000000001</v>
      </c>
      <c r="N298" s="43" t="s">
        <v>113</v>
      </c>
    </row>
    <row r="299" spans="1:14" ht="13" x14ac:dyDescent="0.3">
      <c r="A299" s="37">
        <f>'Olieforbrug, TJ'!A299</f>
        <v>2014</v>
      </c>
      <c r="B299" s="15"/>
      <c r="C299" s="16"/>
      <c r="D299" s="16"/>
      <c r="E299" s="16"/>
      <c r="F299" s="16"/>
      <c r="G299" s="16"/>
      <c r="H299" s="16"/>
      <c r="I299" s="16"/>
      <c r="M299" s="3"/>
      <c r="N299" s="37">
        <f>'Olieforbrug, TJ'!M299</f>
        <v>2014</v>
      </c>
    </row>
    <row r="300" spans="1:14" x14ac:dyDescent="0.25">
      <c r="A300" s="33" t="s">
        <v>153</v>
      </c>
      <c r="C300" s="3">
        <v>27302</v>
      </c>
      <c r="D300" s="3">
        <v>0</v>
      </c>
      <c r="E300" s="3">
        <v>0</v>
      </c>
      <c r="F300" s="3">
        <v>0</v>
      </c>
      <c r="G300" s="3">
        <v>0</v>
      </c>
      <c r="H300" s="16">
        <v>27511</v>
      </c>
      <c r="I300" s="16">
        <v>0</v>
      </c>
      <c r="J300" s="15"/>
      <c r="K300" s="15"/>
      <c r="L300" s="16">
        <v>1430.5719999999999</v>
      </c>
      <c r="N300" s="23" t="s">
        <v>115</v>
      </c>
    </row>
    <row r="301" spans="1:14" x14ac:dyDescent="0.25">
      <c r="A301" s="33" t="s">
        <v>154</v>
      </c>
      <c r="C301" s="3">
        <v>25074</v>
      </c>
      <c r="D301" s="3">
        <v>0</v>
      </c>
      <c r="E301" s="3">
        <v>0</v>
      </c>
      <c r="F301" s="3">
        <v>0</v>
      </c>
      <c r="G301" s="3">
        <v>0</v>
      </c>
      <c r="H301" s="16">
        <v>25313</v>
      </c>
      <c r="I301" s="16">
        <v>0</v>
      </c>
      <c r="J301" s="15"/>
      <c r="K301" s="15"/>
      <c r="L301" s="16">
        <v>1316.2760000000001</v>
      </c>
      <c r="N301" s="23" t="s">
        <v>116</v>
      </c>
    </row>
    <row r="302" spans="1:14" x14ac:dyDescent="0.25">
      <c r="A302" s="33" t="s">
        <v>155</v>
      </c>
      <c r="C302" s="3">
        <v>23851</v>
      </c>
      <c r="D302" s="3">
        <v>0</v>
      </c>
      <c r="E302" s="3">
        <v>0</v>
      </c>
      <c r="F302" s="3">
        <v>0</v>
      </c>
      <c r="G302" s="3">
        <v>0</v>
      </c>
      <c r="H302" s="16">
        <v>24186</v>
      </c>
      <c r="I302" s="16">
        <v>0</v>
      </c>
      <c r="J302" s="15"/>
      <c r="K302" s="15"/>
      <c r="L302" s="16">
        <v>1257.672</v>
      </c>
      <c r="N302" s="23" t="s">
        <v>117</v>
      </c>
    </row>
    <row r="303" spans="1:14" x14ac:dyDescent="0.25">
      <c r="A303" s="33" t="s">
        <v>118</v>
      </c>
      <c r="C303" s="3">
        <v>28677</v>
      </c>
      <c r="D303" s="3">
        <v>0</v>
      </c>
      <c r="E303" s="3">
        <v>0</v>
      </c>
      <c r="F303" s="3">
        <v>0</v>
      </c>
      <c r="G303" s="3">
        <v>0</v>
      </c>
      <c r="H303" s="16">
        <v>29130</v>
      </c>
      <c r="I303" s="16">
        <v>0</v>
      </c>
      <c r="J303" s="15"/>
      <c r="K303" s="15"/>
      <c r="L303" s="16">
        <v>1514.76</v>
      </c>
      <c r="N303" s="23" t="s">
        <v>118</v>
      </c>
    </row>
    <row r="304" spans="1:14" x14ac:dyDescent="0.25">
      <c r="A304" s="33" t="s">
        <v>137</v>
      </c>
      <c r="C304" s="3">
        <v>27641</v>
      </c>
      <c r="D304" s="3">
        <v>0</v>
      </c>
      <c r="E304" s="3">
        <v>0</v>
      </c>
      <c r="F304" s="3">
        <v>0</v>
      </c>
      <c r="G304" s="3">
        <v>0</v>
      </c>
      <c r="H304" s="16">
        <v>32282</v>
      </c>
      <c r="I304" s="16">
        <v>0</v>
      </c>
      <c r="J304" s="15"/>
      <c r="K304" s="15"/>
      <c r="L304" s="16">
        <v>1678.664</v>
      </c>
      <c r="N304" s="23" t="s">
        <v>119</v>
      </c>
    </row>
    <row r="305" spans="1:14" x14ac:dyDescent="0.25">
      <c r="A305" s="33" t="s">
        <v>138</v>
      </c>
      <c r="C305" s="3">
        <v>24022</v>
      </c>
      <c r="D305" s="3">
        <v>0</v>
      </c>
      <c r="E305" s="3">
        <v>0</v>
      </c>
      <c r="F305" s="3">
        <v>0</v>
      </c>
      <c r="G305" s="3">
        <v>0</v>
      </c>
      <c r="H305" s="16">
        <v>24022</v>
      </c>
      <c r="I305" s="16">
        <v>0</v>
      </c>
      <c r="J305" s="15"/>
      <c r="K305" s="15"/>
      <c r="L305" s="16">
        <v>1249.144</v>
      </c>
      <c r="N305" s="23" t="s">
        <v>120</v>
      </c>
    </row>
    <row r="306" spans="1:14" x14ac:dyDescent="0.25">
      <c r="A306" s="33" t="s">
        <v>129</v>
      </c>
      <c r="C306" s="3">
        <v>26311</v>
      </c>
      <c r="D306" s="3">
        <v>0</v>
      </c>
      <c r="E306" s="3">
        <v>0</v>
      </c>
      <c r="F306" s="3">
        <v>0</v>
      </c>
      <c r="G306" s="3">
        <v>0</v>
      </c>
      <c r="H306" s="16">
        <v>26311</v>
      </c>
      <c r="I306" s="16">
        <v>0</v>
      </c>
      <c r="J306" s="15"/>
      <c r="K306" s="15"/>
      <c r="L306" s="16">
        <v>1368.172</v>
      </c>
      <c r="N306" s="23" t="s">
        <v>121</v>
      </c>
    </row>
    <row r="307" spans="1:14" x14ac:dyDescent="0.25">
      <c r="A307" s="33" t="s">
        <v>122</v>
      </c>
      <c r="C307" s="3">
        <v>22413</v>
      </c>
      <c r="D307" s="3">
        <v>0</v>
      </c>
      <c r="E307" s="3">
        <v>0</v>
      </c>
      <c r="F307" s="3">
        <v>0</v>
      </c>
      <c r="G307" s="3">
        <v>0</v>
      </c>
      <c r="H307" s="16">
        <v>22413</v>
      </c>
      <c r="I307" s="16">
        <v>0</v>
      </c>
      <c r="J307" s="15"/>
      <c r="K307" s="15"/>
      <c r="L307" s="16">
        <v>1165.4760000000001</v>
      </c>
      <c r="N307" s="23" t="s">
        <v>122</v>
      </c>
    </row>
    <row r="308" spans="1:14" x14ac:dyDescent="0.25">
      <c r="A308" s="33" t="s">
        <v>123</v>
      </c>
      <c r="C308" s="3">
        <v>24770</v>
      </c>
      <c r="D308" s="3">
        <v>0</v>
      </c>
      <c r="E308" s="3">
        <v>0</v>
      </c>
      <c r="F308" s="3">
        <v>0</v>
      </c>
      <c r="G308" s="3">
        <v>0</v>
      </c>
      <c r="H308" s="16">
        <v>24770</v>
      </c>
      <c r="I308" s="16">
        <v>0</v>
      </c>
      <c r="J308" s="15"/>
      <c r="K308" s="15"/>
      <c r="L308" s="16">
        <v>1288.04</v>
      </c>
      <c r="N308" s="23" t="s">
        <v>123</v>
      </c>
    </row>
    <row r="309" spans="1:14" x14ac:dyDescent="0.25">
      <c r="A309" s="33" t="s">
        <v>131</v>
      </c>
      <c r="C309" s="3">
        <v>24847</v>
      </c>
      <c r="D309" s="3">
        <v>0</v>
      </c>
      <c r="E309" s="3">
        <v>0</v>
      </c>
      <c r="F309" s="3">
        <v>0</v>
      </c>
      <c r="G309" s="3">
        <v>0</v>
      </c>
      <c r="H309" s="16">
        <v>24847</v>
      </c>
      <c r="I309" s="16">
        <v>0</v>
      </c>
      <c r="J309" s="15"/>
      <c r="K309" s="15"/>
      <c r="L309" s="16">
        <v>1292.0440000000001</v>
      </c>
      <c r="N309" s="23" t="s">
        <v>124</v>
      </c>
    </row>
    <row r="310" spans="1:14" x14ac:dyDescent="0.25">
      <c r="A310" s="33" t="s">
        <v>125</v>
      </c>
      <c r="C310" s="3">
        <v>16603</v>
      </c>
      <c r="D310" s="3">
        <v>0</v>
      </c>
      <c r="E310" s="3">
        <v>0</v>
      </c>
      <c r="F310" s="3">
        <v>0</v>
      </c>
      <c r="G310" s="3">
        <v>0</v>
      </c>
      <c r="H310" s="16">
        <v>16603</v>
      </c>
      <c r="I310" s="16">
        <v>0</v>
      </c>
      <c r="J310" s="15"/>
      <c r="K310" s="15"/>
      <c r="L310" s="16">
        <v>863.35599999999999</v>
      </c>
      <c r="N310" s="23" t="s">
        <v>125</v>
      </c>
    </row>
    <row r="311" spans="1:14" ht="13" thickBot="1" x14ac:dyDescent="0.3">
      <c r="A311" s="41" t="s">
        <v>113</v>
      </c>
      <c r="C311" s="42">
        <v>27025</v>
      </c>
      <c r="D311" s="42">
        <v>0</v>
      </c>
      <c r="E311" s="42">
        <v>0</v>
      </c>
      <c r="F311" s="42">
        <v>0</v>
      </c>
      <c r="G311" s="42">
        <v>0</v>
      </c>
      <c r="H311" s="42">
        <v>27025</v>
      </c>
      <c r="I311" s="42">
        <v>0</v>
      </c>
      <c r="J311" s="2"/>
      <c r="K311" s="2"/>
      <c r="L311" s="54">
        <v>1405.3</v>
      </c>
      <c r="N311" s="43" t="s">
        <v>113</v>
      </c>
    </row>
    <row r="312" spans="1:14" ht="13" x14ac:dyDescent="0.3">
      <c r="A312" s="37">
        <f>'Olieforbrug, TJ'!A312</f>
        <v>2015</v>
      </c>
      <c r="B312" s="15"/>
      <c r="C312" s="16"/>
      <c r="D312" s="16"/>
      <c r="E312" s="16"/>
      <c r="F312" s="16"/>
      <c r="G312" s="16"/>
      <c r="H312" s="16"/>
      <c r="I312" s="16"/>
      <c r="M312" s="3"/>
      <c r="N312" s="37">
        <f>'Olieforbrug, TJ'!M312</f>
        <v>2015</v>
      </c>
    </row>
    <row r="313" spans="1:14" x14ac:dyDescent="0.25">
      <c r="A313" s="33" t="str">
        <f>'Olieforbrug, TJ'!A313</f>
        <v>Januar</v>
      </c>
      <c r="C313" s="67">
        <v>27315</v>
      </c>
      <c r="D313" s="67">
        <v>0</v>
      </c>
      <c r="E313" s="67">
        <v>0</v>
      </c>
      <c r="F313" s="67">
        <v>0</v>
      </c>
      <c r="G313" s="67">
        <f>I311-I313</f>
        <v>0</v>
      </c>
      <c r="H313" s="67">
        <v>27315</v>
      </c>
      <c r="I313" s="67">
        <v>0</v>
      </c>
      <c r="J313" s="15"/>
      <c r="K313" s="15"/>
      <c r="L313" s="16">
        <f t="shared" ref="L313" si="88">H313*52/1000</f>
        <v>1420.38</v>
      </c>
      <c r="N313" s="23" t="str">
        <f>'Olieforbrug, TJ'!M313</f>
        <v>January</v>
      </c>
    </row>
    <row r="314" spans="1:14" x14ac:dyDescent="0.25">
      <c r="A314" s="33" t="str">
        <f>'Olieforbrug, TJ'!A314</f>
        <v>Februar</v>
      </c>
      <c r="C314" s="67">
        <v>25709</v>
      </c>
      <c r="D314" s="67">
        <v>0</v>
      </c>
      <c r="E314" s="67">
        <v>0</v>
      </c>
      <c r="F314" s="67">
        <v>0</v>
      </c>
      <c r="G314" s="67">
        <f t="shared" ref="G314:G319" si="89">I313-I314</f>
        <v>0</v>
      </c>
      <c r="H314" s="67">
        <v>25709</v>
      </c>
      <c r="I314" s="67">
        <v>0</v>
      </c>
      <c r="J314" s="15"/>
      <c r="K314" s="15"/>
      <c r="L314" s="16">
        <f t="shared" ref="L314" si="90">H314*52/1000</f>
        <v>1336.8679999999999</v>
      </c>
      <c r="N314" s="23" t="str">
        <f>'Olieforbrug, TJ'!M314</f>
        <v>February</v>
      </c>
    </row>
    <row r="315" spans="1:14" x14ac:dyDescent="0.25">
      <c r="A315" s="33" t="str">
        <f>'Olieforbrug, TJ'!A315</f>
        <v>Marts</v>
      </c>
      <c r="C315" s="67">
        <v>27810</v>
      </c>
      <c r="D315" s="67">
        <v>0</v>
      </c>
      <c r="E315" s="67">
        <v>0</v>
      </c>
      <c r="F315" s="67">
        <v>0</v>
      </c>
      <c r="G315" s="67">
        <f t="shared" si="89"/>
        <v>0</v>
      </c>
      <c r="H315" s="67">
        <v>27810</v>
      </c>
      <c r="I315" s="67">
        <v>0</v>
      </c>
      <c r="J315" s="15"/>
      <c r="K315" s="15"/>
      <c r="L315" s="16">
        <f t="shared" ref="L315:L317" si="91">H315*52/1000</f>
        <v>1446.12</v>
      </c>
      <c r="N315" s="23" t="str">
        <f>'Olieforbrug, TJ'!M315</f>
        <v>March</v>
      </c>
    </row>
    <row r="316" spans="1:14" x14ac:dyDescent="0.25">
      <c r="A316" s="33" t="str">
        <f>'Olieforbrug, TJ'!A316</f>
        <v>April</v>
      </c>
      <c r="C316" s="67">
        <v>26327</v>
      </c>
      <c r="D316" s="67">
        <v>0</v>
      </c>
      <c r="E316" s="67">
        <v>0</v>
      </c>
      <c r="F316" s="67">
        <v>0</v>
      </c>
      <c r="G316" s="67">
        <f t="shared" si="89"/>
        <v>0</v>
      </c>
      <c r="H316" s="67">
        <v>26327</v>
      </c>
      <c r="I316" s="67">
        <v>0</v>
      </c>
      <c r="L316" s="16">
        <f t="shared" si="91"/>
        <v>1369.0039999999999</v>
      </c>
      <c r="N316" s="23" t="str">
        <f>'Olieforbrug, TJ'!M316</f>
        <v>April</v>
      </c>
    </row>
    <row r="317" spans="1:14" x14ac:dyDescent="0.25">
      <c r="A317" s="33" t="str">
        <f>'Olieforbrug, TJ'!A317</f>
        <v>Maj</v>
      </c>
      <c r="C317" s="67">
        <v>28640</v>
      </c>
      <c r="D317" s="67">
        <v>0</v>
      </c>
      <c r="E317" s="67">
        <v>0</v>
      </c>
      <c r="F317" s="67">
        <v>0</v>
      </c>
      <c r="G317" s="67">
        <f t="shared" si="89"/>
        <v>0</v>
      </c>
      <c r="H317" s="67">
        <v>28640</v>
      </c>
      <c r="I317" s="67">
        <v>0</v>
      </c>
      <c r="L317" s="16">
        <f t="shared" si="91"/>
        <v>1489.28</v>
      </c>
      <c r="N317" s="23" t="str">
        <f>'Olieforbrug, TJ'!M317</f>
        <v>May</v>
      </c>
    </row>
    <row r="318" spans="1:14" x14ac:dyDescent="0.25">
      <c r="A318" s="33" t="str">
        <f>'Olieforbrug, TJ'!A318</f>
        <v>Juni</v>
      </c>
      <c r="C318" s="67">
        <v>27995</v>
      </c>
      <c r="D318" s="67">
        <v>0</v>
      </c>
      <c r="E318" s="67">
        <v>0</v>
      </c>
      <c r="F318" s="67">
        <v>0</v>
      </c>
      <c r="G318" s="67">
        <f t="shared" si="89"/>
        <v>0</v>
      </c>
      <c r="H318" s="67">
        <v>27995</v>
      </c>
      <c r="I318" s="67">
        <v>0</v>
      </c>
      <c r="L318" s="16">
        <f t="shared" ref="L318:L319" si="92">H318*52/1000</f>
        <v>1455.74</v>
      </c>
      <c r="N318" s="23" t="str">
        <f>'Olieforbrug, TJ'!M318</f>
        <v>June</v>
      </c>
    </row>
    <row r="319" spans="1:14" x14ac:dyDescent="0.25">
      <c r="A319" s="33" t="str">
        <f>'Olieforbrug, TJ'!A319</f>
        <v>Juli</v>
      </c>
      <c r="C319" s="67">
        <v>28853</v>
      </c>
      <c r="D319" s="67">
        <v>0</v>
      </c>
      <c r="E319" s="67">
        <v>0</v>
      </c>
      <c r="F319" s="67">
        <v>0</v>
      </c>
      <c r="G319" s="67">
        <f t="shared" si="89"/>
        <v>0</v>
      </c>
      <c r="H319" s="67">
        <v>28853</v>
      </c>
      <c r="I319" s="67">
        <v>0</v>
      </c>
      <c r="J319" s="15"/>
      <c r="K319" s="15"/>
      <c r="L319" s="16">
        <f t="shared" si="92"/>
        <v>1500.356</v>
      </c>
      <c r="N319" s="23" t="str">
        <f>'Olieforbrug, TJ'!M319</f>
        <v>July</v>
      </c>
    </row>
    <row r="320" spans="1:14" x14ac:dyDescent="0.25">
      <c r="A320" s="33" t="str">
        <f>'Olieforbrug, TJ'!A320</f>
        <v>August</v>
      </c>
      <c r="C320" s="67">
        <v>27862</v>
      </c>
      <c r="D320" s="67">
        <v>0</v>
      </c>
      <c r="E320" s="67">
        <v>0</v>
      </c>
      <c r="F320" s="67">
        <v>0</v>
      </c>
      <c r="G320" s="67">
        <f t="shared" ref="G320" si="93">I319-I320</f>
        <v>0</v>
      </c>
      <c r="H320" s="67">
        <v>27862</v>
      </c>
      <c r="I320" s="67">
        <v>0</v>
      </c>
      <c r="J320" s="15"/>
      <c r="K320" s="15"/>
      <c r="L320" s="16">
        <f t="shared" ref="L320" si="94">H320*52/1000</f>
        <v>1448.8240000000001</v>
      </c>
      <c r="N320" s="23" t="str">
        <f>'Olieforbrug, TJ'!M320</f>
        <v>August</v>
      </c>
    </row>
    <row r="321" spans="1:14" x14ac:dyDescent="0.25">
      <c r="A321" s="33" t="str">
        <f>'Olieforbrug, TJ'!A321</f>
        <v>September</v>
      </c>
      <c r="C321" s="67">
        <v>17192</v>
      </c>
      <c r="D321" s="67">
        <v>0</v>
      </c>
      <c r="E321" s="67">
        <v>0</v>
      </c>
      <c r="F321" s="67">
        <v>0</v>
      </c>
      <c r="G321" s="67">
        <f t="shared" ref="G321" si="95">I320-I321</f>
        <v>0</v>
      </c>
      <c r="H321" s="67">
        <v>17855</v>
      </c>
      <c r="I321" s="67">
        <v>0</v>
      </c>
      <c r="J321" s="15"/>
      <c r="K321" s="15"/>
      <c r="L321" s="16">
        <f t="shared" ref="L321" si="96">H321*52/1000</f>
        <v>928.46</v>
      </c>
      <c r="N321" s="23" t="str">
        <f>'Olieforbrug, TJ'!M321</f>
        <v>September</v>
      </c>
    </row>
    <row r="322" spans="1:14" x14ac:dyDescent="0.25">
      <c r="A322" s="33" t="str">
        <f>'Olieforbrug, TJ'!A322</f>
        <v>Oktober</v>
      </c>
      <c r="C322" s="67">
        <v>25095</v>
      </c>
      <c r="D322" s="67">
        <v>0</v>
      </c>
      <c r="E322" s="67">
        <v>0</v>
      </c>
      <c r="F322" s="67">
        <v>0</v>
      </c>
      <c r="G322" s="67">
        <f t="shared" ref="G322:G323" si="97">I321-I322</f>
        <v>0</v>
      </c>
      <c r="H322" s="67">
        <v>25116</v>
      </c>
      <c r="I322" s="67">
        <v>0</v>
      </c>
      <c r="J322" s="15"/>
      <c r="K322" s="15"/>
      <c r="L322" s="16">
        <f t="shared" ref="L322:L323" si="98">H322*52/1000</f>
        <v>1306.0319999999999</v>
      </c>
      <c r="N322" s="23" t="str">
        <f>'Olieforbrug, TJ'!M322</f>
        <v>October</v>
      </c>
    </row>
    <row r="323" spans="1:14" x14ac:dyDescent="0.25">
      <c r="A323" s="33" t="str">
        <f>'Olieforbrug, TJ'!A323</f>
        <v>November</v>
      </c>
      <c r="C323" s="67">
        <v>27105</v>
      </c>
      <c r="D323" s="67">
        <v>0</v>
      </c>
      <c r="E323" s="67">
        <v>0</v>
      </c>
      <c r="F323" s="67">
        <v>0</v>
      </c>
      <c r="G323" s="67">
        <f t="shared" si="97"/>
        <v>0</v>
      </c>
      <c r="H323" s="67">
        <v>27336</v>
      </c>
      <c r="I323" s="67">
        <v>0</v>
      </c>
      <c r="J323" s="15"/>
      <c r="K323" s="15"/>
      <c r="L323" s="16">
        <f t="shared" si="98"/>
        <v>1421.472</v>
      </c>
      <c r="N323" s="23" t="str">
        <f>'Olieforbrug, TJ'!M323</f>
        <v>November</v>
      </c>
    </row>
    <row r="324" spans="1:14" ht="13" thickBot="1" x14ac:dyDescent="0.3">
      <c r="A324" s="41" t="str">
        <f>'Olieforbrug, TJ'!A324</f>
        <v>December</v>
      </c>
      <c r="C324" s="42">
        <v>28951</v>
      </c>
      <c r="D324" s="42">
        <v>0</v>
      </c>
      <c r="E324" s="42">
        <v>0</v>
      </c>
      <c r="F324" s="42">
        <v>0</v>
      </c>
      <c r="G324" s="42">
        <f t="shared" ref="G324" si="99">I323-I324</f>
        <v>0</v>
      </c>
      <c r="H324" s="42">
        <v>28951</v>
      </c>
      <c r="I324" s="42">
        <v>0</v>
      </c>
      <c r="J324" s="2"/>
      <c r="K324" s="2"/>
      <c r="L324" s="54">
        <f t="shared" ref="L324" si="100">H324*52/1000</f>
        <v>1505.452</v>
      </c>
      <c r="N324" s="43" t="str">
        <f>'Olieforbrug, TJ'!M324</f>
        <v>December</v>
      </c>
    </row>
    <row r="325" spans="1:14" ht="13" x14ac:dyDescent="0.3">
      <c r="A325" s="37">
        <v>2016</v>
      </c>
      <c r="B325" s="15"/>
      <c r="C325" s="16"/>
      <c r="D325" s="16"/>
      <c r="E325" s="16"/>
      <c r="F325" s="16"/>
      <c r="G325" s="16"/>
      <c r="H325" s="16"/>
      <c r="I325" s="16"/>
      <c r="M325" s="3"/>
      <c r="N325" s="37">
        <v>2016</v>
      </c>
    </row>
    <row r="326" spans="1:14" x14ac:dyDescent="0.25">
      <c r="A326" s="33" t="str">
        <f>'Olieforbrug, TJ'!A326</f>
        <v>Januar</v>
      </c>
      <c r="C326" s="67">
        <v>29392</v>
      </c>
      <c r="D326" s="67">
        <v>0</v>
      </c>
      <c r="E326" s="67">
        <v>0</v>
      </c>
      <c r="F326" s="67">
        <v>0</v>
      </c>
      <c r="G326" s="67">
        <v>0</v>
      </c>
      <c r="H326" s="67">
        <v>29392</v>
      </c>
      <c r="I326" s="67">
        <v>0</v>
      </c>
      <c r="J326" s="15"/>
      <c r="K326" s="15"/>
      <c r="L326" s="16">
        <v>1528.384</v>
      </c>
      <c r="N326" s="23" t="str">
        <f>'Olieforbrug, TJ'!M326</f>
        <v>January</v>
      </c>
    </row>
    <row r="327" spans="1:14" x14ac:dyDescent="0.25">
      <c r="A327" s="33" t="str">
        <f>'Olieforbrug, TJ'!A327</f>
        <v>Februar</v>
      </c>
      <c r="C327" s="67">
        <v>25980</v>
      </c>
      <c r="D327" s="67">
        <v>0</v>
      </c>
      <c r="E327" s="67">
        <v>0</v>
      </c>
      <c r="F327" s="67">
        <v>0</v>
      </c>
      <c r="G327" s="67">
        <v>0</v>
      </c>
      <c r="H327" s="67">
        <v>26006</v>
      </c>
      <c r="I327" s="67">
        <v>0</v>
      </c>
      <c r="J327" s="15"/>
      <c r="K327" s="15"/>
      <c r="L327" s="16">
        <v>1352.3119999999999</v>
      </c>
      <c r="N327" s="23" t="str">
        <f>'Olieforbrug, TJ'!M327</f>
        <v>February</v>
      </c>
    </row>
    <row r="328" spans="1:14" x14ac:dyDescent="0.25">
      <c r="A328" s="33" t="str">
        <f>'Olieforbrug, TJ'!A328</f>
        <v>Marts</v>
      </c>
      <c r="C328" s="67">
        <v>27895</v>
      </c>
      <c r="D328" s="67">
        <v>0</v>
      </c>
      <c r="E328" s="67">
        <v>0</v>
      </c>
      <c r="F328" s="67">
        <v>0</v>
      </c>
      <c r="G328" s="67">
        <v>0</v>
      </c>
      <c r="H328" s="67">
        <v>27895</v>
      </c>
      <c r="I328" s="67">
        <v>0</v>
      </c>
      <c r="J328" s="15"/>
      <c r="K328" s="15"/>
      <c r="L328" s="16">
        <v>1450.54</v>
      </c>
      <c r="N328" s="23" t="str">
        <f>'Olieforbrug, TJ'!M328</f>
        <v>March</v>
      </c>
    </row>
    <row r="329" spans="1:14" x14ac:dyDescent="0.25">
      <c r="A329" s="33" t="str">
        <f>'Olieforbrug, TJ'!A329</f>
        <v>April</v>
      </c>
      <c r="C329" s="67">
        <v>12828</v>
      </c>
      <c r="D329" s="67">
        <v>0</v>
      </c>
      <c r="E329" s="67">
        <v>0</v>
      </c>
      <c r="F329" s="67">
        <v>0</v>
      </c>
      <c r="G329" s="67">
        <v>0</v>
      </c>
      <c r="H329" s="67">
        <v>12828</v>
      </c>
      <c r="I329" s="67">
        <v>0</v>
      </c>
      <c r="J329" s="15"/>
      <c r="K329" s="15"/>
      <c r="L329" s="16">
        <v>667.05600000000004</v>
      </c>
      <c r="N329" s="23" t="str">
        <f>'Olieforbrug, TJ'!M329</f>
        <v>April</v>
      </c>
    </row>
    <row r="330" spans="1:14" x14ac:dyDescent="0.25">
      <c r="A330" s="33" t="str">
        <f>'Olieforbrug, TJ'!A330</f>
        <v>Maj</v>
      </c>
      <c r="C330" s="67">
        <v>14012</v>
      </c>
      <c r="D330" s="67">
        <v>0</v>
      </c>
      <c r="E330" s="67">
        <v>0</v>
      </c>
      <c r="F330" s="67">
        <v>0</v>
      </c>
      <c r="G330" s="67">
        <v>0</v>
      </c>
      <c r="H330" s="67">
        <v>14013</v>
      </c>
      <c r="I330" s="67">
        <v>0</v>
      </c>
      <c r="J330" s="15"/>
      <c r="K330" s="15"/>
      <c r="L330" s="16">
        <v>728.67600000000004</v>
      </c>
      <c r="N330" s="23" t="str">
        <f>'Olieforbrug, TJ'!M330</f>
        <v>May</v>
      </c>
    </row>
    <row r="331" spans="1:14" x14ac:dyDescent="0.25">
      <c r="A331" s="33" t="str">
        <f>'Olieforbrug, TJ'!A331</f>
        <v>Juni</v>
      </c>
      <c r="C331" s="67">
        <v>23976</v>
      </c>
      <c r="D331" s="67">
        <v>0</v>
      </c>
      <c r="E331" s="67">
        <v>0</v>
      </c>
      <c r="F331" s="67">
        <v>0</v>
      </c>
      <c r="G331" s="67">
        <v>0</v>
      </c>
      <c r="H331" s="67">
        <v>23976</v>
      </c>
      <c r="I331" s="67">
        <v>0</v>
      </c>
      <c r="J331" s="15"/>
      <c r="K331" s="15"/>
      <c r="L331" s="16">
        <v>1246.752</v>
      </c>
      <c r="N331" s="23" t="str">
        <f>'Olieforbrug, TJ'!M331</f>
        <v>June</v>
      </c>
    </row>
    <row r="332" spans="1:14" x14ac:dyDescent="0.25">
      <c r="A332" s="33" t="str">
        <f>'Olieforbrug, TJ'!A332</f>
        <v>Juli</v>
      </c>
      <c r="C332" s="67">
        <v>26006</v>
      </c>
      <c r="D332" s="67">
        <v>0</v>
      </c>
      <c r="E332" s="67">
        <v>0</v>
      </c>
      <c r="F332" s="67">
        <v>0</v>
      </c>
      <c r="G332" s="67">
        <v>0</v>
      </c>
      <c r="H332" s="67">
        <v>26185</v>
      </c>
      <c r="I332" s="67">
        <v>0</v>
      </c>
      <c r="J332" s="15"/>
      <c r="K332" s="15"/>
      <c r="L332" s="16">
        <v>1361.62</v>
      </c>
      <c r="N332" s="23" t="str">
        <f>'Olieforbrug, TJ'!M332</f>
        <v>July</v>
      </c>
    </row>
    <row r="333" spans="1:14" x14ac:dyDescent="0.25">
      <c r="A333" s="33" t="str">
        <f>'Olieforbrug, TJ'!A333</f>
        <v>August</v>
      </c>
      <c r="C333" s="67">
        <v>25159</v>
      </c>
      <c r="D333" s="67">
        <v>0</v>
      </c>
      <c r="E333" s="67">
        <v>0</v>
      </c>
      <c r="F333" s="67">
        <v>0</v>
      </c>
      <c r="G333" s="67">
        <v>0</v>
      </c>
      <c r="H333" s="67">
        <v>25780</v>
      </c>
      <c r="I333" s="67">
        <v>0</v>
      </c>
      <c r="J333" s="15"/>
      <c r="K333" s="15"/>
      <c r="L333" s="16">
        <v>1340.56</v>
      </c>
      <c r="N333" s="23" t="str">
        <f>'Olieforbrug, TJ'!M333</f>
        <v>August</v>
      </c>
    </row>
    <row r="334" spans="1:14" x14ac:dyDescent="0.25">
      <c r="A334" s="33" t="str">
        <f>'Olieforbrug, TJ'!A334</f>
        <v>September</v>
      </c>
      <c r="C334" s="67">
        <v>24152</v>
      </c>
      <c r="D334" s="67">
        <v>0</v>
      </c>
      <c r="E334" s="67">
        <v>0</v>
      </c>
      <c r="F334" s="67">
        <v>0</v>
      </c>
      <c r="G334" s="67">
        <v>0</v>
      </c>
      <c r="H334" s="67">
        <v>24701</v>
      </c>
      <c r="I334" s="67">
        <v>0</v>
      </c>
      <c r="J334" s="15"/>
      <c r="K334" s="15"/>
      <c r="L334" s="16">
        <v>1284.452</v>
      </c>
      <c r="N334" s="23" t="str">
        <f>'Olieforbrug, TJ'!M334</f>
        <v>September</v>
      </c>
    </row>
    <row r="335" spans="1:14" x14ac:dyDescent="0.25">
      <c r="A335" s="33" t="str">
        <f>'Olieforbrug, TJ'!A335</f>
        <v>Oktober</v>
      </c>
      <c r="C335" s="67">
        <v>22573</v>
      </c>
      <c r="D335" s="67">
        <v>0</v>
      </c>
      <c r="E335" s="67">
        <v>0</v>
      </c>
      <c r="F335" s="67">
        <v>0</v>
      </c>
      <c r="G335" s="67">
        <v>0</v>
      </c>
      <c r="H335" s="67">
        <v>24214</v>
      </c>
      <c r="I335" s="67">
        <v>0</v>
      </c>
      <c r="J335" s="15"/>
      <c r="K335" s="15"/>
      <c r="L335" s="16">
        <v>1259.1279999999999</v>
      </c>
      <c r="N335" s="23" t="str">
        <f>'Olieforbrug, TJ'!M335</f>
        <v>October</v>
      </c>
    </row>
    <row r="336" spans="1:14" x14ac:dyDescent="0.25">
      <c r="A336" s="33" t="str">
        <f>'Olieforbrug, TJ'!A336</f>
        <v>November</v>
      </c>
      <c r="C336" s="67">
        <v>25771</v>
      </c>
      <c r="D336" s="67">
        <v>0</v>
      </c>
      <c r="E336" s="67">
        <v>0</v>
      </c>
      <c r="F336" s="67">
        <v>0</v>
      </c>
      <c r="G336" s="67">
        <v>0</v>
      </c>
      <c r="H336" s="67">
        <v>26426</v>
      </c>
      <c r="I336" s="67">
        <v>0</v>
      </c>
      <c r="J336" s="15"/>
      <c r="K336" s="15"/>
      <c r="L336" s="16">
        <v>1374.152</v>
      </c>
      <c r="N336" s="23" t="str">
        <f>'Olieforbrug, TJ'!M336</f>
        <v>November</v>
      </c>
    </row>
    <row r="337" spans="1:14" ht="13" thickBot="1" x14ac:dyDescent="0.3">
      <c r="A337" s="41" t="str">
        <f>'Olieforbrug, TJ'!A337</f>
        <v>December</v>
      </c>
      <c r="C337" s="42">
        <v>29108</v>
      </c>
      <c r="D337" s="42">
        <v>0</v>
      </c>
      <c r="E337" s="42">
        <v>0</v>
      </c>
      <c r="F337" s="42">
        <v>0</v>
      </c>
      <c r="G337" s="42">
        <v>0</v>
      </c>
      <c r="H337" s="42">
        <v>29257</v>
      </c>
      <c r="I337" s="42">
        <v>0</v>
      </c>
      <c r="J337" s="2"/>
      <c r="K337" s="2"/>
      <c r="L337" s="54">
        <v>1521.364</v>
      </c>
      <c r="N337" s="43" t="str">
        <f>'Olieforbrug, TJ'!M337</f>
        <v>December</v>
      </c>
    </row>
    <row r="338" spans="1:14" ht="13" x14ac:dyDescent="0.3">
      <c r="A338" s="37">
        <v>2017</v>
      </c>
      <c r="B338" s="15"/>
      <c r="C338" s="16"/>
      <c r="D338" s="16"/>
      <c r="E338" s="16"/>
      <c r="F338" s="16"/>
      <c r="G338" s="16"/>
      <c r="H338" s="16"/>
      <c r="I338" s="16"/>
      <c r="J338" s="15"/>
      <c r="K338" s="15"/>
      <c r="L338" s="14"/>
      <c r="M338" s="3"/>
      <c r="N338" s="37">
        <v>2017</v>
      </c>
    </row>
    <row r="339" spans="1:14" x14ac:dyDescent="0.25">
      <c r="A339" s="23" t="str">
        <f>'Olieforbrug, TJ'!A339</f>
        <v>Januar</v>
      </c>
      <c r="C339" s="16">
        <v>30085</v>
      </c>
      <c r="D339" s="16">
        <v>0</v>
      </c>
      <c r="E339" s="16">
        <v>0</v>
      </c>
      <c r="F339" s="16">
        <v>0</v>
      </c>
      <c r="G339" s="16">
        <f>I337-I339</f>
        <v>0</v>
      </c>
      <c r="H339" s="16">
        <v>30084</v>
      </c>
      <c r="I339" s="16">
        <v>0</v>
      </c>
      <c r="J339" s="15"/>
      <c r="K339" s="15"/>
      <c r="L339" s="14">
        <f t="shared" ref="L339" si="101">H339*52/1000</f>
        <v>1564.3679999999999</v>
      </c>
      <c r="N339" s="23" t="str">
        <f>'Olieforbrug, TJ'!M339</f>
        <v>January</v>
      </c>
    </row>
    <row r="340" spans="1:14" x14ac:dyDescent="0.25">
      <c r="A340" s="23" t="str">
        <f>'Olieforbrug, TJ'!A340</f>
        <v>Februar</v>
      </c>
      <c r="C340" s="16">
        <v>27038</v>
      </c>
      <c r="D340" s="16">
        <v>0</v>
      </c>
      <c r="E340" s="16">
        <v>0</v>
      </c>
      <c r="F340" s="16">
        <v>0</v>
      </c>
      <c r="G340" s="16">
        <f t="shared" ref="G340:G345" si="102">I339-I340</f>
        <v>0</v>
      </c>
      <c r="H340" s="16">
        <v>27038</v>
      </c>
      <c r="I340" s="16">
        <v>0</v>
      </c>
      <c r="J340" s="15"/>
      <c r="K340" s="15"/>
      <c r="L340" s="14">
        <f t="shared" ref="L340" si="103">H340*52/1000</f>
        <v>1405.9760000000001</v>
      </c>
      <c r="N340" s="23" t="str">
        <f>'Olieforbrug, TJ'!M340</f>
        <v>February</v>
      </c>
    </row>
    <row r="341" spans="1:14" x14ac:dyDescent="0.25">
      <c r="A341" s="23" t="str">
        <f>'Olieforbrug, TJ'!A341</f>
        <v>Marts</v>
      </c>
      <c r="C341" s="16">
        <v>26767</v>
      </c>
      <c r="D341" s="16">
        <v>0</v>
      </c>
      <c r="E341" s="16">
        <v>0</v>
      </c>
      <c r="F341" s="16">
        <v>0</v>
      </c>
      <c r="G341" s="16">
        <f t="shared" si="102"/>
        <v>0</v>
      </c>
      <c r="H341" s="16">
        <v>28106</v>
      </c>
      <c r="I341" s="16">
        <v>0</v>
      </c>
      <c r="J341" s="15"/>
      <c r="K341" s="15"/>
      <c r="L341" s="14">
        <f t="shared" ref="L341" si="104">H341*52/1000</f>
        <v>1461.5119999999999</v>
      </c>
      <c r="N341" s="23" t="str">
        <f>'Olieforbrug, TJ'!M341</f>
        <v>March</v>
      </c>
    </row>
    <row r="342" spans="1:14" x14ac:dyDescent="0.25">
      <c r="A342" s="23" t="str">
        <f>'Olieforbrug, TJ'!A342</f>
        <v>April</v>
      </c>
      <c r="C342" s="16">
        <v>28292</v>
      </c>
      <c r="D342" s="16">
        <v>0</v>
      </c>
      <c r="E342" s="16">
        <v>0</v>
      </c>
      <c r="F342" s="16">
        <v>0</v>
      </c>
      <c r="G342" s="16">
        <f t="shared" si="102"/>
        <v>0</v>
      </c>
      <c r="H342" s="16">
        <v>28468</v>
      </c>
      <c r="I342" s="16">
        <v>0</v>
      </c>
      <c r="J342" s="15"/>
      <c r="K342" s="15"/>
      <c r="L342" s="14">
        <f t="shared" ref="L342" si="105">H342*52/1000</f>
        <v>1480.336</v>
      </c>
      <c r="N342" s="23" t="str">
        <f>'Olieforbrug, TJ'!M342</f>
        <v>April</v>
      </c>
    </row>
    <row r="343" spans="1:14" x14ac:dyDescent="0.25">
      <c r="A343" s="23" t="str">
        <f>'Olieforbrug, TJ'!A343</f>
        <v>Maj</v>
      </c>
      <c r="C343" s="16">
        <v>29032</v>
      </c>
      <c r="D343" s="16">
        <v>0</v>
      </c>
      <c r="E343" s="16">
        <v>0</v>
      </c>
      <c r="F343" s="16">
        <v>0</v>
      </c>
      <c r="G343" s="16">
        <f t="shared" si="102"/>
        <v>0</v>
      </c>
      <c r="H343" s="16">
        <v>30047</v>
      </c>
      <c r="I343" s="16">
        <v>0</v>
      </c>
      <c r="J343" s="15"/>
      <c r="K343" s="15"/>
      <c r="L343" s="14">
        <f t="shared" ref="L343" si="106">H343*52/1000</f>
        <v>1562.444</v>
      </c>
      <c r="N343" s="23" t="str">
        <f>'Olieforbrug, TJ'!M343</f>
        <v>May</v>
      </c>
    </row>
    <row r="344" spans="1:14" x14ac:dyDescent="0.25">
      <c r="A344" s="23" t="str">
        <f>'Olieforbrug, TJ'!A344</f>
        <v>Juni</v>
      </c>
      <c r="C344" s="16">
        <v>26915</v>
      </c>
      <c r="D344" s="16">
        <v>0</v>
      </c>
      <c r="E344" s="16">
        <v>0</v>
      </c>
      <c r="F344" s="16">
        <v>0</v>
      </c>
      <c r="G344" s="16">
        <f t="shared" si="102"/>
        <v>0</v>
      </c>
      <c r="H344" s="16">
        <v>27322</v>
      </c>
      <c r="I344" s="16">
        <v>0</v>
      </c>
      <c r="J344" s="15"/>
      <c r="K344" s="15"/>
      <c r="L344" s="14">
        <f t="shared" ref="L344" si="107">H344*52/1000</f>
        <v>1420.7439999999999</v>
      </c>
      <c r="N344" s="23" t="str">
        <f>'Olieforbrug, TJ'!M344</f>
        <v>June</v>
      </c>
    </row>
    <row r="345" spans="1:14" x14ac:dyDescent="0.25">
      <c r="A345" s="23" t="str">
        <f>'Olieforbrug, TJ'!A345</f>
        <v>Juli</v>
      </c>
      <c r="C345" s="16">
        <v>26258</v>
      </c>
      <c r="D345" s="16">
        <v>0</v>
      </c>
      <c r="E345" s="16">
        <v>0</v>
      </c>
      <c r="F345" s="16">
        <v>0</v>
      </c>
      <c r="G345" s="16">
        <f t="shared" si="102"/>
        <v>0</v>
      </c>
      <c r="H345" s="16">
        <v>26741</v>
      </c>
      <c r="I345" s="16">
        <v>0</v>
      </c>
      <c r="J345" s="15"/>
      <c r="K345" s="15"/>
      <c r="L345" s="14">
        <f t="shared" ref="L345" si="108">H345*52/1000</f>
        <v>1390.5319999999999</v>
      </c>
      <c r="N345" s="23" t="str">
        <f>'Olieforbrug, TJ'!M345</f>
        <v>July</v>
      </c>
    </row>
    <row r="346" spans="1:14" x14ac:dyDescent="0.25">
      <c r="A346" s="23" t="str">
        <f>'Olieforbrug, TJ'!A346</f>
        <v>August</v>
      </c>
      <c r="C346" s="16">
        <v>24789</v>
      </c>
      <c r="D346" s="16">
        <v>0</v>
      </c>
      <c r="E346" s="16">
        <v>0</v>
      </c>
      <c r="F346" s="16">
        <v>0</v>
      </c>
      <c r="G346" s="16">
        <f t="shared" ref="G346" si="109">I345-I346</f>
        <v>0</v>
      </c>
      <c r="H346" s="16">
        <v>26296</v>
      </c>
      <c r="I346" s="16">
        <v>0</v>
      </c>
      <c r="J346" s="15"/>
      <c r="K346" s="15"/>
      <c r="L346" s="14">
        <f t="shared" ref="L346" si="110">H346*52/1000</f>
        <v>1367.3920000000001</v>
      </c>
      <c r="N346" s="23" t="str">
        <f>'Olieforbrug, TJ'!M346</f>
        <v>August</v>
      </c>
    </row>
    <row r="347" spans="1:14" x14ac:dyDescent="0.25">
      <c r="A347" s="23" t="str">
        <f>'Olieforbrug, TJ'!A347</f>
        <v>September</v>
      </c>
      <c r="C347" s="16">
        <v>14986</v>
      </c>
      <c r="D347" s="16">
        <v>0</v>
      </c>
      <c r="E347" s="16">
        <v>0</v>
      </c>
      <c r="F347" s="16">
        <v>0</v>
      </c>
      <c r="G347" s="16">
        <f t="shared" ref="G347" si="111">I346-I347</f>
        <v>0</v>
      </c>
      <c r="H347" s="16">
        <v>15533</v>
      </c>
      <c r="I347" s="16">
        <v>0</v>
      </c>
      <c r="J347" s="15"/>
      <c r="K347" s="15"/>
      <c r="L347" s="14">
        <f>H347*52/1000</f>
        <v>807.71600000000001</v>
      </c>
      <c r="N347" s="23" t="str">
        <f>'Olieforbrug, TJ'!M347</f>
        <v>September</v>
      </c>
    </row>
    <row r="348" spans="1:14" x14ac:dyDescent="0.25">
      <c r="A348" s="23" t="str">
        <f>'Olieforbrug, TJ'!A348</f>
        <v>Oktober</v>
      </c>
      <c r="C348" s="16">
        <v>21530</v>
      </c>
      <c r="D348" s="16">
        <v>0</v>
      </c>
      <c r="E348" s="16">
        <v>0</v>
      </c>
      <c r="F348" s="16">
        <v>0</v>
      </c>
      <c r="G348" s="16">
        <f t="shared" ref="G348" si="112">I347-I348</f>
        <v>0</v>
      </c>
      <c r="H348" s="16">
        <v>22747</v>
      </c>
      <c r="I348" s="16">
        <v>0</v>
      </c>
      <c r="J348" s="15"/>
      <c r="K348" s="15"/>
      <c r="L348" s="14">
        <f>H348*52/1000</f>
        <v>1182.8440000000001</v>
      </c>
      <c r="N348" s="23" t="str">
        <f>'Olieforbrug, TJ'!M348</f>
        <v>October</v>
      </c>
    </row>
    <row r="349" spans="1:14" x14ac:dyDescent="0.25">
      <c r="A349" s="23" t="str">
        <f>'Olieforbrug, TJ'!A349</f>
        <v>November</v>
      </c>
      <c r="C349" s="16">
        <v>25792</v>
      </c>
      <c r="D349" s="16">
        <v>0</v>
      </c>
      <c r="E349" s="16">
        <v>0</v>
      </c>
      <c r="F349" s="16">
        <v>0</v>
      </c>
      <c r="G349" s="16">
        <f t="shared" ref="G349" si="113">I348-I349</f>
        <v>0</v>
      </c>
      <c r="H349" s="16">
        <v>28487</v>
      </c>
      <c r="I349" s="16">
        <v>0</v>
      </c>
      <c r="J349" s="15"/>
      <c r="K349" s="15"/>
      <c r="L349" s="14">
        <f>H349*52/1000</f>
        <v>1481.3240000000001</v>
      </c>
      <c r="N349" s="23" t="str">
        <f>'Olieforbrug, TJ'!M349</f>
        <v>November</v>
      </c>
    </row>
    <row r="350" spans="1:14" ht="13" thickBot="1" x14ac:dyDescent="0.3">
      <c r="A350" s="41" t="str">
        <f>'Olieforbrug, TJ'!A350</f>
        <v>December</v>
      </c>
      <c r="C350" s="42">
        <v>24829</v>
      </c>
      <c r="D350" s="42">
        <v>0</v>
      </c>
      <c r="E350" s="42">
        <v>0</v>
      </c>
      <c r="F350" s="42">
        <v>0</v>
      </c>
      <c r="G350" s="42">
        <f t="shared" ref="G350" si="114">I349-I350</f>
        <v>0</v>
      </c>
      <c r="H350" s="42">
        <v>27297</v>
      </c>
      <c r="I350" s="42">
        <v>0</v>
      </c>
      <c r="J350" s="2"/>
      <c r="K350" s="2"/>
      <c r="L350" s="54">
        <f>H350*52/1000</f>
        <v>1419.444</v>
      </c>
      <c r="N350" s="43" t="str">
        <f>'Olieforbrug, TJ'!M350</f>
        <v>December</v>
      </c>
    </row>
    <row r="351" spans="1:14" ht="13" x14ac:dyDescent="0.3">
      <c r="A351" s="37">
        <v>2018</v>
      </c>
      <c r="B351" s="15"/>
      <c r="C351" s="16"/>
      <c r="D351" s="16"/>
      <c r="E351" s="16"/>
      <c r="F351" s="16"/>
      <c r="G351" s="16"/>
      <c r="H351" s="16"/>
      <c r="I351" s="16"/>
      <c r="J351" s="15"/>
      <c r="K351" s="15"/>
      <c r="L351" s="14"/>
      <c r="M351" s="3"/>
      <c r="N351" s="37">
        <v>2018</v>
      </c>
    </row>
    <row r="352" spans="1:14" x14ac:dyDescent="0.25">
      <c r="A352" s="23" t="str">
        <f>'Olieforbrug, TJ'!A352</f>
        <v>Januar</v>
      </c>
      <c r="C352" s="16">
        <v>27878</v>
      </c>
      <c r="D352" s="16">
        <v>0</v>
      </c>
      <c r="E352" s="16">
        <v>0</v>
      </c>
      <c r="F352" s="16">
        <v>0</v>
      </c>
      <c r="G352" s="16">
        <f>I350-I352</f>
        <v>0</v>
      </c>
      <c r="H352" s="16">
        <v>29738</v>
      </c>
      <c r="I352" s="16">
        <v>0</v>
      </c>
      <c r="J352" s="15"/>
      <c r="K352" s="15"/>
      <c r="L352" s="14">
        <f t="shared" ref="L352" si="115">H352*52/1000</f>
        <v>1546.376</v>
      </c>
      <c r="N352" s="23" t="str">
        <f>'Olieforbrug, TJ'!M352</f>
        <v>January</v>
      </c>
    </row>
    <row r="353" spans="1:14" x14ac:dyDescent="0.25">
      <c r="A353" s="23" t="str">
        <f>'Olieforbrug, TJ'!A353</f>
        <v>Februar</v>
      </c>
      <c r="C353" s="16">
        <v>23219</v>
      </c>
      <c r="D353" s="16">
        <v>0</v>
      </c>
      <c r="E353" s="16">
        <v>0</v>
      </c>
      <c r="F353" s="16">
        <v>0</v>
      </c>
      <c r="G353" s="16">
        <f t="shared" ref="G353:G358" si="116">I352-I353</f>
        <v>0</v>
      </c>
      <c r="H353" s="16">
        <v>24987</v>
      </c>
      <c r="I353" s="16">
        <v>0</v>
      </c>
      <c r="J353" s="15"/>
      <c r="K353" s="15"/>
      <c r="L353" s="14">
        <f t="shared" ref="L353" si="117">H353*52/1000</f>
        <v>1299.3240000000001</v>
      </c>
      <c r="N353" s="23" t="str">
        <f>'Olieforbrug, TJ'!M353</f>
        <v>February</v>
      </c>
    </row>
    <row r="354" spans="1:14" x14ac:dyDescent="0.25">
      <c r="A354" s="23" t="str">
        <f>'Olieforbrug, TJ'!A354</f>
        <v>Marts</v>
      </c>
      <c r="C354" s="16">
        <v>26385</v>
      </c>
      <c r="D354" s="16">
        <v>0</v>
      </c>
      <c r="E354" s="16">
        <v>0</v>
      </c>
      <c r="F354" s="16">
        <v>0</v>
      </c>
      <c r="G354" s="16">
        <f t="shared" si="116"/>
        <v>0</v>
      </c>
      <c r="H354" s="16">
        <v>26636</v>
      </c>
      <c r="I354" s="16">
        <v>0</v>
      </c>
      <c r="J354" s="15"/>
      <c r="K354" s="15"/>
      <c r="L354" s="14">
        <f t="shared" ref="L354" si="118">H354*52/1000</f>
        <v>1385.0719999999999</v>
      </c>
      <c r="N354" s="23" t="str">
        <f>'Olieforbrug, TJ'!M354</f>
        <v>March</v>
      </c>
    </row>
    <row r="355" spans="1:14" x14ac:dyDescent="0.25">
      <c r="A355" s="23" t="str">
        <f>'Olieforbrug, TJ'!A355</f>
        <v>April</v>
      </c>
      <c r="C355" s="16">
        <v>23487</v>
      </c>
      <c r="D355" s="16">
        <v>0</v>
      </c>
      <c r="E355" s="16">
        <v>0</v>
      </c>
      <c r="F355" s="16">
        <v>0</v>
      </c>
      <c r="G355" s="16">
        <f t="shared" si="116"/>
        <v>0</v>
      </c>
      <c r="H355" s="16">
        <v>24085</v>
      </c>
      <c r="I355" s="16">
        <v>0</v>
      </c>
      <c r="J355" s="15"/>
      <c r="K355" s="15"/>
      <c r="L355" s="14">
        <f t="shared" ref="L355" si="119">H355*52/1000</f>
        <v>1252.42</v>
      </c>
      <c r="N355" s="23" t="str">
        <f>'Olieforbrug, TJ'!M355</f>
        <v>April</v>
      </c>
    </row>
    <row r="356" spans="1:14" x14ac:dyDescent="0.25">
      <c r="A356" s="23" t="str">
        <f>'Olieforbrug, TJ'!A356</f>
        <v>Maj</v>
      </c>
      <c r="C356" s="16">
        <v>23487</v>
      </c>
      <c r="D356" s="16">
        <v>0</v>
      </c>
      <c r="E356" s="16">
        <v>0</v>
      </c>
      <c r="F356" s="16">
        <v>0</v>
      </c>
      <c r="G356" s="16">
        <f t="shared" si="116"/>
        <v>0</v>
      </c>
      <c r="H356" s="16">
        <v>24085</v>
      </c>
      <c r="I356" s="16">
        <v>0</v>
      </c>
      <c r="J356" s="15"/>
      <c r="K356" s="15"/>
      <c r="L356" s="14">
        <f t="shared" ref="L356" si="120">H356*52/1000</f>
        <v>1252.42</v>
      </c>
      <c r="N356" s="23" t="str">
        <f>'Olieforbrug, TJ'!M356</f>
        <v>May</v>
      </c>
    </row>
    <row r="357" spans="1:14" x14ac:dyDescent="0.25">
      <c r="A357" s="23" t="str">
        <f>'Olieforbrug, TJ'!A357</f>
        <v>Juni</v>
      </c>
      <c r="C357" s="16">
        <v>24702</v>
      </c>
      <c r="D357" s="16">
        <v>0</v>
      </c>
      <c r="E357" s="16">
        <v>0</v>
      </c>
      <c r="F357" s="16">
        <v>0</v>
      </c>
      <c r="G357" s="16">
        <f t="shared" si="116"/>
        <v>0</v>
      </c>
      <c r="H357" s="16">
        <v>25061</v>
      </c>
      <c r="I357" s="16">
        <v>0</v>
      </c>
      <c r="J357" s="15"/>
      <c r="K357" s="15"/>
      <c r="L357" s="14">
        <f t="shared" ref="L357" si="121">H357*52/1000</f>
        <v>1303.172</v>
      </c>
      <c r="N357" s="23" t="str">
        <f>'Olieforbrug, TJ'!M357</f>
        <v>June</v>
      </c>
    </row>
    <row r="358" spans="1:14" x14ac:dyDescent="0.25">
      <c r="A358" s="23" t="str">
        <f>'Olieforbrug, TJ'!A358</f>
        <v>Juli</v>
      </c>
      <c r="C358" s="16">
        <v>25997</v>
      </c>
      <c r="D358" s="16">
        <v>0</v>
      </c>
      <c r="E358" s="16">
        <v>0</v>
      </c>
      <c r="F358" s="16">
        <v>0</v>
      </c>
      <c r="G358" s="16">
        <f t="shared" si="116"/>
        <v>0</v>
      </c>
      <c r="H358" s="16">
        <v>27011</v>
      </c>
      <c r="I358" s="16">
        <v>0</v>
      </c>
      <c r="J358" s="15"/>
      <c r="K358" s="15"/>
      <c r="L358" s="14">
        <f t="shared" ref="L358" si="122">H358*52/1000</f>
        <v>1404.5719999999999</v>
      </c>
      <c r="N358" s="23" t="str">
        <f>'Olieforbrug, TJ'!M358</f>
        <v>July</v>
      </c>
    </row>
    <row r="359" spans="1:14" x14ac:dyDescent="0.25">
      <c r="A359" s="23" t="str">
        <f>'Olieforbrug, TJ'!A359</f>
        <v>August</v>
      </c>
      <c r="C359" s="16">
        <v>25798</v>
      </c>
      <c r="D359" s="16">
        <v>0</v>
      </c>
      <c r="E359" s="16">
        <v>0</v>
      </c>
      <c r="F359" s="16">
        <v>0</v>
      </c>
      <c r="G359" s="16">
        <f t="shared" ref="G359" si="123">I358-I359</f>
        <v>0</v>
      </c>
      <c r="H359" s="16">
        <v>26681</v>
      </c>
      <c r="I359" s="16">
        <v>0</v>
      </c>
      <c r="J359" s="15"/>
      <c r="K359" s="15"/>
      <c r="L359" s="14">
        <f t="shared" ref="L359" si="124">H359*52/1000</f>
        <v>1387.412</v>
      </c>
      <c r="N359" s="23" t="str">
        <f>'Olieforbrug, TJ'!M359</f>
        <v>August</v>
      </c>
    </row>
    <row r="360" spans="1:14" x14ac:dyDescent="0.25">
      <c r="A360" s="23" t="str">
        <f>'Olieforbrug, TJ'!A360</f>
        <v>September</v>
      </c>
      <c r="C360" s="16">
        <v>18931</v>
      </c>
      <c r="D360" s="16">
        <v>0</v>
      </c>
      <c r="E360" s="16">
        <v>0</v>
      </c>
      <c r="F360" s="16">
        <v>0</v>
      </c>
      <c r="G360" s="16">
        <f t="shared" ref="G360" si="125">I359-I360</f>
        <v>0</v>
      </c>
      <c r="H360" s="16">
        <v>19514</v>
      </c>
      <c r="I360" s="16">
        <v>0</v>
      </c>
      <c r="J360" s="15"/>
      <c r="K360" s="15"/>
      <c r="L360" s="14">
        <f t="shared" ref="L360" si="126">H360*52/1000</f>
        <v>1014.728</v>
      </c>
      <c r="N360" s="23" t="str">
        <f>'Olieforbrug, TJ'!M360</f>
        <v>September</v>
      </c>
    </row>
    <row r="361" spans="1:14" x14ac:dyDescent="0.25">
      <c r="A361" s="23" t="str">
        <f>'Olieforbrug, TJ'!A361</f>
        <v>Oktober</v>
      </c>
      <c r="C361" s="16">
        <v>21513</v>
      </c>
      <c r="D361" s="16">
        <v>0</v>
      </c>
      <c r="E361" s="16">
        <v>0</v>
      </c>
      <c r="F361" s="16">
        <v>0</v>
      </c>
      <c r="G361" s="16">
        <f t="shared" ref="G361" si="127">I360-I361</f>
        <v>0</v>
      </c>
      <c r="H361" s="16">
        <v>22284</v>
      </c>
      <c r="I361" s="16">
        <v>0</v>
      </c>
      <c r="J361" s="15"/>
      <c r="K361" s="15"/>
      <c r="L361" s="14">
        <f t="shared" ref="L361" si="128">H361*52/1000</f>
        <v>1158.768</v>
      </c>
      <c r="N361" s="23" t="str">
        <f>'Olieforbrug, TJ'!M361</f>
        <v>October</v>
      </c>
    </row>
    <row r="362" spans="1:14" x14ac:dyDescent="0.25">
      <c r="A362" s="23" t="str">
        <f>'Olieforbrug, TJ'!A362</f>
        <v>November</v>
      </c>
      <c r="C362" s="16">
        <v>28315</v>
      </c>
      <c r="D362" s="16">
        <v>0</v>
      </c>
      <c r="E362" s="16">
        <v>0</v>
      </c>
      <c r="F362" s="16">
        <v>0</v>
      </c>
      <c r="G362" s="16">
        <f t="shared" ref="G362" si="129">I361-I362</f>
        <v>0</v>
      </c>
      <c r="H362" s="16">
        <v>28727</v>
      </c>
      <c r="I362" s="16">
        <v>0</v>
      </c>
      <c r="J362" s="15"/>
      <c r="K362" s="15"/>
      <c r="L362" s="14">
        <f t="shared" ref="L362" si="130">H362*52/1000</f>
        <v>1493.8040000000001</v>
      </c>
      <c r="N362" s="23" t="str">
        <f>'Olieforbrug, TJ'!M362</f>
        <v>November</v>
      </c>
    </row>
    <row r="363" spans="1:14" ht="13" thickBot="1" x14ac:dyDescent="0.3">
      <c r="A363" s="41" t="str">
        <f>'Olieforbrug, TJ'!A363</f>
        <v>December</v>
      </c>
      <c r="C363" s="42">
        <v>29970</v>
      </c>
      <c r="D363" s="42">
        <v>0</v>
      </c>
      <c r="E363" s="42">
        <v>0</v>
      </c>
      <c r="F363" s="42">
        <v>0</v>
      </c>
      <c r="G363" s="42">
        <f t="shared" ref="G363" si="131">I362-I363</f>
        <v>0</v>
      </c>
      <c r="H363" s="42">
        <v>30549</v>
      </c>
      <c r="I363" s="42">
        <v>0</v>
      </c>
      <c r="J363" s="2"/>
      <c r="K363" s="2"/>
      <c r="L363" s="54">
        <f t="shared" ref="L363" si="132">H363*52/1000</f>
        <v>1588.548</v>
      </c>
      <c r="N363" s="43" t="str">
        <f>'Olieforbrug, TJ'!M363</f>
        <v>December</v>
      </c>
    </row>
    <row r="364" spans="1:14" ht="13" x14ac:dyDescent="0.3">
      <c r="A364" s="37">
        <v>2019</v>
      </c>
      <c r="B364" s="15"/>
      <c r="C364" s="16"/>
      <c r="D364" s="16"/>
      <c r="E364" s="16"/>
      <c r="F364" s="16"/>
      <c r="G364" s="16"/>
      <c r="H364" s="16"/>
      <c r="I364" s="16"/>
      <c r="J364" s="15"/>
      <c r="K364" s="15"/>
      <c r="L364" s="14"/>
      <c r="M364" s="3"/>
      <c r="N364" s="37">
        <v>2019</v>
      </c>
    </row>
    <row r="365" spans="1:14" x14ac:dyDescent="0.25">
      <c r="A365" s="23" t="str">
        <f>'Olieforbrug, TJ'!A365</f>
        <v>Januar</v>
      </c>
      <c r="C365" s="16">
        <v>29844</v>
      </c>
      <c r="D365" s="16">
        <v>0</v>
      </c>
      <c r="E365" s="16">
        <v>0</v>
      </c>
      <c r="F365" s="16">
        <v>0</v>
      </c>
      <c r="G365" s="16">
        <f>I363-I365</f>
        <v>0</v>
      </c>
      <c r="H365" s="16">
        <v>30431</v>
      </c>
      <c r="I365" s="16">
        <v>0</v>
      </c>
      <c r="J365" s="15"/>
      <c r="K365" s="15"/>
      <c r="L365" s="14">
        <f t="shared" ref="L365" si="133">H365*52/1000</f>
        <v>1582.412</v>
      </c>
      <c r="N365" s="23" t="str">
        <f>'Olieforbrug, TJ'!M365</f>
        <v>January</v>
      </c>
    </row>
    <row r="366" spans="1:14" x14ac:dyDescent="0.25">
      <c r="A366" s="23" t="str">
        <f>'Olieforbrug, TJ'!A366</f>
        <v>Februar</v>
      </c>
      <c r="C366" s="16">
        <v>26760</v>
      </c>
      <c r="D366" s="16">
        <v>0</v>
      </c>
      <c r="E366" s="16">
        <v>0</v>
      </c>
      <c r="F366" s="16">
        <v>0</v>
      </c>
      <c r="G366" s="16">
        <f t="shared" ref="G366:G371" si="134">I365-I366</f>
        <v>0</v>
      </c>
      <c r="H366" s="16">
        <v>27912</v>
      </c>
      <c r="I366" s="16">
        <v>0</v>
      </c>
      <c r="J366" s="15"/>
      <c r="K366" s="15"/>
      <c r="L366" s="14">
        <f t="shared" ref="L366" si="135">H366*52/1000</f>
        <v>1451.424</v>
      </c>
      <c r="N366" s="23" t="str">
        <f>'Olieforbrug, TJ'!M366</f>
        <v>February</v>
      </c>
    </row>
    <row r="367" spans="1:14" x14ac:dyDescent="0.25">
      <c r="A367" s="23" t="str">
        <f>'Olieforbrug, TJ'!A367</f>
        <v>Marts</v>
      </c>
      <c r="C367" s="16">
        <v>28592</v>
      </c>
      <c r="D367" s="16">
        <v>0</v>
      </c>
      <c r="E367" s="16">
        <v>0</v>
      </c>
      <c r="F367" s="16">
        <v>0</v>
      </c>
      <c r="G367" s="16">
        <f t="shared" si="134"/>
        <v>0</v>
      </c>
      <c r="H367" s="16">
        <v>29820</v>
      </c>
      <c r="I367" s="16">
        <v>0</v>
      </c>
      <c r="J367" s="15"/>
      <c r="K367" s="15"/>
      <c r="L367" s="14">
        <f t="shared" ref="L367" si="136">H367*52/1000</f>
        <v>1550.64</v>
      </c>
      <c r="N367" s="23" t="str">
        <f>'Olieforbrug, TJ'!M367</f>
        <v>March</v>
      </c>
    </row>
    <row r="368" spans="1:14" x14ac:dyDescent="0.25">
      <c r="A368" s="23" t="str">
        <f>'Olieforbrug, TJ'!A368</f>
        <v>April</v>
      </c>
      <c r="C368" s="16">
        <v>27611</v>
      </c>
      <c r="D368" s="16">
        <v>0</v>
      </c>
      <c r="E368" s="16">
        <v>0</v>
      </c>
      <c r="F368" s="16">
        <v>0</v>
      </c>
      <c r="G368" s="16">
        <f t="shared" si="134"/>
        <v>0</v>
      </c>
      <c r="H368" s="16">
        <v>28572</v>
      </c>
      <c r="I368" s="16">
        <v>0</v>
      </c>
      <c r="J368" s="15"/>
      <c r="K368" s="15"/>
      <c r="L368" s="14">
        <f t="shared" ref="L368" si="137">H368*52/1000</f>
        <v>1485.7439999999999</v>
      </c>
      <c r="N368" s="23" t="str">
        <f>'Olieforbrug, TJ'!M368</f>
        <v>April</v>
      </c>
    </row>
    <row r="369" spans="1:14" x14ac:dyDescent="0.25">
      <c r="A369" s="23" t="str">
        <f>'Olieforbrug, TJ'!A369</f>
        <v>Maj</v>
      </c>
      <c r="C369" s="16">
        <v>28272</v>
      </c>
      <c r="D369" s="16">
        <v>0</v>
      </c>
      <c r="E369" s="16">
        <v>0</v>
      </c>
      <c r="F369" s="16">
        <v>0</v>
      </c>
      <c r="G369" s="16">
        <f t="shared" si="134"/>
        <v>0</v>
      </c>
      <c r="H369" s="16">
        <v>29480</v>
      </c>
      <c r="I369" s="16">
        <v>0</v>
      </c>
      <c r="J369" s="15"/>
      <c r="K369" s="15"/>
      <c r="L369" s="14">
        <f t="shared" ref="L369" si="138">H369*52/1000</f>
        <v>1532.96</v>
      </c>
      <c r="N369" s="23" t="str">
        <f>'Olieforbrug, TJ'!M369</f>
        <v>May</v>
      </c>
    </row>
    <row r="370" spans="1:14" x14ac:dyDescent="0.25">
      <c r="A370" s="23" t="str">
        <f>'Olieforbrug, TJ'!A370</f>
        <v>Juni</v>
      </c>
      <c r="C370" s="16">
        <v>23874</v>
      </c>
      <c r="D370" s="16">
        <v>0</v>
      </c>
      <c r="E370" s="16">
        <v>0</v>
      </c>
      <c r="F370" s="16">
        <v>0</v>
      </c>
      <c r="G370" s="16">
        <f t="shared" si="134"/>
        <v>0</v>
      </c>
      <c r="H370" s="16">
        <v>25650</v>
      </c>
      <c r="I370" s="16">
        <v>0</v>
      </c>
      <c r="J370" s="15"/>
      <c r="K370" s="15"/>
      <c r="L370" s="14">
        <f t="shared" ref="L370" si="139">H370*52/1000</f>
        <v>1333.8</v>
      </c>
      <c r="N370" s="23" t="str">
        <f>'Olieforbrug, TJ'!M370</f>
        <v>June</v>
      </c>
    </row>
    <row r="371" spans="1:14" x14ac:dyDescent="0.25">
      <c r="A371" s="23" t="str">
        <f>'Olieforbrug, TJ'!A371</f>
        <v>Juli</v>
      </c>
      <c r="C371" s="16">
        <v>26662</v>
      </c>
      <c r="D371" s="16">
        <v>0</v>
      </c>
      <c r="E371" s="16">
        <v>0</v>
      </c>
      <c r="F371" s="16">
        <v>0</v>
      </c>
      <c r="G371" s="16">
        <f t="shared" si="134"/>
        <v>0</v>
      </c>
      <c r="H371" s="16">
        <v>28049</v>
      </c>
      <c r="I371" s="16">
        <v>0</v>
      </c>
      <c r="J371" s="15"/>
      <c r="K371" s="15"/>
      <c r="L371" s="14">
        <f t="shared" ref="L371" si="140">H371*52/1000</f>
        <v>1458.548</v>
      </c>
      <c r="N371" s="23" t="str">
        <f>'Olieforbrug, TJ'!M371</f>
        <v>July</v>
      </c>
    </row>
    <row r="372" spans="1:14" x14ac:dyDescent="0.25">
      <c r="A372" s="23" t="str">
        <f>'Olieforbrug, TJ'!A372</f>
        <v>August</v>
      </c>
      <c r="C372" s="16">
        <v>26845</v>
      </c>
      <c r="D372" s="16">
        <v>0</v>
      </c>
      <c r="E372" s="16">
        <v>0</v>
      </c>
      <c r="F372" s="16">
        <v>0</v>
      </c>
      <c r="G372" s="16">
        <f t="shared" ref="G372" si="141">I371-I372</f>
        <v>0</v>
      </c>
      <c r="H372" s="16">
        <v>27452</v>
      </c>
      <c r="I372" s="16">
        <v>0</v>
      </c>
      <c r="J372" s="15"/>
      <c r="K372" s="15"/>
      <c r="L372" s="14">
        <f t="shared" ref="L372" si="142">H372*52/1000</f>
        <v>1427.5039999999999</v>
      </c>
      <c r="N372" s="23" t="str">
        <f>'Olieforbrug, TJ'!M372</f>
        <v>August</v>
      </c>
    </row>
    <row r="373" spans="1:14" x14ac:dyDescent="0.25">
      <c r="A373" s="23" t="str">
        <f>'Olieforbrug, TJ'!A373</f>
        <v>September</v>
      </c>
      <c r="C373" s="16">
        <v>17415</v>
      </c>
      <c r="D373" s="16">
        <v>0</v>
      </c>
      <c r="E373" s="16">
        <v>0</v>
      </c>
      <c r="F373" s="16">
        <v>0</v>
      </c>
      <c r="G373" s="16">
        <f t="shared" ref="G373" si="143">I372-I373</f>
        <v>0</v>
      </c>
      <c r="H373" s="16">
        <v>18378</v>
      </c>
      <c r="I373" s="16">
        <v>0</v>
      </c>
      <c r="J373" s="15"/>
      <c r="K373" s="15"/>
      <c r="L373" s="14">
        <f t="shared" ref="L373" si="144">H373*52/1000</f>
        <v>955.65599999999995</v>
      </c>
      <c r="N373" s="23" t="str">
        <f>'Olieforbrug, TJ'!M373</f>
        <v>September</v>
      </c>
    </row>
    <row r="374" spans="1:14" x14ac:dyDescent="0.25">
      <c r="A374" s="23" t="str">
        <f>'Olieforbrug, TJ'!A374</f>
        <v>Oktober</v>
      </c>
      <c r="C374" s="16">
        <v>26645</v>
      </c>
      <c r="D374" s="16">
        <v>0</v>
      </c>
      <c r="E374" s="16">
        <v>0</v>
      </c>
      <c r="F374" s="16">
        <v>0</v>
      </c>
      <c r="G374" s="16">
        <f t="shared" ref="G374" si="145">I373-I374</f>
        <v>0</v>
      </c>
      <c r="H374" s="16">
        <v>28292</v>
      </c>
      <c r="I374" s="16">
        <v>0</v>
      </c>
      <c r="J374" s="15"/>
      <c r="K374" s="15"/>
      <c r="L374" s="14">
        <f t="shared" ref="L374" si="146">H374*52/1000</f>
        <v>1471.184</v>
      </c>
      <c r="N374" s="23" t="str">
        <f>'Olieforbrug, TJ'!M374</f>
        <v>October</v>
      </c>
    </row>
    <row r="375" spans="1:14" x14ac:dyDescent="0.25">
      <c r="A375" s="23" t="str">
        <f>'Olieforbrug, TJ'!A375</f>
        <v>November</v>
      </c>
      <c r="C375" s="16">
        <v>26993</v>
      </c>
      <c r="D375" s="16">
        <v>0</v>
      </c>
      <c r="E375" s="16">
        <v>0</v>
      </c>
      <c r="F375" s="16">
        <v>0</v>
      </c>
      <c r="G375" s="16">
        <f t="shared" ref="G375" si="147">I374-I375</f>
        <v>0</v>
      </c>
      <c r="H375" s="16">
        <v>29313</v>
      </c>
      <c r="I375" s="16">
        <v>0</v>
      </c>
      <c r="J375" s="15"/>
      <c r="K375" s="15"/>
      <c r="L375" s="14">
        <f t="shared" ref="L375" si="148">H375*52/1000</f>
        <v>1524.2760000000001</v>
      </c>
      <c r="N375" s="23" t="str">
        <f>'Olieforbrug, TJ'!M375</f>
        <v>November</v>
      </c>
    </row>
    <row r="376" spans="1:14" ht="13" thickBot="1" x14ac:dyDescent="0.3">
      <c r="A376" s="41" t="str">
        <f>'Olieforbrug, TJ'!A376</f>
        <v>December</v>
      </c>
      <c r="C376" s="42">
        <v>30111</v>
      </c>
      <c r="D376" s="42">
        <v>0</v>
      </c>
      <c r="E376" s="42">
        <v>0</v>
      </c>
      <c r="F376" s="42">
        <v>0</v>
      </c>
      <c r="G376" s="42">
        <f>I375-I376</f>
        <v>0</v>
      </c>
      <c r="H376" s="42">
        <v>31469</v>
      </c>
      <c r="I376" s="42">
        <v>0</v>
      </c>
      <c r="J376" s="2"/>
      <c r="K376" s="2"/>
      <c r="L376" s="54">
        <f t="shared" ref="L376" si="149">H376*52/1000</f>
        <v>1636.3879999999999</v>
      </c>
      <c r="N376" s="43" t="str">
        <f>'Olieforbrug, TJ'!M376</f>
        <v>December</v>
      </c>
    </row>
    <row r="377" spans="1:14" ht="13" x14ac:dyDescent="0.3">
      <c r="A377" s="37">
        <v>2020</v>
      </c>
      <c r="B377" s="15"/>
      <c r="C377" s="16"/>
      <c r="D377" s="16"/>
      <c r="E377" s="16"/>
      <c r="F377" s="16"/>
      <c r="G377" s="16"/>
      <c r="H377" s="16"/>
      <c r="I377" s="16"/>
      <c r="J377" s="15"/>
      <c r="K377" s="15"/>
      <c r="L377" s="14"/>
      <c r="M377" s="3"/>
      <c r="N377" s="37">
        <v>2020</v>
      </c>
    </row>
    <row r="378" spans="1:14" x14ac:dyDescent="0.25">
      <c r="A378" s="23" t="str">
        <f>'Olieforbrug, TJ'!A378</f>
        <v>Januar</v>
      </c>
      <c r="C378" s="16">
        <v>29707</v>
      </c>
      <c r="D378" s="16">
        <v>0</v>
      </c>
      <c r="E378" s="16">
        <v>0</v>
      </c>
      <c r="F378" s="16">
        <v>0</v>
      </c>
      <c r="G378" s="16">
        <f>I376-I378</f>
        <v>0</v>
      </c>
      <c r="H378" s="16">
        <v>31232</v>
      </c>
      <c r="I378" s="16">
        <v>0</v>
      </c>
      <c r="J378" s="15"/>
      <c r="K378" s="15"/>
      <c r="L378" s="14">
        <f t="shared" ref="L378" si="150">H378*52/1000</f>
        <v>1624.0640000000001</v>
      </c>
      <c r="N378" s="23" t="str">
        <f>'Olieforbrug, TJ'!M378</f>
        <v>January</v>
      </c>
    </row>
    <row r="379" spans="1:14" x14ac:dyDescent="0.25">
      <c r="A379" s="23" t="str">
        <f>'Olieforbrug, TJ'!A379</f>
        <v>Februar</v>
      </c>
      <c r="C379" s="16">
        <v>26445</v>
      </c>
      <c r="D379" s="16">
        <v>0</v>
      </c>
      <c r="E379" s="16">
        <v>0</v>
      </c>
      <c r="F379" s="16">
        <v>0</v>
      </c>
      <c r="G379" s="16">
        <f>I378-I379</f>
        <v>0</v>
      </c>
      <c r="H379" s="16">
        <v>28330</v>
      </c>
      <c r="I379" s="16">
        <v>0</v>
      </c>
      <c r="J379" s="15"/>
      <c r="K379" s="15"/>
      <c r="L379" s="14">
        <f t="shared" ref="L379" si="151">H379*52/1000</f>
        <v>1473.16</v>
      </c>
      <c r="N379" s="23" t="str">
        <f>'Olieforbrug, TJ'!M379</f>
        <v>February</v>
      </c>
    </row>
    <row r="380" spans="1:14" x14ac:dyDescent="0.25">
      <c r="A380" s="23" t="str">
        <f>'Olieforbrug, TJ'!A380</f>
        <v>Marts</v>
      </c>
      <c r="C380" s="16">
        <v>25687</v>
      </c>
      <c r="D380" s="16">
        <v>0</v>
      </c>
      <c r="E380" s="16">
        <v>0</v>
      </c>
      <c r="F380" s="16">
        <v>0</v>
      </c>
      <c r="G380" s="16">
        <f t="shared" ref="G380" si="152">I379-I380</f>
        <v>0</v>
      </c>
      <c r="H380" s="16">
        <v>26573</v>
      </c>
      <c r="I380" s="16">
        <v>0</v>
      </c>
      <c r="J380" s="15"/>
      <c r="K380" s="15"/>
      <c r="L380" s="14">
        <f t="shared" ref="L380" si="153">H380*52/1000</f>
        <v>1381.796</v>
      </c>
      <c r="N380" s="23" t="str">
        <f>'Olieforbrug, TJ'!M380</f>
        <v>March</v>
      </c>
    </row>
    <row r="381" spans="1:14" x14ac:dyDescent="0.25">
      <c r="A381" s="23" t="str">
        <f>'Olieforbrug, TJ'!A381</f>
        <v>April</v>
      </c>
      <c r="C381" s="16">
        <v>27264</v>
      </c>
      <c r="D381" s="16">
        <v>0</v>
      </c>
      <c r="E381" s="16">
        <v>0</v>
      </c>
      <c r="F381" s="16">
        <v>0</v>
      </c>
      <c r="G381" s="16">
        <f t="shared" ref="G381:G386" si="154">I380-I381</f>
        <v>0</v>
      </c>
      <c r="H381" s="16">
        <v>27796</v>
      </c>
      <c r="I381" s="16">
        <v>0</v>
      </c>
      <c r="J381" s="15"/>
      <c r="K381" s="15"/>
      <c r="L381" s="14">
        <f t="shared" ref="L381" si="155">H381*52/1000</f>
        <v>1445.3920000000001</v>
      </c>
      <c r="N381" s="23" t="str">
        <f>'Olieforbrug, TJ'!M381</f>
        <v>April</v>
      </c>
    </row>
    <row r="382" spans="1:14" x14ac:dyDescent="0.25">
      <c r="A382" s="23" t="str">
        <f>'Olieforbrug, TJ'!A382</f>
        <v>Maj</v>
      </c>
      <c r="C382" s="16">
        <v>27567</v>
      </c>
      <c r="D382" s="16">
        <v>0</v>
      </c>
      <c r="E382" s="16">
        <v>0</v>
      </c>
      <c r="F382" s="16">
        <v>0</v>
      </c>
      <c r="G382" s="16">
        <f t="shared" si="154"/>
        <v>0</v>
      </c>
      <c r="H382" s="16">
        <v>27740</v>
      </c>
      <c r="I382" s="16">
        <v>0</v>
      </c>
      <c r="J382" s="15"/>
      <c r="K382" s="15"/>
      <c r="L382" s="14">
        <f t="shared" ref="L382" si="156">H382*52/1000</f>
        <v>1442.48</v>
      </c>
      <c r="N382" s="23" t="str">
        <f>'Olieforbrug, TJ'!M382</f>
        <v>May</v>
      </c>
    </row>
    <row r="383" spans="1:14" x14ac:dyDescent="0.25">
      <c r="A383" s="23" t="str">
        <f>'Olieforbrug, TJ'!A383</f>
        <v>Juni</v>
      </c>
      <c r="C383" s="16">
        <v>26222</v>
      </c>
      <c r="D383" s="16">
        <v>0</v>
      </c>
      <c r="E383" s="16">
        <v>0</v>
      </c>
      <c r="F383" s="16">
        <v>0</v>
      </c>
      <c r="G383" s="16">
        <f t="shared" si="154"/>
        <v>0</v>
      </c>
      <c r="H383" s="16">
        <v>27571</v>
      </c>
      <c r="I383" s="16">
        <v>0</v>
      </c>
      <c r="J383" s="15"/>
      <c r="K383" s="15"/>
      <c r="L383" s="14">
        <f t="shared" ref="L383:L389" si="157">H383*52/1000</f>
        <v>1433.692</v>
      </c>
      <c r="N383" s="23" t="str">
        <f>'Olieforbrug, TJ'!M383</f>
        <v>June</v>
      </c>
    </row>
    <row r="384" spans="1:14" x14ac:dyDescent="0.25">
      <c r="A384" s="23" t="str">
        <f>'Olieforbrug, TJ'!A384</f>
        <v>Juli</v>
      </c>
      <c r="C384" s="16">
        <v>27317</v>
      </c>
      <c r="D384" s="16">
        <v>0</v>
      </c>
      <c r="E384" s="16">
        <v>0</v>
      </c>
      <c r="F384" s="16">
        <v>0</v>
      </c>
      <c r="G384" s="16">
        <f t="shared" si="154"/>
        <v>0</v>
      </c>
      <c r="H384" s="16">
        <v>28836</v>
      </c>
      <c r="I384" s="16">
        <v>0</v>
      </c>
      <c r="J384" s="15"/>
      <c r="K384" s="15"/>
      <c r="L384" s="14">
        <f t="shared" si="157"/>
        <v>1499.472</v>
      </c>
      <c r="N384" s="23" t="str">
        <f>'Olieforbrug, TJ'!M384</f>
        <v>July</v>
      </c>
    </row>
    <row r="385" spans="1:14" x14ac:dyDescent="0.25">
      <c r="A385" s="23" t="str">
        <f>'Olieforbrug, TJ'!A385</f>
        <v>August</v>
      </c>
      <c r="C385" s="16">
        <v>25348</v>
      </c>
      <c r="D385" s="16">
        <v>0</v>
      </c>
      <c r="E385" s="16">
        <v>0</v>
      </c>
      <c r="F385" s="16">
        <v>0</v>
      </c>
      <c r="G385" s="16">
        <f t="shared" si="154"/>
        <v>0</v>
      </c>
      <c r="H385" s="16">
        <v>26531</v>
      </c>
      <c r="I385" s="16">
        <v>0</v>
      </c>
      <c r="L385" s="14">
        <f t="shared" si="157"/>
        <v>1379.6120000000001</v>
      </c>
      <c r="N385" s="23" t="str">
        <f>'Olieforbrug, TJ'!M385</f>
        <v>August</v>
      </c>
    </row>
    <row r="386" spans="1:14" x14ac:dyDescent="0.25">
      <c r="A386" s="23" t="str">
        <f>'Olieforbrug, TJ'!A386</f>
        <v>September</v>
      </c>
      <c r="C386" s="16">
        <v>14882</v>
      </c>
      <c r="D386" s="16">
        <v>0</v>
      </c>
      <c r="E386" s="16">
        <v>0</v>
      </c>
      <c r="F386" s="16">
        <v>0</v>
      </c>
      <c r="G386" s="16">
        <f t="shared" si="154"/>
        <v>0</v>
      </c>
      <c r="H386" s="16">
        <v>15383</v>
      </c>
      <c r="I386" s="16">
        <v>0</v>
      </c>
      <c r="L386" s="14">
        <f t="shared" si="157"/>
        <v>799.91600000000005</v>
      </c>
      <c r="N386" s="23" t="str">
        <f>'Olieforbrug, TJ'!M386</f>
        <v>September</v>
      </c>
    </row>
    <row r="387" spans="1:14" x14ac:dyDescent="0.25">
      <c r="A387" s="23" t="str">
        <f>'Olieforbrug, TJ'!A387</f>
        <v>Oktober</v>
      </c>
      <c r="C387" s="16">
        <v>25476</v>
      </c>
      <c r="D387" s="16">
        <v>0</v>
      </c>
      <c r="E387" s="16">
        <v>0</v>
      </c>
      <c r="F387" s="16">
        <v>0</v>
      </c>
      <c r="G387" s="16">
        <f t="shared" ref="G387" si="158">I386-I387</f>
        <v>0</v>
      </c>
      <c r="H387" s="16">
        <v>25924</v>
      </c>
      <c r="I387" s="16">
        <v>0</v>
      </c>
      <c r="L387" s="14">
        <f t="shared" si="157"/>
        <v>1348.048</v>
      </c>
      <c r="N387" s="23" t="str">
        <f>'Olieforbrug, TJ'!M387</f>
        <v>October</v>
      </c>
    </row>
    <row r="388" spans="1:14" x14ac:dyDescent="0.25">
      <c r="A388" s="23" t="str">
        <f>'Olieforbrug, TJ'!A388</f>
        <v>November</v>
      </c>
      <c r="C388" s="16">
        <v>24924</v>
      </c>
      <c r="D388" s="16">
        <v>0</v>
      </c>
      <c r="E388" s="16">
        <v>0</v>
      </c>
      <c r="F388" s="16">
        <v>0</v>
      </c>
      <c r="G388" s="16">
        <f t="shared" ref="G388" si="159">I387-I388</f>
        <v>0</v>
      </c>
      <c r="H388" s="16">
        <v>26392</v>
      </c>
      <c r="I388" s="16">
        <v>0</v>
      </c>
      <c r="L388" s="14">
        <f t="shared" si="157"/>
        <v>1372.384</v>
      </c>
      <c r="N388" s="23" t="str">
        <f>'Olieforbrug, TJ'!M388</f>
        <v>November</v>
      </c>
    </row>
    <row r="389" spans="1:14" ht="13" thickBot="1" x14ac:dyDescent="0.3">
      <c r="A389" s="41" t="str">
        <f>'Olieforbrug, TJ'!A389</f>
        <v>December</v>
      </c>
      <c r="C389" s="42">
        <v>26979</v>
      </c>
      <c r="D389" s="42">
        <v>0</v>
      </c>
      <c r="E389" s="42">
        <v>0</v>
      </c>
      <c r="F389" s="42">
        <v>0</v>
      </c>
      <c r="G389" s="42">
        <f t="shared" ref="G389" si="160">I388-I389</f>
        <v>0</v>
      </c>
      <c r="H389" s="42">
        <v>28320</v>
      </c>
      <c r="I389" s="42">
        <v>0</v>
      </c>
      <c r="J389" s="2"/>
      <c r="K389" s="2"/>
      <c r="L389" s="54">
        <f t="shared" si="157"/>
        <v>1472.64</v>
      </c>
      <c r="N389" s="43" t="str">
        <f>'Olieforbrug, TJ'!M389</f>
        <v>December</v>
      </c>
    </row>
    <row r="390" spans="1:14" ht="13" x14ac:dyDescent="0.3">
      <c r="A390" s="37">
        <f>'Olieforbrug, TJ'!A390</f>
        <v>2021</v>
      </c>
      <c r="B390" s="15"/>
      <c r="C390" s="16"/>
      <c r="D390" s="16"/>
      <c r="E390" s="16"/>
      <c r="F390" s="16"/>
      <c r="G390" s="16"/>
      <c r="H390" s="16"/>
      <c r="I390" s="16"/>
      <c r="J390" s="15"/>
      <c r="K390" s="15"/>
      <c r="L390" s="14"/>
      <c r="M390" s="3"/>
      <c r="N390" s="37">
        <f>'Olieforbrug, TJ'!M390</f>
        <v>2021</v>
      </c>
    </row>
    <row r="391" spans="1:14" x14ac:dyDescent="0.25">
      <c r="A391" s="23" t="str">
        <f>'Olieforbrug, TJ'!A391</f>
        <v>Januar</v>
      </c>
      <c r="C391" s="16">
        <v>28750</v>
      </c>
      <c r="D391" s="16">
        <v>0</v>
      </c>
      <c r="E391" s="16">
        <v>0</v>
      </c>
      <c r="F391" s="16">
        <v>0</v>
      </c>
      <c r="G391" s="16">
        <f t="shared" ref="G391:G395" si="161">I390-I391</f>
        <v>0</v>
      </c>
      <c r="H391" s="16">
        <v>28878</v>
      </c>
      <c r="I391" s="16">
        <v>0</v>
      </c>
      <c r="J391" s="15"/>
      <c r="K391" s="15"/>
      <c r="L391" s="14">
        <f t="shared" ref="L391" si="162">H391*52/1000</f>
        <v>1501.6559999999999</v>
      </c>
      <c r="N391" s="23" t="str">
        <f>'Olieforbrug, TJ'!M391</f>
        <v>January</v>
      </c>
    </row>
    <row r="392" spans="1:14" x14ac:dyDescent="0.25">
      <c r="A392" s="23" t="str">
        <f>'Olieforbrug, TJ'!A392</f>
        <v>Februar</v>
      </c>
      <c r="C392" s="16">
        <v>25985</v>
      </c>
      <c r="D392" s="16">
        <v>0</v>
      </c>
      <c r="E392" s="16">
        <v>0</v>
      </c>
      <c r="F392" s="16">
        <v>0</v>
      </c>
      <c r="G392" s="16">
        <f t="shared" si="161"/>
        <v>0</v>
      </c>
      <c r="H392" s="16">
        <v>26420</v>
      </c>
      <c r="I392" s="16">
        <v>0</v>
      </c>
      <c r="J392" s="15"/>
      <c r="K392" s="15"/>
      <c r="L392" s="14">
        <f t="shared" ref="L392" si="163">H392*52/1000</f>
        <v>1373.84</v>
      </c>
      <c r="N392" s="23" t="str">
        <f>'Olieforbrug, TJ'!M392</f>
        <v>February</v>
      </c>
    </row>
    <row r="393" spans="1:14" ht="12" customHeight="1" x14ac:dyDescent="0.25">
      <c r="A393" s="23" t="str">
        <f>'Olieforbrug, TJ'!A393</f>
        <v>Marts</v>
      </c>
      <c r="C393" s="16">
        <v>28525</v>
      </c>
      <c r="D393" s="16">
        <v>0</v>
      </c>
      <c r="E393" s="16">
        <v>0</v>
      </c>
      <c r="F393" s="16">
        <v>0</v>
      </c>
      <c r="G393" s="16">
        <f t="shared" si="161"/>
        <v>0</v>
      </c>
      <c r="H393" s="16">
        <v>29223</v>
      </c>
      <c r="I393" s="16">
        <v>0</v>
      </c>
      <c r="J393" s="15"/>
      <c r="K393" s="15"/>
      <c r="L393" s="14">
        <f t="shared" ref="L393" si="164">H393*52/1000</f>
        <v>1519.596</v>
      </c>
      <c r="N393" s="23" t="str">
        <f>'Olieforbrug, TJ'!M393</f>
        <v>March</v>
      </c>
    </row>
    <row r="394" spans="1:14" ht="12" customHeight="1" x14ac:dyDescent="0.25">
      <c r="A394" s="23" t="str">
        <f>'Olieforbrug, TJ'!A394</f>
        <v>April</v>
      </c>
      <c r="C394" s="16">
        <v>26193</v>
      </c>
      <c r="D394" s="16">
        <v>0</v>
      </c>
      <c r="E394" s="16">
        <v>0</v>
      </c>
      <c r="F394" s="16">
        <v>0</v>
      </c>
      <c r="G394" s="16">
        <f t="shared" si="161"/>
        <v>0</v>
      </c>
      <c r="H394" s="16">
        <v>27824</v>
      </c>
      <c r="I394" s="16">
        <v>0</v>
      </c>
      <c r="J394" s="15"/>
      <c r="K394" s="15"/>
      <c r="L394" s="14">
        <f t="shared" ref="L394" si="165">H394*52/1000</f>
        <v>1446.848</v>
      </c>
      <c r="N394" s="23" t="str">
        <f>'Olieforbrug, TJ'!M394</f>
        <v>April</v>
      </c>
    </row>
    <row r="395" spans="1:14" ht="12" customHeight="1" x14ac:dyDescent="0.25">
      <c r="A395" s="23" t="str">
        <f>'Olieforbrug, TJ'!A395</f>
        <v>Maj</v>
      </c>
      <c r="C395" s="16">
        <v>27890</v>
      </c>
      <c r="D395" s="16">
        <v>0</v>
      </c>
      <c r="E395" s="16">
        <v>0</v>
      </c>
      <c r="F395" s="16">
        <v>0</v>
      </c>
      <c r="G395" s="16">
        <f t="shared" si="161"/>
        <v>0</v>
      </c>
      <c r="H395" s="16">
        <v>28567</v>
      </c>
      <c r="I395" s="16">
        <v>0</v>
      </c>
      <c r="J395" s="15"/>
      <c r="K395" s="15"/>
      <c r="L395" s="14">
        <f t="shared" ref="L395" si="166">H395*52/1000</f>
        <v>1485.4839999999999</v>
      </c>
      <c r="N395" s="23" t="str">
        <f>'Olieforbrug, TJ'!M395</f>
        <v>May</v>
      </c>
    </row>
    <row r="396" spans="1:14" ht="12" customHeight="1" x14ac:dyDescent="0.25">
      <c r="A396" s="23" t="str">
        <f>'Olieforbrug, TJ'!A396</f>
        <v>Juni</v>
      </c>
      <c r="C396" s="16">
        <v>26272</v>
      </c>
      <c r="D396" s="16">
        <v>0</v>
      </c>
      <c r="E396" s="16">
        <v>0</v>
      </c>
      <c r="F396" s="16">
        <v>0</v>
      </c>
      <c r="G396" s="16">
        <f>I395-I396</f>
        <v>0</v>
      </c>
      <c r="H396" s="16">
        <v>26754</v>
      </c>
      <c r="I396" s="16">
        <v>0</v>
      </c>
      <c r="J396" s="15"/>
      <c r="K396" s="15"/>
      <c r="L396" s="14">
        <f t="shared" ref="L396" si="167">H396*52/1000</f>
        <v>1391.2080000000001</v>
      </c>
      <c r="N396" s="23" t="str">
        <f>'Olieforbrug, TJ'!M396</f>
        <v>June</v>
      </c>
    </row>
    <row r="397" spans="1:14" ht="11.5" customHeight="1" x14ac:dyDescent="0.25">
      <c r="A397" s="23" t="str">
        <f>'Olieforbrug, TJ'!A397</f>
        <v>Juli</v>
      </c>
      <c r="C397" s="16">
        <v>25857</v>
      </c>
      <c r="D397" s="16">
        <v>0</v>
      </c>
      <c r="E397" s="16">
        <v>0</v>
      </c>
      <c r="F397" s="16">
        <v>0</v>
      </c>
      <c r="G397" s="16">
        <f>I396-I397</f>
        <v>0</v>
      </c>
      <c r="H397" s="16">
        <v>26276</v>
      </c>
      <c r="I397" s="16">
        <v>0</v>
      </c>
      <c r="J397" s="15"/>
      <c r="K397" s="15"/>
      <c r="L397" s="14">
        <f t="shared" ref="L397" si="168">H397*52/1000</f>
        <v>1366.3520000000001</v>
      </c>
      <c r="N397" s="23" t="str">
        <f>'Olieforbrug, TJ'!M397</f>
        <v>July</v>
      </c>
    </row>
    <row r="398" spans="1:14" ht="15" customHeight="1" x14ac:dyDescent="0.25">
      <c r="A398" s="23" t="str">
        <f>'Olieforbrug, TJ'!A398</f>
        <v>August</v>
      </c>
      <c r="C398" s="16">
        <v>27739</v>
      </c>
      <c r="D398" s="16">
        <v>0</v>
      </c>
      <c r="E398" s="16">
        <v>0</v>
      </c>
      <c r="F398" s="16">
        <v>0</v>
      </c>
      <c r="G398" s="16">
        <f>I397-I398</f>
        <v>0</v>
      </c>
      <c r="H398" s="16">
        <v>28310</v>
      </c>
      <c r="I398" s="16">
        <v>0</v>
      </c>
      <c r="J398" s="15"/>
      <c r="K398" s="15"/>
      <c r="L398" s="14">
        <f t="shared" ref="L398" si="169">H398*52/1000</f>
        <v>1472.12</v>
      </c>
      <c r="N398" s="23" t="str">
        <f>'Olieforbrug, TJ'!M398</f>
        <v>August</v>
      </c>
    </row>
  </sheetData>
  <phoneticPr fontId="2" type="noConversion"/>
  <pageMargins left="0.75" right="0.75" top="1" bottom="1" header="0.5" footer="0.5"/>
  <headerFooter alignWithMargins="0"/>
  <ignoredErrors>
    <ignoredError sqref="C43:H43 C89:L97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>
    <tabColor indexed="42"/>
  </sheetPr>
  <dimension ref="A1:P398"/>
  <sheetViews>
    <sheetView zoomScale="80" zoomScaleNormal="80" workbookViewId="0">
      <pane xSplit="2" ySplit="5" topLeftCell="C6" activePane="bottomRight" state="frozen"/>
      <selection activeCell="K17" sqref="K17:K20"/>
      <selection pane="topRight" activeCell="K17" sqref="K17:K20"/>
      <selection pane="bottomLeft" activeCell="K17" sqref="K17:K20"/>
      <selection pane="bottomRight" activeCell="P50" sqref="P50"/>
    </sheetView>
  </sheetViews>
  <sheetFormatPr defaultRowHeight="12.5" x14ac:dyDescent="0.25"/>
  <cols>
    <col min="1" max="1" width="20.7265625" customWidth="1"/>
    <col min="2" max="2" width="9.7265625" customWidth="1"/>
    <col min="3" max="3" width="15.26953125" style="3" customWidth="1"/>
    <col min="4" max="5" width="12.26953125" style="3" customWidth="1"/>
    <col min="6" max="6" width="14.81640625" style="3" bestFit="1" customWidth="1"/>
    <col min="7" max="7" width="14" style="3" customWidth="1"/>
    <col min="8" max="8" width="20.7265625" style="3" customWidth="1"/>
    <col min="9" max="9" width="20.26953125" style="3" customWidth="1"/>
    <col min="10" max="10" width="5" customWidth="1"/>
    <col min="11" max="11" width="3.453125" customWidth="1"/>
    <col min="12" max="12" width="17.81640625" bestFit="1" customWidth="1"/>
    <col min="14" max="14" width="20.7265625" customWidth="1"/>
    <col min="15" max="15" width="9.7265625" customWidth="1"/>
  </cols>
  <sheetData>
    <row r="1" spans="1:16" x14ac:dyDescent="0.25">
      <c r="A1" s="1" t="s">
        <v>16</v>
      </c>
      <c r="B1" s="1"/>
      <c r="C1"/>
      <c r="D1"/>
      <c r="E1"/>
      <c r="F1"/>
      <c r="G1"/>
      <c r="H1"/>
      <c r="I1"/>
      <c r="M1" s="4"/>
      <c r="N1" s="27" t="s">
        <v>77</v>
      </c>
      <c r="O1" s="27"/>
    </row>
    <row r="2" spans="1:16" x14ac:dyDescent="0.25">
      <c r="A2" s="1" t="s">
        <v>31</v>
      </c>
      <c r="B2" s="1"/>
      <c r="C2"/>
      <c r="D2"/>
      <c r="E2"/>
      <c r="F2"/>
      <c r="G2"/>
      <c r="H2"/>
      <c r="I2"/>
      <c r="N2" s="27" t="s">
        <v>66</v>
      </c>
      <c r="O2" s="27"/>
    </row>
    <row r="4" spans="1:16" ht="13" thickBot="1" x14ac:dyDescent="0.3">
      <c r="A4" s="5"/>
      <c r="C4" s="30" t="s">
        <v>8</v>
      </c>
      <c r="D4" s="30" t="s">
        <v>2</v>
      </c>
      <c r="E4" s="30" t="s">
        <v>3</v>
      </c>
      <c r="F4" s="30" t="s">
        <v>4</v>
      </c>
      <c r="G4" s="30" t="s">
        <v>5</v>
      </c>
      <c r="H4" s="30" t="s">
        <v>6</v>
      </c>
      <c r="I4" s="30" t="s">
        <v>7</v>
      </c>
      <c r="J4" s="23"/>
      <c r="K4" s="23"/>
      <c r="L4" s="31" t="s">
        <v>30</v>
      </c>
      <c r="N4" s="5"/>
    </row>
    <row r="5" spans="1:16" ht="13" thickBot="1" x14ac:dyDescent="0.3">
      <c r="A5" s="18"/>
      <c r="C5" s="28" t="s">
        <v>32</v>
      </c>
      <c r="D5" s="28" t="s">
        <v>33</v>
      </c>
      <c r="E5" s="28" t="s">
        <v>34</v>
      </c>
      <c r="F5" s="29" t="s">
        <v>35</v>
      </c>
      <c r="G5" s="28" t="s">
        <v>36</v>
      </c>
      <c r="H5" s="29" t="s">
        <v>68</v>
      </c>
      <c r="I5" s="28" t="s">
        <v>38</v>
      </c>
      <c r="J5" s="23"/>
      <c r="K5" s="23"/>
      <c r="L5" s="31" t="s">
        <v>68</v>
      </c>
      <c r="N5" s="18"/>
    </row>
    <row r="6" spans="1:16" ht="13" x14ac:dyDescent="0.3">
      <c r="A6" s="21"/>
      <c r="C6" s="10"/>
      <c r="D6" s="10"/>
      <c r="E6" s="10"/>
      <c r="F6" s="10"/>
      <c r="G6" s="10"/>
      <c r="H6" s="10"/>
      <c r="I6" s="10"/>
    </row>
    <row r="7" spans="1:16" ht="13" x14ac:dyDescent="0.3">
      <c r="A7" s="22">
        <v>2005</v>
      </c>
      <c r="C7" s="3">
        <v>0</v>
      </c>
      <c r="D7" s="3">
        <v>297594</v>
      </c>
      <c r="E7" s="3">
        <v>20199</v>
      </c>
      <c r="F7" s="3">
        <v>0</v>
      </c>
      <c r="G7" s="3">
        <v>-27248</v>
      </c>
      <c r="H7" s="3">
        <v>257477</v>
      </c>
      <c r="I7" s="3">
        <v>108204</v>
      </c>
      <c r="J7" s="3"/>
      <c r="K7" s="3"/>
      <c r="L7" s="3">
        <v>8238.732</v>
      </c>
      <c r="N7" s="22">
        <v>2005</v>
      </c>
    </row>
    <row r="8" spans="1:16" ht="13" x14ac:dyDescent="0.3">
      <c r="A8" s="22">
        <v>2006</v>
      </c>
      <c r="C8" s="3">
        <v>0</v>
      </c>
      <c r="D8" s="3">
        <v>240491</v>
      </c>
      <c r="E8" s="3">
        <v>15567</v>
      </c>
      <c r="F8" s="3">
        <v>0</v>
      </c>
      <c r="G8" s="3">
        <v>44700</v>
      </c>
      <c r="H8" s="3">
        <v>269541</v>
      </c>
      <c r="I8" s="3">
        <v>63504</v>
      </c>
      <c r="J8" s="3"/>
      <c r="K8" s="3"/>
      <c r="L8" s="3">
        <v>8463.5874000000003</v>
      </c>
      <c r="N8" s="22">
        <v>2006</v>
      </c>
    </row>
    <row r="9" spans="1:16" ht="13" x14ac:dyDescent="0.3">
      <c r="A9" s="22">
        <v>2007</v>
      </c>
      <c r="C9" s="3">
        <v>0</v>
      </c>
      <c r="D9" s="3">
        <v>326712</v>
      </c>
      <c r="E9" s="3">
        <v>13030</v>
      </c>
      <c r="F9" s="3">
        <v>0</v>
      </c>
      <c r="G9" s="3">
        <v>-21784</v>
      </c>
      <c r="H9" s="3">
        <v>291691</v>
      </c>
      <c r="I9" s="3">
        <v>85288</v>
      </c>
      <c r="J9" s="3"/>
      <c r="K9" s="3"/>
      <c r="L9" s="3">
        <v>9159.0973999999987</v>
      </c>
      <c r="N9" s="22">
        <v>2007</v>
      </c>
    </row>
    <row r="10" spans="1:16" ht="13" x14ac:dyDescent="0.3">
      <c r="A10" s="22">
        <v>2008</v>
      </c>
      <c r="C10" s="3">
        <v>0</v>
      </c>
      <c r="D10" s="3">
        <v>294306</v>
      </c>
      <c r="E10" s="3">
        <v>15482</v>
      </c>
      <c r="F10" s="3">
        <v>0</v>
      </c>
      <c r="G10" s="3">
        <v>-57469</v>
      </c>
      <c r="H10" s="3">
        <v>220312</v>
      </c>
      <c r="I10" s="3">
        <v>142757</v>
      </c>
      <c r="J10" s="3"/>
      <c r="K10" s="3"/>
      <c r="L10" s="3">
        <v>6917.7968000000001</v>
      </c>
      <c r="N10" s="22">
        <v>2008</v>
      </c>
    </row>
    <row r="11" spans="1:16" ht="13" x14ac:dyDescent="0.3">
      <c r="A11" s="22">
        <v>2009</v>
      </c>
      <c r="C11" s="3">
        <v>0</v>
      </c>
      <c r="D11" s="3">
        <v>163807</v>
      </c>
      <c r="E11" s="3">
        <v>11969</v>
      </c>
      <c r="F11" s="3">
        <v>0</v>
      </c>
      <c r="G11" s="3">
        <v>33096</v>
      </c>
      <c r="H11" s="3">
        <v>185337</v>
      </c>
      <c r="I11" s="3">
        <v>109661</v>
      </c>
      <c r="J11" s="3"/>
      <c r="K11" s="3"/>
      <c r="L11" s="3">
        <v>5819.5817999999999</v>
      </c>
      <c r="N11" s="22">
        <v>2009</v>
      </c>
    </row>
    <row r="12" spans="1:16" ht="13" x14ac:dyDescent="0.3">
      <c r="A12" s="22">
        <v>2010</v>
      </c>
      <c r="C12" s="3">
        <v>0</v>
      </c>
      <c r="D12" s="3">
        <v>119257</v>
      </c>
      <c r="E12" s="3">
        <v>12849</v>
      </c>
      <c r="F12" s="3">
        <v>0</v>
      </c>
      <c r="G12" s="3">
        <v>58512</v>
      </c>
      <c r="H12" s="3">
        <v>164881</v>
      </c>
      <c r="I12" s="3">
        <v>51149</v>
      </c>
      <c r="J12" s="3"/>
      <c r="K12" s="3"/>
      <c r="L12" s="3">
        <v>5177.2633999999998</v>
      </c>
      <c r="N12" s="22">
        <v>2010</v>
      </c>
    </row>
    <row r="13" spans="1:16" ht="13" x14ac:dyDescent="0.3">
      <c r="A13" s="22">
        <v>2011</v>
      </c>
      <c r="C13" s="3">
        <v>0</v>
      </c>
      <c r="D13" s="3">
        <v>255236</v>
      </c>
      <c r="E13" s="3">
        <v>10161</v>
      </c>
      <c r="F13" s="3">
        <v>0</v>
      </c>
      <c r="G13" s="3">
        <v>-38141</v>
      </c>
      <c r="H13" s="3">
        <v>206675</v>
      </c>
      <c r="I13" s="3">
        <v>89290</v>
      </c>
      <c r="J13" s="3"/>
      <c r="K13" s="3"/>
      <c r="L13" s="3">
        <v>6489.5950000000003</v>
      </c>
      <c r="N13" s="22">
        <v>2011</v>
      </c>
    </row>
    <row r="14" spans="1:16" ht="13" x14ac:dyDescent="0.3">
      <c r="A14" s="22">
        <v>2012</v>
      </c>
      <c r="C14" s="3">
        <v>0</v>
      </c>
      <c r="D14" s="3">
        <v>196280</v>
      </c>
      <c r="E14" s="3">
        <v>6952</v>
      </c>
      <c r="F14" s="3">
        <v>0</v>
      </c>
      <c r="G14" s="3">
        <v>24617</v>
      </c>
      <c r="H14" s="3">
        <v>213779</v>
      </c>
      <c r="I14" s="3">
        <v>64673</v>
      </c>
      <c r="J14" s="3"/>
      <c r="K14" s="3"/>
      <c r="L14" s="3">
        <v>6712.6606000000002</v>
      </c>
      <c r="N14" s="22">
        <v>2012</v>
      </c>
      <c r="P14" s="3"/>
    </row>
    <row r="15" spans="1:16" ht="12.75" customHeight="1" x14ac:dyDescent="0.3">
      <c r="A15" s="22">
        <v>2013</v>
      </c>
      <c r="C15" s="3">
        <v>0</v>
      </c>
      <c r="D15" s="3">
        <v>179586</v>
      </c>
      <c r="E15" s="3">
        <v>5534</v>
      </c>
      <c r="F15" s="3">
        <v>0</v>
      </c>
      <c r="G15" s="3">
        <v>12435</v>
      </c>
      <c r="H15" s="3">
        <v>186854</v>
      </c>
      <c r="I15" s="3">
        <v>52238</v>
      </c>
      <c r="J15" s="3"/>
      <c r="K15" s="22"/>
      <c r="L15" s="3">
        <v>5867.2156000000004</v>
      </c>
      <c r="M15" s="3"/>
      <c r="N15" s="22">
        <v>2013</v>
      </c>
      <c r="P15" s="3"/>
    </row>
    <row r="16" spans="1:16" ht="12.75" customHeight="1" x14ac:dyDescent="0.3">
      <c r="A16" s="22">
        <v>2014</v>
      </c>
      <c r="C16" s="3">
        <f t="shared" ref="C16:H16" si="0">SUM(C89:C92)</f>
        <v>0</v>
      </c>
      <c r="D16" s="3">
        <f t="shared" si="0"/>
        <v>289424</v>
      </c>
      <c r="E16" s="3">
        <f t="shared" si="0"/>
        <v>3504</v>
      </c>
      <c r="F16" s="3">
        <f t="shared" si="0"/>
        <v>0</v>
      </c>
      <c r="G16" s="3">
        <f t="shared" si="0"/>
        <v>-77165</v>
      </c>
      <c r="H16" s="3">
        <f t="shared" si="0"/>
        <v>209695</v>
      </c>
      <c r="I16" s="3">
        <f>I92</f>
        <v>129403</v>
      </c>
      <c r="J16" s="3"/>
      <c r="K16" s="22"/>
      <c r="L16" s="3">
        <f t="shared" ref="L16" si="1">SUM(L89:L92)</f>
        <v>6584.4229999999998</v>
      </c>
      <c r="M16" s="3"/>
      <c r="N16" s="22">
        <v>2014</v>
      </c>
      <c r="P16" s="3"/>
    </row>
    <row r="17" spans="1:16" ht="13" x14ac:dyDescent="0.3">
      <c r="A17" s="22">
        <v>2015</v>
      </c>
      <c r="C17" s="3">
        <f t="shared" ref="C17:G17" si="2">SUM(C94:C97)</f>
        <v>0</v>
      </c>
      <c r="D17" s="3">
        <f t="shared" si="2"/>
        <v>176569</v>
      </c>
      <c r="E17" s="3">
        <f t="shared" si="2"/>
        <v>2539</v>
      </c>
      <c r="F17" s="3">
        <f t="shared" si="2"/>
        <v>0</v>
      </c>
      <c r="G17" s="3">
        <f t="shared" si="2"/>
        <v>35457</v>
      </c>
      <c r="H17" s="3">
        <f>SUM(H94:H97)</f>
        <v>209509</v>
      </c>
      <c r="I17" s="3">
        <f>I97</f>
        <v>93946</v>
      </c>
      <c r="J17" s="3"/>
      <c r="K17" s="3"/>
      <c r="L17" s="3">
        <f>SUM(L94:L97)</f>
        <v>6578.5825999999997</v>
      </c>
      <c r="M17" s="3"/>
      <c r="N17" s="22">
        <v>2015</v>
      </c>
      <c r="P17" s="3"/>
    </row>
    <row r="18" spans="1:16" ht="13" x14ac:dyDescent="0.3">
      <c r="A18" s="22">
        <v>2016</v>
      </c>
      <c r="C18" s="3">
        <f>SUM(C99:C102)</f>
        <v>0</v>
      </c>
      <c r="D18" s="3">
        <f t="shared" ref="D18:L18" si="3">SUM(D99:D102)</f>
        <v>243972</v>
      </c>
      <c r="E18" s="3">
        <f t="shared" si="3"/>
        <v>1485</v>
      </c>
      <c r="F18" s="3">
        <f t="shared" si="3"/>
        <v>0</v>
      </c>
      <c r="G18" s="3">
        <f t="shared" si="3"/>
        <v>184</v>
      </c>
      <c r="H18" s="3">
        <f t="shared" si="3"/>
        <v>241554</v>
      </c>
      <c r="I18" s="3">
        <f>I102</f>
        <v>93762</v>
      </c>
      <c r="J18" s="3"/>
      <c r="K18" s="3"/>
      <c r="L18" s="3">
        <f t="shared" si="3"/>
        <v>7584.7955999999995</v>
      </c>
      <c r="M18" s="3"/>
      <c r="N18" s="22">
        <v>2016</v>
      </c>
      <c r="P18" s="3"/>
    </row>
    <row r="19" spans="1:16" ht="13" x14ac:dyDescent="0.3">
      <c r="A19" s="22">
        <v>2017</v>
      </c>
      <c r="C19" s="3">
        <f>SUM(C104:C107)</f>
        <v>0</v>
      </c>
      <c r="D19" s="3">
        <f t="shared" ref="D19:H19" si="4">SUM(D104:D107)</f>
        <v>228894</v>
      </c>
      <c r="E19" s="3">
        <f t="shared" si="4"/>
        <v>1842</v>
      </c>
      <c r="F19" s="3">
        <f t="shared" si="4"/>
        <v>0</v>
      </c>
      <c r="G19" s="3">
        <f t="shared" si="4"/>
        <v>26624</v>
      </c>
      <c r="H19" s="3">
        <f t="shared" si="4"/>
        <v>252192</v>
      </c>
      <c r="I19" s="3">
        <f>I107</f>
        <v>67138</v>
      </c>
      <c r="J19" s="3"/>
      <c r="K19" s="65"/>
      <c r="L19" s="3">
        <f>SUM(L104:L107)</f>
        <v>7918.8287999999993</v>
      </c>
      <c r="M19" s="57"/>
      <c r="N19" s="22">
        <v>2017</v>
      </c>
    </row>
    <row r="20" spans="1:16" ht="13" x14ac:dyDescent="0.3">
      <c r="A20" s="22">
        <v>2018</v>
      </c>
      <c r="C20" s="3">
        <f>SUM(C109:C112)</f>
        <v>0</v>
      </c>
      <c r="D20" s="3">
        <f t="shared" ref="D20:H20" si="5">SUM(D109:D112)</f>
        <v>123959</v>
      </c>
      <c r="E20" s="3">
        <f t="shared" si="5"/>
        <v>505</v>
      </c>
      <c r="F20" s="3">
        <f t="shared" si="5"/>
        <v>0</v>
      </c>
      <c r="G20" s="3">
        <f t="shared" si="5"/>
        <v>32894</v>
      </c>
      <c r="H20" s="3">
        <f t="shared" si="5"/>
        <v>225437</v>
      </c>
      <c r="I20" s="3">
        <f>I112</f>
        <v>34244</v>
      </c>
      <c r="J20" s="3"/>
      <c r="L20" s="3">
        <f t="shared" ref="L20" si="6">SUM(L109:L112)</f>
        <v>7078.7217999999993</v>
      </c>
      <c r="M20" s="57"/>
      <c r="N20" s="22">
        <v>2018</v>
      </c>
    </row>
    <row r="21" spans="1:16" ht="13" x14ac:dyDescent="0.3">
      <c r="A21" s="22">
        <v>2019</v>
      </c>
      <c r="C21" s="3">
        <f>SUM(C114:C117)</f>
        <v>0</v>
      </c>
      <c r="D21" s="3">
        <f t="shared" ref="D21:H21" si="7">SUM(D114:D117)</f>
        <v>271918</v>
      </c>
      <c r="E21" s="3">
        <f t="shared" si="7"/>
        <v>0</v>
      </c>
      <c r="F21" s="3">
        <f t="shared" si="7"/>
        <v>0</v>
      </c>
      <c r="G21" s="3">
        <f t="shared" si="7"/>
        <v>-26123</v>
      </c>
      <c r="H21" s="3">
        <f t="shared" si="7"/>
        <v>245795</v>
      </c>
      <c r="I21" s="3">
        <f>SUM(I117)</f>
        <v>60367</v>
      </c>
      <c r="J21" s="3"/>
      <c r="L21" s="3">
        <f t="shared" ref="L21" si="8">SUM(L114:L117)</f>
        <v>7717.9629999999997</v>
      </c>
      <c r="M21" s="57"/>
      <c r="N21" s="22">
        <v>2019</v>
      </c>
    </row>
    <row r="22" spans="1:16" ht="13" x14ac:dyDescent="0.3">
      <c r="A22" s="22">
        <v>2020</v>
      </c>
      <c r="C22" s="3">
        <f>SUM(C119:C122)</f>
        <v>0</v>
      </c>
      <c r="D22" s="3">
        <f t="shared" ref="D22:H22" si="9">SUM(D119:D122)</f>
        <v>223986</v>
      </c>
      <c r="E22" s="3">
        <f t="shared" si="9"/>
        <v>9</v>
      </c>
      <c r="F22" s="3">
        <f t="shared" si="9"/>
        <v>0</v>
      </c>
      <c r="G22" s="3">
        <f t="shared" si="9"/>
        <v>26611</v>
      </c>
      <c r="H22" s="3">
        <f t="shared" si="9"/>
        <v>250626</v>
      </c>
      <c r="I22" s="3">
        <f>SUM(I122)</f>
        <v>33756</v>
      </c>
      <c r="J22" s="3"/>
      <c r="L22" s="3">
        <f t="shared" ref="L22" si="10">SUM(L119:L122)</f>
        <v>7869.656399999998</v>
      </c>
      <c r="M22" s="57"/>
      <c r="N22" s="22">
        <v>2020</v>
      </c>
    </row>
    <row r="23" spans="1:16" ht="12.75" customHeight="1" x14ac:dyDescent="0.25">
      <c r="A23" s="23"/>
      <c r="J23" s="3"/>
      <c r="K23" s="3"/>
      <c r="L23" s="3"/>
      <c r="M23" s="3"/>
    </row>
    <row r="24" spans="1:16" ht="12.75" customHeight="1" x14ac:dyDescent="0.3">
      <c r="A24" s="22" t="str">
        <f>'Olieforbrug, TJ'!A24</f>
        <v>Januar - august</v>
      </c>
      <c r="J24" s="3"/>
      <c r="K24" s="3"/>
      <c r="L24" s="3"/>
      <c r="M24" s="3"/>
      <c r="N24" s="22" t="str">
        <f>'Olieforbrug, TJ'!M24</f>
        <v>January -August</v>
      </c>
    </row>
    <row r="25" spans="1:16" ht="13" x14ac:dyDescent="0.3">
      <c r="A25" s="22">
        <f>'Olieforbrug, TJ'!A25</f>
        <v>2005</v>
      </c>
      <c r="C25" s="3">
        <f>SUM(C183:C190)</f>
        <v>0</v>
      </c>
      <c r="D25" s="3">
        <f t="shared" ref="D25:H25" si="11">SUM(D183:D190)</f>
        <v>214823</v>
      </c>
      <c r="E25" s="3">
        <f t="shared" si="11"/>
        <v>6797</v>
      </c>
      <c r="F25" s="3">
        <f t="shared" si="11"/>
        <v>0</v>
      </c>
      <c r="G25" s="3">
        <f t="shared" si="11"/>
        <v>-36933</v>
      </c>
      <c r="H25" s="3">
        <f t="shared" si="11"/>
        <v>174348</v>
      </c>
      <c r="I25" s="3">
        <f>SUM(I190)</f>
        <v>117889</v>
      </c>
      <c r="J25" s="3"/>
      <c r="K25" s="3"/>
      <c r="L25" s="3">
        <f t="shared" ref="L25" si="12">SUM(L183:L190)</f>
        <v>5474.5271999999995</v>
      </c>
      <c r="M25" s="3"/>
      <c r="N25" s="22">
        <f>'Olieforbrug, TJ'!M25</f>
        <v>2005</v>
      </c>
    </row>
    <row r="26" spans="1:16" ht="13" x14ac:dyDescent="0.3">
      <c r="A26" s="22">
        <f>'Olieforbrug, TJ'!A26</f>
        <v>2006</v>
      </c>
      <c r="C26" s="3">
        <f>SUM(C196:C203)</f>
        <v>0</v>
      </c>
      <c r="D26" s="3">
        <f t="shared" ref="D26:H26" si="13">SUM(D196:D203)</f>
        <v>196485</v>
      </c>
      <c r="E26" s="3">
        <f t="shared" si="13"/>
        <v>5882</v>
      </c>
      <c r="F26" s="3">
        <f t="shared" si="13"/>
        <v>0</v>
      </c>
      <c r="G26" s="3">
        <f t="shared" si="13"/>
        <v>-22755</v>
      </c>
      <c r="H26" s="3">
        <f t="shared" si="13"/>
        <v>167940</v>
      </c>
      <c r="I26" s="3">
        <f>SUM(I203)</f>
        <v>130959</v>
      </c>
      <c r="J26" s="3"/>
      <c r="K26" s="3"/>
      <c r="L26" s="3">
        <f t="shared" ref="L26" si="14">SUM(L196:L203)</f>
        <v>5273.3159999999998</v>
      </c>
      <c r="M26" s="3"/>
      <c r="N26" s="22">
        <f>'Olieforbrug, TJ'!M26</f>
        <v>2006</v>
      </c>
    </row>
    <row r="27" spans="1:16" ht="13" x14ac:dyDescent="0.3">
      <c r="A27" s="22">
        <f>'Olieforbrug, TJ'!A27</f>
        <v>2007</v>
      </c>
      <c r="C27" s="3">
        <f>SUM(C209:C216)</f>
        <v>0</v>
      </c>
      <c r="D27" s="3">
        <f t="shared" ref="D27:H27" si="15">SUM(D209:D216)</f>
        <v>228692</v>
      </c>
      <c r="E27" s="3">
        <f t="shared" si="15"/>
        <v>4114</v>
      </c>
      <c r="F27" s="3">
        <f t="shared" si="15"/>
        <v>0</v>
      </c>
      <c r="G27" s="3">
        <f t="shared" si="15"/>
        <v>-27389</v>
      </c>
      <c r="H27" s="3">
        <f t="shared" si="15"/>
        <v>197055</v>
      </c>
      <c r="I27" s="3">
        <f>SUM(I216)</f>
        <v>90893</v>
      </c>
      <c r="J27" s="3"/>
      <c r="K27" s="3"/>
      <c r="L27" s="3">
        <f t="shared" ref="L27" si="16">SUM(L209:L216)</f>
        <v>6187.527</v>
      </c>
      <c r="M27" s="3"/>
      <c r="N27" s="22">
        <f>'Olieforbrug, TJ'!M27</f>
        <v>2007</v>
      </c>
    </row>
    <row r="28" spans="1:16" ht="13" x14ac:dyDescent="0.3">
      <c r="A28" s="22">
        <f>'Olieforbrug, TJ'!A28</f>
        <v>2008</v>
      </c>
      <c r="C28" s="3">
        <f>SUM(C222:C229)</f>
        <v>0</v>
      </c>
      <c r="D28" s="3">
        <f t="shared" ref="D28:H28" si="17">SUM(D222:D229)</f>
        <v>231070</v>
      </c>
      <c r="E28" s="3">
        <f t="shared" si="17"/>
        <v>8446</v>
      </c>
      <c r="F28" s="3">
        <f t="shared" si="17"/>
        <v>0</v>
      </c>
      <c r="G28" s="3">
        <f t="shared" si="17"/>
        <v>-73647</v>
      </c>
      <c r="H28" s="3">
        <f t="shared" si="17"/>
        <v>148940</v>
      </c>
      <c r="I28" s="3">
        <f>SUM(I229)</f>
        <v>158935</v>
      </c>
      <c r="J28" s="3"/>
      <c r="K28" s="3"/>
      <c r="L28" s="3">
        <f t="shared" ref="L28" si="18">SUM(L222:L229)</f>
        <v>4676.7159999999994</v>
      </c>
      <c r="M28" s="3"/>
      <c r="N28" s="22">
        <f>'Olieforbrug, TJ'!M28</f>
        <v>2008</v>
      </c>
    </row>
    <row r="29" spans="1:16" ht="13" x14ac:dyDescent="0.3">
      <c r="A29" s="22">
        <f>'Olieforbrug, TJ'!A29</f>
        <v>2009</v>
      </c>
      <c r="C29" s="3">
        <f>SUM(C235:C242)</f>
        <v>0</v>
      </c>
      <c r="D29" s="3">
        <f t="shared" ref="D29:H29" si="19">SUM(D235:D242)</f>
        <v>130889</v>
      </c>
      <c r="E29" s="3">
        <f t="shared" si="19"/>
        <v>4124</v>
      </c>
      <c r="F29" s="3">
        <f t="shared" si="19"/>
        <v>0</v>
      </c>
      <c r="G29" s="3">
        <f t="shared" si="19"/>
        <v>-5632</v>
      </c>
      <c r="H29" s="3">
        <f t="shared" si="19"/>
        <v>120882</v>
      </c>
      <c r="I29" s="3">
        <f>SUM(I242)</f>
        <v>148389</v>
      </c>
      <c r="J29" s="3"/>
      <c r="K29" s="3"/>
      <c r="L29" s="3">
        <f t="shared" ref="L29" si="20">SUM(L235:L242)</f>
        <v>3795.6947999999998</v>
      </c>
      <c r="M29" s="3"/>
      <c r="N29" s="22">
        <f>'Olieforbrug, TJ'!M29</f>
        <v>2009</v>
      </c>
    </row>
    <row r="30" spans="1:16" ht="13" x14ac:dyDescent="0.3">
      <c r="A30" s="22">
        <f>'Olieforbrug, TJ'!A30</f>
        <v>2010</v>
      </c>
      <c r="C30" s="3">
        <f>SUM(C248:C255)</f>
        <v>0</v>
      </c>
      <c r="D30" s="3">
        <f t="shared" ref="D30:H30" si="21">SUM(D248:D255)</f>
        <v>35351</v>
      </c>
      <c r="E30" s="3">
        <f t="shared" si="21"/>
        <v>6652</v>
      </c>
      <c r="F30" s="3">
        <f t="shared" si="21"/>
        <v>0</v>
      </c>
      <c r="G30" s="3">
        <f t="shared" si="21"/>
        <v>69817</v>
      </c>
      <c r="H30" s="3">
        <f t="shared" si="21"/>
        <v>98478</v>
      </c>
      <c r="I30" s="3">
        <f>SUM(I255)</f>
        <v>39844</v>
      </c>
      <c r="J30" s="3"/>
      <c r="K30" s="3"/>
      <c r="L30" s="3">
        <f t="shared" ref="L30" si="22">SUM(L248:L255)</f>
        <v>3092.2091999999993</v>
      </c>
      <c r="M30" s="3"/>
      <c r="N30" s="22">
        <f>'Olieforbrug, TJ'!M30</f>
        <v>2010</v>
      </c>
    </row>
    <row r="31" spans="1:16" ht="13" x14ac:dyDescent="0.3">
      <c r="A31" s="22">
        <f>'Olieforbrug, TJ'!A31</f>
        <v>2011</v>
      </c>
      <c r="C31" s="3">
        <f>SUM(C261:C268)</f>
        <v>0</v>
      </c>
      <c r="D31" s="3">
        <f t="shared" ref="D31:H31" si="23">SUM(D261:D268)</f>
        <v>167096</v>
      </c>
      <c r="E31" s="3">
        <f t="shared" si="23"/>
        <v>4339</v>
      </c>
      <c r="F31" s="3">
        <f t="shared" si="23"/>
        <v>0</v>
      </c>
      <c r="G31" s="3">
        <f t="shared" si="23"/>
        <v>-30564</v>
      </c>
      <c r="H31" s="3">
        <f t="shared" si="23"/>
        <v>131977</v>
      </c>
      <c r="I31" s="3">
        <f>SUM(I268)</f>
        <v>81713</v>
      </c>
      <c r="J31" s="3"/>
      <c r="K31" s="3"/>
      <c r="L31" s="3">
        <f t="shared" ref="L31" si="24">SUM(L261:L268)</f>
        <v>4144.0777999999991</v>
      </c>
      <c r="M31" s="3"/>
      <c r="N31" s="22">
        <f>'Olieforbrug, TJ'!M31</f>
        <v>2011</v>
      </c>
    </row>
    <row r="32" spans="1:16" ht="13" x14ac:dyDescent="0.3">
      <c r="A32" s="22">
        <f>'Olieforbrug, TJ'!A32</f>
        <v>2012</v>
      </c>
      <c r="C32" s="3">
        <f>SUM(C274:C281)</f>
        <v>0</v>
      </c>
      <c r="D32" s="3">
        <f t="shared" ref="D32:H32" si="25">SUM(D274:D281)</f>
        <v>136222</v>
      </c>
      <c r="E32" s="3">
        <f t="shared" si="25"/>
        <v>3127</v>
      </c>
      <c r="F32" s="3">
        <f t="shared" si="25"/>
        <v>0</v>
      </c>
      <c r="G32" s="3">
        <f t="shared" si="25"/>
        <v>14890</v>
      </c>
      <c r="H32" s="3">
        <f t="shared" si="25"/>
        <v>147987</v>
      </c>
      <c r="I32" s="3">
        <f>SUM(I281)</f>
        <v>74400</v>
      </c>
      <c r="J32" s="3"/>
      <c r="K32" s="3"/>
      <c r="L32" s="3">
        <f t="shared" ref="L32" si="26">SUM(L274:L281)</f>
        <v>4646.7918</v>
      </c>
      <c r="M32" s="3"/>
      <c r="N32" s="22">
        <f>'Olieforbrug, TJ'!M32</f>
        <v>2012</v>
      </c>
    </row>
    <row r="33" spans="1:14" ht="13" x14ac:dyDescent="0.3">
      <c r="A33" s="22">
        <f>'Olieforbrug, TJ'!A33</f>
        <v>2013</v>
      </c>
      <c r="C33" s="3">
        <f>SUM(C287:C294)</f>
        <v>0</v>
      </c>
      <c r="D33" s="3">
        <f t="shared" ref="D33:H33" si="27">SUM(D287:D294)</f>
        <v>146368</v>
      </c>
      <c r="E33" s="3">
        <f t="shared" si="27"/>
        <v>2495</v>
      </c>
      <c r="F33" s="3">
        <f t="shared" si="27"/>
        <v>0</v>
      </c>
      <c r="G33" s="3">
        <f t="shared" si="27"/>
        <v>-24966</v>
      </c>
      <c r="H33" s="3">
        <f t="shared" si="27"/>
        <v>119440</v>
      </c>
      <c r="I33" s="3">
        <f>SUM(I294)</f>
        <v>89639</v>
      </c>
      <c r="J33" s="3"/>
      <c r="K33" s="3"/>
      <c r="L33" s="3">
        <f t="shared" ref="L33" si="28">SUM(L287:L294)</f>
        <v>3750.4160000000002</v>
      </c>
      <c r="M33" s="3"/>
      <c r="N33" s="22">
        <f>'Olieforbrug, TJ'!M33</f>
        <v>2013</v>
      </c>
    </row>
    <row r="34" spans="1:14" ht="13" x14ac:dyDescent="0.3">
      <c r="A34" s="22">
        <f>'Olieforbrug, TJ'!A34</f>
        <v>2014</v>
      </c>
      <c r="C34" s="3">
        <f>SUM(C300:C307)</f>
        <v>0</v>
      </c>
      <c r="D34" s="3">
        <f t="shared" ref="D34:H34" si="29">SUM(D300:D307)</f>
        <v>176075</v>
      </c>
      <c r="E34" s="3">
        <f t="shared" si="29"/>
        <v>1509</v>
      </c>
      <c r="F34" s="3">
        <f t="shared" si="29"/>
        <v>0</v>
      </c>
      <c r="G34" s="3">
        <f t="shared" si="29"/>
        <v>-41807</v>
      </c>
      <c r="H34" s="3">
        <f t="shared" si="29"/>
        <v>132792</v>
      </c>
      <c r="I34" s="3">
        <f>SUM(I307)</f>
        <v>94045</v>
      </c>
      <c r="J34" s="3"/>
      <c r="K34" s="3"/>
      <c r="L34" s="3">
        <f t="shared" ref="L34" si="30">SUM(L300:L307)</f>
        <v>4169.6687999999995</v>
      </c>
      <c r="M34" s="3"/>
      <c r="N34" s="22">
        <f>'Olieforbrug, TJ'!M34</f>
        <v>2014</v>
      </c>
    </row>
    <row r="35" spans="1:14" ht="13" x14ac:dyDescent="0.3">
      <c r="A35" s="22">
        <f>'Olieforbrug, TJ'!A35</f>
        <v>2015</v>
      </c>
      <c r="C35" s="3">
        <f>SUM(C313:C320)</f>
        <v>0</v>
      </c>
      <c r="D35" s="3">
        <f t="shared" ref="D35:H35" si="31">SUM(D313:D320)</f>
        <v>105463</v>
      </c>
      <c r="E35" s="3">
        <f t="shared" si="31"/>
        <v>910</v>
      </c>
      <c r="F35" s="3">
        <f t="shared" si="31"/>
        <v>0</v>
      </c>
      <c r="G35" s="3">
        <f t="shared" si="31"/>
        <v>30732</v>
      </c>
      <c r="H35" s="3">
        <f t="shared" si="31"/>
        <v>135133</v>
      </c>
      <c r="I35" s="3">
        <f>SUM(I320)</f>
        <v>98671</v>
      </c>
      <c r="J35" s="3"/>
      <c r="K35" s="3"/>
      <c r="L35" s="3">
        <f t="shared" ref="L35" si="32">SUM(L313:L320)</f>
        <v>4243.1761999999999</v>
      </c>
      <c r="M35" s="3"/>
      <c r="N35" s="22">
        <f>'Olieforbrug, TJ'!M35</f>
        <v>2015</v>
      </c>
    </row>
    <row r="36" spans="1:14" ht="13" x14ac:dyDescent="0.3">
      <c r="A36" s="22">
        <f>'Olieforbrug, TJ'!A36</f>
        <v>2016</v>
      </c>
      <c r="C36" s="3">
        <f>SUM(C326:C333)</f>
        <v>0</v>
      </c>
      <c r="D36" s="3">
        <f t="shared" ref="D36:H36" si="33">SUM(D326:D333)</f>
        <v>177382</v>
      </c>
      <c r="E36" s="3">
        <f t="shared" si="33"/>
        <v>582</v>
      </c>
      <c r="F36" s="3">
        <f t="shared" si="33"/>
        <v>0</v>
      </c>
      <c r="G36" s="3">
        <f t="shared" si="33"/>
        <v>-22700</v>
      </c>
      <c r="H36" s="3">
        <f t="shared" si="33"/>
        <v>154087</v>
      </c>
      <c r="I36" s="3">
        <f>SUM(I333)</f>
        <v>116646</v>
      </c>
      <c r="J36" s="3"/>
      <c r="K36" s="3"/>
      <c r="L36" s="3">
        <f t="shared" ref="L36" si="34">SUM(L326:L333)</f>
        <v>4838.3317999999999</v>
      </c>
      <c r="M36" s="3"/>
      <c r="N36" s="22">
        <f>'Olieforbrug, TJ'!M36</f>
        <v>2016</v>
      </c>
    </row>
    <row r="37" spans="1:14" ht="13" x14ac:dyDescent="0.3">
      <c r="A37" s="22">
        <f>'Olieforbrug, TJ'!A37</f>
        <v>2017</v>
      </c>
      <c r="C37" s="3">
        <f>SUM(C339:C346)</f>
        <v>0</v>
      </c>
      <c r="D37" s="3">
        <f t="shared" ref="D37:H37" si="35">SUM(D339:D346)</f>
        <v>167746</v>
      </c>
      <c r="E37" s="3">
        <f t="shared" si="35"/>
        <v>801</v>
      </c>
      <c r="F37" s="3">
        <f t="shared" si="35"/>
        <v>0</v>
      </c>
      <c r="G37" s="3">
        <f t="shared" si="35"/>
        <v>-2222</v>
      </c>
      <c r="H37" s="3">
        <f t="shared" si="35"/>
        <v>164716</v>
      </c>
      <c r="I37" s="3">
        <f>SUM(I346)</f>
        <v>95984</v>
      </c>
      <c r="J37" s="3"/>
      <c r="K37" s="3"/>
      <c r="L37" s="3">
        <f t="shared" ref="L37" si="36">SUM(L339:L346)</f>
        <v>5172.0824000000002</v>
      </c>
      <c r="M37" s="3"/>
      <c r="N37" s="22">
        <f>'Olieforbrug, TJ'!M37</f>
        <v>2017</v>
      </c>
    </row>
    <row r="38" spans="1:14" ht="13" x14ac:dyDescent="0.3">
      <c r="A38" s="22">
        <f>'Olieforbrug, TJ'!A38</f>
        <v>2018</v>
      </c>
      <c r="C38" s="3">
        <f>SUM(C352:C359)</f>
        <v>0</v>
      </c>
      <c r="D38" s="3">
        <f t="shared" ref="D38:H38" si="37">SUM(D352:D359)</f>
        <v>93129</v>
      </c>
      <c r="E38" s="3">
        <f t="shared" si="37"/>
        <v>370</v>
      </c>
      <c r="F38" s="3">
        <f t="shared" si="37"/>
        <v>0</v>
      </c>
      <c r="G38" s="3">
        <f t="shared" si="37"/>
        <v>-15848</v>
      </c>
      <c r="H38" s="3">
        <f t="shared" si="37"/>
        <v>146000</v>
      </c>
      <c r="I38" s="3">
        <f>SUM(I359)</f>
        <v>82986</v>
      </c>
      <c r="J38" s="3"/>
      <c r="K38" s="3"/>
      <c r="L38" s="3">
        <f t="shared" ref="L38" si="38">SUM(L352:L359)</f>
        <v>4584.4000000000005</v>
      </c>
      <c r="M38" s="3"/>
      <c r="N38" s="22">
        <f>'Olieforbrug, TJ'!M38</f>
        <v>2018</v>
      </c>
    </row>
    <row r="39" spans="1:14" ht="13" x14ac:dyDescent="0.3">
      <c r="A39" s="22">
        <f>'Olieforbrug, TJ'!A39</f>
        <v>2019</v>
      </c>
      <c r="C39" s="3">
        <f>SUM(C365:C372)</f>
        <v>0</v>
      </c>
      <c r="D39" s="3">
        <f t="shared" ref="D39:H39" si="39">SUM(D365:D372)</f>
        <v>197592</v>
      </c>
      <c r="E39" s="3">
        <f t="shared" si="39"/>
        <v>0</v>
      </c>
      <c r="F39" s="3">
        <f t="shared" si="39"/>
        <v>0</v>
      </c>
      <c r="G39" s="3">
        <f t="shared" si="39"/>
        <v>-41703</v>
      </c>
      <c r="H39" s="3">
        <f t="shared" si="39"/>
        <v>155889</v>
      </c>
      <c r="I39" s="3">
        <f>SUM(I372)</f>
        <v>75947</v>
      </c>
      <c r="J39" s="3"/>
      <c r="K39" s="3"/>
      <c r="L39" s="3">
        <f t="shared" ref="L39" si="40">SUM(L365:L372)</f>
        <v>4894.9146000000001</v>
      </c>
      <c r="M39" s="3"/>
      <c r="N39" s="22">
        <f>'Olieforbrug, TJ'!M39</f>
        <v>2019</v>
      </c>
    </row>
    <row r="40" spans="1:14" ht="13" x14ac:dyDescent="0.3">
      <c r="A40" s="22">
        <f>'Olieforbrug, TJ'!A40</f>
        <v>2020</v>
      </c>
      <c r="C40" s="3">
        <f>SUM(C378:C385)</f>
        <v>0</v>
      </c>
      <c r="D40" s="3">
        <f t="shared" ref="D40:H40" si="41">SUM(D378:D385)</f>
        <v>185600</v>
      </c>
      <c r="E40" s="3">
        <f t="shared" si="41"/>
        <v>9</v>
      </c>
      <c r="F40" s="3">
        <f t="shared" si="41"/>
        <v>0</v>
      </c>
      <c r="G40" s="3">
        <f t="shared" si="41"/>
        <v>-16988</v>
      </c>
      <c r="H40" s="3">
        <f t="shared" si="41"/>
        <v>168641</v>
      </c>
      <c r="I40" s="3">
        <f>SUM(I385)</f>
        <v>77355</v>
      </c>
      <c r="J40" s="3"/>
      <c r="K40" s="3"/>
      <c r="L40" s="3">
        <f t="shared" ref="L40" si="42">SUM(L378:L385)</f>
        <v>5295.3273999999992</v>
      </c>
      <c r="M40" s="3"/>
      <c r="N40" s="22">
        <f>'Olieforbrug, TJ'!M40</f>
        <v>2020</v>
      </c>
    </row>
    <row r="41" spans="1:14" ht="13" x14ac:dyDescent="0.3">
      <c r="A41" s="22">
        <f>'Olieforbrug, TJ'!A41</f>
        <v>2021</v>
      </c>
      <c r="C41" s="3">
        <f>SUM(C391:C398)</f>
        <v>0</v>
      </c>
      <c r="D41" s="3">
        <f t="shared" ref="D41:H41" si="43">SUM(D391:D398)</f>
        <v>145544</v>
      </c>
      <c r="E41" s="3">
        <f t="shared" si="43"/>
        <v>0</v>
      </c>
      <c r="F41" s="3">
        <f t="shared" si="43"/>
        <v>0</v>
      </c>
      <c r="G41" s="3">
        <f t="shared" si="43"/>
        <v>4005</v>
      </c>
      <c r="H41" s="3">
        <f t="shared" si="43"/>
        <v>149549</v>
      </c>
      <c r="I41" s="3">
        <f>SUM(I398)</f>
        <v>29751</v>
      </c>
      <c r="J41" s="3"/>
      <c r="K41" s="3"/>
      <c r="L41" s="3">
        <f t="shared" ref="L41" si="44">SUM(L391:L398)</f>
        <v>4695.8385999999991</v>
      </c>
      <c r="M41" s="3"/>
      <c r="N41" s="22">
        <f>'Olieforbrug, TJ'!M41</f>
        <v>2021</v>
      </c>
    </row>
    <row r="42" spans="1:14" ht="13" x14ac:dyDescent="0.3">
      <c r="A42" s="22"/>
      <c r="J42" s="3"/>
      <c r="K42" s="3"/>
      <c r="L42" s="3"/>
      <c r="M42" s="3"/>
      <c r="N42" s="22"/>
    </row>
    <row r="43" spans="1:14" ht="13.5" thickBot="1" x14ac:dyDescent="0.35">
      <c r="A43" s="2"/>
      <c r="C43" s="25"/>
      <c r="D43" s="25"/>
      <c r="E43" s="25"/>
      <c r="F43" s="25"/>
      <c r="G43" s="25"/>
      <c r="H43" s="25"/>
      <c r="I43" s="25"/>
      <c r="L43" s="25"/>
      <c r="N43" s="2"/>
    </row>
    <row r="44" spans="1:14" x14ac:dyDescent="0.25">
      <c r="A44" s="23" t="s">
        <v>40</v>
      </c>
      <c r="C44" s="3">
        <v>0</v>
      </c>
      <c r="D44" s="3">
        <v>60500</v>
      </c>
      <c r="E44" s="3">
        <v>4706</v>
      </c>
      <c r="F44" s="3">
        <v>0</v>
      </c>
      <c r="G44" s="3">
        <v>-1078</v>
      </c>
      <c r="H44" s="3">
        <v>57953</v>
      </c>
      <c r="I44" s="3">
        <v>82034</v>
      </c>
      <c r="L44" s="3">
        <v>1819.7242000000001</v>
      </c>
      <c r="N44" s="26" t="s">
        <v>61</v>
      </c>
    </row>
    <row r="45" spans="1:14" x14ac:dyDescent="0.25">
      <c r="A45" s="23" t="s">
        <v>41</v>
      </c>
      <c r="C45" s="3">
        <v>0</v>
      </c>
      <c r="D45" s="3">
        <v>90045</v>
      </c>
      <c r="E45" s="3">
        <v>615</v>
      </c>
      <c r="F45" s="3">
        <v>0</v>
      </c>
      <c r="G45" s="3">
        <v>-20425</v>
      </c>
      <c r="H45" s="3">
        <v>68969</v>
      </c>
      <c r="I45" s="3">
        <v>102459</v>
      </c>
      <c r="L45" s="3">
        <v>2165.6265999999996</v>
      </c>
      <c r="N45" s="26" t="s">
        <v>62</v>
      </c>
    </row>
    <row r="46" spans="1:14" x14ac:dyDescent="0.25">
      <c r="A46" s="23" t="s">
        <v>42</v>
      </c>
      <c r="C46" s="3">
        <v>0</v>
      </c>
      <c r="D46" s="3">
        <v>68169</v>
      </c>
      <c r="E46" s="3">
        <v>2537</v>
      </c>
      <c r="F46" s="3">
        <v>0</v>
      </c>
      <c r="G46" s="3">
        <v>2997</v>
      </c>
      <c r="H46" s="3">
        <v>68804</v>
      </c>
      <c r="I46" s="3">
        <v>99462</v>
      </c>
      <c r="L46" s="3">
        <v>2314.3997999999997</v>
      </c>
      <c r="N46" s="26" t="s">
        <v>63</v>
      </c>
    </row>
    <row r="47" spans="1:14" x14ac:dyDescent="0.25">
      <c r="A47" s="23" t="s">
        <v>43</v>
      </c>
      <c r="C47" s="3">
        <v>0</v>
      </c>
      <c r="D47" s="3">
        <v>78880</v>
      </c>
      <c r="E47" s="3">
        <v>12341</v>
      </c>
      <c r="F47" s="3">
        <v>0</v>
      </c>
      <c r="G47" s="3">
        <v>-8742</v>
      </c>
      <c r="H47" s="3">
        <v>61751</v>
      </c>
      <c r="I47" s="3">
        <v>108204</v>
      </c>
      <c r="L47" s="3">
        <v>1938.9813999999999</v>
      </c>
      <c r="N47" s="26" t="s">
        <v>64</v>
      </c>
    </row>
    <row r="48" spans="1:14" x14ac:dyDescent="0.25">
      <c r="A48" s="23"/>
      <c r="L48" s="3"/>
    </row>
    <row r="49" spans="1:14" x14ac:dyDescent="0.25">
      <c r="A49" s="23" t="s">
        <v>44</v>
      </c>
      <c r="C49" s="3">
        <v>0</v>
      </c>
      <c r="D49" s="3">
        <v>67908</v>
      </c>
      <c r="E49" s="3">
        <v>3990</v>
      </c>
      <c r="F49" s="3">
        <v>0</v>
      </c>
      <c r="G49" s="3">
        <v>-9348</v>
      </c>
      <c r="H49" s="3">
        <v>54752</v>
      </c>
      <c r="I49" s="3">
        <v>117552</v>
      </c>
      <c r="L49" s="3">
        <v>1719.2127999999998</v>
      </c>
      <c r="N49" s="26" t="s">
        <v>81</v>
      </c>
    </row>
    <row r="50" spans="1:14" x14ac:dyDescent="0.25">
      <c r="A50" s="23" t="s">
        <v>45</v>
      </c>
      <c r="C50" s="3">
        <v>0</v>
      </c>
      <c r="D50" s="3">
        <v>98398</v>
      </c>
      <c r="E50" s="3">
        <v>808</v>
      </c>
      <c r="F50" s="3">
        <v>0</v>
      </c>
      <c r="G50" s="3">
        <v>-26249</v>
      </c>
      <c r="H50" s="3">
        <v>71251</v>
      </c>
      <c r="I50" s="3">
        <v>143801</v>
      </c>
      <c r="L50" s="3">
        <v>2237.2813999999998</v>
      </c>
      <c r="N50" s="26" t="s">
        <v>82</v>
      </c>
    </row>
    <row r="51" spans="1:14" x14ac:dyDescent="0.25">
      <c r="A51" s="23" t="s">
        <v>46</v>
      </c>
      <c r="C51" s="3">
        <v>0</v>
      </c>
      <c r="D51" s="3">
        <v>30531</v>
      </c>
      <c r="E51" s="3">
        <v>2573</v>
      </c>
      <c r="F51" s="3">
        <v>0</v>
      </c>
      <c r="G51" s="3">
        <v>34172</v>
      </c>
      <c r="H51" s="3">
        <v>65147</v>
      </c>
      <c r="I51" s="3">
        <v>109629</v>
      </c>
      <c r="L51" s="3">
        <v>2045.6158</v>
      </c>
      <c r="N51" s="26" t="s">
        <v>83</v>
      </c>
    </row>
    <row r="52" spans="1:14" x14ac:dyDescent="0.25">
      <c r="A52" s="23" t="s">
        <v>47</v>
      </c>
      <c r="C52" s="3">
        <v>0</v>
      </c>
      <c r="D52" s="3">
        <v>43654</v>
      </c>
      <c r="E52" s="3">
        <v>8196</v>
      </c>
      <c r="F52" s="3">
        <v>0</v>
      </c>
      <c r="G52" s="3">
        <v>46125</v>
      </c>
      <c r="H52" s="3">
        <v>78391</v>
      </c>
      <c r="I52" s="3">
        <v>63504</v>
      </c>
      <c r="L52" s="3">
        <v>2461.4773999999998</v>
      </c>
      <c r="N52" s="26" t="s">
        <v>84</v>
      </c>
    </row>
    <row r="53" spans="1:14" x14ac:dyDescent="0.25">
      <c r="A53" s="23"/>
      <c r="L53" s="3"/>
    </row>
    <row r="54" spans="1:14" x14ac:dyDescent="0.25">
      <c r="A54" s="23" t="s">
        <v>48</v>
      </c>
      <c r="C54" s="3">
        <v>0</v>
      </c>
      <c r="D54" s="3">
        <v>91663</v>
      </c>
      <c r="E54" s="3">
        <v>3493</v>
      </c>
      <c r="F54" s="3">
        <v>0</v>
      </c>
      <c r="G54" s="3">
        <v>-21058</v>
      </c>
      <c r="H54" s="3">
        <v>67103</v>
      </c>
      <c r="I54" s="3">
        <v>84562</v>
      </c>
      <c r="L54" s="3">
        <v>2107.0342000000001</v>
      </c>
      <c r="N54" s="26" t="s">
        <v>85</v>
      </c>
    </row>
    <row r="55" spans="1:14" x14ac:dyDescent="0.25">
      <c r="A55" s="23" t="s">
        <v>49</v>
      </c>
      <c r="C55" s="3">
        <v>0</v>
      </c>
      <c r="D55" s="3">
        <v>79907</v>
      </c>
      <c r="E55" s="3">
        <v>288</v>
      </c>
      <c r="F55" s="3">
        <v>0</v>
      </c>
      <c r="G55" s="3">
        <v>-5589</v>
      </c>
      <c r="H55" s="3">
        <v>74046</v>
      </c>
      <c r="I55" s="3">
        <v>90151</v>
      </c>
      <c r="L55" s="3">
        <v>2325.0443999999998</v>
      </c>
      <c r="N55" s="26" t="s">
        <v>86</v>
      </c>
    </row>
    <row r="56" spans="1:14" x14ac:dyDescent="0.25">
      <c r="A56" s="23" t="s">
        <v>50</v>
      </c>
      <c r="C56" s="3">
        <v>0</v>
      </c>
      <c r="D56" s="3">
        <v>85335</v>
      </c>
      <c r="E56" s="3">
        <v>2414</v>
      </c>
      <c r="F56" s="3">
        <v>0</v>
      </c>
      <c r="G56" s="3">
        <v>-4443</v>
      </c>
      <c r="H56" s="3">
        <v>78325</v>
      </c>
      <c r="I56" s="3">
        <v>94594</v>
      </c>
      <c r="L56" s="3">
        <v>2459.4049999999997</v>
      </c>
      <c r="N56" s="26" t="s">
        <v>87</v>
      </c>
    </row>
    <row r="57" spans="1:14" x14ac:dyDescent="0.25">
      <c r="A57" s="23" t="s">
        <v>51</v>
      </c>
      <c r="C57" s="3">
        <v>0</v>
      </c>
      <c r="D57" s="3">
        <v>69807</v>
      </c>
      <c r="E57" s="3">
        <v>6835</v>
      </c>
      <c r="F57" s="3">
        <v>0</v>
      </c>
      <c r="G57" s="3">
        <v>9306</v>
      </c>
      <c r="H57" s="3">
        <v>72217</v>
      </c>
      <c r="I57" s="3">
        <v>85288</v>
      </c>
      <c r="L57" s="3">
        <v>2267.6137999999996</v>
      </c>
      <c r="N57" s="26" t="s">
        <v>88</v>
      </c>
    </row>
    <row r="58" spans="1:14" x14ac:dyDescent="0.25">
      <c r="A58" s="23"/>
      <c r="L58" s="3"/>
    </row>
    <row r="59" spans="1:14" x14ac:dyDescent="0.25">
      <c r="A59" s="23" t="s">
        <v>52</v>
      </c>
      <c r="C59" s="3">
        <v>0</v>
      </c>
      <c r="D59" s="3">
        <v>90178</v>
      </c>
      <c r="E59" s="3">
        <v>5135</v>
      </c>
      <c r="F59" s="3">
        <v>0</v>
      </c>
      <c r="G59" s="3">
        <v>-28927</v>
      </c>
      <c r="H59" s="3">
        <v>56080</v>
      </c>
      <c r="I59" s="3">
        <v>114215</v>
      </c>
      <c r="L59" s="3">
        <v>1760.912</v>
      </c>
      <c r="N59" s="26" t="s">
        <v>89</v>
      </c>
    </row>
    <row r="60" spans="1:14" x14ac:dyDescent="0.25">
      <c r="A60" s="23" t="s">
        <v>53</v>
      </c>
      <c r="C60" s="3">
        <v>0</v>
      </c>
      <c r="D60" s="3">
        <v>43935</v>
      </c>
      <c r="E60" s="3">
        <v>1450</v>
      </c>
      <c r="F60" s="3">
        <v>0</v>
      </c>
      <c r="G60" s="3">
        <v>17553</v>
      </c>
      <c r="H60" s="3">
        <v>60036</v>
      </c>
      <c r="I60" s="3">
        <v>96662</v>
      </c>
      <c r="L60" s="3">
        <v>1885.1304</v>
      </c>
      <c r="N60" s="26" t="s">
        <v>90</v>
      </c>
    </row>
    <row r="61" spans="1:14" x14ac:dyDescent="0.25">
      <c r="A61" s="23" t="s">
        <v>54</v>
      </c>
      <c r="C61" s="3">
        <v>0</v>
      </c>
      <c r="D61" s="3">
        <v>100509</v>
      </c>
      <c r="E61" s="3">
        <v>3532</v>
      </c>
      <c r="F61" s="3">
        <v>0</v>
      </c>
      <c r="G61" s="3">
        <v>-45651</v>
      </c>
      <c r="H61" s="3">
        <v>51324</v>
      </c>
      <c r="I61" s="3">
        <v>142313</v>
      </c>
      <c r="L61" s="3">
        <v>1611.5735999999997</v>
      </c>
      <c r="N61" s="26" t="s">
        <v>91</v>
      </c>
    </row>
    <row r="62" spans="1:14" x14ac:dyDescent="0.25">
      <c r="A62" s="23" t="s">
        <v>55</v>
      </c>
      <c r="C62" s="3">
        <v>0</v>
      </c>
      <c r="D62" s="3">
        <v>59684</v>
      </c>
      <c r="E62" s="3">
        <v>5365</v>
      </c>
      <c r="F62" s="3">
        <v>0</v>
      </c>
      <c r="G62" s="3">
        <v>-444</v>
      </c>
      <c r="H62" s="3">
        <v>52872</v>
      </c>
      <c r="I62" s="3">
        <v>142757</v>
      </c>
      <c r="L62" s="3">
        <v>1660.1807999999999</v>
      </c>
      <c r="N62" s="26" t="s">
        <v>92</v>
      </c>
    </row>
    <row r="63" spans="1:14" x14ac:dyDescent="0.25">
      <c r="A63" s="23"/>
      <c r="L63" s="3"/>
    </row>
    <row r="64" spans="1:14" x14ac:dyDescent="0.25">
      <c r="A64" s="23" t="s">
        <v>56</v>
      </c>
      <c r="C64" s="3">
        <v>0</v>
      </c>
      <c r="D64" s="3">
        <v>31278</v>
      </c>
      <c r="E64" s="3">
        <v>2881</v>
      </c>
      <c r="F64" s="3">
        <v>0</v>
      </c>
      <c r="G64" s="3">
        <v>8671</v>
      </c>
      <c r="H64" s="3">
        <v>37019</v>
      </c>
      <c r="I64" s="3">
        <v>134086</v>
      </c>
      <c r="L64" s="3">
        <v>1162.3966</v>
      </c>
      <c r="N64" s="26" t="s">
        <v>93</v>
      </c>
    </row>
    <row r="65" spans="1:14" x14ac:dyDescent="0.25">
      <c r="A65" s="23" t="s">
        <v>57</v>
      </c>
      <c r="C65" s="3">
        <v>0</v>
      </c>
      <c r="D65" s="3">
        <v>49728</v>
      </c>
      <c r="E65" s="3">
        <v>481</v>
      </c>
      <c r="F65" s="3">
        <v>0</v>
      </c>
      <c r="G65" s="3">
        <v>-4963</v>
      </c>
      <c r="H65" s="3">
        <v>44082</v>
      </c>
      <c r="I65" s="3">
        <v>139049</v>
      </c>
      <c r="L65" s="3">
        <v>1384.1748000000002</v>
      </c>
      <c r="N65" s="26" t="s">
        <v>94</v>
      </c>
    </row>
    <row r="66" spans="1:14" x14ac:dyDescent="0.25">
      <c r="A66" s="23" t="s">
        <v>58</v>
      </c>
      <c r="C66" s="3">
        <v>0</v>
      </c>
      <c r="D66" s="3">
        <v>52432</v>
      </c>
      <c r="E66" s="3">
        <v>2993</v>
      </c>
      <c r="F66" s="3">
        <v>0</v>
      </c>
      <c r="G66" s="3">
        <v>3892</v>
      </c>
      <c r="H66" s="3">
        <v>53587</v>
      </c>
      <c r="I66" s="3">
        <v>135157</v>
      </c>
      <c r="L66" s="3">
        <v>1682.6317999999999</v>
      </c>
      <c r="N66" s="26" t="s">
        <v>95</v>
      </c>
    </row>
    <row r="67" spans="1:14" x14ac:dyDescent="0.25">
      <c r="A67" s="23" t="s">
        <v>96</v>
      </c>
      <c r="C67" s="3">
        <v>0</v>
      </c>
      <c r="D67" s="3">
        <v>30369</v>
      </c>
      <c r="E67" s="3">
        <v>5614</v>
      </c>
      <c r="F67" s="3">
        <v>0</v>
      </c>
      <c r="G67" s="3">
        <v>25496</v>
      </c>
      <c r="H67" s="3">
        <v>50649</v>
      </c>
      <c r="I67" s="3">
        <v>109661</v>
      </c>
      <c r="L67" s="3">
        <v>1590.3786</v>
      </c>
      <c r="N67" s="26" t="s">
        <v>97</v>
      </c>
    </row>
    <row r="68" spans="1:14" x14ac:dyDescent="0.25">
      <c r="A68" s="23"/>
      <c r="L68" s="3"/>
      <c r="N68" s="26"/>
    </row>
    <row r="69" spans="1:14" x14ac:dyDescent="0.25">
      <c r="A69" s="32" t="s">
        <v>98</v>
      </c>
      <c r="C69" s="3">
        <v>0</v>
      </c>
      <c r="D69" s="3">
        <v>5964</v>
      </c>
      <c r="E69" s="3">
        <v>4901</v>
      </c>
      <c r="F69" s="3">
        <v>0</v>
      </c>
      <c r="G69" s="3">
        <v>25587</v>
      </c>
      <c r="H69" s="3">
        <v>26640</v>
      </c>
      <c r="I69" s="3">
        <v>84074</v>
      </c>
      <c r="L69" s="3">
        <v>836.49599999999987</v>
      </c>
      <c r="N69" s="26" t="s">
        <v>99</v>
      </c>
    </row>
    <row r="70" spans="1:14" x14ac:dyDescent="0.25">
      <c r="A70" s="32" t="s">
        <v>114</v>
      </c>
      <c r="C70" s="3">
        <v>0</v>
      </c>
      <c r="D70" s="3">
        <v>49</v>
      </c>
      <c r="E70" s="3">
        <v>938</v>
      </c>
      <c r="F70" s="3">
        <v>0</v>
      </c>
      <c r="G70" s="3">
        <v>47895</v>
      </c>
      <c r="H70" s="3">
        <v>46989</v>
      </c>
      <c r="I70" s="3">
        <v>36179</v>
      </c>
      <c r="J70" s="3"/>
      <c r="K70" s="3"/>
      <c r="L70" s="3">
        <v>1475.4546</v>
      </c>
      <c r="N70" s="26" t="s">
        <v>126</v>
      </c>
    </row>
    <row r="71" spans="1:14" ht="12.75" customHeight="1" x14ac:dyDescent="0.25">
      <c r="A71" s="32" t="s">
        <v>127</v>
      </c>
      <c r="C71" s="3">
        <v>0</v>
      </c>
      <c r="D71" s="3">
        <v>54301</v>
      </c>
      <c r="E71" s="3">
        <v>2044</v>
      </c>
      <c r="F71" s="3">
        <v>0</v>
      </c>
      <c r="G71" s="3">
        <v>-13574</v>
      </c>
      <c r="H71" s="3">
        <v>38670</v>
      </c>
      <c r="I71" s="3">
        <v>49753</v>
      </c>
      <c r="J71" s="3"/>
      <c r="K71" s="3"/>
      <c r="L71" s="3">
        <v>1214.2379999999998</v>
      </c>
      <c r="N71" s="26" t="s">
        <v>128</v>
      </c>
    </row>
    <row r="72" spans="1:14" ht="12.75" customHeight="1" x14ac:dyDescent="0.25">
      <c r="A72" s="32" t="s">
        <v>132</v>
      </c>
      <c r="C72" s="3">
        <v>0</v>
      </c>
      <c r="D72" s="3">
        <v>58943</v>
      </c>
      <c r="E72" s="3">
        <v>4966</v>
      </c>
      <c r="F72" s="3">
        <v>0</v>
      </c>
      <c r="G72" s="3">
        <v>-1396</v>
      </c>
      <c r="H72" s="3">
        <v>52582</v>
      </c>
      <c r="I72" s="3">
        <v>51149</v>
      </c>
      <c r="J72" s="3"/>
      <c r="K72" s="3"/>
      <c r="L72" s="3">
        <v>1651.0748000000001</v>
      </c>
      <c r="N72" s="26" t="s">
        <v>133</v>
      </c>
    </row>
    <row r="73" spans="1:14" ht="12.75" customHeight="1" x14ac:dyDescent="0.25">
      <c r="A73" s="32"/>
      <c r="J73" s="3"/>
      <c r="K73" s="3"/>
      <c r="L73" s="3"/>
      <c r="N73" s="26"/>
    </row>
    <row r="74" spans="1:14" ht="12.75" customHeight="1" x14ac:dyDescent="0.25">
      <c r="A74" s="32" t="s">
        <v>134</v>
      </c>
      <c r="C74" s="3">
        <v>0</v>
      </c>
      <c r="D74" s="3">
        <v>31524</v>
      </c>
      <c r="E74" s="3">
        <v>3040</v>
      </c>
      <c r="F74" s="3">
        <v>0</v>
      </c>
      <c r="G74" s="3">
        <v>8435</v>
      </c>
      <c r="H74" s="3">
        <v>36905</v>
      </c>
      <c r="I74" s="3">
        <v>42714</v>
      </c>
      <c r="J74" s="3"/>
      <c r="K74" s="3"/>
      <c r="L74" s="3">
        <v>1158.817</v>
      </c>
      <c r="N74" s="26" t="s">
        <v>135</v>
      </c>
    </row>
    <row r="75" spans="1:14" ht="12.75" customHeight="1" x14ac:dyDescent="0.25">
      <c r="A75" s="32" t="s">
        <v>139</v>
      </c>
      <c r="C75" s="3">
        <v>0</v>
      </c>
      <c r="D75" s="3">
        <v>55932</v>
      </c>
      <c r="E75" s="3">
        <v>431</v>
      </c>
      <c r="F75" s="3">
        <v>0</v>
      </c>
      <c r="G75" s="3">
        <v>2358</v>
      </c>
      <c r="H75" s="3">
        <v>57872</v>
      </c>
      <c r="I75" s="3">
        <v>40356</v>
      </c>
      <c r="J75" s="3"/>
      <c r="K75" s="3"/>
      <c r="L75" s="3">
        <v>1817.1808000000001</v>
      </c>
      <c r="N75" s="26" t="s">
        <v>140</v>
      </c>
    </row>
    <row r="76" spans="1:14" ht="12.75" customHeight="1" x14ac:dyDescent="0.25">
      <c r="A76" s="32" t="s">
        <v>141</v>
      </c>
      <c r="C76" s="3">
        <v>0</v>
      </c>
      <c r="D76" s="3">
        <v>79865</v>
      </c>
      <c r="E76" s="3">
        <v>2937</v>
      </c>
      <c r="F76" s="3">
        <v>0</v>
      </c>
      <c r="G76" s="3">
        <v>-21446</v>
      </c>
      <c r="H76" s="3">
        <v>55234</v>
      </c>
      <c r="I76" s="3">
        <v>61802</v>
      </c>
      <c r="J76" s="3"/>
      <c r="K76" s="3"/>
      <c r="L76" s="3">
        <v>1734.3476000000001</v>
      </c>
      <c r="N76" s="26" t="s">
        <v>142</v>
      </c>
    </row>
    <row r="77" spans="1:14" ht="12.75" customHeight="1" x14ac:dyDescent="0.25">
      <c r="A77" s="32" t="s">
        <v>151</v>
      </c>
      <c r="C77" s="3">
        <v>0</v>
      </c>
      <c r="D77" s="3">
        <v>87915</v>
      </c>
      <c r="E77" s="3">
        <v>3753</v>
      </c>
      <c r="F77" s="3">
        <v>0</v>
      </c>
      <c r="G77" s="3">
        <v>-27488</v>
      </c>
      <c r="H77" s="3">
        <v>56664</v>
      </c>
      <c r="I77" s="3">
        <v>89290</v>
      </c>
      <c r="J77" s="3"/>
      <c r="K77" s="3"/>
      <c r="L77" s="3">
        <v>1779.2496000000001</v>
      </c>
      <c r="N77" s="26" t="s">
        <v>152</v>
      </c>
    </row>
    <row r="78" spans="1:14" ht="12.75" customHeight="1" x14ac:dyDescent="0.25">
      <c r="A78" s="32"/>
      <c r="J78" s="3"/>
      <c r="K78" s="3"/>
      <c r="L78" s="3"/>
      <c r="N78" s="26"/>
    </row>
    <row r="79" spans="1:14" ht="12.75" customHeight="1" x14ac:dyDescent="0.25">
      <c r="A79" s="32" t="s">
        <v>156</v>
      </c>
      <c r="C79" s="3">
        <v>0</v>
      </c>
      <c r="D79" s="3">
        <v>57074</v>
      </c>
      <c r="E79" s="3">
        <v>2222</v>
      </c>
      <c r="F79" s="3">
        <v>0</v>
      </c>
      <c r="G79" s="3">
        <v>-4955</v>
      </c>
      <c r="H79" s="3">
        <v>49859</v>
      </c>
      <c r="I79" s="3">
        <v>94245</v>
      </c>
      <c r="J79" s="3"/>
      <c r="K79" s="3"/>
      <c r="L79" s="3">
        <v>1565.5726</v>
      </c>
      <c r="N79" s="26" t="s">
        <v>157</v>
      </c>
    </row>
    <row r="80" spans="1:14" ht="12.75" customHeight="1" x14ac:dyDescent="0.25">
      <c r="A80" s="32" t="s">
        <v>159</v>
      </c>
      <c r="C80" s="3">
        <v>0</v>
      </c>
      <c r="D80" s="3">
        <v>26224</v>
      </c>
      <c r="E80" s="3">
        <v>375</v>
      </c>
      <c r="F80" s="3">
        <v>0</v>
      </c>
      <c r="G80" s="3">
        <v>38893</v>
      </c>
      <c r="H80" s="3">
        <v>64707</v>
      </c>
      <c r="I80" s="3">
        <v>55352</v>
      </c>
      <c r="J80" s="3"/>
      <c r="K80" s="3"/>
      <c r="L80" s="3">
        <v>2031.7997999999998</v>
      </c>
      <c r="N80" s="26" t="s">
        <v>160</v>
      </c>
    </row>
    <row r="81" spans="1:14" ht="12.75" customHeight="1" x14ac:dyDescent="0.25">
      <c r="A81" s="32" t="s">
        <v>161</v>
      </c>
      <c r="C81" s="3">
        <v>0</v>
      </c>
      <c r="D81" s="3">
        <v>83328</v>
      </c>
      <c r="E81" s="3">
        <v>1276</v>
      </c>
      <c r="F81" s="3">
        <v>0</v>
      </c>
      <c r="G81" s="3">
        <v>-28546</v>
      </c>
      <c r="H81" s="3">
        <v>53577</v>
      </c>
      <c r="I81" s="3">
        <v>83898</v>
      </c>
      <c r="J81" s="3"/>
      <c r="K81" s="3"/>
      <c r="L81" s="3">
        <v>1682.3178</v>
      </c>
      <c r="N81" s="26" t="s">
        <v>162</v>
      </c>
    </row>
    <row r="82" spans="1:14" ht="12.75" customHeight="1" x14ac:dyDescent="0.25">
      <c r="A82" s="32" t="s">
        <v>163</v>
      </c>
      <c r="C82" s="3">
        <v>0</v>
      </c>
      <c r="D82" s="3">
        <v>29654</v>
      </c>
      <c r="E82" s="3">
        <v>3079</v>
      </c>
      <c r="F82" s="3">
        <v>0</v>
      </c>
      <c r="G82" s="3">
        <v>19225</v>
      </c>
      <c r="H82" s="3">
        <v>45636</v>
      </c>
      <c r="I82" s="3">
        <v>64673</v>
      </c>
      <c r="J82" s="3"/>
      <c r="K82" s="3"/>
      <c r="L82" s="3">
        <v>1432.9703999999999</v>
      </c>
      <c r="N82" s="26" t="s">
        <v>164</v>
      </c>
    </row>
    <row r="83" spans="1:14" ht="12.75" customHeight="1" x14ac:dyDescent="0.25">
      <c r="A83" s="32"/>
      <c r="J83" s="3"/>
      <c r="K83" s="3"/>
      <c r="L83" s="3"/>
      <c r="N83" s="26"/>
    </row>
    <row r="84" spans="1:14" x14ac:dyDescent="0.25">
      <c r="A84" s="32" t="s">
        <v>165</v>
      </c>
      <c r="C84" s="3">
        <v>0</v>
      </c>
      <c r="D84" s="3">
        <v>61657</v>
      </c>
      <c r="E84" s="3">
        <v>1787</v>
      </c>
      <c r="F84" s="3">
        <v>0</v>
      </c>
      <c r="G84" s="3">
        <v>-26893</v>
      </c>
      <c r="H84" s="3">
        <v>33526</v>
      </c>
      <c r="I84" s="3">
        <v>91566</v>
      </c>
      <c r="J84" s="3"/>
      <c r="K84" s="3"/>
      <c r="L84" s="3">
        <v>1052.7164</v>
      </c>
      <c r="M84" s="3"/>
      <c r="N84" s="26" t="s">
        <v>166</v>
      </c>
    </row>
    <row r="85" spans="1:14" x14ac:dyDescent="0.25">
      <c r="A85" s="32" t="s">
        <v>167</v>
      </c>
      <c r="C85" s="3">
        <v>0</v>
      </c>
      <c r="D85" s="3">
        <v>30423</v>
      </c>
      <c r="E85" s="3">
        <v>324</v>
      </c>
      <c r="F85" s="3">
        <v>0</v>
      </c>
      <c r="G85" s="3">
        <v>14360</v>
      </c>
      <c r="H85" s="3">
        <v>44453</v>
      </c>
      <c r="I85" s="3">
        <v>77206</v>
      </c>
      <c r="J85" s="3"/>
      <c r="K85" s="3"/>
      <c r="L85" s="3">
        <v>1395.8242</v>
      </c>
      <c r="M85" s="3"/>
      <c r="N85" s="26" t="s">
        <v>168</v>
      </c>
    </row>
    <row r="86" spans="1:14" x14ac:dyDescent="0.25">
      <c r="A86" s="32" t="s">
        <v>169</v>
      </c>
      <c r="C86" s="3">
        <v>0</v>
      </c>
      <c r="D86" s="3">
        <v>56817</v>
      </c>
      <c r="E86" s="3">
        <v>1114</v>
      </c>
      <c r="F86" s="3">
        <v>0</v>
      </c>
      <c r="G86" s="3">
        <v>2035</v>
      </c>
      <c r="H86" s="3">
        <v>57727</v>
      </c>
      <c r="I86" s="3">
        <v>75171</v>
      </c>
      <c r="J86" s="3"/>
      <c r="K86" s="3"/>
      <c r="L86" s="3">
        <v>1812.6277999999998</v>
      </c>
      <c r="M86" s="3"/>
      <c r="N86" s="26" t="s">
        <v>170</v>
      </c>
    </row>
    <row r="87" spans="1:14" x14ac:dyDescent="0.25">
      <c r="A87" s="32" t="s">
        <v>171</v>
      </c>
      <c r="C87" s="3">
        <v>0</v>
      </c>
      <c r="D87" s="3">
        <v>30689</v>
      </c>
      <c r="E87" s="3">
        <v>2309</v>
      </c>
      <c r="F87" s="3">
        <v>0</v>
      </c>
      <c r="G87" s="3">
        <v>22933</v>
      </c>
      <c r="H87" s="3">
        <v>51148</v>
      </c>
      <c r="I87" s="3">
        <v>52238</v>
      </c>
      <c r="J87" s="3"/>
      <c r="L87" s="3">
        <v>1606.0472</v>
      </c>
      <c r="M87" s="3"/>
      <c r="N87" s="26" t="s">
        <v>172</v>
      </c>
    </row>
    <row r="88" spans="1:14" x14ac:dyDescent="0.25">
      <c r="A88" s="32"/>
      <c r="J88" s="3"/>
      <c r="K88" s="3"/>
      <c r="L88" s="3"/>
      <c r="M88" s="26"/>
    </row>
    <row r="89" spans="1:14" x14ac:dyDescent="0.25">
      <c r="A89" s="32" t="s">
        <v>173</v>
      </c>
      <c r="C89" s="3">
        <f>SUM(C300:C302)</f>
        <v>0</v>
      </c>
      <c r="D89" s="3">
        <f t="shared" ref="D89:H89" si="45">SUM(D300:D302)</f>
        <v>90951</v>
      </c>
      <c r="E89" s="3">
        <f t="shared" si="45"/>
        <v>996</v>
      </c>
      <c r="F89" s="3">
        <f t="shared" si="45"/>
        <v>0</v>
      </c>
      <c r="G89" s="3">
        <f t="shared" si="45"/>
        <v>-48547</v>
      </c>
      <c r="H89" s="3">
        <f t="shared" si="45"/>
        <v>41509</v>
      </c>
      <c r="I89" s="3">
        <f>I302</f>
        <v>100785</v>
      </c>
      <c r="J89" s="3"/>
      <c r="K89" s="3"/>
      <c r="L89" s="3">
        <f>SUM(L300:L302)</f>
        <v>1303.3825999999999</v>
      </c>
      <c r="N89" s="26" t="s">
        <v>174</v>
      </c>
    </row>
    <row r="90" spans="1:14" x14ac:dyDescent="0.25">
      <c r="A90" s="32" t="s">
        <v>175</v>
      </c>
      <c r="C90" s="3">
        <f>SUM(C303:C305)</f>
        <v>0</v>
      </c>
      <c r="D90" s="3">
        <f t="shared" ref="D90:H90" si="46">SUM(D303:D305)</f>
        <v>57624</v>
      </c>
      <c r="E90" s="3">
        <f t="shared" si="46"/>
        <v>264</v>
      </c>
      <c r="F90" s="3">
        <f t="shared" si="46"/>
        <v>0</v>
      </c>
      <c r="G90" s="3">
        <f t="shared" si="46"/>
        <v>-7138</v>
      </c>
      <c r="H90" s="3">
        <f t="shared" si="46"/>
        <v>50199</v>
      </c>
      <c r="I90" s="3">
        <f>I305</f>
        <v>107923</v>
      </c>
      <c r="J90" s="3"/>
      <c r="L90" s="3">
        <f t="shared" ref="L90" si="47">SUM(L303:L305)</f>
        <v>1576.2485999999999</v>
      </c>
      <c r="M90" s="3"/>
      <c r="N90" s="26" t="s">
        <v>176</v>
      </c>
    </row>
    <row r="91" spans="1:14" x14ac:dyDescent="0.25">
      <c r="A91" s="32" t="s">
        <v>177</v>
      </c>
      <c r="C91" s="3">
        <f>SUM(C306:C308)</f>
        <v>0</v>
      </c>
      <c r="D91" s="3">
        <f t="shared" ref="D91:H91" si="48">SUM(D306:D308)</f>
        <v>54634</v>
      </c>
      <c r="E91" s="3">
        <f t="shared" si="48"/>
        <v>764</v>
      </c>
      <c r="F91" s="3">
        <f t="shared" si="48"/>
        <v>0</v>
      </c>
      <c r="G91" s="3">
        <f t="shared" si="48"/>
        <v>279</v>
      </c>
      <c r="H91" s="3">
        <f t="shared" si="48"/>
        <v>54544</v>
      </c>
      <c r="I91" s="3">
        <f>I308</f>
        <v>107644</v>
      </c>
      <c r="J91" s="3"/>
      <c r="L91" s="3">
        <f>SUM(L306:L308)</f>
        <v>1712.6816000000001</v>
      </c>
      <c r="M91" s="3"/>
      <c r="N91" s="26" t="s">
        <v>178</v>
      </c>
    </row>
    <row r="92" spans="1:14" x14ac:dyDescent="0.25">
      <c r="A92" s="32" t="s">
        <v>179</v>
      </c>
      <c r="C92" s="3">
        <f>SUM(C309:C311)</f>
        <v>0</v>
      </c>
      <c r="D92" s="3">
        <f t="shared" ref="D92:H92" si="49">SUM(D309:D311)</f>
        <v>86215</v>
      </c>
      <c r="E92" s="3">
        <f t="shared" si="49"/>
        <v>1480</v>
      </c>
      <c r="F92" s="3">
        <f t="shared" si="49"/>
        <v>0</v>
      </c>
      <c r="G92" s="3">
        <f t="shared" si="49"/>
        <v>-21759</v>
      </c>
      <c r="H92" s="3">
        <f t="shared" si="49"/>
        <v>63443</v>
      </c>
      <c r="I92" s="3">
        <f>I311</f>
        <v>129403</v>
      </c>
      <c r="J92" s="3"/>
      <c r="L92" s="3">
        <f t="shared" ref="L92" si="50">SUM(L309:L311)</f>
        <v>1992.1101999999998</v>
      </c>
      <c r="M92" s="3"/>
      <c r="N92" s="26" t="s">
        <v>180</v>
      </c>
    </row>
    <row r="93" spans="1:14" x14ac:dyDescent="0.25">
      <c r="A93" s="32"/>
      <c r="J93" s="3"/>
      <c r="L93" s="3"/>
      <c r="M93" s="3"/>
      <c r="N93" s="26"/>
    </row>
    <row r="94" spans="1:14" s="57" customFormat="1" x14ac:dyDescent="0.25">
      <c r="A94" s="32" t="s">
        <v>181</v>
      </c>
      <c r="C94" s="3">
        <f>SUM(C313:C315)</f>
        <v>0</v>
      </c>
      <c r="D94" s="3">
        <f t="shared" ref="D94:G94" si="51">SUM(D313:D315)</f>
        <v>69242</v>
      </c>
      <c r="E94" s="3">
        <f t="shared" si="51"/>
        <v>656</v>
      </c>
      <c r="F94" s="3">
        <f t="shared" si="51"/>
        <v>0</v>
      </c>
      <c r="G94" s="3">
        <f t="shared" si="51"/>
        <v>-28310</v>
      </c>
      <c r="H94" s="3">
        <f>SUM(H313:H315)</f>
        <v>40189</v>
      </c>
      <c r="I94" s="3">
        <f>I315</f>
        <v>157713</v>
      </c>
      <c r="J94" s="65"/>
      <c r="L94" s="3">
        <f>SUM(L313:L315)</f>
        <v>1261.9345999999998</v>
      </c>
      <c r="M94" s="65"/>
      <c r="N94" s="26" t="s">
        <v>185</v>
      </c>
    </row>
    <row r="95" spans="1:14" s="57" customFormat="1" x14ac:dyDescent="0.25">
      <c r="A95" s="32" t="s">
        <v>182</v>
      </c>
      <c r="C95" s="3">
        <f>SUM(C316:C318)</f>
        <v>0</v>
      </c>
      <c r="D95" s="3">
        <f t="shared" ref="D95:H95" si="52">SUM(D316:D318)</f>
        <v>250</v>
      </c>
      <c r="E95" s="3">
        <f t="shared" si="52"/>
        <v>148</v>
      </c>
      <c r="F95" s="3">
        <f t="shared" si="52"/>
        <v>0</v>
      </c>
      <c r="G95" s="3">
        <f t="shared" si="52"/>
        <v>57124</v>
      </c>
      <c r="H95" s="3">
        <f t="shared" si="52"/>
        <v>57189</v>
      </c>
      <c r="I95" s="3">
        <f>I318</f>
        <v>100589</v>
      </c>
      <c r="J95" s="65"/>
      <c r="L95" s="3">
        <f t="shared" ref="L95" si="53">SUM(L316:L318)</f>
        <v>1795.7346</v>
      </c>
      <c r="M95" s="65"/>
      <c r="N95" s="26" t="s">
        <v>186</v>
      </c>
    </row>
    <row r="96" spans="1:14" s="57" customFormat="1" x14ac:dyDescent="0.25">
      <c r="A96" s="32" t="s">
        <v>183</v>
      </c>
      <c r="C96" s="3">
        <f>SUM(C319:C321)</f>
        <v>0</v>
      </c>
      <c r="D96" s="3">
        <f t="shared" ref="D96:H96" si="54">SUM(D319:D321)</f>
        <v>36098</v>
      </c>
      <c r="E96" s="3">
        <f t="shared" si="54"/>
        <v>592</v>
      </c>
      <c r="F96" s="3">
        <f t="shared" si="54"/>
        <v>0</v>
      </c>
      <c r="G96" s="3">
        <f t="shared" si="54"/>
        <v>18169</v>
      </c>
      <c r="H96" s="3">
        <f t="shared" si="54"/>
        <v>53647</v>
      </c>
      <c r="I96" s="3">
        <f>I321</f>
        <v>82420</v>
      </c>
      <c r="J96" s="65"/>
      <c r="L96" s="3">
        <f>SUM(L319:L321)</f>
        <v>1684.5158000000001</v>
      </c>
      <c r="M96" s="65"/>
      <c r="N96" s="26" t="s">
        <v>187</v>
      </c>
    </row>
    <row r="97" spans="1:14" s="57" customFormat="1" x14ac:dyDescent="0.25">
      <c r="A97" s="32" t="s">
        <v>184</v>
      </c>
      <c r="C97" s="3">
        <f>SUM(C322:C324)</f>
        <v>0</v>
      </c>
      <c r="D97" s="3">
        <f t="shared" ref="D97:H97" si="55">SUM(D322:D324)</f>
        <v>70979</v>
      </c>
      <c r="E97" s="3">
        <f t="shared" si="55"/>
        <v>1143</v>
      </c>
      <c r="F97" s="3">
        <f t="shared" si="55"/>
        <v>0</v>
      </c>
      <c r="G97" s="3">
        <f t="shared" si="55"/>
        <v>-11526</v>
      </c>
      <c r="H97" s="3">
        <f t="shared" si="55"/>
        <v>58484</v>
      </c>
      <c r="I97" s="3">
        <f>I324</f>
        <v>93946</v>
      </c>
      <c r="J97" s="65"/>
      <c r="L97" s="3">
        <f t="shared" ref="L97" si="56">SUM(L322:L324)</f>
        <v>1836.3975999999998</v>
      </c>
      <c r="M97" s="65"/>
      <c r="N97" s="26" t="s">
        <v>188</v>
      </c>
    </row>
    <row r="98" spans="1:14" s="57" customFormat="1" x14ac:dyDescent="0.25">
      <c r="A98" s="32"/>
      <c r="C98" s="3"/>
      <c r="D98" s="3"/>
      <c r="E98" s="3"/>
      <c r="F98" s="3"/>
      <c r="G98" s="3"/>
      <c r="H98" s="3"/>
      <c r="I98" s="3"/>
      <c r="J98" s="65"/>
      <c r="L98" s="3"/>
      <c r="M98" s="65"/>
      <c r="N98" s="26"/>
    </row>
    <row r="99" spans="1:14" s="57" customFormat="1" x14ac:dyDescent="0.25">
      <c r="A99" s="32" t="s">
        <v>193</v>
      </c>
      <c r="C99" s="3">
        <f>SUM(C326:C328)</f>
        <v>0</v>
      </c>
      <c r="D99" s="3">
        <f>SUM(D326:D328)</f>
        <v>75272</v>
      </c>
      <c r="E99" s="3">
        <f t="shared" ref="E99:L99" si="57">SUM(E326:E328)</f>
        <v>489</v>
      </c>
      <c r="F99" s="3">
        <f t="shared" si="57"/>
        <v>0</v>
      </c>
      <c r="G99" s="3">
        <f t="shared" si="57"/>
        <v>-24787</v>
      </c>
      <c r="H99" s="3">
        <f t="shared" si="57"/>
        <v>49993</v>
      </c>
      <c r="I99" s="3">
        <f>I328</f>
        <v>118733</v>
      </c>
      <c r="J99" s="3"/>
      <c r="K99" s="3"/>
      <c r="L99" s="3">
        <f t="shared" si="57"/>
        <v>1569.7801999999999</v>
      </c>
      <c r="M99" s="65"/>
      <c r="N99" s="26" t="s">
        <v>189</v>
      </c>
    </row>
    <row r="100" spans="1:14" s="57" customFormat="1" x14ac:dyDescent="0.25">
      <c r="A100" s="32" t="s">
        <v>194</v>
      </c>
      <c r="C100" s="3">
        <f>SUM(C329:C331)</f>
        <v>0</v>
      </c>
      <c r="D100" s="3">
        <f t="shared" ref="D100:H100" si="58">SUM(D329:D331)</f>
        <v>33374</v>
      </c>
      <c r="E100" s="3">
        <f t="shared" si="58"/>
        <v>69</v>
      </c>
      <c r="F100" s="3">
        <f t="shared" si="58"/>
        <v>0</v>
      </c>
      <c r="G100" s="3">
        <f t="shared" si="58"/>
        <v>23139</v>
      </c>
      <c r="H100" s="3">
        <f t="shared" si="58"/>
        <v>56434</v>
      </c>
      <c r="I100" s="3">
        <f>I331</f>
        <v>95594</v>
      </c>
      <c r="J100" s="3"/>
      <c r="K100" s="3"/>
      <c r="L100" s="3">
        <f>SUM(L329:L331)</f>
        <v>1772.0275999999999</v>
      </c>
      <c r="M100" s="65"/>
      <c r="N100" s="26" t="s">
        <v>190</v>
      </c>
    </row>
    <row r="101" spans="1:14" s="57" customFormat="1" x14ac:dyDescent="0.25">
      <c r="A101" s="32" t="s">
        <v>195</v>
      </c>
      <c r="C101" s="3">
        <f>SUM(C332:C334)</f>
        <v>0</v>
      </c>
      <c r="D101" s="3">
        <f t="shared" ref="D101:H101" si="59">SUM(D332:D334)</f>
        <v>68736</v>
      </c>
      <c r="E101" s="3">
        <f t="shared" si="59"/>
        <v>24</v>
      </c>
      <c r="F101" s="3">
        <f t="shared" si="59"/>
        <v>0</v>
      </c>
      <c r="G101" s="3">
        <f t="shared" si="59"/>
        <v>-619</v>
      </c>
      <c r="H101" s="3">
        <f t="shared" si="59"/>
        <v>66455</v>
      </c>
      <c r="I101" s="3">
        <f>I334</f>
        <v>96213</v>
      </c>
      <c r="J101" s="3"/>
      <c r="K101" s="3"/>
      <c r="L101" s="3">
        <f>SUM(L332:L334)</f>
        <v>2086.6869999999999</v>
      </c>
      <c r="M101" s="65"/>
      <c r="N101" s="26" t="s">
        <v>191</v>
      </c>
    </row>
    <row r="102" spans="1:14" s="57" customFormat="1" x14ac:dyDescent="0.25">
      <c r="A102" s="32" t="s">
        <v>196</v>
      </c>
      <c r="C102" s="3">
        <f>SUM(C335:C337)</f>
        <v>0</v>
      </c>
      <c r="D102" s="3">
        <f t="shared" ref="D102:L102" si="60">SUM(D335:D337)</f>
        <v>66590</v>
      </c>
      <c r="E102" s="3">
        <f t="shared" si="60"/>
        <v>903</v>
      </c>
      <c r="F102" s="3">
        <f t="shared" si="60"/>
        <v>0</v>
      </c>
      <c r="G102" s="3">
        <f t="shared" si="60"/>
        <v>2451</v>
      </c>
      <c r="H102" s="3">
        <f t="shared" si="60"/>
        <v>68672</v>
      </c>
      <c r="I102" s="3">
        <f>I337</f>
        <v>93762</v>
      </c>
      <c r="J102" s="3"/>
      <c r="K102" s="3"/>
      <c r="L102" s="3">
        <f t="shared" si="60"/>
        <v>2156.3008</v>
      </c>
      <c r="M102" s="65"/>
      <c r="N102" s="26" t="s">
        <v>192</v>
      </c>
    </row>
    <row r="103" spans="1:14" s="57" customFormat="1" x14ac:dyDescent="0.25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65"/>
      <c r="N103" s="26"/>
    </row>
    <row r="104" spans="1:14" s="57" customFormat="1" x14ac:dyDescent="0.25">
      <c r="A104" s="32" t="s">
        <v>198</v>
      </c>
      <c r="C104" s="3">
        <f>SUM(C339:C341)</f>
        <v>0</v>
      </c>
      <c r="D104" s="3">
        <f t="shared" ref="D104:H104" si="61">SUM(D339:D341)</f>
        <v>58071</v>
      </c>
      <c r="E104" s="3">
        <f t="shared" si="61"/>
        <v>483</v>
      </c>
      <c r="F104" s="3">
        <f t="shared" si="61"/>
        <v>0</v>
      </c>
      <c r="G104" s="3">
        <f t="shared" si="61"/>
        <v>-1427</v>
      </c>
      <c r="H104" s="3">
        <f t="shared" si="61"/>
        <v>56154</v>
      </c>
      <c r="I104" s="3">
        <f>I341</f>
        <v>95189</v>
      </c>
      <c r="J104" s="3"/>
      <c r="K104" s="3"/>
      <c r="L104" s="3">
        <f>SUM(L339:L341)</f>
        <v>1763.2356</v>
      </c>
      <c r="M104" s="65"/>
      <c r="N104" s="26" t="s">
        <v>202</v>
      </c>
    </row>
    <row r="105" spans="1:14" s="57" customFormat="1" x14ac:dyDescent="0.25">
      <c r="A105" s="32" t="s">
        <v>199</v>
      </c>
      <c r="C105" s="3">
        <f t="shared" ref="C105:H105" si="62">SUM(C342:C344)</f>
        <v>0</v>
      </c>
      <c r="D105" s="3">
        <f>SUM(D342:D344)</f>
        <v>57352</v>
      </c>
      <c r="E105" s="3">
        <f t="shared" si="62"/>
        <v>151</v>
      </c>
      <c r="F105" s="3">
        <f t="shared" si="62"/>
        <v>0</v>
      </c>
      <c r="G105" s="3">
        <f t="shared" si="62"/>
        <v>7403</v>
      </c>
      <c r="H105" s="3">
        <f t="shared" si="62"/>
        <v>64604</v>
      </c>
      <c r="I105" s="3">
        <f>I344</f>
        <v>87786</v>
      </c>
      <c r="J105" s="3"/>
      <c r="K105" s="3"/>
      <c r="L105" s="3">
        <f>SUM(L342:L344)</f>
        <v>2028.5655999999999</v>
      </c>
      <c r="M105" s="65"/>
      <c r="N105" s="26" t="s">
        <v>203</v>
      </c>
    </row>
    <row r="106" spans="1:14" s="57" customFormat="1" x14ac:dyDescent="0.25">
      <c r="A106" s="32" t="s">
        <v>200</v>
      </c>
      <c r="C106" s="3">
        <f>SUM(C345:C347)</f>
        <v>0</v>
      </c>
      <c r="D106" s="3">
        <f t="shared" ref="D106:L106" si="63">SUM(D345:D347)</f>
        <v>77417</v>
      </c>
      <c r="E106" s="3">
        <f t="shared" si="63"/>
        <v>318</v>
      </c>
      <c r="F106" s="3">
        <f t="shared" si="63"/>
        <v>0</v>
      </c>
      <c r="G106" s="3">
        <f t="shared" si="63"/>
        <v>-9221</v>
      </c>
      <c r="H106" s="3">
        <f t="shared" si="63"/>
        <v>67878</v>
      </c>
      <c r="I106" s="3">
        <f>I347</f>
        <v>97007</v>
      </c>
      <c r="J106" s="3"/>
      <c r="K106" s="3"/>
      <c r="L106" s="3">
        <f t="shared" si="63"/>
        <v>2131.3692000000001</v>
      </c>
      <c r="M106" s="65"/>
      <c r="N106" s="26" t="s">
        <v>204</v>
      </c>
    </row>
    <row r="107" spans="1:14" s="57" customFormat="1" x14ac:dyDescent="0.25">
      <c r="A107" s="32" t="s">
        <v>201</v>
      </c>
      <c r="C107" s="3">
        <f t="shared" ref="C107:H107" si="64">SUM(C348:C350)</f>
        <v>0</v>
      </c>
      <c r="D107" s="3">
        <f t="shared" si="64"/>
        <v>36054</v>
      </c>
      <c r="E107" s="3">
        <f t="shared" si="64"/>
        <v>890</v>
      </c>
      <c r="F107" s="3">
        <f t="shared" si="64"/>
        <v>0</v>
      </c>
      <c r="G107" s="3">
        <f t="shared" si="64"/>
        <v>29869</v>
      </c>
      <c r="H107" s="3">
        <f t="shared" si="64"/>
        <v>63556</v>
      </c>
      <c r="I107" s="3">
        <f>I350</f>
        <v>67138</v>
      </c>
      <c r="J107" s="3"/>
      <c r="K107" s="3"/>
      <c r="L107" s="3">
        <f>SUM(L348:L350)</f>
        <v>1995.6583999999998</v>
      </c>
      <c r="M107" s="65"/>
      <c r="N107" s="26" t="s">
        <v>205</v>
      </c>
    </row>
    <row r="108" spans="1:14" s="57" customFormat="1" x14ac:dyDescent="0.25">
      <c r="A108" s="32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65"/>
      <c r="N108" s="26"/>
    </row>
    <row r="109" spans="1:14" s="57" customFormat="1" x14ac:dyDescent="0.25">
      <c r="A109" s="32" t="s">
        <v>206</v>
      </c>
      <c r="C109" s="3">
        <f t="shared" ref="C109:H109" si="65">SUM(C352:C354)</f>
        <v>0</v>
      </c>
      <c r="D109" s="3">
        <f t="shared" si="65"/>
        <v>58901</v>
      </c>
      <c r="E109" s="3">
        <f t="shared" si="65"/>
        <v>263</v>
      </c>
      <c r="F109" s="3">
        <f t="shared" si="65"/>
        <v>0</v>
      </c>
      <c r="G109" s="3">
        <f t="shared" si="65"/>
        <v>-16104</v>
      </c>
      <c r="H109" s="3">
        <f t="shared" si="65"/>
        <v>42534</v>
      </c>
      <c r="I109" s="3">
        <f>I354</f>
        <v>83242</v>
      </c>
      <c r="J109" s="3"/>
      <c r="L109" s="3">
        <f>SUM(L352:L354)</f>
        <v>1335.5675999999999</v>
      </c>
      <c r="M109" s="65"/>
      <c r="N109" s="26" t="s">
        <v>210</v>
      </c>
    </row>
    <row r="110" spans="1:14" s="57" customFormat="1" x14ac:dyDescent="0.25">
      <c r="A110" s="32" t="s">
        <v>207</v>
      </c>
      <c r="C110" s="3">
        <f>SUM(C355:C357)</f>
        <v>0</v>
      </c>
      <c r="D110" s="3">
        <f t="shared" ref="D110:H110" si="66">SUM(D355:D357)</f>
        <v>0</v>
      </c>
      <c r="E110" s="3">
        <f t="shared" si="66"/>
        <v>50</v>
      </c>
      <c r="F110" s="3">
        <f t="shared" si="66"/>
        <v>0</v>
      </c>
      <c r="G110" s="3">
        <f t="shared" si="66"/>
        <v>-7395</v>
      </c>
      <c r="H110" s="3">
        <f t="shared" si="66"/>
        <v>61644</v>
      </c>
      <c r="I110" s="3">
        <f>I357</f>
        <v>90637</v>
      </c>
      <c r="J110" s="3"/>
      <c r="L110" s="3">
        <f t="shared" ref="L110" si="67">SUM(L355:L357)</f>
        <v>1935.6215999999999</v>
      </c>
      <c r="M110" s="65"/>
      <c r="N110" s="26" t="s">
        <v>211</v>
      </c>
    </row>
    <row r="111" spans="1:14" s="57" customFormat="1" x14ac:dyDescent="0.25">
      <c r="A111" s="32" t="s">
        <v>208</v>
      </c>
      <c r="C111" s="3">
        <f>SUM(C358:C360)</f>
        <v>0</v>
      </c>
      <c r="D111" s="3">
        <f t="shared" ref="D111:H111" si="68">SUM(D358:D360)</f>
        <v>34228</v>
      </c>
      <c r="E111" s="3">
        <f t="shared" si="68"/>
        <v>192</v>
      </c>
      <c r="F111" s="3">
        <f t="shared" si="68"/>
        <v>0</v>
      </c>
      <c r="G111" s="3">
        <f t="shared" si="68"/>
        <v>26463</v>
      </c>
      <c r="H111" s="3">
        <f t="shared" si="68"/>
        <v>60499</v>
      </c>
      <c r="I111" s="3">
        <f>I360</f>
        <v>64174</v>
      </c>
      <c r="J111" s="3"/>
      <c r="L111" s="3">
        <f t="shared" ref="L111" si="69">SUM(L358:L360)</f>
        <v>1899.6685999999997</v>
      </c>
      <c r="M111" s="65"/>
      <c r="N111" s="26" t="s">
        <v>212</v>
      </c>
    </row>
    <row r="112" spans="1:14" s="57" customFormat="1" x14ac:dyDescent="0.25">
      <c r="A112" s="32" t="s">
        <v>209</v>
      </c>
      <c r="C112" s="3">
        <f>SUM(C361:C363)</f>
        <v>0</v>
      </c>
      <c r="D112" s="3">
        <f t="shared" ref="D112:H112" si="70">SUM(D361:D363)</f>
        <v>30830</v>
      </c>
      <c r="E112" s="3">
        <f t="shared" si="70"/>
        <v>0</v>
      </c>
      <c r="F112" s="3">
        <f t="shared" si="70"/>
        <v>0</v>
      </c>
      <c r="G112" s="3">
        <f t="shared" si="70"/>
        <v>29930</v>
      </c>
      <c r="H112" s="3">
        <f t="shared" si="70"/>
        <v>60760</v>
      </c>
      <c r="I112" s="3">
        <f>I363</f>
        <v>34244</v>
      </c>
      <c r="J112" s="3"/>
      <c r="L112" s="3">
        <f t="shared" ref="L112" si="71">SUM(L361:L363)</f>
        <v>1907.8639999999998</v>
      </c>
      <c r="M112" s="65"/>
      <c r="N112" s="26" t="s">
        <v>213</v>
      </c>
    </row>
    <row r="113" spans="1:14" s="57" customFormat="1" x14ac:dyDescent="0.25">
      <c r="A113" s="32"/>
      <c r="C113" s="3"/>
      <c r="D113" s="3"/>
      <c r="E113" s="3"/>
      <c r="F113" s="3"/>
      <c r="G113" s="3"/>
      <c r="H113" s="3"/>
      <c r="I113" s="3"/>
      <c r="J113" s="3"/>
      <c r="L113" s="3"/>
      <c r="M113" s="65"/>
      <c r="N113" s="26"/>
    </row>
    <row r="114" spans="1:14" s="57" customFormat="1" x14ac:dyDescent="0.25">
      <c r="A114" s="32" t="str">
        <f>'Olieforbrug, TJ'!A114</f>
        <v>1. kvartal 2019</v>
      </c>
      <c r="C114" s="3">
        <f>SUM(C365:C367)</f>
        <v>0</v>
      </c>
      <c r="D114" s="3">
        <f t="shared" ref="D114:H114" si="72">SUM(D365:D367)</f>
        <v>122550</v>
      </c>
      <c r="E114" s="3">
        <f t="shared" si="72"/>
        <v>0</v>
      </c>
      <c r="F114" s="3">
        <f t="shared" si="72"/>
        <v>0</v>
      </c>
      <c r="G114" s="3">
        <f t="shared" si="72"/>
        <v>-69943</v>
      </c>
      <c r="H114" s="3">
        <f t="shared" si="72"/>
        <v>52607</v>
      </c>
      <c r="I114" s="3">
        <f>SUM(I367)</f>
        <v>104187</v>
      </c>
      <c r="J114" s="3"/>
      <c r="L114" s="3">
        <f t="shared" ref="L114" si="73">SUM(L365:L367)</f>
        <v>1651.8598</v>
      </c>
      <c r="M114" s="65"/>
      <c r="N114" s="26" t="str">
        <f>'Olieforbrug, TJ'!M114</f>
        <v>1. Quarter 2019</v>
      </c>
    </row>
    <row r="115" spans="1:14" s="57" customFormat="1" x14ac:dyDescent="0.25">
      <c r="A115" s="32" t="str">
        <f>'Olieforbrug, TJ'!A115</f>
        <v>2. kvartal 2019</v>
      </c>
      <c r="C115" s="3">
        <f>SUM(C368:C370)</f>
        <v>0</v>
      </c>
      <c r="D115" s="3">
        <f t="shared" ref="D115:H115" si="74">SUM(D368:D370)</f>
        <v>20651</v>
      </c>
      <c r="E115" s="3">
        <f t="shared" si="74"/>
        <v>0</v>
      </c>
      <c r="F115" s="3">
        <f t="shared" si="74"/>
        <v>0</v>
      </c>
      <c r="G115" s="3">
        <f t="shared" si="74"/>
        <v>38454</v>
      </c>
      <c r="H115" s="3">
        <f t="shared" si="74"/>
        <v>59105</v>
      </c>
      <c r="I115" s="3">
        <f>SUM(I370)</f>
        <v>65733</v>
      </c>
      <c r="J115" s="3"/>
      <c r="L115" s="3">
        <f t="shared" ref="L115" si="75">SUM(L368:L370)</f>
        <v>1855.8969999999999</v>
      </c>
      <c r="M115" s="65"/>
      <c r="N115" s="26" t="str">
        <f>'Olieforbrug, TJ'!M115</f>
        <v>2. Quarter 2019</v>
      </c>
    </row>
    <row r="116" spans="1:14" s="57" customFormat="1" x14ac:dyDescent="0.25">
      <c r="A116" s="32" t="str">
        <f>'Olieforbrug, TJ'!A116</f>
        <v>3. kvartal 2019</v>
      </c>
      <c r="C116" s="3">
        <f>SUM(C371:C373)</f>
        <v>0</v>
      </c>
      <c r="D116" s="3">
        <f>SUM(D371:D373)</f>
        <v>84813</v>
      </c>
      <c r="E116" s="3">
        <f t="shared" ref="E116:H116" si="76">SUM(E371:E373)</f>
        <v>0</v>
      </c>
      <c r="F116" s="3">
        <f t="shared" si="76"/>
        <v>0</v>
      </c>
      <c r="G116" s="3">
        <f t="shared" si="76"/>
        <v>-20046</v>
      </c>
      <c r="H116" s="3">
        <f t="shared" si="76"/>
        <v>64767</v>
      </c>
      <c r="I116" s="3">
        <f>SUM(I373)</f>
        <v>85779</v>
      </c>
      <c r="J116" s="3"/>
      <c r="K116" s="3"/>
      <c r="L116" s="3">
        <f t="shared" ref="L116" si="77">SUM(L371:L373)</f>
        <v>2033.6837999999998</v>
      </c>
      <c r="M116" s="65"/>
      <c r="N116" s="26" t="str">
        <f>'Olieforbrug, TJ'!M116</f>
        <v>3. Quarter 2019</v>
      </c>
    </row>
    <row r="117" spans="1:14" s="57" customFormat="1" x14ac:dyDescent="0.25">
      <c r="A117" s="32" t="str">
        <f>'Olieforbrug, TJ'!A117</f>
        <v>4. kvartal 2019</v>
      </c>
      <c r="C117" s="3">
        <f t="shared" ref="C117:G117" si="78">SUM(C374:C376)</f>
        <v>0</v>
      </c>
      <c r="D117" s="3">
        <f t="shared" si="78"/>
        <v>43904</v>
      </c>
      <c r="E117" s="3">
        <f t="shared" si="78"/>
        <v>0</v>
      </c>
      <c r="F117" s="3">
        <f t="shared" si="78"/>
        <v>0</v>
      </c>
      <c r="G117" s="3">
        <f t="shared" si="78"/>
        <v>25412</v>
      </c>
      <c r="H117" s="3">
        <f>SUM(H374:H376)</f>
        <v>69316</v>
      </c>
      <c r="I117" s="3">
        <f>SUM(I376)</f>
        <v>60367</v>
      </c>
      <c r="J117" s="3"/>
      <c r="L117" s="3">
        <f>SUM(L374:L376)</f>
        <v>2176.5223999999998</v>
      </c>
      <c r="M117" s="65"/>
      <c r="N117" s="26" t="str">
        <f>'Olieforbrug, TJ'!M117</f>
        <v>4. Quarter 2019</v>
      </c>
    </row>
    <row r="118" spans="1:14" s="57" customFormat="1" x14ac:dyDescent="0.25">
      <c r="A118" s="32"/>
      <c r="C118" s="3"/>
      <c r="D118" s="3"/>
      <c r="E118" s="3"/>
      <c r="F118" s="3"/>
      <c r="G118" s="3"/>
      <c r="H118" s="3"/>
      <c r="I118" s="3"/>
      <c r="J118" s="3"/>
      <c r="L118" s="3"/>
      <c r="M118" s="65"/>
      <c r="N118" s="26"/>
    </row>
    <row r="119" spans="1:14" s="57" customFormat="1" x14ac:dyDescent="0.25">
      <c r="A119" s="32" t="str">
        <f>'Olieforbrug, TJ'!A119</f>
        <v>1. kvartal 2020</v>
      </c>
      <c r="C119" s="3">
        <f>SUM(C378:C380)</f>
        <v>0</v>
      </c>
      <c r="D119" s="3">
        <f t="shared" ref="D119:H119" si="79">SUM(D378:D380)</f>
        <v>127630</v>
      </c>
      <c r="E119" s="3">
        <f t="shared" si="79"/>
        <v>9</v>
      </c>
      <c r="F119" s="3">
        <f t="shared" si="79"/>
        <v>0</v>
      </c>
      <c r="G119" s="3">
        <f t="shared" si="79"/>
        <v>-66513</v>
      </c>
      <c r="H119" s="3">
        <f t="shared" si="79"/>
        <v>61108</v>
      </c>
      <c r="I119" s="3">
        <f>SUM(I380)</f>
        <v>126880</v>
      </c>
      <c r="J119" s="3"/>
      <c r="K119" s="3"/>
      <c r="L119" s="3">
        <f>SUM(L378:L380)</f>
        <v>1918.7911999999999</v>
      </c>
      <c r="M119" s="65"/>
      <c r="N119" s="26" t="str">
        <f>'Olieforbrug, TJ'!M119</f>
        <v>1. Quarter 2020</v>
      </c>
    </row>
    <row r="120" spans="1:14" s="57" customFormat="1" x14ac:dyDescent="0.25">
      <c r="A120" s="32" t="str">
        <f>'Olieforbrug, TJ'!A120</f>
        <v>2. kvartal 2020</v>
      </c>
      <c r="C120" s="3">
        <f t="shared" ref="C120:H120" si="80">SUM(C381:C383)</f>
        <v>0</v>
      </c>
      <c r="D120" s="3">
        <f t="shared" si="80"/>
        <v>56470</v>
      </c>
      <c r="E120" s="3">
        <f t="shared" si="80"/>
        <v>0</v>
      </c>
      <c r="F120" s="3">
        <f t="shared" si="80"/>
        <v>0</v>
      </c>
      <c r="G120" s="3">
        <f t="shared" si="80"/>
        <v>8979</v>
      </c>
      <c r="H120" s="3">
        <f t="shared" si="80"/>
        <v>64682</v>
      </c>
      <c r="I120" s="3">
        <f>SUM(I383)</f>
        <v>117901</v>
      </c>
      <c r="J120" s="3"/>
      <c r="L120" s="3">
        <f>SUM(L381:L383)</f>
        <v>2031.0147999999999</v>
      </c>
      <c r="M120" s="65"/>
      <c r="N120" s="26" t="str">
        <f>'Olieforbrug, TJ'!M120</f>
        <v>2. Quarter 2020</v>
      </c>
    </row>
    <row r="121" spans="1:14" s="57" customFormat="1" x14ac:dyDescent="0.25">
      <c r="A121" s="32" t="str">
        <f>'Olieforbrug, TJ'!A121</f>
        <v>3. kvartal 2020</v>
      </c>
      <c r="C121" s="3">
        <f>SUM(C384:C386)</f>
        <v>0</v>
      </c>
      <c r="D121" s="3">
        <f t="shared" ref="D121:H121" si="81">SUM(D384:D386)</f>
        <v>20649</v>
      </c>
      <c r="E121" s="3">
        <f t="shared" si="81"/>
        <v>0</v>
      </c>
      <c r="F121" s="3">
        <f t="shared" si="81"/>
        <v>0</v>
      </c>
      <c r="G121" s="3">
        <f t="shared" si="81"/>
        <v>43389</v>
      </c>
      <c r="H121" s="3">
        <f t="shared" si="81"/>
        <v>64843</v>
      </c>
      <c r="I121" s="3">
        <f>SUM(I386)</f>
        <v>74512</v>
      </c>
      <c r="J121" s="3"/>
      <c r="K121" s="3"/>
      <c r="L121" s="3">
        <f t="shared" ref="L121" si="82">SUM(L384:L386)</f>
        <v>2036.0701999999997</v>
      </c>
      <c r="M121" s="65"/>
      <c r="N121" s="26" t="str">
        <f>'Olieforbrug, TJ'!M121</f>
        <v>3. Quarter 2020</v>
      </c>
    </row>
    <row r="122" spans="1:14" s="57" customFormat="1" x14ac:dyDescent="0.25">
      <c r="A122" s="32" t="str">
        <f>'Olieforbrug, TJ'!A122</f>
        <v>4. kvartal 2020</v>
      </c>
      <c r="C122" s="3">
        <f>SUM(C387:C389)</f>
        <v>0</v>
      </c>
      <c r="D122" s="3">
        <f t="shared" ref="D122:H122" si="83">SUM(D387:D389)</f>
        <v>19237</v>
      </c>
      <c r="E122" s="3">
        <f t="shared" si="83"/>
        <v>0</v>
      </c>
      <c r="F122" s="3">
        <f t="shared" si="83"/>
        <v>0</v>
      </c>
      <c r="G122" s="3">
        <f t="shared" si="83"/>
        <v>40756</v>
      </c>
      <c r="H122" s="3">
        <f t="shared" si="83"/>
        <v>59993</v>
      </c>
      <c r="I122" s="3">
        <f>SUM(I389)</f>
        <v>33756</v>
      </c>
      <c r="J122" s="3"/>
      <c r="L122" s="3">
        <f t="shared" ref="L122" si="84">SUM(L387:L389)</f>
        <v>1883.7801999999997</v>
      </c>
      <c r="M122" s="65"/>
      <c r="N122" s="26" t="str">
        <f>'Olieforbrug, TJ'!M122</f>
        <v>4. Quarter 2020</v>
      </c>
    </row>
    <row r="123" spans="1:14" s="57" customFormat="1" x14ac:dyDescent="0.25">
      <c r="A123" s="32"/>
      <c r="C123" s="3"/>
      <c r="D123" s="3"/>
      <c r="E123" s="3"/>
      <c r="F123" s="3"/>
      <c r="G123" s="3"/>
      <c r="H123" s="3"/>
      <c r="I123" s="3"/>
      <c r="J123" s="3"/>
      <c r="L123" s="3"/>
      <c r="M123" s="65"/>
      <c r="N123" s="26"/>
    </row>
    <row r="124" spans="1:14" s="57" customFormat="1" x14ac:dyDescent="0.25">
      <c r="A124" s="32" t="str">
        <f>'Olieforbrug, TJ'!A124</f>
        <v>1. kvartal 2021</v>
      </c>
      <c r="C124" s="3">
        <f>SUM(C391:C393)</f>
        <v>0</v>
      </c>
      <c r="D124" s="3">
        <f t="shared" ref="D124:H124" si="85">SUM(D391:D393)</f>
        <v>76952</v>
      </c>
      <c r="E124" s="3">
        <f t="shared" si="85"/>
        <v>0</v>
      </c>
      <c r="F124" s="3">
        <f t="shared" si="85"/>
        <v>0</v>
      </c>
      <c r="G124" s="3">
        <f t="shared" si="85"/>
        <v>-24996</v>
      </c>
      <c r="H124" s="3">
        <f t="shared" si="85"/>
        <v>51956</v>
      </c>
      <c r="I124" s="3">
        <f>SUM(I393)</f>
        <v>58752</v>
      </c>
      <c r="J124" s="3"/>
      <c r="L124" s="3">
        <f t="shared" ref="L124" si="86">SUM(L391:L393)</f>
        <v>1631.4183999999998</v>
      </c>
      <c r="M124" s="65"/>
      <c r="N124" s="26" t="str">
        <f>'Olieforbrug, TJ'!M124</f>
        <v>1. Quarter 2021</v>
      </c>
    </row>
    <row r="125" spans="1:14" s="57" customFormat="1" x14ac:dyDescent="0.25">
      <c r="A125" s="32" t="str">
        <f>'Olieforbrug, TJ'!A125</f>
        <v>2. kvartal 2021</v>
      </c>
      <c r="C125" s="3">
        <f>SUM(C394:C396)</f>
        <v>0</v>
      </c>
      <c r="D125" s="3">
        <f t="shared" ref="D125:H125" si="87">SUM(D394:D396)</f>
        <v>38462</v>
      </c>
      <c r="E125" s="3">
        <f t="shared" si="87"/>
        <v>0</v>
      </c>
      <c r="F125" s="3">
        <f t="shared" si="87"/>
        <v>0</v>
      </c>
      <c r="G125" s="3">
        <f t="shared" si="87"/>
        <v>18691</v>
      </c>
      <c r="H125" s="3">
        <f t="shared" si="87"/>
        <v>57153</v>
      </c>
      <c r="I125" s="3">
        <f>SUM(I396)</f>
        <v>40061</v>
      </c>
      <c r="J125" s="3"/>
      <c r="L125" s="3">
        <f t="shared" ref="L125" si="88">SUM(L394:L396)</f>
        <v>1794.6041999999998</v>
      </c>
      <c r="M125" s="65"/>
      <c r="N125" s="26" t="str">
        <f>'Olieforbrug, TJ'!M125</f>
        <v>2. Quarter 2021</v>
      </c>
    </row>
    <row r="126" spans="1:14" s="57" customFormat="1" x14ac:dyDescent="0.25">
      <c r="A126" s="32" t="str">
        <f>'Olieforbrug, TJ'!A126</f>
        <v>3. kvartal 2021</v>
      </c>
      <c r="C126" s="3"/>
      <c r="D126" s="3"/>
      <c r="E126" s="3"/>
      <c r="F126" s="3"/>
      <c r="G126" s="3"/>
      <c r="H126" s="3"/>
      <c r="I126" s="3"/>
      <c r="J126" s="3"/>
      <c r="L126" s="3"/>
      <c r="M126" s="65"/>
      <c r="N126" s="26" t="str">
        <f>'Olieforbrug, TJ'!M126</f>
        <v>3. Quarter 2021</v>
      </c>
    </row>
    <row r="127" spans="1:14" s="57" customFormat="1" x14ac:dyDescent="0.25">
      <c r="A127" s="32" t="str">
        <f>'Olieforbrug, TJ'!A127</f>
        <v>4. kvartal 2021</v>
      </c>
      <c r="C127" s="3"/>
      <c r="D127" s="3"/>
      <c r="E127" s="3"/>
      <c r="F127" s="3"/>
      <c r="G127" s="3"/>
      <c r="H127" s="3"/>
      <c r="I127" s="3"/>
      <c r="J127" s="3"/>
      <c r="L127" s="3"/>
      <c r="M127" s="65"/>
      <c r="N127" s="26" t="str">
        <f>'Olieforbrug, TJ'!M127</f>
        <v>4. Quarter 2021</v>
      </c>
    </row>
    <row r="128" spans="1:14" x14ac:dyDescent="0.25">
      <c r="A128" s="32"/>
      <c r="J128" s="3"/>
      <c r="K128" s="3"/>
      <c r="L128" s="3"/>
      <c r="M128" s="3"/>
      <c r="N128" s="26"/>
    </row>
    <row r="129" spans="1:14" ht="13.5" thickBot="1" x14ac:dyDescent="0.35">
      <c r="A129" s="2"/>
      <c r="C129" s="25"/>
      <c r="D129" s="25"/>
      <c r="E129" s="25"/>
      <c r="F129" s="25"/>
      <c r="G129" s="25"/>
      <c r="H129" s="25"/>
      <c r="I129" s="25"/>
      <c r="J129" s="3"/>
      <c r="K129" s="3"/>
      <c r="L129" s="25"/>
      <c r="N129" s="2"/>
    </row>
    <row r="130" spans="1:14" ht="13" x14ac:dyDescent="0.3">
      <c r="A130" s="37">
        <v>2001</v>
      </c>
      <c r="C130" s="34"/>
      <c r="D130" s="34"/>
      <c r="E130" s="34"/>
      <c r="F130" s="34"/>
      <c r="G130" s="34"/>
      <c r="H130" s="34"/>
      <c r="I130" s="34"/>
      <c r="J130" s="7"/>
      <c r="K130" s="7"/>
      <c r="L130" s="34"/>
      <c r="N130" s="37">
        <v>2001</v>
      </c>
    </row>
    <row r="131" spans="1:14" x14ac:dyDescent="0.25">
      <c r="A131" s="33" t="s">
        <v>102</v>
      </c>
      <c r="C131" s="3">
        <v>0</v>
      </c>
      <c r="D131" s="3">
        <v>34750</v>
      </c>
      <c r="E131" s="3">
        <v>7126</v>
      </c>
      <c r="F131" s="3">
        <v>0</v>
      </c>
      <c r="G131" s="3">
        <v>-9574</v>
      </c>
      <c r="H131" s="3">
        <v>17873</v>
      </c>
      <c r="I131" s="3">
        <v>106347</v>
      </c>
      <c r="L131" s="16"/>
      <c r="N131" s="23" t="s">
        <v>115</v>
      </c>
    </row>
    <row r="132" spans="1:14" x14ac:dyDescent="0.25">
      <c r="A132" s="33" t="s">
        <v>103</v>
      </c>
      <c r="C132" s="3">
        <v>0</v>
      </c>
      <c r="D132" s="3">
        <v>34318</v>
      </c>
      <c r="E132" s="3">
        <v>1573</v>
      </c>
      <c r="F132" s="3">
        <v>0</v>
      </c>
      <c r="G132" s="3">
        <v>-16532</v>
      </c>
      <c r="H132" s="3">
        <v>16341</v>
      </c>
      <c r="I132" s="3">
        <v>122879</v>
      </c>
      <c r="L132" s="16"/>
      <c r="N132" s="23" t="s">
        <v>116</v>
      </c>
    </row>
    <row r="133" spans="1:14" x14ac:dyDescent="0.25">
      <c r="A133" s="33" t="s">
        <v>104</v>
      </c>
      <c r="C133" s="3">
        <v>0</v>
      </c>
      <c r="D133" s="3">
        <v>33831</v>
      </c>
      <c r="E133" s="3">
        <v>1319</v>
      </c>
      <c r="F133" s="3">
        <v>0</v>
      </c>
      <c r="G133" s="3">
        <v>-15693</v>
      </c>
      <c r="H133" s="3">
        <v>16863</v>
      </c>
      <c r="I133" s="3">
        <v>138572</v>
      </c>
      <c r="L133" s="16"/>
      <c r="N133" s="23" t="s">
        <v>117</v>
      </c>
    </row>
    <row r="134" spans="1:14" x14ac:dyDescent="0.25">
      <c r="A134" s="33" t="s">
        <v>105</v>
      </c>
      <c r="B134" s="15"/>
      <c r="C134" s="16">
        <v>0</v>
      </c>
      <c r="D134" s="16">
        <v>25573</v>
      </c>
      <c r="E134" s="16">
        <v>656</v>
      </c>
      <c r="F134" s="16">
        <v>0</v>
      </c>
      <c r="G134" s="16">
        <v>-1903</v>
      </c>
      <c r="H134" s="16">
        <v>23040</v>
      </c>
      <c r="I134" s="16">
        <v>140475</v>
      </c>
      <c r="J134" s="15"/>
      <c r="K134" s="15"/>
      <c r="L134" s="16"/>
      <c r="N134" s="23" t="s">
        <v>118</v>
      </c>
    </row>
    <row r="135" spans="1:14" x14ac:dyDescent="0.25">
      <c r="A135" s="33" t="s">
        <v>106</v>
      </c>
      <c r="B135" s="15"/>
      <c r="C135" s="16">
        <v>0</v>
      </c>
      <c r="D135" s="16">
        <v>53</v>
      </c>
      <c r="E135" s="16">
        <v>155</v>
      </c>
      <c r="F135" s="16">
        <v>0</v>
      </c>
      <c r="G135" s="16">
        <v>24127</v>
      </c>
      <c r="H135" s="16">
        <v>24047</v>
      </c>
      <c r="I135" s="16">
        <v>116348</v>
      </c>
      <c r="J135" s="15"/>
      <c r="K135" s="15"/>
      <c r="L135" s="16"/>
      <c r="N135" s="23" t="s">
        <v>119</v>
      </c>
    </row>
    <row r="136" spans="1:14" x14ac:dyDescent="0.25">
      <c r="A136" s="33" t="s">
        <v>107</v>
      </c>
      <c r="B136" s="15"/>
      <c r="C136" s="16">
        <v>0</v>
      </c>
      <c r="D136" s="16">
        <v>60804</v>
      </c>
      <c r="E136" s="16">
        <v>138</v>
      </c>
      <c r="F136" s="16">
        <v>0</v>
      </c>
      <c r="G136" s="16">
        <v>-30035</v>
      </c>
      <c r="H136" s="16">
        <v>29480</v>
      </c>
      <c r="I136" s="16">
        <v>146383</v>
      </c>
      <c r="J136" s="15"/>
      <c r="K136" s="15"/>
      <c r="L136" s="16"/>
      <c r="N136" s="23" t="s">
        <v>120</v>
      </c>
    </row>
    <row r="137" spans="1:14" x14ac:dyDescent="0.25">
      <c r="A137" s="33" t="s">
        <v>108</v>
      </c>
      <c r="B137" s="15"/>
      <c r="C137" s="16">
        <v>0</v>
      </c>
      <c r="D137" s="16">
        <v>26</v>
      </c>
      <c r="E137" s="16">
        <v>320</v>
      </c>
      <c r="F137" s="16">
        <v>0</v>
      </c>
      <c r="G137" s="16">
        <v>25378</v>
      </c>
      <c r="H137" s="16">
        <v>25110</v>
      </c>
      <c r="I137" s="16">
        <v>121005</v>
      </c>
      <c r="J137" s="15"/>
      <c r="K137" s="15"/>
      <c r="L137" s="16"/>
      <c r="N137" s="23" t="s">
        <v>121</v>
      </c>
    </row>
    <row r="138" spans="1:14" x14ac:dyDescent="0.25">
      <c r="A138" s="33" t="s">
        <v>109</v>
      </c>
      <c r="B138" s="15"/>
      <c r="C138" s="16">
        <v>0</v>
      </c>
      <c r="D138" s="16">
        <v>26853</v>
      </c>
      <c r="E138" s="16">
        <v>1176</v>
      </c>
      <c r="F138" s="16">
        <v>0</v>
      </c>
      <c r="G138" s="16">
        <v>1604</v>
      </c>
      <c r="H138" s="16">
        <v>27281</v>
      </c>
      <c r="I138" s="16">
        <v>119401</v>
      </c>
      <c r="J138" s="15"/>
      <c r="K138" s="15"/>
      <c r="L138" s="16"/>
      <c r="N138" s="23" t="s">
        <v>122</v>
      </c>
    </row>
    <row r="139" spans="1:14" x14ac:dyDescent="0.25">
      <c r="A139" s="33" t="s">
        <v>110</v>
      </c>
      <c r="B139" s="15"/>
      <c r="C139" s="16">
        <v>0</v>
      </c>
      <c r="D139" s="16">
        <v>2238</v>
      </c>
      <c r="E139" s="16">
        <v>3877</v>
      </c>
      <c r="F139" s="16">
        <v>0</v>
      </c>
      <c r="G139" s="16">
        <v>18738</v>
      </c>
      <c r="H139" s="16">
        <v>17076</v>
      </c>
      <c r="I139" s="16">
        <v>100663</v>
      </c>
      <c r="J139" s="15"/>
      <c r="K139" s="15"/>
      <c r="L139" s="16"/>
      <c r="N139" s="23" t="s">
        <v>123</v>
      </c>
    </row>
    <row r="140" spans="1:14" x14ac:dyDescent="0.25">
      <c r="A140" s="33" t="s">
        <v>111</v>
      </c>
      <c r="B140" s="15"/>
      <c r="C140" s="16">
        <v>0</v>
      </c>
      <c r="D140" s="16">
        <v>5953</v>
      </c>
      <c r="E140" s="16">
        <v>6633</v>
      </c>
      <c r="F140" s="16">
        <v>0</v>
      </c>
      <c r="G140" s="16">
        <v>20880</v>
      </c>
      <c r="H140" s="16">
        <v>20048</v>
      </c>
      <c r="I140" s="16">
        <v>79783</v>
      </c>
      <c r="J140" s="15"/>
      <c r="K140" s="15"/>
      <c r="L140" s="16"/>
      <c r="N140" s="23" t="s">
        <v>124</v>
      </c>
    </row>
    <row r="141" spans="1:14" x14ac:dyDescent="0.25">
      <c r="A141" s="33" t="s">
        <v>112</v>
      </c>
      <c r="B141" s="15"/>
      <c r="C141" s="16">
        <v>0</v>
      </c>
      <c r="D141" s="16">
        <v>39574</v>
      </c>
      <c r="E141" s="16">
        <v>3801</v>
      </c>
      <c r="F141" s="16">
        <v>0</v>
      </c>
      <c r="G141" s="16">
        <v>-9411</v>
      </c>
      <c r="H141" s="16">
        <v>21702</v>
      </c>
      <c r="I141" s="16">
        <v>89194</v>
      </c>
      <c r="J141" s="15"/>
      <c r="K141" s="15"/>
      <c r="L141" s="16"/>
      <c r="N141" s="23" t="s">
        <v>125</v>
      </c>
    </row>
    <row r="142" spans="1:14" ht="13" thickBot="1" x14ac:dyDescent="0.3">
      <c r="A142" s="41" t="s">
        <v>113</v>
      </c>
      <c r="C142" s="42">
        <v>0</v>
      </c>
      <c r="D142" s="42">
        <v>34583</v>
      </c>
      <c r="E142" s="42">
        <v>1219</v>
      </c>
      <c r="F142" s="42">
        <v>0</v>
      </c>
      <c r="G142" s="42">
        <v>-13182</v>
      </c>
      <c r="H142" s="42">
        <v>21026</v>
      </c>
      <c r="I142" s="42">
        <v>102076</v>
      </c>
      <c r="J142" s="2"/>
      <c r="K142" s="2"/>
      <c r="L142" s="42"/>
      <c r="N142" s="43" t="s">
        <v>113</v>
      </c>
    </row>
    <row r="143" spans="1:14" ht="13" x14ac:dyDescent="0.3">
      <c r="A143" s="37">
        <v>2002</v>
      </c>
      <c r="B143" s="15"/>
      <c r="C143" s="16"/>
      <c r="D143" s="16"/>
      <c r="E143" s="16"/>
      <c r="F143" s="16"/>
      <c r="G143" s="16"/>
      <c r="H143" s="16"/>
      <c r="I143" s="16"/>
      <c r="M143" s="3"/>
      <c r="N143" s="37">
        <v>2002</v>
      </c>
    </row>
    <row r="144" spans="1:14" x14ac:dyDescent="0.25">
      <c r="A144" s="33" t="s">
        <v>102</v>
      </c>
      <c r="B144" s="15"/>
      <c r="C144" s="16">
        <v>0</v>
      </c>
      <c r="D144" s="16">
        <v>32309</v>
      </c>
      <c r="E144" s="16">
        <v>2853</v>
      </c>
      <c r="F144" s="16">
        <v>0</v>
      </c>
      <c r="G144" s="16">
        <v>-6057</v>
      </c>
      <c r="H144" s="16">
        <v>23395</v>
      </c>
      <c r="I144" s="16">
        <v>108133</v>
      </c>
      <c r="J144" s="15"/>
      <c r="K144" s="15"/>
      <c r="L144" s="16"/>
      <c r="N144" s="23" t="s">
        <v>115</v>
      </c>
    </row>
    <row r="145" spans="1:14" x14ac:dyDescent="0.25">
      <c r="A145" s="33" t="s">
        <v>103</v>
      </c>
      <c r="B145" s="15"/>
      <c r="C145" s="16">
        <v>0</v>
      </c>
      <c r="D145" s="16">
        <v>2724</v>
      </c>
      <c r="E145" s="16">
        <v>712</v>
      </c>
      <c r="F145" s="16">
        <v>0</v>
      </c>
      <c r="G145" s="16">
        <v>18537</v>
      </c>
      <c r="H145" s="16">
        <v>20459</v>
      </c>
      <c r="I145" s="16">
        <v>89596</v>
      </c>
      <c r="J145" s="15"/>
      <c r="K145" s="15"/>
      <c r="L145" s="16"/>
      <c r="N145" s="23" t="s">
        <v>116</v>
      </c>
    </row>
    <row r="146" spans="1:14" x14ac:dyDescent="0.25">
      <c r="A146" s="33" t="s">
        <v>104</v>
      </c>
      <c r="B146" s="15"/>
      <c r="C146" s="16">
        <v>0</v>
      </c>
      <c r="D146" s="16">
        <v>37572</v>
      </c>
      <c r="E146" s="16">
        <v>975</v>
      </c>
      <c r="F146" s="16">
        <v>0</v>
      </c>
      <c r="G146" s="16">
        <v>-19747</v>
      </c>
      <c r="H146" s="16">
        <v>16270</v>
      </c>
      <c r="I146" s="16">
        <v>109343</v>
      </c>
      <c r="J146" s="15"/>
      <c r="K146" s="15"/>
      <c r="L146" s="16"/>
      <c r="N146" s="23" t="s">
        <v>117</v>
      </c>
    </row>
    <row r="147" spans="1:14" x14ac:dyDescent="0.25">
      <c r="A147" s="33" t="s">
        <v>105</v>
      </c>
      <c r="B147" s="15"/>
      <c r="C147" s="16">
        <v>0</v>
      </c>
      <c r="D147" s="16">
        <v>30050</v>
      </c>
      <c r="E147" s="16">
        <v>624</v>
      </c>
      <c r="F147" s="16">
        <v>0</v>
      </c>
      <c r="G147" s="16">
        <v>-11748</v>
      </c>
      <c r="H147" s="16">
        <v>17678</v>
      </c>
      <c r="I147" s="16">
        <v>121091</v>
      </c>
      <c r="J147" s="15"/>
      <c r="K147" s="15"/>
      <c r="L147" s="16"/>
      <c r="N147" s="23" t="s">
        <v>118</v>
      </c>
    </row>
    <row r="148" spans="1:14" x14ac:dyDescent="0.25">
      <c r="A148" s="33" t="s">
        <v>106</v>
      </c>
      <c r="B148" s="15"/>
      <c r="C148" s="16">
        <v>0</v>
      </c>
      <c r="D148" s="16">
        <v>33</v>
      </c>
      <c r="E148" s="16">
        <v>248</v>
      </c>
      <c r="F148" s="16">
        <v>0</v>
      </c>
      <c r="G148" s="16">
        <v>22947</v>
      </c>
      <c r="H148" s="16">
        <v>22732</v>
      </c>
      <c r="I148" s="16">
        <v>98144</v>
      </c>
      <c r="J148" s="15"/>
      <c r="K148" s="15"/>
      <c r="L148" s="16"/>
      <c r="N148" s="23" t="s">
        <v>119</v>
      </c>
    </row>
    <row r="149" spans="1:14" x14ac:dyDescent="0.25">
      <c r="A149" s="33" t="s">
        <v>107</v>
      </c>
      <c r="B149" s="15"/>
      <c r="C149" s="16">
        <v>0</v>
      </c>
      <c r="D149" s="16">
        <v>32407</v>
      </c>
      <c r="E149" s="16">
        <v>31</v>
      </c>
      <c r="F149" s="16">
        <v>0</v>
      </c>
      <c r="G149" s="16">
        <v>-9937</v>
      </c>
      <c r="H149" s="16">
        <v>22433</v>
      </c>
      <c r="I149" s="16">
        <v>108081</v>
      </c>
      <c r="J149" s="15"/>
      <c r="K149" s="15"/>
      <c r="L149" s="16"/>
      <c r="N149" s="23" t="s">
        <v>120</v>
      </c>
    </row>
    <row r="150" spans="1:14" x14ac:dyDescent="0.25">
      <c r="A150" s="33" t="s">
        <v>108</v>
      </c>
      <c r="B150" s="15"/>
      <c r="C150" s="16">
        <v>0</v>
      </c>
      <c r="D150" s="16">
        <v>32935</v>
      </c>
      <c r="E150" s="16">
        <v>249</v>
      </c>
      <c r="F150" s="16">
        <v>0</v>
      </c>
      <c r="G150" s="16">
        <v>-10443</v>
      </c>
      <c r="H150" s="16">
        <v>22243</v>
      </c>
      <c r="I150" s="16">
        <v>118524</v>
      </c>
      <c r="J150" s="15"/>
      <c r="K150" s="15"/>
      <c r="L150" s="16"/>
      <c r="N150" s="23" t="s">
        <v>121</v>
      </c>
    </row>
    <row r="151" spans="1:14" x14ac:dyDescent="0.25">
      <c r="A151" s="33" t="s">
        <v>109</v>
      </c>
      <c r="B151" s="15"/>
      <c r="C151" s="16">
        <v>0</v>
      </c>
      <c r="D151" s="16">
        <v>0</v>
      </c>
      <c r="E151" s="16">
        <v>239</v>
      </c>
      <c r="F151" s="16">
        <v>0</v>
      </c>
      <c r="G151" s="16">
        <v>18686</v>
      </c>
      <c r="H151" s="16">
        <v>18369</v>
      </c>
      <c r="I151" s="16">
        <v>99838</v>
      </c>
      <c r="J151" s="15"/>
      <c r="K151" s="15"/>
      <c r="L151" s="16"/>
      <c r="N151" s="23" t="s">
        <v>122</v>
      </c>
    </row>
    <row r="152" spans="1:14" x14ac:dyDescent="0.25">
      <c r="A152" s="33" t="s">
        <v>110</v>
      </c>
      <c r="B152" s="15"/>
      <c r="C152" s="16">
        <v>0</v>
      </c>
      <c r="D152" s="16">
        <v>62628</v>
      </c>
      <c r="E152" s="16">
        <v>3198</v>
      </c>
      <c r="F152" s="16">
        <v>0</v>
      </c>
      <c r="G152" s="16">
        <v>-42873</v>
      </c>
      <c r="H152" s="16">
        <v>20624</v>
      </c>
      <c r="I152" s="16">
        <v>142711</v>
      </c>
      <c r="J152" s="15"/>
      <c r="K152" s="15"/>
      <c r="L152" s="16"/>
      <c r="N152" s="23" t="s">
        <v>123</v>
      </c>
    </row>
    <row r="153" spans="1:14" x14ac:dyDescent="0.25">
      <c r="A153" s="33" t="s">
        <v>111</v>
      </c>
      <c r="B153" s="15"/>
      <c r="C153" s="16">
        <v>0</v>
      </c>
      <c r="D153" s="16">
        <v>29978</v>
      </c>
      <c r="E153" s="16">
        <v>5515</v>
      </c>
      <c r="F153" s="16">
        <v>0</v>
      </c>
      <c r="G153" s="16">
        <v>3330</v>
      </c>
      <c r="H153" s="16">
        <v>23796</v>
      </c>
      <c r="I153" s="16">
        <v>139381</v>
      </c>
      <c r="J153" s="15"/>
      <c r="K153" s="15"/>
      <c r="L153" s="16"/>
      <c r="N153" s="23" t="s">
        <v>124</v>
      </c>
    </row>
    <row r="154" spans="1:14" x14ac:dyDescent="0.25">
      <c r="A154" s="33" t="s">
        <v>112</v>
      </c>
      <c r="B154" s="15"/>
      <c r="C154" s="16">
        <v>0</v>
      </c>
      <c r="D154" s="16">
        <v>2000</v>
      </c>
      <c r="E154" s="16">
        <v>1568</v>
      </c>
      <c r="F154" s="16">
        <v>0</v>
      </c>
      <c r="G154" s="16">
        <v>19062</v>
      </c>
      <c r="H154" s="16">
        <v>19625</v>
      </c>
      <c r="I154" s="16">
        <v>120319</v>
      </c>
      <c r="J154" s="15"/>
      <c r="K154" s="15"/>
      <c r="L154" s="16"/>
      <c r="N154" s="23" t="s">
        <v>125</v>
      </c>
    </row>
    <row r="155" spans="1:14" ht="13" thickBot="1" x14ac:dyDescent="0.3">
      <c r="A155" s="41" t="s">
        <v>113</v>
      </c>
      <c r="C155" s="42">
        <v>0</v>
      </c>
      <c r="D155" s="42">
        <v>5314</v>
      </c>
      <c r="E155" s="42">
        <v>1106</v>
      </c>
      <c r="F155" s="42">
        <v>0</v>
      </c>
      <c r="G155" s="42">
        <v>21229</v>
      </c>
      <c r="H155" s="42">
        <v>27455</v>
      </c>
      <c r="I155" s="42">
        <v>99090</v>
      </c>
      <c r="J155" s="2"/>
      <c r="K155" s="2"/>
      <c r="L155" s="42"/>
      <c r="N155" s="43" t="s">
        <v>113</v>
      </c>
    </row>
    <row r="156" spans="1:14" ht="13" x14ac:dyDescent="0.3">
      <c r="A156" s="37">
        <v>2003</v>
      </c>
      <c r="B156" s="15"/>
      <c r="C156" s="16"/>
      <c r="D156" s="16"/>
      <c r="E156" s="16"/>
      <c r="F156" s="16"/>
      <c r="G156" s="16"/>
      <c r="H156" s="16"/>
      <c r="I156" s="16"/>
      <c r="M156" s="3"/>
      <c r="N156" s="37">
        <v>2003</v>
      </c>
    </row>
    <row r="157" spans="1:14" x14ac:dyDescent="0.25">
      <c r="A157" s="33" t="s">
        <v>102</v>
      </c>
      <c r="B157" s="15"/>
      <c r="C157" s="16">
        <v>0</v>
      </c>
      <c r="D157" s="16">
        <v>31931</v>
      </c>
      <c r="E157" s="16">
        <v>1470</v>
      </c>
      <c r="F157" s="16">
        <v>0</v>
      </c>
      <c r="G157" s="16">
        <v>-9485</v>
      </c>
      <c r="H157" s="16">
        <v>20976</v>
      </c>
      <c r="I157" s="16">
        <v>108575</v>
      </c>
      <c r="J157" s="15"/>
      <c r="K157" s="15"/>
      <c r="L157" s="16"/>
      <c r="N157" s="23" t="s">
        <v>115</v>
      </c>
    </row>
    <row r="158" spans="1:14" x14ac:dyDescent="0.25">
      <c r="A158" s="33" t="s">
        <v>103</v>
      </c>
      <c r="B158" s="15"/>
      <c r="C158" s="16">
        <v>0</v>
      </c>
      <c r="D158" s="16">
        <v>0</v>
      </c>
      <c r="E158" s="16">
        <v>807</v>
      </c>
      <c r="F158" s="16">
        <v>0</v>
      </c>
      <c r="G158" s="16">
        <v>20236</v>
      </c>
      <c r="H158" s="16">
        <v>19429</v>
      </c>
      <c r="I158" s="16">
        <v>88339</v>
      </c>
      <c r="J158" s="15"/>
      <c r="K158" s="15"/>
      <c r="L158" s="16"/>
      <c r="N158" s="23" t="s">
        <v>116</v>
      </c>
    </row>
    <row r="159" spans="1:14" x14ac:dyDescent="0.25">
      <c r="A159" s="33" t="s">
        <v>104</v>
      </c>
      <c r="B159" s="15"/>
      <c r="C159" s="16">
        <v>0</v>
      </c>
      <c r="D159" s="16">
        <v>30787</v>
      </c>
      <c r="E159" s="16">
        <v>289</v>
      </c>
      <c r="F159" s="16">
        <v>0</v>
      </c>
      <c r="G159" s="16">
        <v>-10722</v>
      </c>
      <c r="H159" s="16">
        <v>20472</v>
      </c>
      <c r="I159" s="16">
        <v>99061</v>
      </c>
      <c r="J159" s="15"/>
      <c r="K159" s="15"/>
      <c r="L159" s="16"/>
      <c r="N159" s="23" t="s">
        <v>117</v>
      </c>
    </row>
    <row r="160" spans="1:14" x14ac:dyDescent="0.25">
      <c r="A160" s="33" t="s">
        <v>105</v>
      </c>
      <c r="B160" s="15"/>
      <c r="C160" s="16">
        <v>0</v>
      </c>
      <c r="D160" s="16">
        <v>21889</v>
      </c>
      <c r="E160" s="16">
        <v>74</v>
      </c>
      <c r="F160" s="16">
        <v>0</v>
      </c>
      <c r="G160" s="16">
        <v>-5691</v>
      </c>
      <c r="H160" s="16">
        <v>17137</v>
      </c>
      <c r="I160" s="16">
        <v>104752</v>
      </c>
      <c r="J160" s="15"/>
      <c r="K160" s="15"/>
      <c r="L160" s="16"/>
      <c r="N160" s="23" t="s">
        <v>118</v>
      </c>
    </row>
    <row r="161" spans="1:14" x14ac:dyDescent="0.25">
      <c r="A161" s="33" t="s">
        <v>106</v>
      </c>
      <c r="B161" s="15"/>
      <c r="C161" s="16">
        <v>0</v>
      </c>
      <c r="D161" s="16">
        <v>1169</v>
      </c>
      <c r="E161" s="16">
        <v>48</v>
      </c>
      <c r="F161" s="16">
        <v>0</v>
      </c>
      <c r="G161" s="16">
        <v>21346</v>
      </c>
      <c r="H161" s="16">
        <v>25381</v>
      </c>
      <c r="I161" s="16">
        <v>83406</v>
      </c>
      <c r="J161" s="15"/>
      <c r="K161" s="15"/>
      <c r="L161" s="16"/>
      <c r="N161" s="23" t="s">
        <v>119</v>
      </c>
    </row>
    <row r="162" spans="1:14" x14ac:dyDescent="0.25">
      <c r="A162" s="33" t="s">
        <v>107</v>
      </c>
      <c r="B162" s="15"/>
      <c r="C162" s="16">
        <v>0</v>
      </c>
      <c r="D162" s="16">
        <v>33433</v>
      </c>
      <c r="E162" s="16">
        <v>24</v>
      </c>
      <c r="F162" s="16">
        <v>0</v>
      </c>
      <c r="G162" s="16">
        <v>-6110</v>
      </c>
      <c r="H162" s="16">
        <v>24346</v>
      </c>
      <c r="I162" s="16">
        <v>89516</v>
      </c>
      <c r="J162" s="15"/>
      <c r="K162" s="15"/>
      <c r="L162" s="16"/>
      <c r="N162" s="23" t="s">
        <v>120</v>
      </c>
    </row>
    <row r="163" spans="1:14" x14ac:dyDescent="0.25">
      <c r="A163" s="33" t="s">
        <v>108</v>
      </c>
      <c r="B163" s="15"/>
      <c r="C163" s="16">
        <v>0</v>
      </c>
      <c r="D163" s="16">
        <v>33984</v>
      </c>
      <c r="E163" s="16">
        <v>149</v>
      </c>
      <c r="F163" s="16">
        <v>0</v>
      </c>
      <c r="G163" s="16">
        <v>-11516</v>
      </c>
      <c r="H163" s="16">
        <v>22347</v>
      </c>
      <c r="I163" s="16">
        <v>101032</v>
      </c>
      <c r="J163" s="15"/>
      <c r="K163" s="15"/>
      <c r="L163" s="16"/>
      <c r="N163" s="23" t="s">
        <v>121</v>
      </c>
    </row>
    <row r="164" spans="1:14" x14ac:dyDescent="0.25">
      <c r="A164" s="33" t="s">
        <v>109</v>
      </c>
      <c r="B164" s="15"/>
      <c r="C164" s="16">
        <v>0</v>
      </c>
      <c r="D164" s="16">
        <v>2299</v>
      </c>
      <c r="E164" s="16">
        <v>221</v>
      </c>
      <c r="F164" s="16">
        <v>0</v>
      </c>
      <c r="G164" s="16">
        <v>21436</v>
      </c>
      <c r="H164" s="16">
        <v>23641</v>
      </c>
      <c r="I164" s="16">
        <v>79596</v>
      </c>
      <c r="J164" s="15"/>
      <c r="K164" s="15"/>
      <c r="L164" s="16"/>
      <c r="N164" s="23" t="s">
        <v>122</v>
      </c>
    </row>
    <row r="165" spans="1:14" x14ac:dyDescent="0.25">
      <c r="A165" s="33" t="s">
        <v>110</v>
      </c>
      <c r="B165" s="15"/>
      <c r="C165" s="16">
        <v>0</v>
      </c>
      <c r="D165" s="16">
        <v>35597</v>
      </c>
      <c r="E165" s="16">
        <v>939</v>
      </c>
      <c r="F165" s="16">
        <v>0</v>
      </c>
      <c r="G165" s="16">
        <v>-11902</v>
      </c>
      <c r="H165" s="16">
        <v>22820</v>
      </c>
      <c r="I165" s="16">
        <v>91498</v>
      </c>
      <c r="J165" s="15"/>
      <c r="K165" s="15"/>
      <c r="L165" s="16"/>
      <c r="N165" s="23" t="s">
        <v>123</v>
      </c>
    </row>
    <row r="166" spans="1:14" x14ac:dyDescent="0.25">
      <c r="A166" s="33" t="s">
        <v>111</v>
      </c>
      <c r="B166" s="15"/>
      <c r="C166" s="16">
        <v>0</v>
      </c>
      <c r="D166" s="16">
        <v>65330</v>
      </c>
      <c r="E166" s="16">
        <v>2572</v>
      </c>
      <c r="F166" s="16">
        <v>0</v>
      </c>
      <c r="G166" s="16">
        <v>-40303</v>
      </c>
      <c r="H166" s="16">
        <v>22620</v>
      </c>
      <c r="I166" s="16">
        <v>131801</v>
      </c>
      <c r="J166" s="15"/>
      <c r="K166" s="15"/>
      <c r="L166" s="16"/>
      <c r="N166" s="23" t="s">
        <v>124</v>
      </c>
    </row>
    <row r="167" spans="1:14" x14ac:dyDescent="0.25">
      <c r="A167" s="33" t="s">
        <v>112</v>
      </c>
      <c r="B167" s="15"/>
      <c r="C167" s="16">
        <v>0</v>
      </c>
      <c r="D167" s="16">
        <v>0</v>
      </c>
      <c r="E167" s="16">
        <v>1564</v>
      </c>
      <c r="F167" s="16">
        <v>0</v>
      </c>
      <c r="G167" s="16">
        <v>17457</v>
      </c>
      <c r="H167" s="16">
        <v>18423</v>
      </c>
      <c r="I167" s="16">
        <v>114344</v>
      </c>
      <c r="J167" s="15"/>
      <c r="K167" s="15"/>
      <c r="L167" s="16"/>
      <c r="N167" s="23" t="s">
        <v>125</v>
      </c>
    </row>
    <row r="168" spans="1:14" ht="13" thickBot="1" x14ac:dyDescent="0.3">
      <c r="A168" s="41" t="s">
        <v>113</v>
      </c>
      <c r="C168" s="42">
        <v>0</v>
      </c>
      <c r="D168" s="42">
        <v>30731</v>
      </c>
      <c r="E168" s="42">
        <v>918</v>
      </c>
      <c r="F168" s="42">
        <v>0</v>
      </c>
      <c r="G168" s="42">
        <v>-10359</v>
      </c>
      <c r="H168" s="42">
        <v>19393</v>
      </c>
      <c r="I168" s="42">
        <v>124703</v>
      </c>
      <c r="J168" s="2"/>
      <c r="K168" s="2"/>
      <c r="L168" s="42"/>
      <c r="N168" s="43" t="s">
        <v>113</v>
      </c>
    </row>
    <row r="169" spans="1:14" ht="13" x14ac:dyDescent="0.3">
      <c r="A169" s="37">
        <v>2004</v>
      </c>
      <c r="B169" s="15"/>
      <c r="C169" s="16"/>
      <c r="D169" s="16"/>
      <c r="E169" s="16"/>
      <c r="F169" s="16"/>
      <c r="G169" s="16"/>
      <c r="H169" s="16"/>
      <c r="I169" s="16"/>
      <c r="M169" s="3"/>
      <c r="N169" s="37">
        <v>2004</v>
      </c>
    </row>
    <row r="170" spans="1:14" x14ac:dyDescent="0.25">
      <c r="A170" s="33" t="s">
        <v>102</v>
      </c>
      <c r="B170" s="15"/>
      <c r="C170" s="16">
        <v>0</v>
      </c>
      <c r="D170" s="16">
        <v>35775</v>
      </c>
      <c r="E170" s="16">
        <v>1470</v>
      </c>
      <c r="F170" s="16">
        <v>0</v>
      </c>
      <c r="G170" s="16">
        <v>-15288</v>
      </c>
      <c r="H170" s="16">
        <v>21231</v>
      </c>
      <c r="I170" s="16">
        <v>139991</v>
      </c>
      <c r="J170" s="15"/>
      <c r="K170" s="15"/>
      <c r="L170" s="16"/>
      <c r="N170" s="23" t="s">
        <v>115</v>
      </c>
    </row>
    <row r="171" spans="1:14" x14ac:dyDescent="0.25">
      <c r="A171" s="33" t="s">
        <v>103</v>
      </c>
      <c r="B171" s="15"/>
      <c r="C171" s="16">
        <v>0</v>
      </c>
      <c r="D171" s="16">
        <v>143</v>
      </c>
      <c r="E171" s="16">
        <v>861</v>
      </c>
      <c r="F171" s="16">
        <v>0</v>
      </c>
      <c r="G171" s="16">
        <v>18969</v>
      </c>
      <c r="H171" s="16">
        <v>18348</v>
      </c>
      <c r="I171" s="16">
        <v>121022</v>
      </c>
      <c r="J171" s="15"/>
      <c r="K171" s="15"/>
      <c r="L171" s="16"/>
      <c r="N171" s="23" t="s">
        <v>116</v>
      </c>
    </row>
    <row r="172" spans="1:14" x14ac:dyDescent="0.25">
      <c r="A172" s="33" t="s">
        <v>104</v>
      </c>
      <c r="B172" s="15"/>
      <c r="C172" s="16">
        <v>0</v>
      </c>
      <c r="D172" s="16">
        <v>0</v>
      </c>
      <c r="E172" s="16">
        <v>501</v>
      </c>
      <c r="F172" s="16">
        <v>0</v>
      </c>
      <c r="G172" s="16">
        <v>17957</v>
      </c>
      <c r="H172" s="16">
        <v>17489</v>
      </c>
      <c r="I172" s="16">
        <v>103065</v>
      </c>
      <c r="J172" s="15"/>
      <c r="K172" s="15"/>
      <c r="L172" s="16"/>
      <c r="N172" s="23" t="s">
        <v>117</v>
      </c>
    </row>
    <row r="173" spans="1:14" x14ac:dyDescent="0.25">
      <c r="A173" s="33" t="s">
        <v>105</v>
      </c>
      <c r="B173" s="15"/>
      <c r="C173" s="16">
        <v>0</v>
      </c>
      <c r="D173" s="16">
        <v>189</v>
      </c>
      <c r="E173" s="16">
        <v>228</v>
      </c>
      <c r="F173" s="16">
        <v>0</v>
      </c>
      <c r="G173" s="16">
        <v>22431</v>
      </c>
      <c r="H173" s="16">
        <v>24445</v>
      </c>
      <c r="I173" s="16">
        <v>80634</v>
      </c>
      <c r="J173" s="15"/>
      <c r="K173" s="15"/>
      <c r="L173" s="16"/>
      <c r="N173" s="23" t="s">
        <v>118</v>
      </c>
    </row>
    <row r="174" spans="1:14" x14ac:dyDescent="0.25">
      <c r="A174" s="33" t="s">
        <v>106</v>
      </c>
      <c r="B174" s="15"/>
      <c r="C174" s="16">
        <v>0</v>
      </c>
      <c r="D174" s="16">
        <v>31859</v>
      </c>
      <c r="E174" s="16">
        <v>58</v>
      </c>
      <c r="F174" s="16">
        <v>0</v>
      </c>
      <c r="G174" s="16">
        <v>-3773</v>
      </c>
      <c r="H174" s="16">
        <v>27966</v>
      </c>
      <c r="I174" s="16">
        <v>84407</v>
      </c>
      <c r="J174" s="15"/>
      <c r="K174" s="15"/>
      <c r="L174" s="16"/>
      <c r="N174" s="23" t="s">
        <v>119</v>
      </c>
    </row>
    <row r="175" spans="1:14" x14ac:dyDescent="0.25">
      <c r="A175" s="33" t="s">
        <v>107</v>
      </c>
      <c r="B175" s="15"/>
      <c r="C175" s="16">
        <v>0</v>
      </c>
      <c r="D175" s="16">
        <v>34987</v>
      </c>
      <c r="E175" s="16">
        <v>48</v>
      </c>
      <c r="F175" s="16">
        <v>0</v>
      </c>
      <c r="G175" s="16">
        <v>-7802</v>
      </c>
      <c r="H175" s="16">
        <v>27137</v>
      </c>
      <c r="I175" s="16">
        <v>92209</v>
      </c>
      <c r="J175" s="15"/>
      <c r="K175" s="15"/>
      <c r="L175" s="16"/>
      <c r="N175" s="23" t="s">
        <v>120</v>
      </c>
    </row>
    <row r="176" spans="1:14" x14ac:dyDescent="0.25">
      <c r="A176" s="33" t="s">
        <v>108</v>
      </c>
      <c r="B176" s="15"/>
      <c r="C176" s="16">
        <v>0</v>
      </c>
      <c r="D176" s="16">
        <v>34082</v>
      </c>
      <c r="E176" s="16">
        <v>389</v>
      </c>
      <c r="F176" s="16">
        <v>0</v>
      </c>
      <c r="G176" s="16">
        <v>-11759</v>
      </c>
      <c r="H176" s="16">
        <v>21933</v>
      </c>
      <c r="I176" s="16">
        <v>103968</v>
      </c>
      <c r="J176" s="15"/>
      <c r="K176" s="15"/>
      <c r="L176" s="16"/>
      <c r="N176" s="23" t="s">
        <v>121</v>
      </c>
    </row>
    <row r="177" spans="1:14" x14ac:dyDescent="0.25">
      <c r="A177" s="33" t="s">
        <v>109</v>
      </c>
      <c r="B177" s="15"/>
      <c r="C177" s="16">
        <v>0</v>
      </c>
      <c r="D177" s="16">
        <v>27913</v>
      </c>
      <c r="E177" s="16">
        <v>451</v>
      </c>
      <c r="F177" s="16">
        <v>0</v>
      </c>
      <c r="G177" s="16">
        <v>-15919</v>
      </c>
      <c r="H177" s="16">
        <v>11543</v>
      </c>
      <c r="I177" s="16">
        <v>119887</v>
      </c>
      <c r="J177" s="15"/>
      <c r="K177" s="15"/>
      <c r="L177" s="16"/>
      <c r="N177" s="23" t="s">
        <v>122</v>
      </c>
    </row>
    <row r="178" spans="1:14" x14ac:dyDescent="0.25">
      <c r="A178" s="33" t="s">
        <v>110</v>
      </c>
      <c r="B178" s="15"/>
      <c r="C178" s="16">
        <v>0</v>
      </c>
      <c r="D178" s="16">
        <v>28605</v>
      </c>
      <c r="E178" s="16">
        <v>1563</v>
      </c>
      <c r="F178" s="16">
        <v>0</v>
      </c>
      <c r="G178" s="16">
        <v>-6304</v>
      </c>
      <c r="H178" s="16">
        <v>20738</v>
      </c>
      <c r="I178" s="16">
        <v>126191</v>
      </c>
      <c r="J178" s="15"/>
      <c r="K178" s="15"/>
      <c r="L178" s="16"/>
      <c r="N178" s="23" t="s">
        <v>123</v>
      </c>
    </row>
    <row r="179" spans="1:14" x14ac:dyDescent="0.25">
      <c r="A179" s="33" t="s">
        <v>111</v>
      </c>
      <c r="B179" s="15"/>
      <c r="C179" s="16">
        <v>0</v>
      </c>
      <c r="D179" s="16">
        <v>34148</v>
      </c>
      <c r="E179" s="16">
        <v>3538</v>
      </c>
      <c r="F179" s="16">
        <v>0</v>
      </c>
      <c r="G179" s="16">
        <v>-11108</v>
      </c>
      <c r="H179" s="16">
        <v>19809</v>
      </c>
      <c r="I179" s="16">
        <v>137299</v>
      </c>
      <c r="J179" s="15"/>
      <c r="K179" s="15"/>
      <c r="L179" s="16"/>
      <c r="N179" s="23" t="s">
        <v>124</v>
      </c>
    </row>
    <row r="180" spans="1:14" x14ac:dyDescent="0.25">
      <c r="A180" s="33" t="s">
        <v>112</v>
      </c>
      <c r="B180" s="15"/>
      <c r="C180" s="16">
        <v>0</v>
      </c>
      <c r="D180" s="16">
        <v>1650</v>
      </c>
      <c r="E180" s="16">
        <v>2887</v>
      </c>
      <c r="F180" s="16">
        <v>0</v>
      </c>
      <c r="G180" s="16">
        <v>25152</v>
      </c>
      <c r="H180" s="16">
        <v>26549</v>
      </c>
      <c r="I180" s="16">
        <v>112147</v>
      </c>
      <c r="J180" s="15"/>
      <c r="K180" s="15"/>
      <c r="L180" s="16"/>
      <c r="N180" s="23" t="s">
        <v>125</v>
      </c>
    </row>
    <row r="181" spans="1:14" ht="13" thickBot="1" x14ac:dyDescent="0.3">
      <c r="A181" s="41" t="s">
        <v>113</v>
      </c>
      <c r="C181" s="42">
        <v>0</v>
      </c>
      <c r="D181" s="42">
        <v>0</v>
      </c>
      <c r="E181" s="42">
        <v>1813</v>
      </c>
      <c r="F181" s="42">
        <v>0</v>
      </c>
      <c r="G181" s="42">
        <v>31191</v>
      </c>
      <c r="H181" s="42">
        <v>29555</v>
      </c>
      <c r="I181" s="42">
        <v>80956</v>
      </c>
      <c r="J181" s="2"/>
      <c r="K181" s="2"/>
      <c r="L181" s="42"/>
      <c r="N181" s="43" t="s">
        <v>113</v>
      </c>
    </row>
    <row r="182" spans="1:14" ht="13" x14ac:dyDescent="0.3">
      <c r="A182" s="37">
        <v>2005</v>
      </c>
      <c r="B182" s="15"/>
      <c r="C182" s="16"/>
      <c r="D182" s="16"/>
      <c r="E182" s="16"/>
      <c r="F182" s="16"/>
      <c r="G182" s="16"/>
      <c r="H182" s="16"/>
      <c r="I182" s="16"/>
      <c r="M182" s="3"/>
      <c r="N182" s="37">
        <v>2005</v>
      </c>
    </row>
    <row r="183" spans="1:14" x14ac:dyDescent="0.25">
      <c r="A183" s="33" t="s">
        <v>102</v>
      </c>
      <c r="B183" s="15"/>
      <c r="C183" s="16">
        <v>0</v>
      </c>
      <c r="D183" s="16">
        <v>6746</v>
      </c>
      <c r="E183" s="16">
        <v>1717</v>
      </c>
      <c r="F183" s="16">
        <v>0</v>
      </c>
      <c r="G183" s="16">
        <v>16035</v>
      </c>
      <c r="H183" s="16">
        <v>21064</v>
      </c>
      <c r="I183" s="16">
        <v>64921</v>
      </c>
      <c r="J183" s="15"/>
      <c r="K183" s="15"/>
      <c r="L183" s="16">
        <v>661.40959999999995</v>
      </c>
      <c r="N183" s="23" t="s">
        <v>115</v>
      </c>
    </row>
    <row r="184" spans="1:14" x14ac:dyDescent="0.25">
      <c r="A184" s="33" t="s">
        <v>103</v>
      </c>
      <c r="B184" s="15"/>
      <c r="C184" s="16">
        <v>0</v>
      </c>
      <c r="D184" s="16">
        <v>28148</v>
      </c>
      <c r="E184" s="16">
        <v>1574</v>
      </c>
      <c r="F184" s="16">
        <v>0</v>
      </c>
      <c r="G184" s="16">
        <v>-4154</v>
      </c>
      <c r="H184" s="16">
        <v>22614</v>
      </c>
      <c r="I184" s="16">
        <v>69075</v>
      </c>
      <c r="J184" s="15"/>
      <c r="K184" s="15"/>
      <c r="L184" s="16">
        <v>710.07960000000003</v>
      </c>
      <c r="N184" s="23" t="s">
        <v>116</v>
      </c>
    </row>
    <row r="185" spans="1:14" x14ac:dyDescent="0.25">
      <c r="A185" s="33" t="s">
        <v>104</v>
      </c>
      <c r="B185" s="15"/>
      <c r="C185" s="16">
        <v>0</v>
      </c>
      <c r="D185" s="16">
        <v>25606</v>
      </c>
      <c r="E185" s="16">
        <v>1415</v>
      </c>
      <c r="F185" s="16">
        <v>0</v>
      </c>
      <c r="G185" s="16">
        <v>-12959</v>
      </c>
      <c r="H185" s="16">
        <v>14275</v>
      </c>
      <c r="I185" s="16">
        <v>82034</v>
      </c>
      <c r="J185" s="15"/>
      <c r="K185" s="15"/>
      <c r="L185" s="16">
        <v>448.23500000000001</v>
      </c>
      <c r="N185" s="23" t="s">
        <v>117</v>
      </c>
    </row>
    <row r="186" spans="1:14" x14ac:dyDescent="0.25">
      <c r="A186" s="33" t="s">
        <v>105</v>
      </c>
      <c r="B186" s="15"/>
      <c r="C186" s="16">
        <v>0</v>
      </c>
      <c r="D186" s="16">
        <v>29300</v>
      </c>
      <c r="E186" s="16">
        <v>270</v>
      </c>
      <c r="F186" s="16">
        <v>0</v>
      </c>
      <c r="G186" s="16">
        <v>-2211</v>
      </c>
      <c r="H186" s="16">
        <v>26783</v>
      </c>
      <c r="I186" s="16">
        <v>84245</v>
      </c>
      <c r="J186" s="15"/>
      <c r="K186" s="15"/>
      <c r="L186" s="16">
        <v>840.98619999999994</v>
      </c>
      <c r="N186" s="23" t="s">
        <v>118</v>
      </c>
    </row>
    <row r="187" spans="1:14" x14ac:dyDescent="0.25">
      <c r="A187" s="33" t="s">
        <v>106</v>
      </c>
      <c r="B187" s="15"/>
      <c r="C187" s="16">
        <v>0</v>
      </c>
      <c r="D187" s="16">
        <v>32389</v>
      </c>
      <c r="E187" s="16">
        <v>197</v>
      </c>
      <c r="F187" s="16">
        <v>0</v>
      </c>
      <c r="G187" s="16">
        <v>-8637</v>
      </c>
      <c r="H187" s="16">
        <v>23555</v>
      </c>
      <c r="I187" s="16">
        <v>92882</v>
      </c>
      <c r="J187" s="15"/>
      <c r="K187" s="15"/>
      <c r="L187" s="16">
        <v>739.62699999999995</v>
      </c>
      <c r="N187" s="23" t="s">
        <v>119</v>
      </c>
    </row>
    <row r="188" spans="1:14" x14ac:dyDescent="0.25">
      <c r="A188" s="33" t="s">
        <v>107</v>
      </c>
      <c r="B188" s="15"/>
      <c r="C188" s="16">
        <v>0</v>
      </c>
      <c r="D188" s="16">
        <v>28356</v>
      </c>
      <c r="E188" s="16">
        <v>148</v>
      </c>
      <c r="F188" s="16">
        <v>0</v>
      </c>
      <c r="G188" s="16">
        <v>-9577</v>
      </c>
      <c r="H188" s="16">
        <v>18631</v>
      </c>
      <c r="I188" s="16">
        <v>102459</v>
      </c>
      <c r="J188" s="15"/>
      <c r="K188" s="15"/>
      <c r="L188" s="16">
        <v>585.01340000000005</v>
      </c>
      <c r="N188" s="23" t="s">
        <v>120</v>
      </c>
    </row>
    <row r="189" spans="1:14" x14ac:dyDescent="0.25">
      <c r="A189" s="33" t="s">
        <v>108</v>
      </c>
      <c r="B189" s="15"/>
      <c r="C189" s="16">
        <v>0</v>
      </c>
      <c r="D189" s="16">
        <v>27167</v>
      </c>
      <c r="E189" s="16">
        <v>405</v>
      </c>
      <c r="F189" s="16">
        <v>0</v>
      </c>
      <c r="G189" s="16">
        <v>-3262</v>
      </c>
      <c r="H189" s="16">
        <v>23500</v>
      </c>
      <c r="I189" s="16">
        <v>105721</v>
      </c>
      <c r="J189" s="15"/>
      <c r="K189" s="15"/>
      <c r="L189" s="16">
        <v>737.9</v>
      </c>
      <c r="N189" s="23" t="s">
        <v>121</v>
      </c>
    </row>
    <row r="190" spans="1:14" x14ac:dyDescent="0.25">
      <c r="A190" s="33" t="s">
        <v>109</v>
      </c>
      <c r="B190" s="15"/>
      <c r="C190" s="16">
        <v>0</v>
      </c>
      <c r="D190" s="16">
        <v>37111</v>
      </c>
      <c r="E190" s="16">
        <v>1071</v>
      </c>
      <c r="F190" s="16">
        <v>0</v>
      </c>
      <c r="G190" s="16">
        <v>-12168</v>
      </c>
      <c r="H190" s="16">
        <v>23926</v>
      </c>
      <c r="I190" s="16">
        <v>117889</v>
      </c>
      <c r="J190" s="15"/>
      <c r="K190" s="15"/>
      <c r="L190" s="16">
        <v>751.27639999999997</v>
      </c>
      <c r="N190" s="23" t="s">
        <v>122</v>
      </c>
    </row>
    <row r="191" spans="1:14" x14ac:dyDescent="0.25">
      <c r="A191" s="33" t="s">
        <v>110</v>
      </c>
      <c r="B191" s="15"/>
      <c r="C191" s="16">
        <v>0</v>
      </c>
      <c r="D191" s="16">
        <v>3891</v>
      </c>
      <c r="E191" s="16">
        <v>1061</v>
      </c>
      <c r="F191" s="16">
        <v>0</v>
      </c>
      <c r="G191" s="16">
        <v>18427</v>
      </c>
      <c r="H191" s="16">
        <v>21378</v>
      </c>
      <c r="I191" s="16">
        <v>99462</v>
      </c>
      <c r="J191" s="15"/>
      <c r="K191" s="15"/>
      <c r="L191" s="16">
        <v>825.22339999999986</v>
      </c>
      <c r="N191" s="23" t="s">
        <v>123</v>
      </c>
    </row>
    <row r="192" spans="1:14" x14ac:dyDescent="0.25">
      <c r="A192" s="33" t="s">
        <v>111</v>
      </c>
      <c r="B192" s="15"/>
      <c r="C192" s="16">
        <v>0</v>
      </c>
      <c r="D192" s="16">
        <v>26</v>
      </c>
      <c r="E192" s="16">
        <v>1670</v>
      </c>
      <c r="F192" s="16">
        <v>0</v>
      </c>
      <c r="G192" s="16">
        <v>15480</v>
      </c>
      <c r="H192" s="16">
        <v>14802</v>
      </c>
      <c r="I192" s="16">
        <v>83982</v>
      </c>
      <c r="J192" s="15"/>
      <c r="K192" s="15"/>
      <c r="L192" s="16">
        <v>464.78280000000001</v>
      </c>
      <c r="N192" s="23" t="s">
        <v>124</v>
      </c>
    </row>
    <row r="193" spans="1:14" x14ac:dyDescent="0.25">
      <c r="A193" s="33" t="s">
        <v>112</v>
      </c>
      <c r="B193" s="15"/>
      <c r="C193" s="16">
        <v>0</v>
      </c>
      <c r="D193" s="16">
        <v>29856</v>
      </c>
      <c r="E193" s="16">
        <v>1224</v>
      </c>
      <c r="F193" s="16">
        <v>0</v>
      </c>
      <c r="G193" s="16">
        <v>-10711</v>
      </c>
      <c r="H193" s="16">
        <v>20668</v>
      </c>
      <c r="I193" s="16">
        <v>94693</v>
      </c>
      <c r="J193" s="15"/>
      <c r="K193" s="15"/>
      <c r="L193" s="16">
        <v>648.97519999999997</v>
      </c>
      <c r="N193" s="23" t="s">
        <v>125</v>
      </c>
    </row>
    <row r="194" spans="1:14" ht="13" thickBot="1" x14ac:dyDescent="0.3">
      <c r="A194" s="41" t="s">
        <v>113</v>
      </c>
      <c r="C194" s="42">
        <v>0</v>
      </c>
      <c r="D194" s="42">
        <v>48998</v>
      </c>
      <c r="E194" s="42">
        <v>9447</v>
      </c>
      <c r="F194" s="42">
        <v>0</v>
      </c>
      <c r="G194" s="42">
        <v>-13511</v>
      </c>
      <c r="H194" s="42">
        <v>26281</v>
      </c>
      <c r="I194" s="42">
        <v>108204</v>
      </c>
      <c r="J194" s="2"/>
      <c r="K194" s="2"/>
      <c r="L194" s="42">
        <v>825.22339999999986</v>
      </c>
      <c r="N194" s="43" t="s">
        <v>113</v>
      </c>
    </row>
    <row r="195" spans="1:14" ht="13" x14ac:dyDescent="0.3">
      <c r="A195" s="37">
        <v>2006</v>
      </c>
      <c r="B195" s="15"/>
      <c r="C195" s="16"/>
      <c r="D195" s="16"/>
      <c r="E195" s="16"/>
      <c r="F195" s="16"/>
      <c r="G195" s="16"/>
      <c r="H195" s="16"/>
      <c r="I195" s="16"/>
      <c r="M195" s="3"/>
      <c r="N195" s="37">
        <v>2006</v>
      </c>
    </row>
    <row r="196" spans="1:14" x14ac:dyDescent="0.25">
      <c r="A196" s="33" t="s">
        <v>102</v>
      </c>
      <c r="B196" s="15"/>
      <c r="C196" s="16">
        <v>0</v>
      </c>
      <c r="D196" s="16">
        <v>2872</v>
      </c>
      <c r="E196" s="16">
        <v>1568</v>
      </c>
      <c r="F196" s="16">
        <v>0</v>
      </c>
      <c r="G196" s="16">
        <v>15770</v>
      </c>
      <c r="H196" s="16">
        <v>17256</v>
      </c>
      <c r="I196" s="16">
        <v>92434</v>
      </c>
      <c r="J196" s="15"/>
      <c r="K196" s="15"/>
      <c r="L196" s="16">
        <v>541.83839999999998</v>
      </c>
      <c r="N196" s="23" t="s">
        <v>115</v>
      </c>
    </row>
    <row r="197" spans="1:14" x14ac:dyDescent="0.25">
      <c r="A197" s="33" t="s">
        <v>103</v>
      </c>
      <c r="B197" s="15"/>
      <c r="C197" s="16">
        <v>0</v>
      </c>
      <c r="D197" s="16">
        <v>26584</v>
      </c>
      <c r="E197" s="16">
        <v>1454</v>
      </c>
      <c r="F197" s="16">
        <v>0</v>
      </c>
      <c r="G197" s="16">
        <v>-3437</v>
      </c>
      <c r="H197" s="16">
        <v>21693</v>
      </c>
      <c r="I197" s="16">
        <v>95871</v>
      </c>
      <c r="J197" s="15"/>
      <c r="K197" s="15"/>
      <c r="L197" s="16">
        <v>681.16019999999992</v>
      </c>
      <c r="N197" s="23" t="s">
        <v>116</v>
      </c>
    </row>
    <row r="198" spans="1:14" x14ac:dyDescent="0.25">
      <c r="A198" s="33" t="s">
        <v>104</v>
      </c>
      <c r="B198" s="15"/>
      <c r="C198" s="16">
        <v>0</v>
      </c>
      <c r="D198" s="16">
        <v>38452</v>
      </c>
      <c r="E198" s="16">
        <v>968</v>
      </c>
      <c r="F198" s="16">
        <v>0</v>
      </c>
      <c r="G198" s="16">
        <v>-21681</v>
      </c>
      <c r="H198" s="16">
        <v>15803</v>
      </c>
      <c r="I198" s="16">
        <v>117552</v>
      </c>
      <c r="J198" s="15"/>
      <c r="K198" s="15"/>
      <c r="L198" s="16">
        <v>496.21419999999995</v>
      </c>
      <c r="N198" s="23" t="s">
        <v>117</v>
      </c>
    </row>
    <row r="199" spans="1:14" x14ac:dyDescent="0.25">
      <c r="A199" s="33" t="s">
        <v>105</v>
      </c>
      <c r="B199" s="15"/>
      <c r="C199" s="16">
        <v>0</v>
      </c>
      <c r="D199" s="16">
        <v>30231</v>
      </c>
      <c r="E199" s="16">
        <v>511</v>
      </c>
      <c r="F199" s="16">
        <v>0</v>
      </c>
      <c r="G199" s="16">
        <v>-8371</v>
      </c>
      <c r="H199" s="16">
        <v>21349</v>
      </c>
      <c r="I199" s="16">
        <v>125923</v>
      </c>
      <c r="J199" s="15"/>
      <c r="K199" s="15"/>
      <c r="L199" s="16">
        <v>670.35860000000002</v>
      </c>
      <c r="N199" s="23" t="s">
        <v>118</v>
      </c>
    </row>
    <row r="200" spans="1:14" x14ac:dyDescent="0.25">
      <c r="A200" s="33" t="s">
        <v>106</v>
      </c>
      <c r="B200" s="15"/>
      <c r="C200" s="16">
        <v>0</v>
      </c>
      <c r="D200" s="16">
        <v>33167</v>
      </c>
      <c r="E200" s="16">
        <v>151</v>
      </c>
      <c r="F200" s="16">
        <v>0</v>
      </c>
      <c r="G200" s="16">
        <v>-9517</v>
      </c>
      <c r="H200" s="16">
        <v>23409</v>
      </c>
      <c r="I200" s="16">
        <v>135440</v>
      </c>
      <c r="J200" s="15"/>
      <c r="K200" s="15"/>
      <c r="L200" s="16">
        <v>735.04259999999999</v>
      </c>
      <c r="N200" s="23" t="s">
        <v>119</v>
      </c>
    </row>
    <row r="201" spans="1:14" x14ac:dyDescent="0.25">
      <c r="A201" s="33" t="s">
        <v>107</v>
      </c>
      <c r="B201" s="15"/>
      <c r="C201" s="16">
        <v>0</v>
      </c>
      <c r="D201" s="16">
        <v>35000</v>
      </c>
      <c r="E201" s="16">
        <v>146</v>
      </c>
      <c r="F201" s="16">
        <v>0</v>
      </c>
      <c r="G201" s="16">
        <v>-8361</v>
      </c>
      <c r="H201" s="16">
        <v>26493</v>
      </c>
      <c r="I201" s="16">
        <v>143801</v>
      </c>
      <c r="J201" s="15"/>
      <c r="K201" s="15"/>
      <c r="L201" s="16">
        <v>831.88019999999995</v>
      </c>
      <c r="N201" s="23" t="s">
        <v>120</v>
      </c>
    </row>
    <row r="202" spans="1:14" x14ac:dyDescent="0.25">
      <c r="A202" s="33" t="s">
        <v>108</v>
      </c>
      <c r="B202" s="15"/>
      <c r="C202" s="16">
        <v>0</v>
      </c>
      <c r="D202" s="16">
        <v>0</v>
      </c>
      <c r="E202" s="16">
        <v>236</v>
      </c>
      <c r="F202" s="16">
        <v>0</v>
      </c>
      <c r="G202" s="16">
        <v>25468</v>
      </c>
      <c r="H202" s="16">
        <v>25232</v>
      </c>
      <c r="I202" s="16">
        <v>118333</v>
      </c>
      <c r="J202" s="15"/>
      <c r="K202" s="15"/>
      <c r="L202" s="16">
        <v>792.2847999999999</v>
      </c>
      <c r="N202" s="23" t="s">
        <v>121</v>
      </c>
    </row>
    <row r="203" spans="1:14" x14ac:dyDescent="0.25">
      <c r="A203" s="33" t="s">
        <v>109</v>
      </c>
      <c r="B203" s="15"/>
      <c r="C203" s="16">
        <v>0</v>
      </c>
      <c r="D203" s="16">
        <v>30179</v>
      </c>
      <c r="E203" s="16">
        <v>848</v>
      </c>
      <c r="F203" s="16">
        <v>0</v>
      </c>
      <c r="G203" s="16">
        <v>-12626</v>
      </c>
      <c r="H203" s="16">
        <v>16705</v>
      </c>
      <c r="I203" s="16">
        <v>130959</v>
      </c>
      <c r="J203" s="15"/>
      <c r="K203" s="15"/>
      <c r="L203" s="16">
        <v>524.53700000000003</v>
      </c>
      <c r="N203" s="23" t="s">
        <v>122</v>
      </c>
    </row>
    <row r="204" spans="1:14" x14ac:dyDescent="0.25">
      <c r="A204" s="33" t="s">
        <v>110</v>
      </c>
      <c r="B204" s="15"/>
      <c r="C204" s="16">
        <v>0</v>
      </c>
      <c r="D204" s="16">
        <v>352</v>
      </c>
      <c r="E204" s="16">
        <v>1489</v>
      </c>
      <c r="F204" s="16">
        <v>0</v>
      </c>
      <c r="G204" s="16">
        <v>21330</v>
      </c>
      <c r="H204" s="16">
        <v>23210</v>
      </c>
      <c r="I204" s="16">
        <v>109629</v>
      </c>
      <c r="J204" s="15"/>
      <c r="K204" s="15"/>
      <c r="L204" s="16">
        <v>728.79399999999998</v>
      </c>
      <c r="N204" s="23" t="s">
        <v>123</v>
      </c>
    </row>
    <row r="205" spans="1:14" x14ac:dyDescent="0.25">
      <c r="A205" s="33" t="s">
        <v>111</v>
      </c>
      <c r="B205" s="15"/>
      <c r="C205" s="16">
        <v>0</v>
      </c>
      <c r="D205" s="16">
        <v>37908</v>
      </c>
      <c r="E205" s="16">
        <v>3775</v>
      </c>
      <c r="F205" s="16">
        <v>0</v>
      </c>
      <c r="G205" s="16">
        <v>-9670</v>
      </c>
      <c r="H205" s="16">
        <v>21370</v>
      </c>
      <c r="I205" s="16">
        <v>119299</v>
      </c>
      <c r="J205" s="15"/>
      <c r="K205" s="15"/>
      <c r="L205" s="16">
        <v>671.01800000000003</v>
      </c>
      <c r="N205" s="23" t="s">
        <v>124</v>
      </c>
    </row>
    <row r="206" spans="1:14" x14ac:dyDescent="0.25">
      <c r="A206" s="33" t="s">
        <v>112</v>
      </c>
      <c r="B206" s="15"/>
      <c r="C206" s="16">
        <v>0</v>
      </c>
      <c r="D206" s="16">
        <v>3196</v>
      </c>
      <c r="E206" s="16">
        <v>2669</v>
      </c>
      <c r="F206" s="16">
        <v>0</v>
      </c>
      <c r="G206" s="16">
        <v>28315</v>
      </c>
      <c r="H206" s="16">
        <v>28842</v>
      </c>
      <c r="I206" s="16">
        <v>90984</v>
      </c>
      <c r="J206" s="15"/>
      <c r="K206" s="15"/>
      <c r="L206" s="16">
        <v>905.63879999999995</v>
      </c>
      <c r="N206" s="23" t="s">
        <v>125</v>
      </c>
    </row>
    <row r="207" spans="1:14" ht="13" thickBot="1" x14ac:dyDescent="0.3">
      <c r="A207" s="41" t="s">
        <v>113</v>
      </c>
      <c r="C207" s="42">
        <v>0</v>
      </c>
      <c r="D207" s="42">
        <v>2550</v>
      </c>
      <c r="E207" s="42">
        <v>1752</v>
      </c>
      <c r="F207" s="42">
        <v>0</v>
      </c>
      <c r="G207" s="42">
        <v>27480</v>
      </c>
      <c r="H207" s="42">
        <v>28179</v>
      </c>
      <c r="I207" s="42">
        <v>63504</v>
      </c>
      <c r="J207" s="2"/>
      <c r="K207" s="2"/>
      <c r="L207" s="42">
        <v>884.82060000000001</v>
      </c>
      <c r="N207" s="43" t="s">
        <v>113</v>
      </c>
    </row>
    <row r="208" spans="1:14" ht="13" x14ac:dyDescent="0.3">
      <c r="A208" s="37">
        <v>2007</v>
      </c>
      <c r="B208" s="15"/>
      <c r="C208" s="16"/>
      <c r="D208" s="16"/>
      <c r="E208" s="16"/>
      <c r="F208" s="16"/>
      <c r="G208" s="16"/>
      <c r="H208" s="16"/>
      <c r="I208" s="16"/>
      <c r="M208" s="3"/>
      <c r="N208" s="37">
        <v>2007</v>
      </c>
    </row>
    <row r="209" spans="1:14" x14ac:dyDescent="0.25">
      <c r="A209" s="33" t="s">
        <v>102</v>
      </c>
      <c r="B209" s="15"/>
      <c r="C209" s="16">
        <v>0</v>
      </c>
      <c r="D209" s="16">
        <v>27735</v>
      </c>
      <c r="E209" s="16">
        <v>1504</v>
      </c>
      <c r="F209" s="16">
        <v>0</v>
      </c>
      <c r="G209" s="16">
        <v>-3153</v>
      </c>
      <c r="H209" s="16">
        <v>23078</v>
      </c>
      <c r="I209" s="16">
        <v>66657</v>
      </c>
      <c r="J209" s="15"/>
      <c r="K209" s="15"/>
      <c r="L209" s="16">
        <v>724.64919999999995</v>
      </c>
      <c r="N209" s="23" t="s">
        <v>115</v>
      </c>
    </row>
    <row r="210" spans="1:14" x14ac:dyDescent="0.25">
      <c r="A210" s="33" t="s">
        <v>103</v>
      </c>
      <c r="B210" s="15"/>
      <c r="C210" s="16">
        <v>0</v>
      </c>
      <c r="D210" s="16">
        <v>33961</v>
      </c>
      <c r="E210" s="16">
        <v>1359</v>
      </c>
      <c r="F210" s="16">
        <v>0</v>
      </c>
      <c r="G210" s="16">
        <v>-12559</v>
      </c>
      <c r="H210" s="16">
        <v>20044</v>
      </c>
      <c r="I210" s="16">
        <v>79216</v>
      </c>
      <c r="J210" s="15"/>
      <c r="K210" s="15"/>
      <c r="L210" s="16">
        <v>629.38159999999993</v>
      </c>
      <c r="N210" s="23" t="s">
        <v>116</v>
      </c>
    </row>
    <row r="211" spans="1:14" x14ac:dyDescent="0.25">
      <c r="A211" s="33" t="s">
        <v>104</v>
      </c>
      <c r="B211" s="15"/>
      <c r="C211" s="16">
        <v>0</v>
      </c>
      <c r="D211" s="16">
        <v>29967</v>
      </c>
      <c r="E211" s="16">
        <v>630</v>
      </c>
      <c r="F211" s="16">
        <v>0</v>
      </c>
      <c r="G211" s="16">
        <v>-5346</v>
      </c>
      <c r="H211" s="16">
        <v>23981</v>
      </c>
      <c r="I211" s="16">
        <v>84562</v>
      </c>
      <c r="J211" s="15"/>
      <c r="K211" s="15"/>
      <c r="L211" s="16">
        <v>753.00340000000006</v>
      </c>
      <c r="N211" s="23" t="s">
        <v>117</v>
      </c>
    </row>
    <row r="212" spans="1:14" x14ac:dyDescent="0.25">
      <c r="A212" s="33" t="s">
        <v>105</v>
      </c>
      <c r="B212" s="15"/>
      <c r="C212" s="16">
        <v>0</v>
      </c>
      <c r="D212" s="16">
        <v>0</v>
      </c>
      <c r="E212" s="16">
        <v>72</v>
      </c>
      <c r="F212" s="16">
        <v>0</v>
      </c>
      <c r="G212" s="16">
        <v>21874</v>
      </c>
      <c r="H212" s="16">
        <v>21818</v>
      </c>
      <c r="I212" s="16">
        <v>62688</v>
      </c>
      <c r="J212" s="15"/>
      <c r="K212" s="15"/>
      <c r="L212" s="16">
        <v>685.08519999999999</v>
      </c>
      <c r="N212" s="23" t="s">
        <v>118</v>
      </c>
    </row>
    <row r="213" spans="1:14" x14ac:dyDescent="0.25">
      <c r="A213" s="33" t="s">
        <v>106</v>
      </c>
      <c r="B213" s="15"/>
      <c r="C213" s="16">
        <v>0</v>
      </c>
      <c r="D213" s="16">
        <v>25081</v>
      </c>
      <c r="E213" s="16">
        <v>96</v>
      </c>
      <c r="F213" s="16">
        <v>0</v>
      </c>
      <c r="G213" s="16">
        <v>1610</v>
      </c>
      <c r="H213" s="16">
        <v>26595</v>
      </c>
      <c r="I213" s="16">
        <v>61078</v>
      </c>
      <c r="J213" s="15"/>
      <c r="K213" s="15"/>
      <c r="L213" s="16">
        <v>835.08299999999997</v>
      </c>
      <c r="N213" s="23" t="s">
        <v>119</v>
      </c>
    </row>
    <row r="214" spans="1:14" x14ac:dyDescent="0.25">
      <c r="A214" s="33" t="s">
        <v>107</v>
      </c>
      <c r="B214" s="15"/>
      <c r="C214" s="16">
        <v>0</v>
      </c>
      <c r="D214" s="16">
        <v>54826</v>
      </c>
      <c r="E214" s="16">
        <v>120</v>
      </c>
      <c r="F214" s="16">
        <v>0</v>
      </c>
      <c r="G214" s="16">
        <v>-29073</v>
      </c>
      <c r="H214" s="16">
        <v>25633</v>
      </c>
      <c r="I214" s="16">
        <v>90151</v>
      </c>
      <c r="J214" s="15"/>
      <c r="K214" s="15"/>
      <c r="L214" s="16">
        <v>804.87619999999993</v>
      </c>
      <c r="N214" s="23" t="s">
        <v>120</v>
      </c>
    </row>
    <row r="215" spans="1:14" x14ac:dyDescent="0.25">
      <c r="A215" s="33" t="s">
        <v>108</v>
      </c>
      <c r="B215" s="15"/>
      <c r="C215" s="16">
        <v>0</v>
      </c>
      <c r="D215" s="16">
        <v>25721</v>
      </c>
      <c r="E215" s="16">
        <v>157</v>
      </c>
      <c r="F215" s="16">
        <v>0</v>
      </c>
      <c r="G215" s="16">
        <v>3240</v>
      </c>
      <c r="H215" s="16">
        <v>28725</v>
      </c>
      <c r="I215" s="16">
        <v>86911</v>
      </c>
      <c r="J215" s="15"/>
      <c r="K215" s="15"/>
      <c r="L215" s="16">
        <v>901.96500000000003</v>
      </c>
      <c r="N215" s="23" t="s">
        <v>121</v>
      </c>
    </row>
    <row r="216" spans="1:14" x14ac:dyDescent="0.25">
      <c r="A216" s="33" t="s">
        <v>109</v>
      </c>
      <c r="B216" s="15"/>
      <c r="C216" s="16">
        <v>0</v>
      </c>
      <c r="D216" s="16">
        <v>31401</v>
      </c>
      <c r="E216" s="16">
        <v>176</v>
      </c>
      <c r="F216" s="16">
        <v>0</v>
      </c>
      <c r="G216" s="16">
        <v>-3982</v>
      </c>
      <c r="H216" s="16">
        <v>27181</v>
      </c>
      <c r="I216" s="16">
        <v>90893</v>
      </c>
      <c r="J216" s="15"/>
      <c r="K216" s="15"/>
      <c r="L216" s="16">
        <v>853.48339999999996</v>
      </c>
      <c r="N216" s="23" t="s">
        <v>122</v>
      </c>
    </row>
    <row r="217" spans="1:14" x14ac:dyDescent="0.25">
      <c r="A217" s="33" t="s">
        <v>110</v>
      </c>
      <c r="B217" s="15"/>
      <c r="C217" s="16">
        <v>0</v>
      </c>
      <c r="D217" s="16">
        <v>28213</v>
      </c>
      <c r="E217" s="16">
        <v>2081</v>
      </c>
      <c r="F217" s="16">
        <v>0</v>
      </c>
      <c r="G217" s="16">
        <v>-3701</v>
      </c>
      <c r="H217" s="16">
        <v>22419</v>
      </c>
      <c r="I217" s="16">
        <v>94594</v>
      </c>
      <c r="J217" s="15"/>
      <c r="K217" s="15"/>
      <c r="L217" s="16">
        <v>703.95659999999998</v>
      </c>
      <c r="N217" s="23" t="s">
        <v>123</v>
      </c>
    </row>
    <row r="218" spans="1:14" x14ac:dyDescent="0.25">
      <c r="A218" s="33" t="s">
        <v>111</v>
      </c>
      <c r="B218" s="15"/>
      <c r="C218" s="16">
        <v>0</v>
      </c>
      <c r="D218" s="16">
        <v>32535</v>
      </c>
      <c r="E218" s="16">
        <v>1625</v>
      </c>
      <c r="F218" s="16">
        <v>0</v>
      </c>
      <c r="G218" s="16">
        <v>-2025</v>
      </c>
      <c r="H218" s="16">
        <v>28862</v>
      </c>
      <c r="I218" s="16">
        <v>96619</v>
      </c>
      <c r="J218" s="15"/>
      <c r="K218" s="15"/>
      <c r="L218" s="16">
        <v>906.26679999999988</v>
      </c>
      <c r="N218" s="23" t="s">
        <v>124</v>
      </c>
    </row>
    <row r="219" spans="1:14" x14ac:dyDescent="0.25">
      <c r="A219" s="33" t="s">
        <v>112</v>
      </c>
      <c r="B219" s="15"/>
      <c r="C219" s="16">
        <v>0</v>
      </c>
      <c r="D219" s="16">
        <v>31584</v>
      </c>
      <c r="E219" s="16">
        <v>3698</v>
      </c>
      <c r="F219" s="16">
        <v>0</v>
      </c>
      <c r="G219" s="16">
        <v>-3489</v>
      </c>
      <c r="H219" s="16">
        <v>24397</v>
      </c>
      <c r="I219" s="16">
        <v>100108</v>
      </c>
      <c r="J219" s="15"/>
      <c r="K219" s="15"/>
      <c r="L219" s="16">
        <v>766.06579999999997</v>
      </c>
      <c r="N219" s="23" t="s">
        <v>125</v>
      </c>
    </row>
    <row r="220" spans="1:14" ht="13" thickBot="1" x14ac:dyDescent="0.3">
      <c r="A220" s="41" t="s">
        <v>113</v>
      </c>
      <c r="C220" s="42">
        <v>0</v>
      </c>
      <c r="D220" s="42">
        <v>5688</v>
      </c>
      <c r="E220" s="42">
        <v>1512</v>
      </c>
      <c r="F220" s="42">
        <v>0</v>
      </c>
      <c r="G220" s="42">
        <v>14820</v>
      </c>
      <c r="H220" s="42">
        <v>18958</v>
      </c>
      <c r="I220" s="42">
        <v>85288</v>
      </c>
      <c r="J220" s="2"/>
      <c r="K220" s="2"/>
      <c r="L220" s="42">
        <v>595.2811999999999</v>
      </c>
      <c r="N220" s="43" t="s">
        <v>113</v>
      </c>
    </row>
    <row r="221" spans="1:14" ht="13" x14ac:dyDescent="0.3">
      <c r="A221" s="37">
        <v>2008</v>
      </c>
      <c r="B221" s="15"/>
      <c r="C221" s="16"/>
      <c r="D221" s="16"/>
      <c r="E221" s="16"/>
      <c r="F221" s="16"/>
      <c r="G221" s="16"/>
      <c r="H221" s="16"/>
      <c r="I221" s="16"/>
      <c r="M221" s="3"/>
      <c r="N221" s="37">
        <v>2008</v>
      </c>
    </row>
    <row r="222" spans="1:14" x14ac:dyDescent="0.25">
      <c r="A222" s="33" t="s">
        <v>102</v>
      </c>
      <c r="B222" s="15"/>
      <c r="C222" s="16">
        <v>0</v>
      </c>
      <c r="D222" s="16">
        <v>46996</v>
      </c>
      <c r="E222" s="16">
        <v>2141</v>
      </c>
      <c r="F222" s="16">
        <v>0</v>
      </c>
      <c r="G222" s="16">
        <v>-29504</v>
      </c>
      <c r="H222" s="16">
        <v>15327</v>
      </c>
      <c r="I222" s="16">
        <v>114792</v>
      </c>
      <c r="J222" s="15"/>
      <c r="K222" s="15"/>
      <c r="L222" s="16">
        <v>481.26779999999997</v>
      </c>
      <c r="N222" s="23" t="s">
        <v>115</v>
      </c>
    </row>
    <row r="223" spans="1:14" x14ac:dyDescent="0.25">
      <c r="A223" s="33" t="s">
        <v>103</v>
      </c>
      <c r="B223" s="15"/>
      <c r="C223" s="16">
        <v>0</v>
      </c>
      <c r="D223" s="16">
        <v>1982</v>
      </c>
      <c r="E223" s="16">
        <v>1775</v>
      </c>
      <c r="F223" s="16">
        <v>0</v>
      </c>
      <c r="G223" s="16">
        <v>20366</v>
      </c>
      <c r="H223" s="16">
        <v>20574</v>
      </c>
      <c r="I223" s="16">
        <v>94426</v>
      </c>
      <c r="J223" s="15"/>
      <c r="K223" s="15"/>
      <c r="L223" s="16">
        <v>646.02359999999999</v>
      </c>
      <c r="N223" s="23" t="s">
        <v>116</v>
      </c>
    </row>
    <row r="224" spans="1:14" x14ac:dyDescent="0.25">
      <c r="A224" s="33" t="s">
        <v>104</v>
      </c>
      <c r="B224" s="15"/>
      <c r="C224" s="16">
        <v>0</v>
      </c>
      <c r="D224" s="16">
        <v>41200</v>
      </c>
      <c r="E224" s="16">
        <v>1219</v>
      </c>
      <c r="F224" s="16">
        <v>0</v>
      </c>
      <c r="G224" s="16">
        <v>-19789</v>
      </c>
      <c r="H224" s="16">
        <v>20179</v>
      </c>
      <c r="I224" s="16">
        <v>114215</v>
      </c>
      <c r="J224" s="15"/>
      <c r="K224" s="15"/>
      <c r="L224" s="16">
        <v>633.62059999999997</v>
      </c>
      <c r="N224" s="23" t="s">
        <v>117</v>
      </c>
    </row>
    <row r="225" spans="1:15" x14ac:dyDescent="0.25">
      <c r="A225" s="33" t="s">
        <v>105</v>
      </c>
      <c r="B225" s="15"/>
      <c r="C225" s="16">
        <v>0</v>
      </c>
      <c r="D225" s="16">
        <v>43935</v>
      </c>
      <c r="E225" s="16">
        <v>666</v>
      </c>
      <c r="F225" s="16">
        <v>0</v>
      </c>
      <c r="G225" s="16">
        <v>-21139</v>
      </c>
      <c r="H225" s="16">
        <v>22129</v>
      </c>
      <c r="I225" s="16">
        <v>135354</v>
      </c>
      <c r="J225" s="15"/>
      <c r="K225" s="15"/>
      <c r="L225" s="16">
        <v>694.85059999999999</v>
      </c>
      <c r="N225" s="23" t="s">
        <v>118</v>
      </c>
    </row>
    <row r="226" spans="1:15" x14ac:dyDescent="0.25">
      <c r="A226" s="33" t="s">
        <v>106</v>
      </c>
      <c r="B226" s="15"/>
      <c r="C226" s="16">
        <v>0</v>
      </c>
      <c r="D226" s="16">
        <v>0</v>
      </c>
      <c r="E226" s="16">
        <v>145</v>
      </c>
      <c r="F226" s="16">
        <v>0</v>
      </c>
      <c r="G226" s="16">
        <v>21193</v>
      </c>
      <c r="H226" s="16">
        <v>21047</v>
      </c>
      <c r="I226" s="16">
        <v>114161</v>
      </c>
      <c r="J226" s="15"/>
      <c r="K226" s="15"/>
      <c r="L226" s="16">
        <v>660.87579999999991</v>
      </c>
      <c r="N226" s="23" t="s">
        <v>119</v>
      </c>
    </row>
    <row r="227" spans="1:15" x14ac:dyDescent="0.25">
      <c r="A227" s="33" t="s">
        <v>107</v>
      </c>
      <c r="B227" s="15"/>
      <c r="C227" s="16">
        <v>0</v>
      </c>
      <c r="D227" s="16">
        <v>0</v>
      </c>
      <c r="E227" s="16">
        <v>639</v>
      </c>
      <c r="F227" s="16">
        <v>0</v>
      </c>
      <c r="G227" s="16">
        <v>17499</v>
      </c>
      <c r="H227" s="16">
        <v>16860</v>
      </c>
      <c r="I227" s="16">
        <v>96662</v>
      </c>
      <c r="J227" s="15"/>
      <c r="K227" s="15"/>
      <c r="L227" s="16">
        <v>529.404</v>
      </c>
      <c r="N227" s="23" t="s">
        <v>120</v>
      </c>
    </row>
    <row r="228" spans="1:15" x14ac:dyDescent="0.25">
      <c r="A228" s="33" t="s">
        <v>108</v>
      </c>
      <c r="B228" s="15"/>
      <c r="C228" s="16">
        <v>0</v>
      </c>
      <c r="D228" s="16">
        <v>96957</v>
      </c>
      <c r="E228" s="16">
        <v>1129</v>
      </c>
      <c r="F228" s="16">
        <v>0</v>
      </c>
      <c r="G228" s="16">
        <v>-73771</v>
      </c>
      <c r="H228" s="16">
        <v>22058</v>
      </c>
      <c r="I228" s="16">
        <v>170433</v>
      </c>
      <c r="J228" s="15"/>
      <c r="K228" s="15"/>
      <c r="L228" s="16">
        <v>692.62119999999993</v>
      </c>
      <c r="N228" s="23" t="s">
        <v>121</v>
      </c>
    </row>
    <row r="229" spans="1:15" x14ac:dyDescent="0.25">
      <c r="A229" s="33" t="s">
        <v>109</v>
      </c>
      <c r="B229" s="15"/>
      <c r="C229" s="16">
        <v>0</v>
      </c>
      <c r="D229" s="16">
        <v>0</v>
      </c>
      <c r="E229" s="16">
        <v>732</v>
      </c>
      <c r="F229" s="16">
        <v>0</v>
      </c>
      <c r="G229" s="16">
        <v>11498</v>
      </c>
      <c r="H229" s="16">
        <v>10766</v>
      </c>
      <c r="I229" s="16">
        <v>158935</v>
      </c>
      <c r="J229" s="15"/>
      <c r="K229" s="15"/>
      <c r="L229" s="16">
        <v>338.05239999999998</v>
      </c>
      <c r="N229" s="23" t="s">
        <v>122</v>
      </c>
    </row>
    <row r="230" spans="1:15" x14ac:dyDescent="0.25">
      <c r="A230" s="33" t="s">
        <v>110</v>
      </c>
      <c r="B230" s="15"/>
      <c r="C230" s="16">
        <v>0</v>
      </c>
      <c r="D230" s="16">
        <v>3552</v>
      </c>
      <c r="E230" s="16">
        <v>1671</v>
      </c>
      <c r="F230" s="16">
        <v>0</v>
      </c>
      <c r="G230" s="16">
        <v>16622</v>
      </c>
      <c r="H230" s="16">
        <v>18500</v>
      </c>
      <c r="I230" s="16">
        <v>142313</v>
      </c>
      <c r="J230" s="15"/>
      <c r="K230" s="15"/>
      <c r="L230" s="16">
        <v>580.9</v>
      </c>
      <c r="N230" s="23" t="s">
        <v>123</v>
      </c>
    </row>
    <row r="231" spans="1:15" x14ac:dyDescent="0.25">
      <c r="A231" s="33" t="s">
        <v>111</v>
      </c>
      <c r="B231" s="15"/>
      <c r="C231" s="16">
        <v>0</v>
      </c>
      <c r="D231" s="16">
        <v>55106</v>
      </c>
      <c r="E231" s="16">
        <v>2536</v>
      </c>
      <c r="F231" s="16">
        <v>0</v>
      </c>
      <c r="G231" s="16">
        <v>-31756</v>
      </c>
      <c r="H231" s="16">
        <v>20808</v>
      </c>
      <c r="I231" s="16">
        <v>174069</v>
      </c>
      <c r="J231" s="15"/>
      <c r="K231" s="15"/>
      <c r="L231" s="16">
        <v>653.37119999999993</v>
      </c>
      <c r="N231" s="23" t="s">
        <v>124</v>
      </c>
    </row>
    <row r="232" spans="1:15" x14ac:dyDescent="0.25">
      <c r="A232" s="33" t="s">
        <v>112</v>
      </c>
      <c r="B232" s="15"/>
      <c r="C232" s="16">
        <v>0</v>
      </c>
      <c r="D232" s="16">
        <v>1996</v>
      </c>
      <c r="E232" s="16">
        <v>1657</v>
      </c>
      <c r="F232" s="16">
        <v>0</v>
      </c>
      <c r="G232" s="16">
        <v>16978</v>
      </c>
      <c r="H232" s="16">
        <v>16320</v>
      </c>
      <c r="I232" s="16">
        <v>157091</v>
      </c>
      <c r="J232" s="15"/>
      <c r="K232" s="15"/>
      <c r="L232" s="16">
        <v>512.44799999999998</v>
      </c>
      <c r="N232" s="23" t="s">
        <v>125</v>
      </c>
    </row>
    <row r="233" spans="1:15" ht="13" thickBot="1" x14ac:dyDescent="0.3">
      <c r="A233" s="41" t="s">
        <v>113</v>
      </c>
      <c r="C233" s="42">
        <v>0</v>
      </c>
      <c r="D233" s="42">
        <v>2582</v>
      </c>
      <c r="E233" s="42">
        <v>1172</v>
      </c>
      <c r="F233" s="42">
        <v>0</v>
      </c>
      <c r="G233" s="42">
        <v>14334</v>
      </c>
      <c r="H233" s="42">
        <v>15744</v>
      </c>
      <c r="I233" s="42">
        <v>142757</v>
      </c>
      <c r="J233" s="2"/>
      <c r="K233" s="2"/>
      <c r="L233" s="42">
        <v>494.36159999999995</v>
      </c>
      <c r="N233" s="43" t="s">
        <v>113</v>
      </c>
    </row>
    <row r="234" spans="1:15" ht="13" x14ac:dyDescent="0.3">
      <c r="A234" s="37">
        <v>2009</v>
      </c>
      <c r="B234" s="15"/>
      <c r="C234" s="16"/>
      <c r="D234" s="16"/>
      <c r="E234" s="16"/>
      <c r="F234" s="16"/>
      <c r="G234" s="16"/>
      <c r="H234" s="16"/>
      <c r="I234" s="16"/>
      <c r="M234" s="3"/>
      <c r="N234" s="37">
        <v>2009</v>
      </c>
    </row>
    <row r="235" spans="1:15" x14ac:dyDescent="0.25">
      <c r="A235" s="33" t="s">
        <v>102</v>
      </c>
      <c r="B235" s="16"/>
      <c r="C235" s="16">
        <v>0</v>
      </c>
      <c r="D235" s="16">
        <v>2002</v>
      </c>
      <c r="E235" s="16">
        <v>1316</v>
      </c>
      <c r="F235" s="16">
        <v>0</v>
      </c>
      <c r="G235" s="16">
        <v>15933</v>
      </c>
      <c r="H235" s="16">
        <v>16615</v>
      </c>
      <c r="I235" s="16">
        <v>126824</v>
      </c>
      <c r="J235" s="15"/>
      <c r="K235" s="15"/>
      <c r="L235" s="16">
        <v>521.71100000000001</v>
      </c>
      <c r="N235" s="23" t="s">
        <v>115</v>
      </c>
      <c r="O235" s="10"/>
    </row>
    <row r="236" spans="1:15" x14ac:dyDescent="0.25">
      <c r="A236" s="33" t="s">
        <v>103</v>
      </c>
      <c r="B236" s="15"/>
      <c r="C236" s="16">
        <v>0</v>
      </c>
      <c r="D236" s="16">
        <v>0</v>
      </c>
      <c r="E236" s="16">
        <v>1057</v>
      </c>
      <c r="F236" s="16">
        <v>0</v>
      </c>
      <c r="G236" s="16">
        <v>10983</v>
      </c>
      <c r="H236" s="16">
        <v>9880</v>
      </c>
      <c r="I236" s="16">
        <v>115841</v>
      </c>
      <c r="J236" s="15"/>
      <c r="K236" s="15"/>
      <c r="L236" s="16">
        <v>310.23200000000003</v>
      </c>
      <c r="N236" s="23" t="s">
        <v>116</v>
      </c>
      <c r="O236" s="10"/>
    </row>
    <row r="237" spans="1:15" x14ac:dyDescent="0.25">
      <c r="A237" s="33" t="s">
        <v>104</v>
      </c>
      <c r="B237" s="15"/>
      <c r="C237" s="16">
        <v>0</v>
      </c>
      <c r="D237" s="16">
        <v>29276</v>
      </c>
      <c r="E237" s="16">
        <v>508</v>
      </c>
      <c r="F237" s="16">
        <v>0</v>
      </c>
      <c r="G237" s="16">
        <v>-18245</v>
      </c>
      <c r="H237" s="16">
        <v>10524</v>
      </c>
      <c r="I237" s="16">
        <v>134086</v>
      </c>
      <c r="J237" s="15"/>
      <c r="K237" s="15"/>
      <c r="L237" s="16">
        <v>330.45359999999999</v>
      </c>
      <c r="N237" s="23" t="s">
        <v>117</v>
      </c>
      <c r="O237" s="10"/>
    </row>
    <row r="238" spans="1:15" x14ac:dyDescent="0.25">
      <c r="A238" s="33" t="s">
        <v>105</v>
      </c>
      <c r="B238" s="15"/>
      <c r="C238" s="16">
        <v>0</v>
      </c>
      <c r="D238" s="16">
        <v>0</v>
      </c>
      <c r="E238" s="16">
        <v>115</v>
      </c>
      <c r="F238" s="16">
        <v>0</v>
      </c>
      <c r="G238" s="16">
        <v>16902</v>
      </c>
      <c r="H238" s="16">
        <v>16572</v>
      </c>
      <c r="I238" s="16">
        <v>117184</v>
      </c>
      <c r="J238" s="15"/>
      <c r="K238" s="15"/>
      <c r="L238" s="16">
        <v>520.36080000000004</v>
      </c>
      <c r="N238" s="23" t="s">
        <v>118</v>
      </c>
      <c r="O238" s="10"/>
    </row>
    <row r="239" spans="1:15" x14ac:dyDescent="0.25">
      <c r="A239" s="33" t="s">
        <v>106</v>
      </c>
      <c r="B239" s="15"/>
      <c r="C239" s="16">
        <v>0</v>
      </c>
      <c r="D239" s="16">
        <v>24550</v>
      </c>
      <c r="E239" s="16">
        <v>122</v>
      </c>
      <c r="F239" s="16">
        <v>0</v>
      </c>
      <c r="G239" s="16">
        <v>-13398</v>
      </c>
      <c r="H239" s="16">
        <v>11043</v>
      </c>
      <c r="I239" s="16">
        <v>130582</v>
      </c>
      <c r="J239" s="15"/>
      <c r="K239" s="15"/>
      <c r="L239" s="16">
        <v>346.75020000000001</v>
      </c>
      <c r="N239" s="23" t="s">
        <v>119</v>
      </c>
      <c r="O239" s="10"/>
    </row>
    <row r="240" spans="1:15" x14ac:dyDescent="0.25">
      <c r="A240" s="33" t="s">
        <v>107</v>
      </c>
      <c r="B240" s="15"/>
      <c r="C240" s="16">
        <v>0</v>
      </c>
      <c r="D240" s="16">
        <v>25178</v>
      </c>
      <c r="E240" s="16">
        <v>244</v>
      </c>
      <c r="F240" s="16">
        <v>0</v>
      </c>
      <c r="G240" s="16">
        <v>-8467</v>
      </c>
      <c r="H240" s="16">
        <v>16467</v>
      </c>
      <c r="I240" s="16">
        <v>139049</v>
      </c>
      <c r="J240" s="15"/>
      <c r="K240" s="15"/>
      <c r="L240" s="16">
        <v>517.06380000000001</v>
      </c>
      <c r="N240" s="23" t="s">
        <v>120</v>
      </c>
      <c r="O240" s="10"/>
    </row>
    <row r="241" spans="1:15" x14ac:dyDescent="0.25">
      <c r="A241" s="33" t="s">
        <v>108</v>
      </c>
      <c r="B241" s="15"/>
      <c r="C241" s="16">
        <v>0</v>
      </c>
      <c r="D241" s="16">
        <v>47104</v>
      </c>
      <c r="E241" s="16">
        <v>248</v>
      </c>
      <c r="F241" s="16">
        <v>0</v>
      </c>
      <c r="G241" s="16">
        <v>-26292</v>
      </c>
      <c r="H241" s="16">
        <v>20564</v>
      </c>
      <c r="I241" s="16">
        <v>165341</v>
      </c>
      <c r="J241" s="15"/>
      <c r="K241" s="15"/>
      <c r="L241" s="16">
        <v>645.70960000000002</v>
      </c>
      <c r="N241" s="23" t="s">
        <v>121</v>
      </c>
      <c r="O241" s="10"/>
    </row>
    <row r="242" spans="1:15" x14ac:dyDescent="0.25">
      <c r="A242" s="33" t="s">
        <v>109</v>
      </c>
      <c r="B242" s="15"/>
      <c r="C242" s="16">
        <v>0</v>
      </c>
      <c r="D242" s="16">
        <v>2779</v>
      </c>
      <c r="E242" s="16">
        <v>514</v>
      </c>
      <c r="F242" s="16">
        <v>0</v>
      </c>
      <c r="G242" s="16">
        <v>16952</v>
      </c>
      <c r="H242" s="16">
        <v>19217</v>
      </c>
      <c r="I242" s="16">
        <v>148389</v>
      </c>
      <c r="J242" s="15"/>
      <c r="K242" s="15"/>
      <c r="L242" s="16">
        <v>603.41379999999992</v>
      </c>
      <c r="N242" s="23" t="s">
        <v>122</v>
      </c>
      <c r="O242" s="10"/>
    </row>
    <row r="243" spans="1:15" x14ac:dyDescent="0.25">
      <c r="A243" s="33" t="s">
        <v>110</v>
      </c>
      <c r="B243" s="15"/>
      <c r="C243" s="16">
        <v>0</v>
      </c>
      <c r="D243" s="16">
        <v>2549</v>
      </c>
      <c r="E243" s="16">
        <v>2231</v>
      </c>
      <c r="F243" s="16">
        <v>0</v>
      </c>
      <c r="G243" s="16">
        <v>13232</v>
      </c>
      <c r="H243" s="16">
        <v>13806</v>
      </c>
      <c r="I243" s="16">
        <v>135157</v>
      </c>
      <c r="J243" s="15"/>
      <c r="K243" s="15"/>
      <c r="L243" s="16">
        <v>433.50839999999994</v>
      </c>
      <c r="N243" s="23" t="s">
        <v>123</v>
      </c>
      <c r="O243" s="10"/>
    </row>
    <row r="244" spans="1:15" x14ac:dyDescent="0.25">
      <c r="A244" s="33" t="s">
        <v>111</v>
      </c>
      <c r="B244" s="15"/>
      <c r="C244" s="16">
        <v>0</v>
      </c>
      <c r="D244" s="16">
        <v>25890</v>
      </c>
      <c r="E244" s="16">
        <v>2694</v>
      </c>
      <c r="F244" s="16">
        <v>0</v>
      </c>
      <c r="G244" s="16">
        <v>-5467</v>
      </c>
      <c r="H244" s="16">
        <v>17727</v>
      </c>
      <c r="I244" s="16">
        <v>140624</v>
      </c>
      <c r="J244" s="15"/>
      <c r="K244" s="15"/>
      <c r="L244" s="16">
        <v>556.62779999999998</v>
      </c>
      <c r="N244" s="23" t="s">
        <v>124</v>
      </c>
      <c r="O244" s="10"/>
    </row>
    <row r="245" spans="1:15" x14ac:dyDescent="0.25">
      <c r="A245" s="33" t="s">
        <v>112</v>
      </c>
      <c r="B245" s="15"/>
      <c r="C245" s="16">
        <v>0</v>
      </c>
      <c r="D245" s="16">
        <v>4479</v>
      </c>
      <c r="E245" s="16">
        <v>1526</v>
      </c>
      <c r="F245" s="16">
        <v>0</v>
      </c>
      <c r="G245" s="16">
        <v>14151</v>
      </c>
      <c r="H245" s="16">
        <v>17504</v>
      </c>
      <c r="I245" s="16">
        <v>126473</v>
      </c>
      <c r="J245" s="15"/>
      <c r="K245" s="15"/>
      <c r="L245" s="16">
        <v>549.62559999999996</v>
      </c>
      <c r="N245" s="23" t="s">
        <v>125</v>
      </c>
      <c r="O245" s="10"/>
    </row>
    <row r="246" spans="1:15" ht="13" thickBot="1" x14ac:dyDescent="0.3">
      <c r="A246" s="41" t="s">
        <v>113</v>
      </c>
      <c r="C246" s="42">
        <v>0</v>
      </c>
      <c r="D246" s="42">
        <v>0</v>
      </c>
      <c r="E246" s="42">
        <v>1394</v>
      </c>
      <c r="F246" s="42">
        <v>0</v>
      </c>
      <c r="G246" s="42">
        <v>16812</v>
      </c>
      <c r="H246" s="42">
        <v>15418</v>
      </c>
      <c r="I246" s="42">
        <v>109661</v>
      </c>
      <c r="J246" s="2"/>
      <c r="K246" s="2"/>
      <c r="L246" s="42">
        <v>484.12519999999995</v>
      </c>
      <c r="N246" s="43" t="s">
        <v>113</v>
      </c>
    </row>
    <row r="247" spans="1:15" ht="13" x14ac:dyDescent="0.3">
      <c r="A247" s="37">
        <v>2010</v>
      </c>
      <c r="B247" s="15"/>
      <c r="C247" s="16"/>
      <c r="D247" s="16"/>
      <c r="E247" s="16"/>
      <c r="F247" s="16"/>
      <c r="G247" s="16"/>
      <c r="H247" s="16"/>
      <c r="I247" s="16"/>
      <c r="M247" s="3"/>
      <c r="N247" s="37">
        <v>2010</v>
      </c>
    </row>
    <row r="248" spans="1:15" x14ac:dyDescent="0.25">
      <c r="A248" s="33" t="s">
        <v>102</v>
      </c>
      <c r="B248" s="15"/>
      <c r="C248" s="16">
        <v>0</v>
      </c>
      <c r="D248" s="16">
        <v>2771</v>
      </c>
      <c r="E248" s="16">
        <v>1939</v>
      </c>
      <c r="F248" s="16">
        <v>0</v>
      </c>
      <c r="G248" s="16">
        <v>6760</v>
      </c>
      <c r="H248" s="16">
        <v>7589</v>
      </c>
      <c r="I248" s="16">
        <v>102901</v>
      </c>
      <c r="J248" s="15"/>
      <c r="K248" s="15"/>
      <c r="L248" s="16">
        <v>238.29459999999997</v>
      </c>
      <c r="N248" s="23" t="s">
        <v>115</v>
      </c>
      <c r="O248" s="10"/>
    </row>
    <row r="249" spans="1:15" x14ac:dyDescent="0.25">
      <c r="A249" s="33" t="s">
        <v>103</v>
      </c>
      <c r="B249" s="15"/>
      <c r="C249" s="16">
        <v>0</v>
      </c>
      <c r="D249" s="16">
        <v>1237</v>
      </c>
      <c r="E249" s="16">
        <v>1897</v>
      </c>
      <c r="F249" s="16">
        <v>0</v>
      </c>
      <c r="G249" s="16">
        <v>10109</v>
      </c>
      <c r="H249" s="16">
        <v>9442</v>
      </c>
      <c r="I249" s="16">
        <v>92792</v>
      </c>
      <c r="J249" s="15"/>
      <c r="K249" s="15"/>
      <c r="L249" s="16">
        <v>296.47879999999998</v>
      </c>
      <c r="N249" s="23" t="s">
        <v>116</v>
      </c>
      <c r="O249" s="10"/>
    </row>
    <row r="250" spans="1:15" x14ac:dyDescent="0.25">
      <c r="A250" s="33" t="s">
        <v>104</v>
      </c>
      <c r="B250" s="15"/>
      <c r="C250" s="16">
        <v>0</v>
      </c>
      <c r="D250" s="16">
        <v>1956</v>
      </c>
      <c r="E250" s="16">
        <v>1065</v>
      </c>
      <c r="F250" s="16">
        <v>0</v>
      </c>
      <c r="G250" s="16">
        <v>8718</v>
      </c>
      <c r="H250" s="16">
        <v>9609</v>
      </c>
      <c r="I250" s="16">
        <v>84074</v>
      </c>
      <c r="J250" s="15"/>
      <c r="K250" s="15"/>
      <c r="L250" s="16">
        <v>301.7226</v>
      </c>
      <c r="N250" s="23" t="s">
        <v>117</v>
      </c>
      <c r="O250" s="10"/>
    </row>
    <row r="251" spans="1:15" x14ac:dyDescent="0.25">
      <c r="A251" s="33" t="s">
        <v>105</v>
      </c>
      <c r="B251" s="15"/>
      <c r="C251" s="16">
        <v>0</v>
      </c>
      <c r="D251" s="16">
        <v>0</v>
      </c>
      <c r="E251" s="16">
        <v>218</v>
      </c>
      <c r="F251" s="16">
        <v>0</v>
      </c>
      <c r="G251" s="16">
        <v>11240</v>
      </c>
      <c r="H251" s="16">
        <v>11021</v>
      </c>
      <c r="I251" s="16">
        <v>72834</v>
      </c>
      <c r="J251" s="15"/>
      <c r="K251" s="15"/>
      <c r="L251" s="16">
        <v>346.05939999999998</v>
      </c>
      <c r="N251" s="23" t="s">
        <v>118</v>
      </c>
      <c r="O251" s="10"/>
    </row>
    <row r="252" spans="1:15" x14ac:dyDescent="0.25">
      <c r="A252" s="33" t="s">
        <v>106</v>
      </c>
      <c r="B252" s="15"/>
      <c r="C252" s="16">
        <v>0</v>
      </c>
      <c r="D252" s="16">
        <v>0</v>
      </c>
      <c r="E252" s="16">
        <v>390</v>
      </c>
      <c r="F252" s="16">
        <v>0</v>
      </c>
      <c r="G252" s="16">
        <v>18199</v>
      </c>
      <c r="H252" s="16">
        <v>17804</v>
      </c>
      <c r="I252" s="16">
        <v>54635</v>
      </c>
      <c r="J252" s="15"/>
      <c r="K252" s="15"/>
      <c r="L252" s="16">
        <v>559.04559999999992</v>
      </c>
      <c r="N252" s="23" t="s">
        <v>119</v>
      </c>
      <c r="O252" s="10"/>
    </row>
    <row r="253" spans="1:15" x14ac:dyDescent="0.25">
      <c r="A253" s="33" t="s">
        <v>107</v>
      </c>
      <c r="B253" s="15"/>
      <c r="C253" s="16">
        <v>0</v>
      </c>
      <c r="D253" s="16">
        <v>49</v>
      </c>
      <c r="E253" s="16">
        <v>330</v>
      </c>
      <c r="F253" s="16">
        <v>0</v>
      </c>
      <c r="G253" s="16">
        <v>18456</v>
      </c>
      <c r="H253" s="16">
        <v>18164</v>
      </c>
      <c r="I253" s="16">
        <v>36179</v>
      </c>
      <c r="J253" s="15"/>
      <c r="K253" s="15"/>
      <c r="L253" s="16">
        <v>570.34960000000001</v>
      </c>
      <c r="N253" s="23" t="s">
        <v>120</v>
      </c>
      <c r="O253" s="10"/>
    </row>
    <row r="254" spans="1:15" x14ac:dyDescent="0.25">
      <c r="A254" s="33" t="s">
        <v>129</v>
      </c>
      <c r="B254" s="15"/>
      <c r="C254" s="16">
        <v>0</v>
      </c>
      <c r="D254" s="16">
        <v>27614</v>
      </c>
      <c r="E254" s="16">
        <v>89</v>
      </c>
      <c r="F254" s="16">
        <v>0</v>
      </c>
      <c r="G254" s="16">
        <v>-14549</v>
      </c>
      <c r="H254" s="16">
        <v>12976</v>
      </c>
      <c r="I254" s="16">
        <v>50728</v>
      </c>
      <c r="J254" s="15"/>
      <c r="K254" s="15"/>
      <c r="L254" s="16">
        <v>407.44639999999998</v>
      </c>
      <c r="N254" s="23" t="s">
        <v>121</v>
      </c>
    </row>
    <row r="255" spans="1:15" x14ac:dyDescent="0.25">
      <c r="A255" s="33" t="s">
        <v>122</v>
      </c>
      <c r="C255" s="16">
        <v>0</v>
      </c>
      <c r="D255" s="16">
        <v>1724</v>
      </c>
      <c r="E255" s="16">
        <v>724</v>
      </c>
      <c r="F255" s="16">
        <v>0</v>
      </c>
      <c r="G255" s="16">
        <v>10884</v>
      </c>
      <c r="H255" s="16">
        <v>11873</v>
      </c>
      <c r="I255" s="16">
        <v>39844</v>
      </c>
      <c r="J255" s="15"/>
      <c r="K255" s="15"/>
      <c r="L255" s="16">
        <v>372.81220000000002</v>
      </c>
      <c r="N255" s="23" t="s">
        <v>122</v>
      </c>
    </row>
    <row r="256" spans="1:15" x14ac:dyDescent="0.25">
      <c r="A256" s="33" t="s">
        <v>123</v>
      </c>
      <c r="C256" s="16">
        <v>0</v>
      </c>
      <c r="D256" s="16">
        <v>24963</v>
      </c>
      <c r="E256" s="16">
        <v>1231</v>
      </c>
      <c r="F256" s="16">
        <v>0</v>
      </c>
      <c r="G256" s="16">
        <v>-9909</v>
      </c>
      <c r="H256" s="16">
        <v>13821</v>
      </c>
      <c r="I256" s="16">
        <v>49753</v>
      </c>
      <c r="J256" s="15"/>
      <c r="K256" s="15"/>
      <c r="L256" s="16">
        <v>433.97939999999994</v>
      </c>
      <c r="N256" s="23" t="s">
        <v>123</v>
      </c>
    </row>
    <row r="257" spans="1:14" x14ac:dyDescent="0.25">
      <c r="A257" s="33" t="s">
        <v>131</v>
      </c>
      <c r="C257" s="3">
        <v>0</v>
      </c>
      <c r="D257" s="3">
        <v>5189</v>
      </c>
      <c r="E257" s="3">
        <v>1898</v>
      </c>
      <c r="F257" s="3">
        <v>0</v>
      </c>
      <c r="G257" s="3">
        <v>18923</v>
      </c>
      <c r="H257" s="16">
        <v>22229</v>
      </c>
      <c r="I257" s="16">
        <v>30830</v>
      </c>
      <c r="J257" s="15"/>
      <c r="K257" s="15"/>
      <c r="L257" s="16">
        <v>697.99059999999997</v>
      </c>
      <c r="N257" s="23" t="s">
        <v>124</v>
      </c>
    </row>
    <row r="258" spans="1:14" x14ac:dyDescent="0.25">
      <c r="A258" s="33" t="s">
        <v>125</v>
      </c>
      <c r="C258" s="3">
        <v>0</v>
      </c>
      <c r="D258" s="3">
        <v>27670</v>
      </c>
      <c r="E258" s="3">
        <v>1572</v>
      </c>
      <c r="F258" s="3">
        <v>0</v>
      </c>
      <c r="G258" s="3">
        <v>-9736</v>
      </c>
      <c r="H258" s="16">
        <v>16352</v>
      </c>
      <c r="I258" s="16">
        <v>40566</v>
      </c>
      <c r="J258" s="15"/>
      <c r="K258" s="15"/>
      <c r="L258" s="16">
        <v>513.45280000000002</v>
      </c>
      <c r="N258" s="23" t="s">
        <v>125</v>
      </c>
    </row>
    <row r="259" spans="1:14" ht="13" thickBot="1" x14ac:dyDescent="0.3">
      <c r="A259" s="41" t="s">
        <v>113</v>
      </c>
      <c r="C259" s="42">
        <v>0</v>
      </c>
      <c r="D259" s="42">
        <v>26084</v>
      </c>
      <c r="E259" s="42">
        <v>1496</v>
      </c>
      <c r="F259" s="42">
        <v>0</v>
      </c>
      <c r="G259" s="42">
        <v>-10583</v>
      </c>
      <c r="H259" s="42">
        <v>14001</v>
      </c>
      <c r="I259" s="42">
        <v>51149</v>
      </c>
      <c r="J259" s="2"/>
      <c r="K259" s="2"/>
      <c r="L259" s="42">
        <v>439.63139999999999</v>
      </c>
      <c r="N259" s="43" t="s">
        <v>113</v>
      </c>
    </row>
    <row r="260" spans="1:14" ht="13" x14ac:dyDescent="0.3">
      <c r="A260" s="37">
        <v>2011</v>
      </c>
      <c r="B260" s="15"/>
      <c r="C260" s="16"/>
      <c r="D260" s="16"/>
      <c r="E260" s="16"/>
      <c r="F260" s="16"/>
      <c r="G260" s="16"/>
      <c r="H260" s="16"/>
      <c r="I260" s="16"/>
      <c r="M260" s="3"/>
      <c r="N260" s="37">
        <v>2011</v>
      </c>
    </row>
    <row r="261" spans="1:14" x14ac:dyDescent="0.25">
      <c r="A261" s="33" t="s">
        <v>102</v>
      </c>
      <c r="C261" s="3">
        <v>0</v>
      </c>
      <c r="D261" s="3">
        <v>1335</v>
      </c>
      <c r="E261" s="3">
        <v>1287</v>
      </c>
      <c r="F261" s="3">
        <v>0</v>
      </c>
      <c r="G261" s="3">
        <v>7718</v>
      </c>
      <c r="H261" s="16">
        <v>7765</v>
      </c>
      <c r="I261" s="16">
        <v>43431</v>
      </c>
      <c r="J261" s="15"/>
      <c r="K261" s="15"/>
      <c r="L261" s="16">
        <v>243.821</v>
      </c>
      <c r="N261" s="23" t="s">
        <v>115</v>
      </c>
    </row>
    <row r="262" spans="1:14" x14ac:dyDescent="0.25">
      <c r="A262" s="33" t="s">
        <v>103</v>
      </c>
      <c r="C262" s="3">
        <v>0</v>
      </c>
      <c r="D262" s="3">
        <v>30087</v>
      </c>
      <c r="E262" s="3">
        <v>976</v>
      </c>
      <c r="F262" s="3">
        <v>0</v>
      </c>
      <c r="G262" s="3">
        <v>-18384</v>
      </c>
      <c r="H262" s="16">
        <v>10726</v>
      </c>
      <c r="I262" s="16">
        <v>61815</v>
      </c>
      <c r="J262" s="15"/>
      <c r="K262" s="15"/>
      <c r="L262" s="16">
        <v>336.79639999999995</v>
      </c>
      <c r="N262" s="23" t="s">
        <v>116</v>
      </c>
    </row>
    <row r="263" spans="1:14" x14ac:dyDescent="0.25">
      <c r="A263" s="33" t="s">
        <v>104</v>
      </c>
      <c r="C263" s="3">
        <v>0</v>
      </c>
      <c r="D263" s="3">
        <v>102</v>
      </c>
      <c r="E263" s="3">
        <v>777</v>
      </c>
      <c r="F263" s="3">
        <v>0</v>
      </c>
      <c r="G263" s="3">
        <v>19101</v>
      </c>
      <c r="H263" s="16">
        <v>18414</v>
      </c>
      <c r="I263" s="16">
        <v>42714</v>
      </c>
      <c r="J263" s="15"/>
      <c r="K263" s="15"/>
      <c r="L263" s="16">
        <v>578.19960000000003</v>
      </c>
      <c r="N263" s="23" t="s">
        <v>117</v>
      </c>
    </row>
    <row r="264" spans="1:14" x14ac:dyDescent="0.25">
      <c r="A264" s="33" t="s">
        <v>105</v>
      </c>
      <c r="C264" s="3">
        <v>0</v>
      </c>
      <c r="D264" s="3">
        <v>28226</v>
      </c>
      <c r="E264" s="3">
        <v>118</v>
      </c>
      <c r="F264" s="3">
        <v>0</v>
      </c>
      <c r="G264" s="3">
        <v>-13043</v>
      </c>
      <c r="H264" s="16">
        <v>15064</v>
      </c>
      <c r="I264" s="16">
        <v>55757</v>
      </c>
      <c r="J264" s="15"/>
      <c r="K264" s="15"/>
      <c r="L264" s="16">
        <v>473.00959999999998</v>
      </c>
      <c r="N264" s="23" t="s">
        <v>118</v>
      </c>
    </row>
    <row r="265" spans="1:14" x14ac:dyDescent="0.25">
      <c r="A265" s="33" t="s">
        <v>137</v>
      </c>
      <c r="C265" s="3">
        <v>0</v>
      </c>
      <c r="D265" s="3">
        <v>353</v>
      </c>
      <c r="E265" s="3">
        <v>145</v>
      </c>
      <c r="F265" s="3">
        <v>0</v>
      </c>
      <c r="G265" s="3">
        <v>19927</v>
      </c>
      <c r="H265" s="16">
        <v>20125</v>
      </c>
      <c r="I265" s="16">
        <v>35830</v>
      </c>
      <c r="J265" s="15"/>
      <c r="K265" s="15"/>
      <c r="L265" s="16">
        <v>631.92499999999995</v>
      </c>
      <c r="N265" s="23" t="s">
        <v>119</v>
      </c>
    </row>
    <row r="266" spans="1:14" x14ac:dyDescent="0.25">
      <c r="A266" s="33" t="s">
        <v>138</v>
      </c>
      <c r="C266" s="3">
        <v>0</v>
      </c>
      <c r="D266" s="3">
        <v>27353</v>
      </c>
      <c r="E266" s="3">
        <v>168</v>
      </c>
      <c r="F266" s="3">
        <v>0</v>
      </c>
      <c r="G266" s="3">
        <v>-4526</v>
      </c>
      <c r="H266" s="16">
        <v>22683</v>
      </c>
      <c r="I266" s="16">
        <v>40356</v>
      </c>
      <c r="J266" s="15"/>
      <c r="K266" s="15"/>
      <c r="L266" s="16">
        <v>712.24619999999993</v>
      </c>
      <c r="N266" s="23" t="s">
        <v>120</v>
      </c>
    </row>
    <row r="267" spans="1:14" x14ac:dyDescent="0.25">
      <c r="A267" s="33" t="s">
        <v>129</v>
      </c>
      <c r="C267" s="3">
        <v>0</v>
      </c>
      <c r="D267" s="3">
        <v>52274</v>
      </c>
      <c r="E267" s="3">
        <v>212</v>
      </c>
      <c r="F267" s="3">
        <v>0</v>
      </c>
      <c r="G267" s="3">
        <v>-32459</v>
      </c>
      <c r="H267" s="16">
        <v>19388</v>
      </c>
      <c r="I267" s="16">
        <v>72815</v>
      </c>
      <c r="J267" s="15"/>
      <c r="K267" s="15"/>
      <c r="L267" s="16">
        <v>608.78319999999997</v>
      </c>
      <c r="N267" s="23" t="s">
        <v>121</v>
      </c>
    </row>
    <row r="268" spans="1:14" x14ac:dyDescent="0.25">
      <c r="A268" s="33" t="s">
        <v>122</v>
      </c>
      <c r="C268" s="3">
        <v>0</v>
      </c>
      <c r="D268" s="3">
        <v>27366</v>
      </c>
      <c r="E268" s="3">
        <v>656</v>
      </c>
      <c r="F268" s="3">
        <v>0</v>
      </c>
      <c r="G268" s="3">
        <v>-8898</v>
      </c>
      <c r="H268" s="16">
        <v>17812</v>
      </c>
      <c r="I268" s="16">
        <v>81713</v>
      </c>
      <c r="J268" s="15"/>
      <c r="K268" s="15"/>
      <c r="L268" s="16">
        <v>559.29679999999996</v>
      </c>
      <c r="N268" s="23" t="s">
        <v>122</v>
      </c>
    </row>
    <row r="269" spans="1:14" x14ac:dyDescent="0.25">
      <c r="A269" s="33" t="s">
        <v>123</v>
      </c>
      <c r="C269" s="3">
        <v>0</v>
      </c>
      <c r="D269" s="3">
        <v>225</v>
      </c>
      <c r="E269" s="3">
        <v>2069</v>
      </c>
      <c r="F269" s="3">
        <v>0</v>
      </c>
      <c r="G269" s="3">
        <v>19911</v>
      </c>
      <c r="H269" s="16">
        <v>18034</v>
      </c>
      <c r="I269" s="16">
        <v>61802</v>
      </c>
      <c r="J269" s="15"/>
      <c r="K269" s="15"/>
      <c r="L269" s="16">
        <v>566.26760000000002</v>
      </c>
      <c r="N269" s="23" t="s">
        <v>123</v>
      </c>
    </row>
    <row r="270" spans="1:14" x14ac:dyDescent="0.25">
      <c r="A270" s="33" t="s">
        <v>131</v>
      </c>
      <c r="C270" s="3">
        <v>0</v>
      </c>
      <c r="D270" s="3">
        <v>300</v>
      </c>
      <c r="E270" s="3">
        <v>1458</v>
      </c>
      <c r="F270" s="3">
        <v>0</v>
      </c>
      <c r="G270" s="3">
        <v>21841</v>
      </c>
      <c r="H270" s="16">
        <v>20675</v>
      </c>
      <c r="I270" s="16">
        <v>39961</v>
      </c>
      <c r="J270" s="15"/>
      <c r="K270" s="15"/>
      <c r="L270" s="16">
        <v>649.19500000000005</v>
      </c>
      <c r="N270" s="23" t="s">
        <v>124</v>
      </c>
    </row>
    <row r="271" spans="1:14" x14ac:dyDescent="0.25">
      <c r="A271" s="33" t="s">
        <v>125</v>
      </c>
      <c r="C271" s="3">
        <v>0</v>
      </c>
      <c r="D271" s="3">
        <v>30349</v>
      </c>
      <c r="E271" s="3">
        <v>1501</v>
      </c>
      <c r="F271" s="3">
        <v>0</v>
      </c>
      <c r="G271" s="3">
        <v>-12106</v>
      </c>
      <c r="H271" s="16">
        <v>16741</v>
      </c>
      <c r="I271" s="16">
        <v>52067</v>
      </c>
      <c r="J271" s="15"/>
      <c r="K271" s="15"/>
      <c r="L271" s="16">
        <v>525.66740000000004</v>
      </c>
      <c r="N271" s="23" t="s">
        <v>125</v>
      </c>
    </row>
    <row r="272" spans="1:14" ht="13" thickBot="1" x14ac:dyDescent="0.3">
      <c r="A272" s="41" t="s">
        <v>113</v>
      </c>
      <c r="C272" s="42">
        <v>0</v>
      </c>
      <c r="D272" s="42">
        <v>57266</v>
      </c>
      <c r="E272" s="42">
        <v>794</v>
      </c>
      <c r="F272" s="42">
        <v>0</v>
      </c>
      <c r="G272" s="42">
        <v>-37223</v>
      </c>
      <c r="H272" s="42">
        <v>19248</v>
      </c>
      <c r="I272" s="42">
        <v>89290</v>
      </c>
      <c r="J272" s="2"/>
      <c r="K272" s="2"/>
      <c r="L272" s="42">
        <v>604.38720000000001</v>
      </c>
      <c r="N272" s="43" t="s">
        <v>113</v>
      </c>
    </row>
    <row r="273" spans="1:14" ht="13" x14ac:dyDescent="0.3">
      <c r="A273" s="37">
        <v>2012</v>
      </c>
      <c r="B273" s="15"/>
      <c r="C273" s="16"/>
      <c r="D273" s="16"/>
      <c r="E273" s="16"/>
      <c r="F273" s="16"/>
      <c r="G273" s="16"/>
      <c r="H273" s="16"/>
      <c r="I273" s="16"/>
      <c r="M273" s="3"/>
      <c r="N273" s="37">
        <v>2012</v>
      </c>
    </row>
    <row r="274" spans="1:14" x14ac:dyDescent="0.25">
      <c r="A274" s="33" t="s">
        <v>153</v>
      </c>
      <c r="C274" s="3">
        <v>0</v>
      </c>
      <c r="D274" s="3">
        <v>400</v>
      </c>
      <c r="E274" s="3">
        <v>1167</v>
      </c>
      <c r="F274" s="3">
        <v>0</v>
      </c>
      <c r="G274" s="3">
        <v>15414</v>
      </c>
      <c r="H274" s="16">
        <v>14619</v>
      </c>
      <c r="I274" s="16">
        <v>73876</v>
      </c>
      <c r="J274" s="15"/>
      <c r="K274" s="15"/>
      <c r="L274" s="16">
        <v>459.03659999999996</v>
      </c>
      <c r="N274" s="23" t="s">
        <v>115</v>
      </c>
    </row>
    <row r="275" spans="1:14" x14ac:dyDescent="0.25">
      <c r="A275" s="33" t="s">
        <v>154</v>
      </c>
      <c r="C275" s="3">
        <v>0</v>
      </c>
      <c r="D275" s="3">
        <v>31908</v>
      </c>
      <c r="E275" s="3">
        <v>789</v>
      </c>
      <c r="F275" s="3">
        <v>0</v>
      </c>
      <c r="G275" s="3">
        <v>-14421</v>
      </c>
      <c r="H275" s="16">
        <v>16699</v>
      </c>
      <c r="I275" s="16">
        <v>88297</v>
      </c>
      <c r="J275" s="15"/>
      <c r="K275" s="15"/>
      <c r="L275" s="16">
        <v>524.34860000000003</v>
      </c>
      <c r="N275" s="23" t="s">
        <v>116</v>
      </c>
    </row>
    <row r="276" spans="1:14" x14ac:dyDescent="0.25">
      <c r="A276" s="33" t="s">
        <v>155</v>
      </c>
      <c r="C276" s="3">
        <v>0</v>
      </c>
      <c r="D276" s="3">
        <v>24766</v>
      </c>
      <c r="E276" s="3">
        <v>266</v>
      </c>
      <c r="F276" s="3">
        <v>0</v>
      </c>
      <c r="G276" s="3">
        <v>-5948</v>
      </c>
      <c r="H276" s="16">
        <v>18541</v>
      </c>
      <c r="I276" s="16">
        <v>94245</v>
      </c>
      <c r="J276" s="15"/>
      <c r="K276" s="15"/>
      <c r="L276" s="16">
        <v>582.18740000000003</v>
      </c>
      <c r="N276" s="23" t="s">
        <v>117</v>
      </c>
    </row>
    <row r="277" spans="1:14" x14ac:dyDescent="0.25">
      <c r="A277" s="33" t="s">
        <v>118</v>
      </c>
      <c r="C277" s="3">
        <v>0</v>
      </c>
      <c r="D277" s="3">
        <v>402</v>
      </c>
      <c r="E277" s="3">
        <v>220</v>
      </c>
      <c r="F277" s="3">
        <v>0</v>
      </c>
      <c r="G277" s="3">
        <v>20693</v>
      </c>
      <c r="H277" s="16">
        <v>20875</v>
      </c>
      <c r="I277" s="16">
        <v>73552</v>
      </c>
      <c r="J277" s="15"/>
      <c r="K277" s="15"/>
      <c r="L277" s="16">
        <v>655.47500000000002</v>
      </c>
      <c r="N277" s="23" t="s">
        <v>118</v>
      </c>
    </row>
    <row r="278" spans="1:14" x14ac:dyDescent="0.25">
      <c r="A278" s="33" t="s">
        <v>137</v>
      </c>
      <c r="C278" s="3">
        <v>0</v>
      </c>
      <c r="D278" s="3">
        <v>25720</v>
      </c>
      <c r="E278" s="3">
        <v>107</v>
      </c>
      <c r="F278" s="3">
        <v>0</v>
      </c>
      <c r="G278" s="3">
        <v>-5037</v>
      </c>
      <c r="H278" s="16">
        <v>20554</v>
      </c>
      <c r="I278" s="16">
        <v>78589</v>
      </c>
      <c r="J278" s="15"/>
      <c r="K278" s="15"/>
      <c r="L278" s="16">
        <v>645.39559999999994</v>
      </c>
      <c r="N278" s="23" t="s">
        <v>119</v>
      </c>
    </row>
    <row r="279" spans="1:14" x14ac:dyDescent="0.25">
      <c r="A279" s="33" t="s">
        <v>138</v>
      </c>
      <c r="C279" s="3">
        <v>0</v>
      </c>
      <c r="D279" s="3">
        <v>102</v>
      </c>
      <c r="E279" s="3">
        <v>48</v>
      </c>
      <c r="F279" s="3">
        <v>0</v>
      </c>
      <c r="G279" s="3">
        <v>23237</v>
      </c>
      <c r="H279" s="16">
        <v>23278</v>
      </c>
      <c r="I279" s="16">
        <v>55352</v>
      </c>
      <c r="J279" s="15"/>
      <c r="K279" s="15"/>
      <c r="L279" s="16">
        <v>730.92919999999992</v>
      </c>
      <c r="N279" s="23" t="s">
        <v>120</v>
      </c>
    </row>
    <row r="280" spans="1:14" x14ac:dyDescent="0.25">
      <c r="A280" s="33" t="s">
        <v>129</v>
      </c>
      <c r="C280" s="3">
        <v>0</v>
      </c>
      <c r="D280" s="3">
        <v>52647</v>
      </c>
      <c r="E280" s="3">
        <v>233</v>
      </c>
      <c r="F280" s="3">
        <v>0</v>
      </c>
      <c r="G280" s="3">
        <v>-39117</v>
      </c>
      <c r="H280" s="16">
        <v>13297</v>
      </c>
      <c r="I280" s="16">
        <v>94469</v>
      </c>
      <c r="J280" s="15"/>
      <c r="K280" s="15"/>
      <c r="L280" s="16">
        <v>417.5258</v>
      </c>
      <c r="N280" s="23" t="s">
        <v>121</v>
      </c>
    </row>
    <row r="281" spans="1:14" x14ac:dyDescent="0.25">
      <c r="A281" s="33" t="s">
        <v>122</v>
      </c>
      <c r="C281" s="3">
        <v>0</v>
      </c>
      <c r="D281" s="3">
        <v>277</v>
      </c>
      <c r="E281" s="3">
        <v>297</v>
      </c>
      <c r="F281" s="3">
        <v>0</v>
      </c>
      <c r="G281" s="3">
        <v>20069</v>
      </c>
      <c r="H281" s="16">
        <v>20124</v>
      </c>
      <c r="I281" s="16">
        <v>74400</v>
      </c>
      <c r="J281" s="15"/>
      <c r="K281" s="15"/>
      <c r="L281" s="16">
        <v>631.89359999999999</v>
      </c>
      <c r="N281" s="23" t="s">
        <v>122</v>
      </c>
    </row>
    <row r="282" spans="1:14" x14ac:dyDescent="0.25">
      <c r="A282" s="33" t="s">
        <v>123</v>
      </c>
      <c r="C282" s="3">
        <v>0</v>
      </c>
      <c r="D282" s="3">
        <v>30404</v>
      </c>
      <c r="E282" s="3">
        <v>746</v>
      </c>
      <c r="F282" s="3">
        <v>0</v>
      </c>
      <c r="G282" s="3">
        <v>-9498</v>
      </c>
      <c r="H282" s="16">
        <v>20156</v>
      </c>
      <c r="I282" s="16">
        <v>83898</v>
      </c>
      <c r="J282" s="15"/>
      <c r="K282" s="15"/>
      <c r="L282" s="16">
        <v>632.89840000000004</v>
      </c>
      <c r="N282" s="23" t="s">
        <v>123</v>
      </c>
    </row>
    <row r="283" spans="1:14" x14ac:dyDescent="0.25">
      <c r="A283" s="33" t="s">
        <v>131</v>
      </c>
      <c r="C283" s="3">
        <v>0</v>
      </c>
      <c r="D283" s="3">
        <v>2769</v>
      </c>
      <c r="E283" s="3">
        <v>1365</v>
      </c>
      <c r="F283" s="3">
        <v>0</v>
      </c>
      <c r="G283" s="3">
        <v>15478</v>
      </c>
      <c r="H283" s="16">
        <v>16730</v>
      </c>
      <c r="I283" s="16">
        <v>68420</v>
      </c>
      <c r="J283" s="15"/>
      <c r="K283" s="15"/>
      <c r="L283" s="16">
        <v>525.322</v>
      </c>
      <c r="N283" s="23" t="s">
        <v>124</v>
      </c>
    </row>
    <row r="284" spans="1:14" x14ac:dyDescent="0.25">
      <c r="A284" s="33" t="s">
        <v>125</v>
      </c>
      <c r="C284" s="3">
        <v>0</v>
      </c>
      <c r="D284" s="3">
        <v>51</v>
      </c>
      <c r="E284" s="3">
        <v>966</v>
      </c>
      <c r="F284" s="3">
        <v>0</v>
      </c>
      <c r="G284" s="3">
        <v>15258</v>
      </c>
      <c r="H284" s="16">
        <v>14331</v>
      </c>
      <c r="I284" s="16">
        <v>53162</v>
      </c>
      <c r="J284" s="15"/>
      <c r="K284" s="15"/>
      <c r="L284" s="16">
        <v>449.99339999999995</v>
      </c>
      <c r="N284" s="23" t="s">
        <v>125</v>
      </c>
    </row>
    <row r="285" spans="1:14" ht="13" thickBot="1" x14ac:dyDescent="0.3">
      <c r="A285" s="41" t="s">
        <v>113</v>
      </c>
      <c r="C285" s="42">
        <v>0</v>
      </c>
      <c r="D285" s="42">
        <v>26834</v>
      </c>
      <c r="E285" s="42">
        <v>748</v>
      </c>
      <c r="F285" s="42">
        <v>0</v>
      </c>
      <c r="G285" s="42">
        <v>-11511</v>
      </c>
      <c r="H285" s="42">
        <v>14575</v>
      </c>
      <c r="I285" s="42">
        <v>64673</v>
      </c>
      <c r="J285" s="2"/>
      <c r="K285" s="2"/>
      <c r="L285" s="42">
        <v>457.65499999999997</v>
      </c>
      <c r="N285" s="43" t="s">
        <v>113</v>
      </c>
    </row>
    <row r="286" spans="1:14" ht="13" x14ac:dyDescent="0.3">
      <c r="A286" s="37">
        <v>2013</v>
      </c>
      <c r="B286" s="15"/>
      <c r="C286" s="16"/>
      <c r="D286" s="16"/>
      <c r="E286" s="16"/>
      <c r="F286" s="16"/>
      <c r="G286" s="16"/>
      <c r="H286" s="16"/>
      <c r="I286" s="16"/>
      <c r="M286" s="3"/>
      <c r="N286" s="37">
        <v>2013</v>
      </c>
    </row>
    <row r="287" spans="1:14" x14ac:dyDescent="0.25">
      <c r="A287" s="33" t="s">
        <v>153</v>
      </c>
      <c r="C287" s="3">
        <v>0</v>
      </c>
      <c r="D287" s="3">
        <v>28419</v>
      </c>
      <c r="E287" s="3">
        <v>604</v>
      </c>
      <c r="F287" s="3">
        <v>0</v>
      </c>
      <c r="G287" s="3">
        <v>-13108</v>
      </c>
      <c r="H287" s="16">
        <v>14707</v>
      </c>
      <c r="I287" s="16">
        <v>77781</v>
      </c>
      <c r="J287" s="15"/>
      <c r="K287" s="15"/>
      <c r="L287" s="16">
        <v>461.7998</v>
      </c>
      <c r="N287" s="23" t="s">
        <v>115</v>
      </c>
    </row>
    <row r="288" spans="1:14" x14ac:dyDescent="0.25">
      <c r="A288" s="33" t="s">
        <v>154</v>
      </c>
      <c r="C288" s="3">
        <v>0</v>
      </c>
      <c r="D288" s="3">
        <v>2609</v>
      </c>
      <c r="E288" s="3">
        <v>512</v>
      </c>
      <c r="F288" s="3">
        <v>0</v>
      </c>
      <c r="G288" s="3">
        <v>6674</v>
      </c>
      <c r="H288" s="16">
        <v>9321</v>
      </c>
      <c r="I288" s="16">
        <v>71107</v>
      </c>
      <c r="J288" s="15"/>
      <c r="K288" s="15"/>
      <c r="L288" s="16">
        <v>292.67939999999999</v>
      </c>
      <c r="N288" s="23" t="s">
        <v>116</v>
      </c>
    </row>
    <row r="289" spans="1:14" x14ac:dyDescent="0.25">
      <c r="A289" s="33" t="s">
        <v>155</v>
      </c>
      <c r="C289" s="3">
        <v>0</v>
      </c>
      <c r="D289" s="3">
        <v>30629</v>
      </c>
      <c r="E289" s="3">
        <v>671</v>
      </c>
      <c r="F289" s="3">
        <v>0</v>
      </c>
      <c r="G289" s="3">
        <v>-20459</v>
      </c>
      <c r="H289" s="16">
        <v>9498</v>
      </c>
      <c r="I289" s="16">
        <v>91566</v>
      </c>
      <c r="J289" s="15"/>
      <c r="K289" s="15"/>
      <c r="L289" s="16">
        <v>298.23720000000003</v>
      </c>
      <c r="N289" s="23" t="s">
        <v>117</v>
      </c>
    </row>
    <row r="290" spans="1:14" x14ac:dyDescent="0.25">
      <c r="A290" s="33" t="s">
        <v>118</v>
      </c>
      <c r="C290" s="3">
        <v>0</v>
      </c>
      <c r="D290" s="3">
        <v>51</v>
      </c>
      <c r="E290" s="3">
        <v>229</v>
      </c>
      <c r="F290" s="3">
        <v>0</v>
      </c>
      <c r="G290" s="3">
        <v>13991</v>
      </c>
      <c r="H290" s="16">
        <v>13813</v>
      </c>
      <c r="I290" s="16">
        <v>77575</v>
      </c>
      <c r="J290" s="15"/>
      <c r="K290" s="15"/>
      <c r="L290" s="16">
        <v>433.72819999999996</v>
      </c>
      <c r="N290" s="23" t="s">
        <v>118</v>
      </c>
    </row>
    <row r="291" spans="1:14" x14ac:dyDescent="0.25">
      <c r="A291" s="33" t="s">
        <v>137</v>
      </c>
      <c r="C291" s="3">
        <v>0</v>
      </c>
      <c r="D291" s="3">
        <v>30202</v>
      </c>
      <c r="E291" s="3">
        <v>71</v>
      </c>
      <c r="F291" s="3">
        <v>0</v>
      </c>
      <c r="G291" s="3">
        <v>-16476</v>
      </c>
      <c r="H291" s="16">
        <v>13649</v>
      </c>
      <c r="I291" s="16">
        <v>94051</v>
      </c>
      <c r="J291" s="15"/>
      <c r="K291" s="15"/>
      <c r="L291" s="16">
        <v>428.57859999999999</v>
      </c>
      <c r="N291" s="23" t="s">
        <v>119</v>
      </c>
    </row>
    <row r="292" spans="1:14" x14ac:dyDescent="0.25">
      <c r="A292" s="33" t="s">
        <v>138</v>
      </c>
      <c r="C292" s="3">
        <v>0</v>
      </c>
      <c r="D292" s="3">
        <v>170</v>
      </c>
      <c r="E292" s="3">
        <v>24</v>
      </c>
      <c r="F292" s="3">
        <v>0</v>
      </c>
      <c r="G292" s="3">
        <v>16845</v>
      </c>
      <c r="H292" s="16">
        <v>16991</v>
      </c>
      <c r="I292" s="16">
        <v>77206</v>
      </c>
      <c r="J292" s="15"/>
      <c r="K292" s="15"/>
      <c r="L292" s="16">
        <v>533.51740000000007</v>
      </c>
      <c r="N292" s="23" t="s">
        <v>120</v>
      </c>
    </row>
    <row r="293" spans="1:14" x14ac:dyDescent="0.25">
      <c r="A293" s="33" t="s">
        <v>129</v>
      </c>
      <c r="C293" s="3">
        <v>0</v>
      </c>
      <c r="D293" s="3">
        <v>25024</v>
      </c>
      <c r="E293" s="3">
        <v>67</v>
      </c>
      <c r="F293" s="3">
        <v>0</v>
      </c>
      <c r="G293" s="3">
        <v>-6346</v>
      </c>
      <c r="H293" s="16">
        <v>18611</v>
      </c>
      <c r="I293" s="16">
        <v>83552</v>
      </c>
      <c r="J293" s="15"/>
      <c r="K293" s="15"/>
      <c r="L293" s="16">
        <v>584.3854</v>
      </c>
      <c r="N293" s="23" t="s">
        <v>121</v>
      </c>
    </row>
    <row r="294" spans="1:14" x14ac:dyDescent="0.25">
      <c r="A294" s="33" t="s">
        <v>122</v>
      </c>
      <c r="C294" s="3">
        <v>0</v>
      </c>
      <c r="D294" s="3">
        <v>29264</v>
      </c>
      <c r="E294" s="3">
        <v>317</v>
      </c>
      <c r="F294" s="3">
        <v>0</v>
      </c>
      <c r="G294" s="3">
        <v>-6087</v>
      </c>
      <c r="H294" s="16">
        <v>22850</v>
      </c>
      <c r="I294" s="16">
        <v>89639</v>
      </c>
      <c r="J294" s="15"/>
      <c r="K294" s="15"/>
      <c r="L294" s="16">
        <v>717.49</v>
      </c>
      <c r="N294" s="23" t="s">
        <v>122</v>
      </c>
    </row>
    <row r="295" spans="1:14" x14ac:dyDescent="0.25">
      <c r="A295" s="33" t="s">
        <v>123</v>
      </c>
      <c r="C295" s="3">
        <v>0</v>
      </c>
      <c r="D295" s="3">
        <v>2529</v>
      </c>
      <c r="E295" s="3">
        <v>730</v>
      </c>
      <c r="F295" s="3">
        <v>0</v>
      </c>
      <c r="G295" s="3">
        <v>14468</v>
      </c>
      <c r="H295" s="16">
        <v>16266</v>
      </c>
      <c r="I295" s="16">
        <v>75171</v>
      </c>
      <c r="J295" s="15"/>
      <c r="K295" s="15"/>
      <c r="L295" s="16">
        <v>510.75239999999997</v>
      </c>
      <c r="N295" s="23" t="s">
        <v>123</v>
      </c>
    </row>
    <row r="296" spans="1:14" x14ac:dyDescent="0.25">
      <c r="A296" s="33" t="s">
        <v>131</v>
      </c>
      <c r="C296" s="3">
        <v>0</v>
      </c>
      <c r="D296" s="3">
        <v>73</v>
      </c>
      <c r="E296" s="3">
        <v>983</v>
      </c>
      <c r="F296" s="3">
        <v>0</v>
      </c>
      <c r="G296" s="3">
        <v>18189</v>
      </c>
      <c r="H296" s="16">
        <v>17100</v>
      </c>
      <c r="I296" s="16">
        <v>56982</v>
      </c>
      <c r="J296" s="15"/>
      <c r="K296" s="15"/>
      <c r="L296" s="16">
        <v>536.94000000000005</v>
      </c>
      <c r="N296" s="23" t="s">
        <v>124</v>
      </c>
    </row>
    <row r="297" spans="1:14" x14ac:dyDescent="0.25">
      <c r="A297" s="33" t="s">
        <v>125</v>
      </c>
      <c r="C297" s="3">
        <v>0</v>
      </c>
      <c r="D297" s="3">
        <v>0</v>
      </c>
      <c r="E297" s="3">
        <v>839</v>
      </c>
      <c r="F297" s="3">
        <v>0</v>
      </c>
      <c r="G297" s="3">
        <v>17392</v>
      </c>
      <c r="H297" s="16">
        <v>16583</v>
      </c>
      <c r="I297" s="16">
        <v>39590</v>
      </c>
      <c r="J297" s="15"/>
      <c r="K297" s="15"/>
      <c r="L297" s="77">
        <v>520.70619999999997</v>
      </c>
      <c r="N297" s="23" t="s">
        <v>125</v>
      </c>
    </row>
    <row r="298" spans="1:14" ht="13" thickBot="1" x14ac:dyDescent="0.3">
      <c r="A298" s="41" t="s">
        <v>113</v>
      </c>
      <c r="C298" s="42">
        <v>0</v>
      </c>
      <c r="D298" s="42">
        <v>30616</v>
      </c>
      <c r="E298" s="42">
        <v>487</v>
      </c>
      <c r="F298" s="42">
        <v>0</v>
      </c>
      <c r="G298" s="42">
        <v>-12648</v>
      </c>
      <c r="H298" s="42">
        <v>17465</v>
      </c>
      <c r="I298" s="42">
        <v>52238</v>
      </c>
      <c r="J298" s="2"/>
      <c r="K298" s="2"/>
      <c r="L298" s="42">
        <v>548.40099999999995</v>
      </c>
      <c r="N298" s="43" t="s">
        <v>113</v>
      </c>
    </row>
    <row r="299" spans="1:14" ht="13" x14ac:dyDescent="0.3">
      <c r="A299" s="37">
        <f>'Olieforbrug, TJ'!A299</f>
        <v>2014</v>
      </c>
      <c r="B299" s="15"/>
      <c r="C299" s="16"/>
      <c r="D299" s="16"/>
      <c r="E299" s="16"/>
      <c r="F299" s="16"/>
      <c r="G299" s="16"/>
      <c r="H299" s="16"/>
      <c r="I299" s="16"/>
      <c r="M299" s="3"/>
      <c r="N299" s="37">
        <f>'Olieforbrug, TJ'!M299</f>
        <v>2014</v>
      </c>
    </row>
    <row r="300" spans="1:14" x14ac:dyDescent="0.25">
      <c r="A300" s="33" t="s">
        <v>153</v>
      </c>
      <c r="C300" s="3">
        <v>0</v>
      </c>
      <c r="D300" s="3">
        <v>31483</v>
      </c>
      <c r="E300" s="3">
        <v>486</v>
      </c>
      <c r="F300" s="3">
        <v>0</v>
      </c>
      <c r="G300" s="3">
        <v>-17829</v>
      </c>
      <c r="H300" s="16">
        <v>13169</v>
      </c>
      <c r="I300" s="16">
        <v>70067</v>
      </c>
      <c r="J300" s="15"/>
      <c r="K300" s="15"/>
      <c r="L300" s="16">
        <v>413.50659999999999</v>
      </c>
      <c r="N300" s="23" t="s">
        <v>115</v>
      </c>
    </row>
    <row r="301" spans="1:14" x14ac:dyDescent="0.25">
      <c r="A301" s="33" t="s">
        <v>154</v>
      </c>
      <c r="C301" s="3">
        <v>0</v>
      </c>
      <c r="D301" s="3">
        <v>2244</v>
      </c>
      <c r="E301" s="3">
        <v>272</v>
      </c>
      <c r="F301" s="3">
        <v>0</v>
      </c>
      <c r="G301" s="3">
        <v>12574</v>
      </c>
      <c r="H301" s="16">
        <v>14583</v>
      </c>
      <c r="I301" s="16">
        <v>57493</v>
      </c>
      <c r="J301" s="15"/>
      <c r="K301" s="15"/>
      <c r="L301" s="16">
        <v>457.90619999999996</v>
      </c>
      <c r="N301" s="23" t="s">
        <v>116</v>
      </c>
    </row>
    <row r="302" spans="1:14" x14ac:dyDescent="0.25">
      <c r="A302" s="33" t="s">
        <v>155</v>
      </c>
      <c r="C302" s="3">
        <v>0</v>
      </c>
      <c r="D302" s="3">
        <v>57224</v>
      </c>
      <c r="E302" s="3">
        <v>238</v>
      </c>
      <c r="F302" s="3">
        <v>0</v>
      </c>
      <c r="G302" s="3">
        <v>-43292</v>
      </c>
      <c r="H302" s="16">
        <v>13757</v>
      </c>
      <c r="I302" s="16">
        <v>100785</v>
      </c>
      <c r="J302" s="15"/>
      <c r="K302" s="15"/>
      <c r="L302" s="16">
        <v>431.96979999999996</v>
      </c>
      <c r="N302" s="23" t="s">
        <v>117</v>
      </c>
    </row>
    <row r="303" spans="1:14" x14ac:dyDescent="0.25">
      <c r="A303" s="33" t="s">
        <v>118</v>
      </c>
      <c r="C303" s="3">
        <v>0</v>
      </c>
      <c r="D303" s="3">
        <v>0</v>
      </c>
      <c r="E303" s="3">
        <v>189</v>
      </c>
      <c r="F303" s="3">
        <v>0</v>
      </c>
      <c r="G303" s="3">
        <v>14792</v>
      </c>
      <c r="H303" s="16">
        <v>14593</v>
      </c>
      <c r="I303" s="16">
        <v>85993</v>
      </c>
      <c r="J303" s="15"/>
      <c r="K303" s="15"/>
      <c r="L303" s="16">
        <v>458.22019999999998</v>
      </c>
      <c r="N303" s="23" t="s">
        <v>118</v>
      </c>
    </row>
    <row r="304" spans="1:14" x14ac:dyDescent="0.25">
      <c r="A304" s="33" t="s">
        <v>137</v>
      </c>
      <c r="C304" s="3">
        <v>0</v>
      </c>
      <c r="D304" s="3">
        <v>30575</v>
      </c>
      <c r="E304" s="3">
        <v>24</v>
      </c>
      <c r="F304" s="3">
        <v>0</v>
      </c>
      <c r="G304" s="3">
        <v>-16515</v>
      </c>
      <c r="H304" s="16">
        <v>14036</v>
      </c>
      <c r="I304" s="16">
        <v>102508</v>
      </c>
      <c r="J304" s="15"/>
      <c r="K304" s="15"/>
      <c r="L304" s="16">
        <v>440.73039999999997</v>
      </c>
      <c r="N304" s="23" t="s">
        <v>119</v>
      </c>
    </row>
    <row r="305" spans="1:14" x14ac:dyDescent="0.25">
      <c r="A305" s="33" t="s">
        <v>138</v>
      </c>
      <c r="C305" s="3">
        <v>0</v>
      </c>
      <c r="D305" s="3">
        <v>27049</v>
      </c>
      <c r="E305" s="3">
        <v>51</v>
      </c>
      <c r="F305" s="3">
        <v>0</v>
      </c>
      <c r="G305" s="3">
        <v>-5415</v>
      </c>
      <c r="H305" s="16">
        <v>21570</v>
      </c>
      <c r="I305" s="16">
        <v>107923</v>
      </c>
      <c r="J305" s="15"/>
      <c r="K305" s="15"/>
      <c r="L305" s="16">
        <v>677.298</v>
      </c>
      <c r="N305" s="23" t="s">
        <v>120</v>
      </c>
    </row>
    <row r="306" spans="1:14" x14ac:dyDescent="0.25">
      <c r="A306" s="33" t="s">
        <v>129</v>
      </c>
      <c r="C306" s="3">
        <v>0</v>
      </c>
      <c r="D306" s="3">
        <v>0</v>
      </c>
      <c r="E306" s="3">
        <v>24</v>
      </c>
      <c r="F306" s="3">
        <v>0</v>
      </c>
      <c r="G306" s="3">
        <v>20494</v>
      </c>
      <c r="H306" s="16">
        <v>20276</v>
      </c>
      <c r="I306" s="16">
        <v>87429</v>
      </c>
      <c r="J306" s="15"/>
      <c r="K306" s="15"/>
      <c r="L306" s="16">
        <v>636.66640000000007</v>
      </c>
      <c r="N306" s="23" t="s">
        <v>121</v>
      </c>
    </row>
    <row r="307" spans="1:14" x14ac:dyDescent="0.25">
      <c r="A307" s="33" t="s">
        <v>122</v>
      </c>
      <c r="C307" s="3">
        <v>0</v>
      </c>
      <c r="D307" s="3">
        <v>27500</v>
      </c>
      <c r="E307" s="3">
        <v>225</v>
      </c>
      <c r="F307" s="3">
        <v>0</v>
      </c>
      <c r="G307" s="3">
        <v>-6616</v>
      </c>
      <c r="H307" s="16">
        <v>20808</v>
      </c>
      <c r="I307" s="16">
        <v>94045</v>
      </c>
      <c r="J307" s="15"/>
      <c r="K307" s="15"/>
      <c r="L307" s="16">
        <v>653.37119999999993</v>
      </c>
      <c r="N307" s="23" t="s">
        <v>122</v>
      </c>
    </row>
    <row r="308" spans="1:14" x14ac:dyDescent="0.25">
      <c r="A308" s="33" t="s">
        <v>123</v>
      </c>
      <c r="C308" s="3">
        <v>0</v>
      </c>
      <c r="D308" s="3">
        <v>27134</v>
      </c>
      <c r="E308" s="3">
        <v>515</v>
      </c>
      <c r="F308" s="3">
        <v>0</v>
      </c>
      <c r="G308" s="3">
        <v>-13599</v>
      </c>
      <c r="H308" s="16">
        <v>13460</v>
      </c>
      <c r="I308" s="16">
        <v>107644</v>
      </c>
      <c r="J308" s="15"/>
      <c r="K308" s="15"/>
      <c r="L308" s="16">
        <v>422.64400000000001</v>
      </c>
      <c r="N308" s="23" t="s">
        <v>123</v>
      </c>
    </row>
    <row r="309" spans="1:14" x14ac:dyDescent="0.25">
      <c r="A309" s="33" t="s">
        <v>131</v>
      </c>
      <c r="C309" s="3">
        <v>0</v>
      </c>
      <c r="D309" s="3">
        <v>28406</v>
      </c>
      <c r="E309" s="3">
        <v>475</v>
      </c>
      <c r="F309" s="3">
        <v>0</v>
      </c>
      <c r="G309" s="3">
        <v>-7507</v>
      </c>
      <c r="H309" s="16">
        <v>20411</v>
      </c>
      <c r="I309" s="16">
        <v>115151</v>
      </c>
      <c r="J309" s="15"/>
      <c r="K309" s="15"/>
      <c r="L309" s="16">
        <v>640.90539999999999</v>
      </c>
      <c r="N309" s="23" t="s">
        <v>124</v>
      </c>
    </row>
    <row r="310" spans="1:14" x14ac:dyDescent="0.25">
      <c r="A310" s="33" t="s">
        <v>125</v>
      </c>
      <c r="C310" s="3">
        <v>0</v>
      </c>
      <c r="D310" s="3">
        <v>28675</v>
      </c>
      <c r="E310" s="3">
        <v>482</v>
      </c>
      <c r="F310" s="3">
        <v>0</v>
      </c>
      <c r="G310" s="3">
        <v>-6455</v>
      </c>
      <c r="H310" s="16">
        <v>21842</v>
      </c>
      <c r="I310" s="16">
        <v>121606</v>
      </c>
      <c r="J310" s="15"/>
      <c r="K310" s="15"/>
      <c r="L310" s="16">
        <v>685.83879999999988</v>
      </c>
      <c r="N310" s="23" t="s">
        <v>125</v>
      </c>
    </row>
    <row r="311" spans="1:14" ht="13" thickBot="1" x14ac:dyDescent="0.3">
      <c r="A311" s="41" t="s">
        <v>113</v>
      </c>
      <c r="C311" s="42">
        <v>0</v>
      </c>
      <c r="D311" s="42">
        <v>29134</v>
      </c>
      <c r="E311" s="42">
        <v>523</v>
      </c>
      <c r="F311" s="42">
        <v>0</v>
      </c>
      <c r="G311" s="42">
        <v>-7797</v>
      </c>
      <c r="H311" s="42">
        <v>21190</v>
      </c>
      <c r="I311" s="42">
        <v>129403</v>
      </c>
      <c r="J311" s="2"/>
      <c r="K311" s="2"/>
      <c r="L311" s="42">
        <v>665.36599999999999</v>
      </c>
      <c r="N311" s="43" t="s">
        <v>113</v>
      </c>
    </row>
    <row r="312" spans="1:14" ht="13" x14ac:dyDescent="0.3">
      <c r="A312" s="37">
        <f>'Olieforbrug, TJ'!A312</f>
        <v>2015</v>
      </c>
      <c r="B312" s="15"/>
      <c r="C312" s="16"/>
      <c r="D312" s="16"/>
      <c r="E312" s="16"/>
      <c r="F312" s="16"/>
      <c r="G312" s="16"/>
      <c r="H312" s="16"/>
      <c r="I312" s="16"/>
      <c r="M312" s="3"/>
      <c r="N312" s="37">
        <f>'Olieforbrug, TJ'!M312</f>
        <v>2015</v>
      </c>
    </row>
    <row r="313" spans="1:14" x14ac:dyDescent="0.25">
      <c r="A313" s="33" t="str">
        <f>'Olieforbrug, TJ'!A313</f>
        <v>Januar</v>
      </c>
      <c r="C313" s="67">
        <v>0</v>
      </c>
      <c r="D313" s="67">
        <v>30664</v>
      </c>
      <c r="E313" s="67">
        <v>367</v>
      </c>
      <c r="F313" s="67">
        <v>0</v>
      </c>
      <c r="G313" s="67">
        <f>I311-I313</f>
        <v>-15906</v>
      </c>
      <c r="H313" s="67">
        <v>14323</v>
      </c>
      <c r="I313" s="67">
        <v>145309</v>
      </c>
      <c r="J313" s="15"/>
      <c r="K313" s="15"/>
      <c r="L313" s="16">
        <f t="shared" ref="L313" si="89">H313*31.4/1000</f>
        <v>449.74219999999997</v>
      </c>
      <c r="N313" s="23" t="s">
        <v>115</v>
      </c>
    </row>
    <row r="314" spans="1:14" x14ac:dyDescent="0.25">
      <c r="A314" s="33" t="str">
        <f>'Olieforbrug, TJ'!A314</f>
        <v>Februar</v>
      </c>
      <c r="C314" s="67">
        <v>0</v>
      </c>
      <c r="D314" s="67">
        <v>3041</v>
      </c>
      <c r="E314" s="67">
        <v>133</v>
      </c>
      <c r="F314" s="67">
        <v>0</v>
      </c>
      <c r="G314" s="67">
        <f t="shared" ref="G314:G319" si="90">I313-I314</f>
        <v>9257</v>
      </c>
      <c r="H314" s="67">
        <v>12153</v>
      </c>
      <c r="I314" s="67">
        <v>136052</v>
      </c>
      <c r="J314" s="15"/>
      <c r="K314" s="15"/>
      <c r="L314" s="16">
        <f t="shared" ref="L314" si="91">H314*31.4/1000</f>
        <v>381.60419999999999</v>
      </c>
      <c r="N314" s="23" t="s">
        <v>116</v>
      </c>
    </row>
    <row r="315" spans="1:14" x14ac:dyDescent="0.25">
      <c r="A315" s="33" t="str">
        <f>'Olieforbrug, TJ'!A315</f>
        <v>Marts</v>
      </c>
      <c r="C315" s="67">
        <v>0</v>
      </c>
      <c r="D315" s="67">
        <v>35537</v>
      </c>
      <c r="E315" s="67">
        <v>156</v>
      </c>
      <c r="F315" s="67">
        <v>0</v>
      </c>
      <c r="G315" s="67">
        <f t="shared" si="90"/>
        <v>-21661</v>
      </c>
      <c r="H315" s="67">
        <v>13713</v>
      </c>
      <c r="I315" s="67">
        <v>157713</v>
      </c>
      <c r="J315" s="15"/>
      <c r="K315" s="15"/>
      <c r="L315" s="16">
        <f t="shared" ref="L315:L317" si="92">H315*31.4/1000</f>
        <v>430.58819999999997</v>
      </c>
      <c r="N315" s="23" t="s">
        <v>117</v>
      </c>
    </row>
    <row r="316" spans="1:14" x14ac:dyDescent="0.25">
      <c r="A316" s="33" t="str">
        <f>'Olieforbrug, TJ'!A316</f>
        <v>April</v>
      </c>
      <c r="C316" s="67">
        <v>0</v>
      </c>
      <c r="D316" s="67">
        <v>0</v>
      </c>
      <c r="E316" s="67">
        <v>74</v>
      </c>
      <c r="F316" s="67">
        <v>0</v>
      </c>
      <c r="G316" s="67">
        <f t="shared" si="90"/>
        <v>18997</v>
      </c>
      <c r="H316" s="67">
        <v>18903</v>
      </c>
      <c r="I316" s="67">
        <v>138716</v>
      </c>
      <c r="L316" s="16">
        <f t="shared" si="92"/>
        <v>593.55419999999992</v>
      </c>
      <c r="N316" s="23" t="s">
        <v>118</v>
      </c>
    </row>
    <row r="317" spans="1:14" x14ac:dyDescent="0.25">
      <c r="A317" s="33" t="str">
        <f>'Olieforbrug, TJ'!A317</f>
        <v>Maj</v>
      </c>
      <c r="C317" s="67">
        <v>0</v>
      </c>
      <c r="D317" s="67">
        <v>95</v>
      </c>
      <c r="E317" s="67">
        <v>74</v>
      </c>
      <c r="F317" s="67">
        <v>0</v>
      </c>
      <c r="G317" s="67">
        <f t="shared" si="90"/>
        <v>20854</v>
      </c>
      <c r="H317" s="67">
        <v>20860</v>
      </c>
      <c r="I317" s="67">
        <v>117862</v>
      </c>
      <c r="L317" s="16">
        <f t="shared" si="92"/>
        <v>655.00400000000002</v>
      </c>
      <c r="N317" s="23" t="s">
        <v>119</v>
      </c>
    </row>
    <row r="318" spans="1:14" x14ac:dyDescent="0.25">
      <c r="A318" s="33" t="str">
        <f>'Olieforbrug, TJ'!A318</f>
        <v>Juni</v>
      </c>
      <c r="C318" s="67">
        <v>0</v>
      </c>
      <c r="D318" s="67">
        <v>155</v>
      </c>
      <c r="E318" s="67">
        <v>0</v>
      </c>
      <c r="F318" s="67">
        <v>0</v>
      </c>
      <c r="G318" s="67">
        <f t="shared" si="90"/>
        <v>17273</v>
      </c>
      <c r="H318" s="67">
        <v>17426</v>
      </c>
      <c r="I318" s="67">
        <v>100589</v>
      </c>
      <c r="L318" s="16">
        <f t="shared" ref="L318" si="93">H318*31.4/1000</f>
        <v>547.17640000000006</v>
      </c>
      <c r="N318" s="23" t="s">
        <v>120</v>
      </c>
    </row>
    <row r="319" spans="1:14" x14ac:dyDescent="0.25">
      <c r="A319" s="33" t="str">
        <f>'Olieforbrug, TJ'!A319</f>
        <v>Juli</v>
      </c>
      <c r="C319" s="67">
        <v>0</v>
      </c>
      <c r="D319" s="67">
        <v>35971</v>
      </c>
      <c r="E319" s="67">
        <v>49</v>
      </c>
      <c r="F319" s="67">
        <v>0</v>
      </c>
      <c r="G319" s="67">
        <f t="shared" si="90"/>
        <v>-16773</v>
      </c>
      <c r="H319" s="67">
        <v>19149</v>
      </c>
      <c r="I319" s="67">
        <v>117362</v>
      </c>
      <c r="L319" s="16">
        <f t="shared" ref="L319" si="94">H319*31.4/1000</f>
        <v>601.27859999999998</v>
      </c>
      <c r="N319" s="23" t="s">
        <v>121</v>
      </c>
    </row>
    <row r="320" spans="1:14" x14ac:dyDescent="0.25">
      <c r="A320" s="33" t="str">
        <f>'Olieforbrug, TJ'!A320</f>
        <v>August</v>
      </c>
      <c r="C320" s="67">
        <v>0</v>
      </c>
      <c r="D320" s="67">
        <v>0</v>
      </c>
      <c r="E320" s="67">
        <v>57</v>
      </c>
      <c r="F320" s="67">
        <v>0</v>
      </c>
      <c r="G320" s="67">
        <f t="shared" ref="G320" si="95">I319-I320</f>
        <v>18691</v>
      </c>
      <c r="H320" s="67">
        <v>18606</v>
      </c>
      <c r="I320" s="67">
        <v>98671</v>
      </c>
      <c r="L320" s="16">
        <f t="shared" ref="L320" si="96">H320*31.4/1000</f>
        <v>584.22840000000008</v>
      </c>
      <c r="N320" s="23" t="s">
        <v>122</v>
      </c>
    </row>
    <row r="321" spans="1:14" x14ac:dyDescent="0.25">
      <c r="A321" s="33" t="str">
        <f>'Olieforbrug, TJ'!A321</f>
        <v>September</v>
      </c>
      <c r="C321" s="67">
        <v>0</v>
      </c>
      <c r="D321" s="67">
        <v>127</v>
      </c>
      <c r="E321" s="67">
        <v>486</v>
      </c>
      <c r="F321" s="67">
        <v>0</v>
      </c>
      <c r="G321" s="67">
        <f t="shared" ref="G321" si="97">I320-I321</f>
        <v>16251</v>
      </c>
      <c r="H321" s="67">
        <v>15892</v>
      </c>
      <c r="I321" s="67">
        <v>82420</v>
      </c>
      <c r="L321" s="16">
        <f t="shared" ref="L321" si="98">H321*31.4/1000</f>
        <v>499.00880000000001</v>
      </c>
      <c r="N321" s="23" t="s">
        <v>123</v>
      </c>
    </row>
    <row r="322" spans="1:14" x14ac:dyDescent="0.25">
      <c r="A322" s="33" t="str">
        <f>'Olieforbrug, TJ'!A322</f>
        <v>Oktober</v>
      </c>
      <c r="C322" s="67">
        <v>0</v>
      </c>
      <c r="D322" s="67">
        <v>0</v>
      </c>
      <c r="E322" s="67">
        <v>816</v>
      </c>
      <c r="F322" s="67">
        <v>0</v>
      </c>
      <c r="G322" s="67">
        <f t="shared" ref="G322:G323" si="99">I321-I322</f>
        <v>22725</v>
      </c>
      <c r="H322" s="67">
        <v>22301</v>
      </c>
      <c r="I322" s="67">
        <v>59695</v>
      </c>
      <c r="L322" s="16">
        <f t="shared" ref="L322" si="100">H322*31.4/1000</f>
        <v>700.25139999999999</v>
      </c>
      <c r="N322" s="23" t="s">
        <v>124</v>
      </c>
    </row>
    <row r="323" spans="1:14" x14ac:dyDescent="0.25">
      <c r="A323" s="33" t="str">
        <f>'Olieforbrug, TJ'!A323</f>
        <v>November</v>
      </c>
      <c r="C323" s="67">
        <v>0</v>
      </c>
      <c r="D323" s="67">
        <v>33519</v>
      </c>
      <c r="E323" s="67">
        <v>192</v>
      </c>
      <c r="F323" s="67">
        <v>0</v>
      </c>
      <c r="G323" s="67">
        <f t="shared" si="99"/>
        <v>-15361</v>
      </c>
      <c r="H323" s="67">
        <v>17481</v>
      </c>
      <c r="I323" s="67">
        <v>75056</v>
      </c>
      <c r="L323" s="16">
        <f>H323*31.4/1000</f>
        <v>548.90340000000003</v>
      </c>
      <c r="N323" s="23" t="s">
        <v>125</v>
      </c>
    </row>
    <row r="324" spans="1:14" ht="13" thickBot="1" x14ac:dyDescent="0.3">
      <c r="A324" s="41" t="str">
        <f>'Olieforbrug, TJ'!A324</f>
        <v>December</v>
      </c>
      <c r="C324" s="42">
        <v>0</v>
      </c>
      <c r="D324" s="42">
        <v>37460</v>
      </c>
      <c r="E324" s="42">
        <v>135</v>
      </c>
      <c r="F324" s="42">
        <v>0</v>
      </c>
      <c r="G324" s="42">
        <f t="shared" ref="G324" si="101">I323-I324</f>
        <v>-18890</v>
      </c>
      <c r="H324" s="42">
        <v>18702</v>
      </c>
      <c r="I324" s="42">
        <v>93946</v>
      </c>
      <c r="J324" s="2"/>
      <c r="K324" s="2"/>
      <c r="L324" s="42">
        <f t="shared" ref="L324" si="102">H324*31.4/1000</f>
        <v>587.24279999999987</v>
      </c>
      <c r="N324" s="43" t="s">
        <v>113</v>
      </c>
    </row>
    <row r="325" spans="1:14" ht="13" x14ac:dyDescent="0.3">
      <c r="A325" s="37">
        <f>'Olieforbrug, TJ'!A325</f>
        <v>2016</v>
      </c>
      <c r="B325" s="15"/>
      <c r="C325" s="16"/>
      <c r="D325" s="16"/>
      <c r="E325" s="16"/>
      <c r="F325" s="16"/>
      <c r="G325" s="16"/>
      <c r="H325" s="16"/>
      <c r="I325" s="16"/>
      <c r="M325" s="3"/>
      <c r="N325" s="37">
        <f>'Olieforbrug, TJ'!M325</f>
        <v>2016</v>
      </c>
    </row>
    <row r="326" spans="1:14" x14ac:dyDescent="0.25">
      <c r="A326" s="33" t="str">
        <f>'Olieforbrug, TJ'!A326</f>
        <v>Januar</v>
      </c>
      <c r="C326" s="67">
        <v>0</v>
      </c>
      <c r="D326" s="67">
        <v>0</v>
      </c>
      <c r="E326" s="67">
        <v>216</v>
      </c>
      <c r="F326" s="67">
        <v>0</v>
      </c>
      <c r="G326" s="67">
        <v>16782</v>
      </c>
      <c r="H326" s="67">
        <v>16566</v>
      </c>
      <c r="I326" s="67">
        <v>77164</v>
      </c>
      <c r="J326" s="15"/>
      <c r="K326" s="15"/>
      <c r="L326" s="16">
        <v>520.17239999999993</v>
      </c>
      <c r="N326" s="23" t="str">
        <f>'Olieforbrug, TJ'!M326</f>
        <v>January</v>
      </c>
    </row>
    <row r="327" spans="1:14" x14ac:dyDescent="0.25">
      <c r="A327" s="33" t="str">
        <f>'Olieforbrug, TJ'!A327</f>
        <v>Februar</v>
      </c>
      <c r="C327" s="67">
        <v>0</v>
      </c>
      <c r="D327" s="67">
        <v>75272</v>
      </c>
      <c r="E327" s="67">
        <v>144</v>
      </c>
      <c r="F327" s="67">
        <v>0</v>
      </c>
      <c r="G327" s="67">
        <v>-58769</v>
      </c>
      <c r="H327" s="67">
        <v>16357</v>
      </c>
      <c r="I327" s="67">
        <v>135933</v>
      </c>
      <c r="J327" s="15"/>
      <c r="K327" s="15"/>
      <c r="L327" s="16">
        <v>513.60979999999995</v>
      </c>
      <c r="N327" s="23" t="str">
        <f>'Olieforbrug, TJ'!M327</f>
        <v>February</v>
      </c>
    </row>
    <row r="328" spans="1:14" x14ac:dyDescent="0.25">
      <c r="A328" s="33" t="str">
        <f>'Olieforbrug, TJ'!A328</f>
        <v>Marts</v>
      </c>
      <c r="C328" s="67">
        <v>0</v>
      </c>
      <c r="D328" s="67">
        <v>0</v>
      </c>
      <c r="E328" s="67">
        <v>129</v>
      </c>
      <c r="F328" s="67">
        <v>0</v>
      </c>
      <c r="G328" s="67">
        <v>17200</v>
      </c>
      <c r="H328" s="67">
        <v>17070</v>
      </c>
      <c r="I328" s="67">
        <v>118733</v>
      </c>
      <c r="J328" s="15"/>
      <c r="K328" s="15"/>
      <c r="L328" s="16">
        <v>535.99800000000005</v>
      </c>
      <c r="N328" s="23" t="str">
        <f>'Olieforbrug, TJ'!M328</f>
        <v>March</v>
      </c>
    </row>
    <row r="329" spans="1:14" x14ac:dyDescent="0.25">
      <c r="A329" s="33" t="str">
        <f>'Olieforbrug, TJ'!A329</f>
        <v>April</v>
      </c>
      <c r="C329" s="67">
        <v>0</v>
      </c>
      <c r="D329" s="67">
        <v>1161</v>
      </c>
      <c r="E329" s="67">
        <v>69</v>
      </c>
      <c r="F329" s="67">
        <v>0</v>
      </c>
      <c r="G329" s="67">
        <v>16286</v>
      </c>
      <c r="H329" s="67">
        <v>17368</v>
      </c>
      <c r="I329" s="67">
        <v>102447</v>
      </c>
      <c r="J329" s="15"/>
      <c r="K329" s="15"/>
      <c r="L329" s="16">
        <v>545.35519999999997</v>
      </c>
      <c r="N329" s="23" t="str">
        <f>'Olieforbrug, TJ'!M329</f>
        <v>April</v>
      </c>
    </row>
    <row r="330" spans="1:14" x14ac:dyDescent="0.25">
      <c r="A330" s="33" t="str">
        <f>'Olieforbrug, TJ'!A330</f>
        <v>Maj</v>
      </c>
      <c r="C330" s="67">
        <v>0</v>
      </c>
      <c r="D330" s="67">
        <v>0</v>
      </c>
      <c r="E330" s="67">
        <v>0</v>
      </c>
      <c r="F330" s="67">
        <v>0</v>
      </c>
      <c r="G330" s="67">
        <v>18068</v>
      </c>
      <c r="H330" s="67">
        <v>18068</v>
      </c>
      <c r="I330" s="67">
        <v>84379</v>
      </c>
      <c r="J330" s="15"/>
      <c r="K330" s="15"/>
      <c r="L330" s="16">
        <v>567.33519999999999</v>
      </c>
      <c r="N330" s="23" t="str">
        <f>'Olieforbrug, TJ'!M330</f>
        <v>May</v>
      </c>
    </row>
    <row r="331" spans="1:14" x14ac:dyDescent="0.25">
      <c r="A331" s="33" t="str">
        <f>'Olieforbrug, TJ'!A331</f>
        <v>Juni</v>
      </c>
      <c r="C331" s="67">
        <v>0</v>
      </c>
      <c r="D331" s="67">
        <v>32213</v>
      </c>
      <c r="E331" s="67">
        <v>0</v>
      </c>
      <c r="F331" s="67">
        <v>0</v>
      </c>
      <c r="G331" s="67">
        <v>-11215</v>
      </c>
      <c r="H331" s="67">
        <v>20998</v>
      </c>
      <c r="I331" s="67">
        <v>95594</v>
      </c>
      <c r="J331" s="15"/>
      <c r="K331" s="15"/>
      <c r="L331" s="16">
        <v>659.33719999999994</v>
      </c>
      <c r="N331" s="23" t="str">
        <f>'Olieforbrug, TJ'!M331</f>
        <v>June</v>
      </c>
    </row>
    <row r="332" spans="1:14" x14ac:dyDescent="0.25">
      <c r="A332" s="33" t="str">
        <f>'Olieforbrug, TJ'!A332</f>
        <v>Juli</v>
      </c>
      <c r="C332" s="67">
        <v>0</v>
      </c>
      <c r="D332" s="67">
        <v>0</v>
      </c>
      <c r="E332" s="67">
        <v>24</v>
      </c>
      <c r="F332" s="67">
        <v>0</v>
      </c>
      <c r="G332" s="67">
        <v>27971</v>
      </c>
      <c r="H332" s="67">
        <v>27947</v>
      </c>
      <c r="I332" s="67">
        <v>67623</v>
      </c>
      <c r="J332" s="15"/>
      <c r="K332" s="15"/>
      <c r="L332" s="16">
        <v>877.53579999999988</v>
      </c>
      <c r="N332" s="23" t="str">
        <f>'Olieforbrug, TJ'!M332</f>
        <v>July</v>
      </c>
    </row>
    <row r="333" spans="1:14" x14ac:dyDescent="0.25">
      <c r="A333" s="33" t="str">
        <f>'Olieforbrug, TJ'!A333</f>
        <v>August</v>
      </c>
      <c r="C333" s="67">
        <v>0</v>
      </c>
      <c r="D333" s="67">
        <v>68736</v>
      </c>
      <c r="E333" s="67">
        <v>0</v>
      </c>
      <c r="F333" s="67">
        <v>0</v>
      </c>
      <c r="G333" s="67">
        <v>-49023</v>
      </c>
      <c r="H333" s="67">
        <v>19713</v>
      </c>
      <c r="I333" s="67">
        <v>116646</v>
      </c>
      <c r="J333" s="15"/>
      <c r="K333" s="15"/>
      <c r="L333" s="16">
        <v>618.98820000000001</v>
      </c>
      <c r="N333" s="23" t="str">
        <f>'Olieforbrug, TJ'!M333</f>
        <v>August</v>
      </c>
    </row>
    <row r="334" spans="1:14" x14ac:dyDescent="0.25">
      <c r="A334" s="33" t="str">
        <f>'Olieforbrug, TJ'!A334</f>
        <v>September</v>
      </c>
      <c r="C334" s="67">
        <v>0</v>
      </c>
      <c r="D334" s="67">
        <v>0</v>
      </c>
      <c r="E334" s="67">
        <v>0</v>
      </c>
      <c r="F334" s="67">
        <v>0</v>
      </c>
      <c r="G334" s="67">
        <v>20433</v>
      </c>
      <c r="H334" s="67">
        <v>18795</v>
      </c>
      <c r="I334" s="67">
        <v>96213</v>
      </c>
      <c r="J334" s="15"/>
      <c r="K334" s="15"/>
      <c r="L334" s="16">
        <v>590.16300000000001</v>
      </c>
      <c r="N334" s="23" t="str">
        <f>'Olieforbrug, TJ'!M334</f>
        <v>September</v>
      </c>
    </row>
    <row r="335" spans="1:14" x14ac:dyDescent="0.25">
      <c r="A335" s="33" t="str">
        <f>'Olieforbrug, TJ'!A335</f>
        <v>Oktober</v>
      </c>
      <c r="C335" s="67">
        <v>0</v>
      </c>
      <c r="D335" s="67">
        <v>31501</v>
      </c>
      <c r="E335" s="67">
        <v>441</v>
      </c>
      <c r="F335" s="67">
        <v>0</v>
      </c>
      <c r="G335" s="67">
        <v>-8040</v>
      </c>
      <c r="H335" s="67">
        <v>23554</v>
      </c>
      <c r="I335" s="67">
        <v>104253</v>
      </c>
      <c r="J335" s="15"/>
      <c r="K335" s="15"/>
      <c r="L335" s="16">
        <v>739.59559999999999</v>
      </c>
      <c r="N335" s="23" t="str">
        <f>'Olieforbrug, TJ'!M335</f>
        <v>October</v>
      </c>
    </row>
    <row r="336" spans="1:14" x14ac:dyDescent="0.25">
      <c r="A336" s="33" t="str">
        <f>'Olieforbrug, TJ'!A336</f>
        <v>November</v>
      </c>
      <c r="C336" s="67">
        <v>0</v>
      </c>
      <c r="D336" s="67">
        <v>1638</v>
      </c>
      <c r="E336" s="67">
        <v>268</v>
      </c>
      <c r="F336" s="67">
        <v>0</v>
      </c>
      <c r="G336" s="67">
        <v>18907</v>
      </c>
      <c r="H336" s="67">
        <v>20277</v>
      </c>
      <c r="I336" s="67">
        <v>85346</v>
      </c>
      <c r="J336" s="15"/>
      <c r="K336" s="15"/>
      <c r="L336" s="16">
        <v>636.69779999999992</v>
      </c>
      <c r="N336" s="23" t="str">
        <f>'Olieforbrug, TJ'!M336</f>
        <v>November</v>
      </c>
    </row>
    <row r="337" spans="1:14" ht="13" thickBot="1" x14ac:dyDescent="0.3">
      <c r="A337" s="41" t="str">
        <f>'Olieforbrug, TJ'!A337</f>
        <v>December</v>
      </c>
      <c r="C337" s="42">
        <v>0</v>
      </c>
      <c r="D337" s="42">
        <v>33451</v>
      </c>
      <c r="E337" s="42">
        <v>194</v>
      </c>
      <c r="F337" s="42">
        <v>0</v>
      </c>
      <c r="G337" s="42">
        <v>-8416</v>
      </c>
      <c r="H337" s="42">
        <v>24841</v>
      </c>
      <c r="I337" s="42">
        <v>93762</v>
      </c>
      <c r="J337" s="2"/>
      <c r="K337" s="2"/>
      <c r="L337" s="42">
        <v>780.00739999999996</v>
      </c>
      <c r="N337" s="43" t="str">
        <f>'Olieforbrug, TJ'!M337</f>
        <v>December</v>
      </c>
    </row>
    <row r="338" spans="1:14" ht="13" x14ac:dyDescent="0.3">
      <c r="A338" s="37">
        <v>2017</v>
      </c>
      <c r="B338" s="15"/>
      <c r="C338" s="16"/>
      <c r="D338" s="16"/>
      <c r="E338" s="16"/>
      <c r="F338" s="16"/>
      <c r="G338" s="16"/>
      <c r="H338" s="16"/>
      <c r="I338" s="16"/>
      <c r="J338" s="15"/>
      <c r="K338" s="15"/>
      <c r="L338" s="16"/>
      <c r="M338" s="3"/>
      <c r="N338" s="37">
        <v>2017</v>
      </c>
    </row>
    <row r="339" spans="1:14" x14ac:dyDescent="0.25">
      <c r="A339" s="23" t="s">
        <v>153</v>
      </c>
      <c r="C339" s="16">
        <v>0</v>
      </c>
      <c r="D339" s="16">
        <v>20780</v>
      </c>
      <c r="E339" s="16">
        <v>265</v>
      </c>
      <c r="F339" s="16">
        <v>0</v>
      </c>
      <c r="G339" s="16">
        <f>I337-I339</f>
        <v>2186</v>
      </c>
      <c r="H339" s="16">
        <v>22701</v>
      </c>
      <c r="I339" s="16">
        <v>91576</v>
      </c>
      <c r="J339" s="15"/>
      <c r="K339" s="15"/>
      <c r="L339" s="16">
        <f t="shared" ref="L339" si="103">H339*31.4/1000</f>
        <v>712.81140000000005</v>
      </c>
      <c r="N339" s="23" t="str">
        <f>'Olieforbrug, TJ'!M339</f>
        <v>January</v>
      </c>
    </row>
    <row r="340" spans="1:14" x14ac:dyDescent="0.25">
      <c r="A340" s="23" t="s">
        <v>154</v>
      </c>
      <c r="C340" s="16">
        <v>0</v>
      </c>
      <c r="D340" s="16">
        <v>2303</v>
      </c>
      <c r="E340" s="16">
        <v>192</v>
      </c>
      <c r="F340" s="16">
        <v>0</v>
      </c>
      <c r="G340" s="16">
        <f t="shared" ref="G340:G345" si="104">I339-I340</f>
        <v>11927</v>
      </c>
      <c r="H340" s="16">
        <v>14038</v>
      </c>
      <c r="I340" s="16">
        <v>79649</v>
      </c>
      <c r="J340" s="15"/>
      <c r="K340" s="15"/>
      <c r="L340" s="16">
        <f t="shared" ref="L340" si="105">H340*31.4/1000</f>
        <v>440.79319999999996</v>
      </c>
      <c r="N340" s="23" t="str">
        <f>'Olieforbrug, TJ'!M340</f>
        <v>February</v>
      </c>
    </row>
    <row r="341" spans="1:14" x14ac:dyDescent="0.25">
      <c r="A341" s="23" t="s">
        <v>155</v>
      </c>
      <c r="C341" s="16">
        <v>0</v>
      </c>
      <c r="D341" s="16">
        <v>34988</v>
      </c>
      <c r="E341" s="16">
        <v>26</v>
      </c>
      <c r="F341" s="16">
        <v>0</v>
      </c>
      <c r="G341" s="16">
        <f t="shared" si="104"/>
        <v>-15540</v>
      </c>
      <c r="H341" s="16">
        <v>19415</v>
      </c>
      <c r="I341" s="16">
        <v>95189</v>
      </c>
      <c r="J341" s="15"/>
      <c r="K341" s="15"/>
      <c r="L341" s="16">
        <f t="shared" ref="L341" si="106">H341*31.4/1000</f>
        <v>609.63099999999997</v>
      </c>
      <c r="N341" s="23" t="str">
        <f>'Olieforbrug, TJ'!M341</f>
        <v>March</v>
      </c>
    </row>
    <row r="342" spans="1:14" x14ac:dyDescent="0.25">
      <c r="A342" s="23" t="s">
        <v>118</v>
      </c>
      <c r="C342" s="16">
        <v>0</v>
      </c>
      <c r="D342" s="16">
        <v>130</v>
      </c>
      <c r="E342" s="16">
        <v>28</v>
      </c>
      <c r="F342" s="16">
        <v>0</v>
      </c>
      <c r="G342" s="16">
        <f t="shared" si="104"/>
        <v>25083</v>
      </c>
      <c r="H342" s="16">
        <v>25185</v>
      </c>
      <c r="I342" s="16">
        <v>70106</v>
      </c>
      <c r="J342" s="15"/>
      <c r="K342" s="15"/>
      <c r="L342" s="16">
        <f t="shared" ref="L342" si="107">H342*31.4/1000</f>
        <v>790.80899999999997</v>
      </c>
      <c r="N342" s="23" t="str">
        <f>'Olieforbrug, TJ'!M342</f>
        <v>April</v>
      </c>
    </row>
    <row r="343" spans="1:14" x14ac:dyDescent="0.25">
      <c r="A343" s="23" t="s">
        <v>137</v>
      </c>
      <c r="C343" s="16">
        <v>0</v>
      </c>
      <c r="D343" s="16">
        <v>57068</v>
      </c>
      <c r="E343" s="16">
        <v>59</v>
      </c>
      <c r="F343" s="16">
        <v>0</v>
      </c>
      <c r="G343" s="16">
        <f t="shared" si="104"/>
        <v>-40289</v>
      </c>
      <c r="H343" s="16">
        <v>16720</v>
      </c>
      <c r="I343" s="16">
        <v>110395</v>
      </c>
      <c r="J343" s="15"/>
      <c r="K343" s="15"/>
      <c r="L343" s="16">
        <f t="shared" ref="L343" si="108">H343*31.4/1000</f>
        <v>525.00800000000004</v>
      </c>
      <c r="N343" s="23" t="str">
        <f>'Olieforbrug, TJ'!M343</f>
        <v>May</v>
      </c>
    </row>
    <row r="344" spans="1:14" x14ac:dyDescent="0.25">
      <c r="A344" s="23" t="s">
        <v>138</v>
      </c>
      <c r="C344" s="16">
        <v>0</v>
      </c>
      <c r="D344" s="16">
        <v>154</v>
      </c>
      <c r="E344" s="16">
        <v>64</v>
      </c>
      <c r="F344" s="16">
        <v>0</v>
      </c>
      <c r="G344" s="16">
        <f t="shared" si="104"/>
        <v>22609</v>
      </c>
      <c r="H344" s="16">
        <v>22699</v>
      </c>
      <c r="I344" s="16">
        <v>87786</v>
      </c>
      <c r="J344" s="15"/>
      <c r="K344" s="15"/>
      <c r="L344" s="16">
        <f t="shared" ref="L344" si="109">H344*31.4/1000</f>
        <v>712.74860000000001</v>
      </c>
      <c r="N344" s="23" t="str">
        <f>'Olieforbrug, TJ'!M344</f>
        <v>June</v>
      </c>
    </row>
    <row r="345" spans="1:14" x14ac:dyDescent="0.25">
      <c r="A345" s="23" t="s">
        <v>129</v>
      </c>
      <c r="C345" s="16">
        <v>0</v>
      </c>
      <c r="D345" s="16">
        <v>153</v>
      </c>
      <c r="E345" s="16">
        <v>0</v>
      </c>
      <c r="F345" s="16">
        <v>0</v>
      </c>
      <c r="G345" s="16">
        <f t="shared" si="104"/>
        <v>22431</v>
      </c>
      <c r="H345" s="16">
        <v>22584</v>
      </c>
      <c r="I345" s="16">
        <v>65355</v>
      </c>
      <c r="J345" s="15"/>
      <c r="K345" s="15"/>
      <c r="L345" s="16">
        <f t="shared" ref="L345" si="110">H345*31.4/1000</f>
        <v>709.13760000000002</v>
      </c>
      <c r="N345" s="23" t="str">
        <f>'Olieforbrug, TJ'!M345</f>
        <v>July</v>
      </c>
    </row>
    <row r="346" spans="1:14" x14ac:dyDescent="0.25">
      <c r="A346" s="23" t="s">
        <v>122</v>
      </c>
      <c r="C346" s="16">
        <v>0</v>
      </c>
      <c r="D346" s="16">
        <v>52170</v>
      </c>
      <c r="E346" s="16">
        <v>167</v>
      </c>
      <c r="F346" s="16">
        <v>0</v>
      </c>
      <c r="G346" s="16">
        <f t="shared" ref="G346" si="111">I345-I346</f>
        <v>-30629</v>
      </c>
      <c r="H346" s="16">
        <v>21374</v>
      </c>
      <c r="I346" s="16">
        <v>95984</v>
      </c>
      <c r="J346" s="15"/>
      <c r="K346" s="15"/>
      <c r="L346" s="16">
        <f t="shared" ref="L346" si="112">H346*31.4/1000</f>
        <v>671.14359999999999</v>
      </c>
      <c r="N346" s="23" t="str">
        <f>'Olieforbrug, TJ'!M346</f>
        <v>August</v>
      </c>
    </row>
    <row r="347" spans="1:14" x14ac:dyDescent="0.25">
      <c r="A347" s="23" t="s">
        <v>123</v>
      </c>
      <c r="C347" s="16">
        <v>0</v>
      </c>
      <c r="D347" s="16">
        <v>25094</v>
      </c>
      <c r="E347" s="16">
        <v>151</v>
      </c>
      <c r="F347" s="16">
        <v>0</v>
      </c>
      <c r="G347" s="16">
        <f t="shared" ref="G347" si="113">I346-I347</f>
        <v>-1023</v>
      </c>
      <c r="H347" s="16">
        <v>23920</v>
      </c>
      <c r="I347" s="16">
        <v>97007</v>
      </c>
      <c r="J347" s="15"/>
      <c r="K347" s="15"/>
      <c r="L347" s="16">
        <f t="shared" ref="L347" si="114">H347*31.4/1000</f>
        <v>751.08799999999997</v>
      </c>
      <c r="N347" s="23" t="str">
        <f>'Olieforbrug, TJ'!M347</f>
        <v>September</v>
      </c>
    </row>
    <row r="348" spans="1:14" x14ac:dyDescent="0.25">
      <c r="A348" s="23" t="s">
        <v>131</v>
      </c>
      <c r="C348" s="16">
        <v>0</v>
      </c>
      <c r="D348" s="16">
        <v>0</v>
      </c>
      <c r="E348" s="16">
        <v>312</v>
      </c>
      <c r="F348" s="16">
        <v>0</v>
      </c>
      <c r="G348" s="16">
        <f t="shared" ref="G348" si="115">I347-I348</f>
        <v>23969</v>
      </c>
      <c r="H348" s="16">
        <v>23657</v>
      </c>
      <c r="I348" s="16">
        <v>73038</v>
      </c>
      <c r="J348" s="15"/>
      <c r="K348" s="15"/>
      <c r="L348" s="16">
        <f t="shared" ref="L348" si="116">H348*31.4/1000</f>
        <v>742.82979999999998</v>
      </c>
      <c r="N348" s="23" t="str">
        <f>'Olieforbrug, TJ'!M348</f>
        <v>October</v>
      </c>
    </row>
    <row r="349" spans="1:14" x14ac:dyDescent="0.25">
      <c r="A349" s="23" t="s">
        <v>125</v>
      </c>
      <c r="C349" s="16">
        <v>0</v>
      </c>
      <c r="D349" s="16">
        <v>34184</v>
      </c>
      <c r="E349" s="16">
        <v>232</v>
      </c>
      <c r="F349" s="16">
        <v>0</v>
      </c>
      <c r="G349" s="16">
        <f t="shared" ref="G349" si="117">I348-I349</f>
        <v>-12588</v>
      </c>
      <c r="H349" s="16">
        <v>19980</v>
      </c>
      <c r="I349" s="16">
        <v>85626</v>
      </c>
      <c r="J349" s="15"/>
      <c r="K349" s="15"/>
      <c r="L349" s="16">
        <f t="shared" ref="L349" si="118">H349*31.4/1000</f>
        <v>627.37199999999996</v>
      </c>
      <c r="N349" s="23" t="str">
        <f>'Olieforbrug, TJ'!M349</f>
        <v>November</v>
      </c>
    </row>
    <row r="350" spans="1:14" ht="13" thickBot="1" x14ac:dyDescent="0.3">
      <c r="A350" s="41" t="s">
        <v>113</v>
      </c>
      <c r="C350" s="42">
        <v>0</v>
      </c>
      <c r="D350" s="42">
        <v>1870</v>
      </c>
      <c r="E350" s="42">
        <v>346</v>
      </c>
      <c r="F350" s="42">
        <v>0</v>
      </c>
      <c r="G350" s="42">
        <f t="shared" ref="G350" si="119">I349-I350</f>
        <v>18488</v>
      </c>
      <c r="H350" s="42">
        <v>19919</v>
      </c>
      <c r="I350" s="42">
        <v>67138</v>
      </c>
      <c r="J350" s="2"/>
      <c r="K350" s="2"/>
      <c r="L350" s="42">
        <f t="shared" ref="L350" si="120">H350*31.4/1000</f>
        <v>625.45659999999998</v>
      </c>
      <c r="N350" s="43" t="str">
        <f>'Olieforbrug, TJ'!M350</f>
        <v>December</v>
      </c>
    </row>
    <row r="351" spans="1:14" ht="13" x14ac:dyDescent="0.3">
      <c r="A351" s="37">
        <v>2018</v>
      </c>
      <c r="B351" s="15"/>
      <c r="C351" s="16"/>
      <c r="D351" s="16"/>
      <c r="E351" s="16"/>
      <c r="F351" s="16"/>
      <c r="G351" s="16"/>
      <c r="H351" s="16"/>
      <c r="I351" s="16"/>
      <c r="J351" s="15"/>
      <c r="K351" s="15"/>
      <c r="L351" s="16"/>
      <c r="M351" s="3"/>
      <c r="N351" s="37">
        <v>2018</v>
      </c>
    </row>
    <row r="352" spans="1:14" x14ac:dyDescent="0.25">
      <c r="A352" s="23" t="s">
        <v>153</v>
      </c>
      <c r="C352" s="16">
        <v>0</v>
      </c>
      <c r="D352" s="16">
        <v>31685</v>
      </c>
      <c r="E352" s="16">
        <v>73</v>
      </c>
      <c r="F352" s="16">
        <v>0</v>
      </c>
      <c r="G352" s="16">
        <f>I350-I352</f>
        <v>-17540</v>
      </c>
      <c r="H352" s="16">
        <v>14072</v>
      </c>
      <c r="I352" s="16">
        <v>84678</v>
      </c>
      <c r="J352" s="15"/>
      <c r="K352" s="15"/>
      <c r="L352" s="16">
        <f t="shared" ref="L352" si="121">H352*31.4/1000</f>
        <v>441.86079999999998</v>
      </c>
      <c r="N352" s="23" t="str">
        <f>'Olieforbrug, TJ'!M352</f>
        <v>January</v>
      </c>
    </row>
    <row r="353" spans="1:14" x14ac:dyDescent="0.25">
      <c r="A353" s="23" t="s">
        <v>154</v>
      </c>
      <c r="C353" s="16">
        <v>0</v>
      </c>
      <c r="D353" s="16">
        <v>27216</v>
      </c>
      <c r="E353" s="16">
        <v>142</v>
      </c>
      <c r="F353" s="16">
        <v>0</v>
      </c>
      <c r="G353" s="16">
        <f t="shared" ref="G353:G358" si="122">I352-I353</f>
        <v>-12811</v>
      </c>
      <c r="H353" s="16">
        <v>14263</v>
      </c>
      <c r="I353" s="16">
        <v>97489</v>
      </c>
      <c r="J353" s="15"/>
      <c r="K353" s="15"/>
      <c r="L353" s="16">
        <f t="shared" ref="L353" si="123">H353*31.4/1000</f>
        <v>447.85819999999995</v>
      </c>
      <c r="N353" s="23" t="str">
        <f>'Olieforbrug, TJ'!M353</f>
        <v>February</v>
      </c>
    </row>
    <row r="354" spans="1:14" x14ac:dyDescent="0.25">
      <c r="A354" s="23" t="s">
        <v>155</v>
      </c>
      <c r="C354" s="16">
        <v>0</v>
      </c>
      <c r="D354" s="16">
        <v>0</v>
      </c>
      <c r="E354" s="16">
        <v>48</v>
      </c>
      <c r="F354" s="16">
        <v>0</v>
      </c>
      <c r="G354" s="16">
        <f t="shared" si="122"/>
        <v>14247</v>
      </c>
      <c r="H354" s="16">
        <v>14199</v>
      </c>
      <c r="I354" s="16">
        <v>83242</v>
      </c>
      <c r="J354" s="15"/>
      <c r="K354" s="15"/>
      <c r="L354" s="16">
        <f t="shared" ref="L354" si="124">H354*31.4/1000</f>
        <v>445.84859999999998</v>
      </c>
      <c r="N354" s="23" t="str">
        <f>'Olieforbrug, TJ'!M354</f>
        <v>March</v>
      </c>
    </row>
    <row r="355" spans="1:14" x14ac:dyDescent="0.25">
      <c r="A355" s="23" t="s">
        <v>118</v>
      </c>
      <c r="C355" s="16">
        <v>0</v>
      </c>
      <c r="D355" s="16">
        <v>0</v>
      </c>
      <c r="E355" s="16">
        <v>24</v>
      </c>
      <c r="F355" s="16">
        <v>0</v>
      </c>
      <c r="G355" s="16">
        <f t="shared" si="122"/>
        <v>21243</v>
      </c>
      <c r="H355" s="16">
        <v>21219</v>
      </c>
      <c r="I355" s="16">
        <v>61999</v>
      </c>
      <c r="J355" s="15"/>
      <c r="K355" s="15"/>
      <c r="L355" s="16">
        <f t="shared" ref="L355" si="125">H355*31.4/1000</f>
        <v>666.27660000000003</v>
      </c>
      <c r="N355" s="23" t="str">
        <f>'Olieforbrug, TJ'!M355</f>
        <v>April</v>
      </c>
    </row>
    <row r="356" spans="1:14" x14ac:dyDescent="0.25">
      <c r="A356" s="23" t="s">
        <v>137</v>
      </c>
      <c r="C356" s="16">
        <v>0</v>
      </c>
      <c r="D356" s="16">
        <v>0</v>
      </c>
      <c r="E356" s="16">
        <v>24</v>
      </c>
      <c r="F356" s="16">
        <v>0</v>
      </c>
      <c r="G356" s="16">
        <f t="shared" si="122"/>
        <v>0</v>
      </c>
      <c r="H356" s="16">
        <v>21219</v>
      </c>
      <c r="I356" s="16">
        <v>61999</v>
      </c>
      <c r="J356" s="15"/>
      <c r="K356" s="15"/>
      <c r="L356" s="16">
        <f t="shared" ref="L356" si="126">H356*31.4/1000</f>
        <v>666.27660000000003</v>
      </c>
      <c r="N356" s="23" t="str">
        <f>'Olieforbrug, TJ'!M356</f>
        <v>May</v>
      </c>
    </row>
    <row r="357" spans="1:14" x14ac:dyDescent="0.25">
      <c r="A357" s="23" t="s">
        <v>138</v>
      </c>
      <c r="C357" s="16">
        <v>0</v>
      </c>
      <c r="D357" s="16">
        <v>0</v>
      </c>
      <c r="E357" s="16">
        <v>2</v>
      </c>
      <c r="F357" s="16">
        <v>0</v>
      </c>
      <c r="G357" s="16">
        <f t="shared" si="122"/>
        <v>-28638</v>
      </c>
      <c r="H357" s="16">
        <v>19206</v>
      </c>
      <c r="I357" s="16">
        <v>90637</v>
      </c>
      <c r="J357" s="15"/>
      <c r="K357" s="15"/>
      <c r="L357" s="16">
        <f t="shared" ref="L357" si="127">H357*31.4/1000</f>
        <v>603.0684</v>
      </c>
      <c r="N357" s="23" t="str">
        <f>'Olieforbrug, TJ'!M357</f>
        <v>June</v>
      </c>
    </row>
    <row r="358" spans="1:14" x14ac:dyDescent="0.25">
      <c r="A358" s="23" t="s">
        <v>129</v>
      </c>
      <c r="C358" s="16">
        <v>0</v>
      </c>
      <c r="D358" s="16">
        <v>248</v>
      </c>
      <c r="E358" s="16">
        <v>1</v>
      </c>
      <c r="F358" s="16">
        <v>0</v>
      </c>
      <c r="G358" s="16">
        <f t="shared" si="122"/>
        <v>22727</v>
      </c>
      <c r="H358" s="16">
        <v>22974</v>
      </c>
      <c r="I358" s="16">
        <v>67910</v>
      </c>
      <c r="J358" s="15"/>
      <c r="K358" s="15"/>
      <c r="L358" s="16">
        <f t="shared" ref="L358" si="128">H358*31.4/1000</f>
        <v>721.3836</v>
      </c>
      <c r="N358" s="23" t="str">
        <f>'Olieforbrug, TJ'!M358</f>
        <v>July</v>
      </c>
    </row>
    <row r="359" spans="1:14" x14ac:dyDescent="0.25">
      <c r="A359" s="23" t="s">
        <v>122</v>
      </c>
      <c r="C359" s="16">
        <v>0</v>
      </c>
      <c r="D359" s="16">
        <v>33980</v>
      </c>
      <c r="E359" s="16">
        <v>56</v>
      </c>
      <c r="F359" s="16">
        <v>0</v>
      </c>
      <c r="G359" s="16">
        <f t="shared" ref="G359" si="129">I358-I359</f>
        <v>-15076</v>
      </c>
      <c r="H359" s="16">
        <v>18848</v>
      </c>
      <c r="I359" s="16">
        <v>82986</v>
      </c>
      <c r="J359" s="15"/>
      <c r="K359" s="15"/>
      <c r="L359" s="16">
        <f t="shared" ref="L359" si="130">H359*31.4/1000</f>
        <v>591.82719999999995</v>
      </c>
      <c r="N359" s="23" t="str">
        <f>'Olieforbrug, TJ'!M359</f>
        <v>August</v>
      </c>
    </row>
    <row r="360" spans="1:14" x14ac:dyDescent="0.25">
      <c r="A360" s="23" t="s">
        <v>123</v>
      </c>
      <c r="C360" s="16">
        <v>0</v>
      </c>
      <c r="D360" s="16">
        <v>0</v>
      </c>
      <c r="E360" s="16">
        <v>135</v>
      </c>
      <c r="F360" s="16">
        <v>0</v>
      </c>
      <c r="G360" s="16">
        <f t="shared" ref="G360" si="131">I359-I360</f>
        <v>18812</v>
      </c>
      <c r="H360" s="16">
        <v>18677</v>
      </c>
      <c r="I360" s="16">
        <v>64174</v>
      </c>
      <c r="J360" s="15"/>
      <c r="K360" s="15"/>
      <c r="L360" s="16">
        <f t="shared" ref="L360" si="132">H360*31.4/1000</f>
        <v>586.45779999999991</v>
      </c>
      <c r="N360" s="23" t="str">
        <f>'Olieforbrug, TJ'!M360</f>
        <v>September</v>
      </c>
    </row>
    <row r="361" spans="1:14" x14ac:dyDescent="0.25">
      <c r="A361" s="23" t="s">
        <v>131</v>
      </c>
      <c r="C361" s="16">
        <v>0</v>
      </c>
      <c r="D361" s="16">
        <v>30830</v>
      </c>
      <c r="E361" s="16">
        <v>0</v>
      </c>
      <c r="F361" s="16">
        <v>0</v>
      </c>
      <c r="G361" s="16">
        <f t="shared" ref="G361" si="133">I360-I361</f>
        <v>-9246</v>
      </c>
      <c r="H361" s="16">
        <v>21584</v>
      </c>
      <c r="I361" s="16">
        <v>73420</v>
      </c>
      <c r="J361" s="15"/>
      <c r="K361" s="15"/>
      <c r="L361" s="16">
        <f t="shared" ref="L361" si="134">H361*31.4/1000</f>
        <v>677.73759999999993</v>
      </c>
      <c r="N361" s="23" t="str">
        <f>'Olieforbrug, TJ'!M361</f>
        <v>October</v>
      </c>
    </row>
    <row r="362" spans="1:14" ht="12.65" customHeight="1" x14ac:dyDescent="0.25">
      <c r="A362" s="23" t="s">
        <v>125</v>
      </c>
      <c r="C362" s="16">
        <v>0</v>
      </c>
      <c r="D362" s="16">
        <v>0</v>
      </c>
      <c r="E362" s="16">
        <v>0</v>
      </c>
      <c r="F362" s="16">
        <v>0</v>
      </c>
      <c r="G362" s="16">
        <f t="shared" ref="G362" si="135">I361-I362</f>
        <v>18345</v>
      </c>
      <c r="H362" s="16">
        <v>18345</v>
      </c>
      <c r="I362" s="16">
        <v>55075</v>
      </c>
      <c r="J362" s="15"/>
      <c r="K362" s="15"/>
      <c r="L362" s="16">
        <f t="shared" ref="L362" si="136">H362*31.4/1000</f>
        <v>576.03300000000002</v>
      </c>
      <c r="N362" s="23" t="str">
        <f>'Olieforbrug, TJ'!M362</f>
        <v>November</v>
      </c>
    </row>
    <row r="363" spans="1:14" ht="13" thickBot="1" x14ac:dyDescent="0.3">
      <c r="A363" s="41" t="s">
        <v>113</v>
      </c>
      <c r="C363" s="42">
        <v>0</v>
      </c>
      <c r="D363" s="42">
        <v>0</v>
      </c>
      <c r="E363" s="42">
        <v>0</v>
      </c>
      <c r="F363" s="42">
        <v>0</v>
      </c>
      <c r="G363" s="42">
        <f t="shared" ref="G363" si="137">I362-I363</f>
        <v>20831</v>
      </c>
      <c r="H363" s="42">
        <v>20831</v>
      </c>
      <c r="I363" s="42">
        <v>34244</v>
      </c>
      <c r="J363" s="2"/>
      <c r="K363" s="2"/>
      <c r="L363" s="42">
        <f t="shared" ref="L363" si="138">H363*31.4/1000</f>
        <v>654.09339999999997</v>
      </c>
      <c r="N363" s="43" t="str">
        <f>'Olieforbrug, TJ'!M363</f>
        <v>December</v>
      </c>
    </row>
    <row r="364" spans="1:14" ht="13" x14ac:dyDescent="0.3">
      <c r="A364" s="37">
        <v>2019</v>
      </c>
      <c r="B364" s="15"/>
      <c r="C364" s="16"/>
      <c r="D364" s="16"/>
      <c r="E364" s="16"/>
      <c r="F364" s="16"/>
      <c r="G364" s="16"/>
      <c r="H364" s="16"/>
      <c r="I364" s="16"/>
      <c r="J364" s="15"/>
      <c r="K364" s="15"/>
      <c r="L364" s="16"/>
      <c r="M364" s="3"/>
      <c r="N364" s="37">
        <v>2019</v>
      </c>
    </row>
    <row r="365" spans="1:14" x14ac:dyDescent="0.25">
      <c r="A365" s="23" t="str">
        <f>'Olieforbrug, TJ'!A365</f>
        <v>Januar</v>
      </c>
      <c r="C365" s="16">
        <v>0</v>
      </c>
      <c r="D365" s="16">
        <v>59833</v>
      </c>
      <c r="E365" s="16">
        <v>0</v>
      </c>
      <c r="F365" s="16">
        <v>0</v>
      </c>
      <c r="G365" s="16">
        <f>I363-I365</f>
        <v>-40657</v>
      </c>
      <c r="H365" s="16">
        <v>19176</v>
      </c>
      <c r="I365" s="16">
        <v>74901</v>
      </c>
      <c r="J365" s="15"/>
      <c r="K365" s="15"/>
      <c r="L365" s="16">
        <f t="shared" ref="L365" si="139">H365*31.4/1000</f>
        <v>602.12639999999999</v>
      </c>
      <c r="N365" s="23" t="str">
        <f>'Olieforbrug, TJ'!M365</f>
        <v>January</v>
      </c>
    </row>
    <row r="366" spans="1:14" x14ac:dyDescent="0.25">
      <c r="A366" s="23" t="str">
        <f>'Olieforbrug, TJ'!A366</f>
        <v>Februar</v>
      </c>
      <c r="C366" s="16">
        <v>0</v>
      </c>
      <c r="D366" s="16">
        <v>62717</v>
      </c>
      <c r="E366" s="16">
        <v>0</v>
      </c>
      <c r="F366" s="16">
        <v>0</v>
      </c>
      <c r="G366" s="16">
        <f t="shared" ref="G366:G371" si="140">I365-I366</f>
        <v>-45336</v>
      </c>
      <c r="H366" s="16">
        <v>17381</v>
      </c>
      <c r="I366" s="16">
        <v>120237</v>
      </c>
      <c r="J366" s="15"/>
      <c r="K366" s="15"/>
      <c r="L366" s="16">
        <f t="shared" ref="L366" si="141">H366*31.4/1000</f>
        <v>545.76340000000005</v>
      </c>
      <c r="N366" s="23" t="str">
        <f>'Olieforbrug, TJ'!M366</f>
        <v>February</v>
      </c>
    </row>
    <row r="367" spans="1:14" x14ac:dyDescent="0.25">
      <c r="A367" s="23" t="str">
        <f>'Olieforbrug, TJ'!A367</f>
        <v>Marts</v>
      </c>
      <c r="C367" s="16">
        <v>0</v>
      </c>
      <c r="D367" s="16">
        <v>0</v>
      </c>
      <c r="E367" s="16">
        <v>0</v>
      </c>
      <c r="F367" s="16">
        <v>0</v>
      </c>
      <c r="G367" s="16">
        <f t="shared" si="140"/>
        <v>16050</v>
      </c>
      <c r="H367" s="16">
        <v>16050</v>
      </c>
      <c r="I367" s="16">
        <v>104187</v>
      </c>
      <c r="J367" s="15"/>
      <c r="K367" s="15"/>
      <c r="L367" s="16">
        <f t="shared" ref="L367" si="142">H367*31.4/1000</f>
        <v>503.97</v>
      </c>
      <c r="N367" s="23" t="str">
        <f>'Olieforbrug, TJ'!M367</f>
        <v>March</v>
      </c>
    </row>
    <row r="368" spans="1:14" x14ac:dyDescent="0.25">
      <c r="A368" s="23" t="str">
        <f>'Olieforbrug, TJ'!A368</f>
        <v>April</v>
      </c>
      <c r="C368" s="16">
        <v>0</v>
      </c>
      <c r="D368" s="16">
        <v>19151</v>
      </c>
      <c r="E368" s="16">
        <v>0</v>
      </c>
      <c r="F368" s="16">
        <v>0</v>
      </c>
      <c r="G368" s="16">
        <f t="shared" si="140"/>
        <v>-2245</v>
      </c>
      <c r="H368" s="16">
        <v>16906</v>
      </c>
      <c r="I368" s="16">
        <v>106432</v>
      </c>
      <c r="J368" s="15"/>
      <c r="K368" s="15"/>
      <c r="L368" s="16">
        <f t="shared" ref="L368" si="143">H368*31.4/1000</f>
        <v>530.84839999999997</v>
      </c>
      <c r="N368" s="23" t="str">
        <f>'Olieforbrug, TJ'!M368</f>
        <v>April</v>
      </c>
    </row>
    <row r="369" spans="1:14" ht="13.9" customHeight="1" x14ac:dyDescent="0.25">
      <c r="A369" s="23" t="str">
        <f>'Olieforbrug, TJ'!A369</f>
        <v>Maj</v>
      </c>
      <c r="C369" s="16">
        <v>0</v>
      </c>
      <c r="D369" s="16">
        <v>0</v>
      </c>
      <c r="E369" s="16">
        <v>0</v>
      </c>
      <c r="F369" s="16">
        <v>0</v>
      </c>
      <c r="G369" s="16">
        <f t="shared" si="140"/>
        <v>19125</v>
      </c>
      <c r="H369" s="16">
        <v>19125</v>
      </c>
      <c r="I369" s="16">
        <v>87307</v>
      </c>
      <c r="J369" s="15"/>
      <c r="K369" s="15"/>
      <c r="L369" s="16">
        <f t="shared" ref="L369" si="144">H369*31.4/1000</f>
        <v>600.52499999999998</v>
      </c>
      <c r="N369" s="23" t="str">
        <f>'Olieforbrug, TJ'!M369</f>
        <v>May</v>
      </c>
    </row>
    <row r="370" spans="1:14" ht="13.9" customHeight="1" x14ac:dyDescent="0.25">
      <c r="A370" s="23" t="str">
        <f>'Olieforbrug, TJ'!A370</f>
        <v>Juni</v>
      </c>
      <c r="C370" s="16">
        <v>0</v>
      </c>
      <c r="D370" s="16">
        <v>1500</v>
      </c>
      <c r="E370" s="16">
        <v>0</v>
      </c>
      <c r="F370" s="16">
        <v>0</v>
      </c>
      <c r="G370" s="16">
        <f t="shared" si="140"/>
        <v>21574</v>
      </c>
      <c r="H370" s="16">
        <v>23074</v>
      </c>
      <c r="I370" s="16">
        <v>65733</v>
      </c>
      <c r="J370" s="15"/>
      <c r="K370" s="15"/>
      <c r="L370" s="16">
        <f t="shared" ref="L370" si="145">H370*31.4/1000</f>
        <v>724.52359999999999</v>
      </c>
      <c r="N370" s="23" t="str">
        <f>'Olieforbrug, TJ'!M370</f>
        <v>June</v>
      </c>
    </row>
    <row r="371" spans="1:14" ht="13.9" customHeight="1" x14ac:dyDescent="0.25">
      <c r="A371" s="23" t="str">
        <f>'Olieforbrug, TJ'!A371</f>
        <v>Juli</v>
      </c>
      <c r="C371" s="16">
        <v>0</v>
      </c>
      <c r="D371" s="16">
        <v>26025</v>
      </c>
      <c r="E371" s="16">
        <v>0</v>
      </c>
      <c r="F371" s="16">
        <v>0</v>
      </c>
      <c r="G371" s="16">
        <f t="shared" si="140"/>
        <v>-3134</v>
      </c>
      <c r="H371" s="16">
        <v>22891</v>
      </c>
      <c r="I371" s="16">
        <v>68867</v>
      </c>
      <c r="J371" s="15"/>
      <c r="K371" s="15"/>
      <c r="L371" s="16">
        <f t="shared" ref="L371" si="146">H371*31.4/1000</f>
        <v>718.77740000000006</v>
      </c>
      <c r="N371" s="23" t="str">
        <f>'Olieforbrug, TJ'!M371</f>
        <v>July</v>
      </c>
    </row>
    <row r="372" spans="1:14" ht="13.9" customHeight="1" x14ac:dyDescent="0.25">
      <c r="A372" s="23" t="str">
        <f>'Olieforbrug, TJ'!A372</f>
        <v>August</v>
      </c>
      <c r="C372" s="16">
        <v>0</v>
      </c>
      <c r="D372" s="16">
        <v>28366</v>
      </c>
      <c r="E372" s="16">
        <v>0</v>
      </c>
      <c r="F372" s="16">
        <v>0</v>
      </c>
      <c r="G372" s="16">
        <f t="shared" ref="G372" si="147">I371-I372</f>
        <v>-7080</v>
      </c>
      <c r="H372" s="16">
        <v>21286</v>
      </c>
      <c r="I372" s="16">
        <v>75947</v>
      </c>
      <c r="J372" s="15"/>
      <c r="K372" s="15"/>
      <c r="L372" s="16">
        <f t="shared" ref="L372" si="148">H372*31.4/1000</f>
        <v>668.38040000000001</v>
      </c>
      <c r="N372" s="23" t="str">
        <f>'Olieforbrug, TJ'!M372</f>
        <v>August</v>
      </c>
    </row>
    <row r="373" spans="1:14" ht="13.9" customHeight="1" x14ac:dyDescent="0.25">
      <c r="A373" s="23" t="str">
        <f>'Olieforbrug, TJ'!A373</f>
        <v>September</v>
      </c>
      <c r="C373" s="16">
        <v>0</v>
      </c>
      <c r="D373" s="16">
        <v>30422</v>
      </c>
      <c r="E373" s="16">
        <v>0</v>
      </c>
      <c r="F373" s="16">
        <v>0</v>
      </c>
      <c r="G373" s="16">
        <f t="shared" ref="G373" si="149">I372-I373</f>
        <v>-9832</v>
      </c>
      <c r="H373" s="16">
        <v>20590</v>
      </c>
      <c r="I373" s="16">
        <v>85779</v>
      </c>
      <c r="J373" s="15"/>
      <c r="K373" s="15"/>
      <c r="L373" s="16">
        <f t="shared" ref="L373" si="150">H373*31.4/1000</f>
        <v>646.52599999999995</v>
      </c>
      <c r="N373" s="23" t="str">
        <f>'Olieforbrug, TJ'!M373</f>
        <v>September</v>
      </c>
    </row>
    <row r="374" spans="1:14" ht="13.5" customHeight="1" x14ac:dyDescent="0.25">
      <c r="A374" s="23" t="str">
        <f>'Olieforbrug, TJ'!A374</f>
        <v>Oktober</v>
      </c>
      <c r="C374" s="16">
        <v>0</v>
      </c>
      <c r="D374" s="16">
        <v>0</v>
      </c>
      <c r="E374" s="16">
        <v>0</v>
      </c>
      <c r="F374" s="16">
        <v>0</v>
      </c>
      <c r="G374" s="16">
        <f t="shared" ref="G374" si="151">I373-I374</f>
        <v>23884</v>
      </c>
      <c r="H374" s="16">
        <v>23884</v>
      </c>
      <c r="I374" s="16">
        <v>61895</v>
      </c>
      <c r="J374" s="15"/>
      <c r="K374" s="15"/>
      <c r="L374" s="16">
        <f t="shared" ref="L374" si="152">H374*31.4/1000</f>
        <v>749.95759999999996</v>
      </c>
      <c r="N374" s="23" t="str">
        <f>'Olieforbrug, TJ'!M374</f>
        <v>October</v>
      </c>
    </row>
    <row r="375" spans="1:14" ht="13.5" customHeight="1" x14ac:dyDescent="0.25">
      <c r="A375" s="23" t="str">
        <f>'Olieforbrug, TJ'!A375</f>
        <v>November</v>
      </c>
      <c r="C375" s="16">
        <v>0</v>
      </c>
      <c r="D375" s="16">
        <v>33222</v>
      </c>
      <c r="E375" s="16">
        <v>0</v>
      </c>
      <c r="F375" s="16">
        <v>0</v>
      </c>
      <c r="G375" s="16">
        <f t="shared" ref="G375" si="153">I374-I375</f>
        <v>-12622</v>
      </c>
      <c r="H375" s="16">
        <v>20600</v>
      </c>
      <c r="I375" s="16">
        <v>74517</v>
      </c>
      <c r="J375" s="15"/>
      <c r="K375" s="15"/>
      <c r="L375" s="16">
        <f t="shared" ref="L375" si="154">H375*31.4/1000</f>
        <v>646.84</v>
      </c>
      <c r="N375" s="23" t="str">
        <f>'Olieforbrug, TJ'!M375</f>
        <v>November</v>
      </c>
    </row>
    <row r="376" spans="1:14" ht="13" thickBot="1" x14ac:dyDescent="0.3">
      <c r="A376" s="41" t="str">
        <f>'Olieforbrug, TJ'!A376</f>
        <v>December</v>
      </c>
      <c r="C376" s="42">
        <v>0</v>
      </c>
      <c r="D376" s="42">
        <v>10682</v>
      </c>
      <c r="E376" s="42">
        <v>0</v>
      </c>
      <c r="F376" s="42">
        <v>0</v>
      </c>
      <c r="G376" s="42">
        <f t="shared" ref="G376" si="155">I375-I376</f>
        <v>14150</v>
      </c>
      <c r="H376" s="42">
        <v>24832</v>
      </c>
      <c r="I376" s="42">
        <v>60367</v>
      </c>
      <c r="J376" s="2"/>
      <c r="K376" s="2"/>
      <c r="L376" s="42">
        <f t="shared" ref="L376" si="156">H376*31.4/1000</f>
        <v>779.72479999999996</v>
      </c>
      <c r="N376" s="43" t="str">
        <f>'Olieforbrug, TJ'!M376</f>
        <v>December</v>
      </c>
    </row>
    <row r="377" spans="1:14" ht="13" x14ac:dyDescent="0.3">
      <c r="A377" s="37">
        <v>2020</v>
      </c>
      <c r="B377" s="15"/>
      <c r="C377" s="16"/>
      <c r="D377" s="16"/>
      <c r="E377" s="16"/>
      <c r="F377" s="16"/>
      <c r="G377" s="16"/>
      <c r="H377" s="16"/>
      <c r="I377" s="16"/>
      <c r="J377" s="15"/>
      <c r="K377" s="15"/>
      <c r="L377" s="16"/>
      <c r="M377" s="3"/>
      <c r="N377" s="37">
        <v>2020</v>
      </c>
    </row>
    <row r="378" spans="1:14" x14ac:dyDescent="0.25">
      <c r="A378" s="23" t="str">
        <f>'Olieforbrug, TJ'!A378</f>
        <v>Januar</v>
      </c>
      <c r="C378" s="16">
        <v>0</v>
      </c>
      <c r="D378" s="16">
        <v>31708</v>
      </c>
      <c r="E378" s="16">
        <v>9</v>
      </c>
      <c r="F378" s="16">
        <v>0</v>
      </c>
      <c r="G378" s="16">
        <f>I376-I378</f>
        <v>-10497</v>
      </c>
      <c r="H378" s="16">
        <v>21202</v>
      </c>
      <c r="I378" s="16">
        <v>70864</v>
      </c>
      <c r="J378" s="15"/>
      <c r="K378" s="15"/>
      <c r="L378" s="16">
        <f t="shared" ref="L378" si="157">H378*31.4/1000</f>
        <v>665.74279999999987</v>
      </c>
      <c r="N378" s="23" t="str">
        <f>'Olieforbrug, TJ'!M378</f>
        <v>January</v>
      </c>
    </row>
    <row r="379" spans="1:14" x14ac:dyDescent="0.25">
      <c r="A379" s="23" t="str">
        <f>'Olieforbrug, TJ'!A379</f>
        <v>Februar</v>
      </c>
      <c r="C379" s="16">
        <v>0</v>
      </c>
      <c r="D379" s="16">
        <v>63400</v>
      </c>
      <c r="E379" s="16">
        <v>0</v>
      </c>
      <c r="F379" s="16">
        <v>0</v>
      </c>
      <c r="G379" s="65">
        <f t="shared" ref="G379:G384" si="158">I378-I379</f>
        <v>-42252</v>
      </c>
      <c r="H379" s="16">
        <v>21148</v>
      </c>
      <c r="I379" s="16">
        <v>113116</v>
      </c>
      <c r="J379" s="15"/>
      <c r="K379" s="15"/>
      <c r="L379" s="16">
        <f t="shared" ref="L379" si="159">H379*31.4/1000</f>
        <v>664.04719999999998</v>
      </c>
      <c r="N379" s="23" t="str">
        <f>'Olieforbrug, TJ'!M379</f>
        <v>February</v>
      </c>
    </row>
    <row r="380" spans="1:14" x14ac:dyDescent="0.25">
      <c r="A380" s="23" t="str">
        <f>'Olieforbrug, TJ'!A380</f>
        <v>Marts</v>
      </c>
      <c r="C380" s="16">
        <v>0</v>
      </c>
      <c r="D380" s="16">
        <v>32522</v>
      </c>
      <c r="E380" s="16">
        <v>0</v>
      </c>
      <c r="F380" s="16">
        <v>0</v>
      </c>
      <c r="G380" s="65">
        <f t="shared" si="158"/>
        <v>-13764</v>
      </c>
      <c r="H380" s="16">
        <v>18758</v>
      </c>
      <c r="I380" s="16">
        <v>126880</v>
      </c>
      <c r="J380" s="15"/>
      <c r="K380" s="15"/>
      <c r="L380" s="16">
        <f t="shared" ref="L380" si="160">H380*31.4/1000</f>
        <v>589.00119999999993</v>
      </c>
      <c r="N380" s="23" t="str">
        <f>'Olieforbrug, TJ'!M380</f>
        <v>March</v>
      </c>
    </row>
    <row r="381" spans="1:14" x14ac:dyDescent="0.25">
      <c r="A381" s="23" t="str">
        <f>'Olieforbrug, TJ'!A381</f>
        <v>April</v>
      </c>
      <c r="C381" s="16">
        <v>0</v>
      </c>
      <c r="D381" s="16">
        <v>0</v>
      </c>
      <c r="E381" s="16">
        <v>0</v>
      </c>
      <c r="F381" s="16">
        <v>0</v>
      </c>
      <c r="G381" s="65">
        <f t="shared" si="158"/>
        <v>19253</v>
      </c>
      <c r="H381" s="16">
        <v>19253</v>
      </c>
      <c r="I381" s="16">
        <v>107627</v>
      </c>
      <c r="J381" s="15"/>
      <c r="K381" s="15"/>
      <c r="L381" s="16">
        <f t="shared" ref="L381" si="161">H381*31.4/1000</f>
        <v>604.54419999999993</v>
      </c>
      <c r="N381" s="23" t="str">
        <f>'Olieforbrug, TJ'!M381</f>
        <v>April</v>
      </c>
    </row>
    <row r="382" spans="1:14" x14ac:dyDescent="0.25">
      <c r="A382" s="23" t="str">
        <f>'Olieforbrug, TJ'!A382</f>
        <v>Maj</v>
      </c>
      <c r="C382" s="16">
        <v>0</v>
      </c>
      <c r="D382" s="16">
        <v>24</v>
      </c>
      <c r="E382" s="16">
        <v>0</v>
      </c>
      <c r="F382" s="16">
        <v>0</v>
      </c>
      <c r="G382" s="65">
        <f t="shared" si="158"/>
        <v>24570</v>
      </c>
      <c r="H382" s="16">
        <v>24594</v>
      </c>
      <c r="I382" s="16">
        <v>83057</v>
      </c>
      <c r="J382" s="15"/>
      <c r="K382" s="15"/>
      <c r="L382" s="16">
        <f t="shared" ref="L382" si="162">H382*31.4/1000</f>
        <v>772.25159999999994</v>
      </c>
      <c r="N382" s="23" t="str">
        <f>'Olieforbrug, TJ'!M382</f>
        <v>May</v>
      </c>
    </row>
    <row r="383" spans="1:14" x14ac:dyDescent="0.25">
      <c r="A383" s="23" t="str">
        <f>'Olieforbrug, TJ'!A383</f>
        <v>Juni</v>
      </c>
      <c r="C383" s="16">
        <v>0</v>
      </c>
      <c r="D383" s="16">
        <v>56446</v>
      </c>
      <c r="E383" s="16">
        <v>0</v>
      </c>
      <c r="F383" s="16">
        <v>0</v>
      </c>
      <c r="G383" s="65">
        <f t="shared" si="158"/>
        <v>-34844</v>
      </c>
      <c r="H383" s="16">
        <v>20835</v>
      </c>
      <c r="I383" s="16">
        <v>117901</v>
      </c>
      <c r="J383" s="15"/>
      <c r="K383" s="15"/>
      <c r="L383" s="16">
        <f t="shared" ref="L383" si="163">H383*31.4/1000</f>
        <v>654.21900000000005</v>
      </c>
      <c r="N383" s="23" t="str">
        <f>'Olieforbrug, TJ'!M383</f>
        <v>June</v>
      </c>
    </row>
    <row r="384" spans="1:14" x14ac:dyDescent="0.25">
      <c r="A384" s="23" t="str">
        <f>'Olieforbrug, TJ'!A384</f>
        <v>Juli</v>
      </c>
      <c r="C384" s="16">
        <v>0</v>
      </c>
      <c r="D384" s="16">
        <v>1500</v>
      </c>
      <c r="E384" s="16">
        <v>0</v>
      </c>
      <c r="F384" s="16">
        <v>0</v>
      </c>
      <c r="G384" s="65">
        <f t="shared" si="158"/>
        <v>21163</v>
      </c>
      <c r="H384" s="16">
        <v>23468</v>
      </c>
      <c r="I384" s="16">
        <v>96738</v>
      </c>
      <c r="J384" s="15"/>
      <c r="K384" s="15"/>
      <c r="L384" s="16">
        <f t="shared" ref="L384:L385" si="164">H384*31.4/1000</f>
        <v>736.89519999999993</v>
      </c>
      <c r="N384" s="23" t="str">
        <f>'Olieforbrug, TJ'!M384</f>
        <v>July</v>
      </c>
    </row>
    <row r="385" spans="1:14" x14ac:dyDescent="0.25">
      <c r="A385" s="23" t="str">
        <f>'Olieforbrug, TJ'!A385</f>
        <v>August</v>
      </c>
      <c r="C385" s="16">
        <v>0</v>
      </c>
      <c r="D385" s="16">
        <v>0</v>
      </c>
      <c r="E385" s="16">
        <v>0</v>
      </c>
      <c r="F385" s="16">
        <v>0</v>
      </c>
      <c r="G385" s="65">
        <f t="shared" ref="G385" si="165">I384-I385</f>
        <v>19383</v>
      </c>
      <c r="H385" s="16">
        <v>19383</v>
      </c>
      <c r="I385" s="16">
        <v>77355</v>
      </c>
      <c r="L385" s="16">
        <f t="shared" si="164"/>
        <v>608.62619999999993</v>
      </c>
      <c r="N385" s="23" t="str">
        <f>'Olieforbrug, TJ'!M385</f>
        <v>August</v>
      </c>
    </row>
    <row r="386" spans="1:14" x14ac:dyDescent="0.25">
      <c r="A386" s="23" t="str">
        <f>'Olieforbrug, TJ'!A386</f>
        <v>September</v>
      </c>
      <c r="C386" s="16">
        <v>0</v>
      </c>
      <c r="D386" s="16">
        <v>19149</v>
      </c>
      <c r="E386" s="16">
        <v>0</v>
      </c>
      <c r="F386" s="16">
        <v>0</v>
      </c>
      <c r="G386" s="65">
        <f t="shared" ref="G386" si="166">I385-I386</f>
        <v>2843</v>
      </c>
      <c r="H386" s="16">
        <v>21992</v>
      </c>
      <c r="I386" s="16">
        <v>74512</v>
      </c>
      <c r="L386" s="16">
        <f t="shared" ref="L386" si="167">H386*31.4/1000</f>
        <v>690.54879999999991</v>
      </c>
      <c r="N386" s="23" t="str">
        <f>'Olieforbrug, TJ'!M386</f>
        <v>September</v>
      </c>
    </row>
    <row r="387" spans="1:14" x14ac:dyDescent="0.25">
      <c r="A387" s="23" t="str">
        <f>'Olieforbrug, TJ'!A387</f>
        <v>Oktober</v>
      </c>
      <c r="C387" s="16">
        <v>0</v>
      </c>
      <c r="D387" s="16">
        <v>0</v>
      </c>
      <c r="E387" s="16">
        <v>0</v>
      </c>
      <c r="F387" s="16">
        <v>0</v>
      </c>
      <c r="G387" s="65">
        <f t="shared" ref="G387" si="168">I386-I387</f>
        <v>23312</v>
      </c>
      <c r="H387" s="16">
        <v>23312</v>
      </c>
      <c r="I387" s="16">
        <v>51200</v>
      </c>
      <c r="L387" s="16">
        <f t="shared" ref="L387" si="169">H387*31.4/1000</f>
        <v>731.99679999999989</v>
      </c>
      <c r="N387" s="23" t="str">
        <f>'Olieforbrug, TJ'!M387</f>
        <v>October</v>
      </c>
    </row>
    <row r="388" spans="1:14" x14ac:dyDescent="0.25">
      <c r="A388" s="23" t="str">
        <f>'Olieforbrug, TJ'!A388</f>
        <v>November</v>
      </c>
      <c r="C388" s="16">
        <v>0</v>
      </c>
      <c r="D388" s="16">
        <v>19237</v>
      </c>
      <c r="E388" s="16">
        <v>0</v>
      </c>
      <c r="F388" s="16">
        <v>0</v>
      </c>
      <c r="G388" s="65">
        <f t="shared" ref="G388" si="170">I387-I388</f>
        <v>-1423</v>
      </c>
      <c r="H388" s="16">
        <v>17814</v>
      </c>
      <c r="I388" s="16">
        <v>52623</v>
      </c>
      <c r="L388" s="16">
        <f t="shared" ref="L388:L389" si="171">H388*31.4/1000</f>
        <v>559.3596</v>
      </c>
      <c r="N388" s="23" t="str">
        <f>'Olieforbrug, TJ'!M388</f>
        <v>November</v>
      </c>
    </row>
    <row r="389" spans="1:14" ht="13" thickBot="1" x14ac:dyDescent="0.3">
      <c r="A389" s="41" t="str">
        <f>'Olieforbrug, TJ'!A389</f>
        <v>December</v>
      </c>
      <c r="C389" s="42">
        <v>0</v>
      </c>
      <c r="D389" s="42">
        <v>0</v>
      </c>
      <c r="E389" s="42">
        <v>0</v>
      </c>
      <c r="F389" s="42">
        <v>0</v>
      </c>
      <c r="G389" s="42">
        <f t="shared" ref="G389" si="172">I388-I389</f>
        <v>18867</v>
      </c>
      <c r="H389" s="42">
        <v>18867</v>
      </c>
      <c r="I389" s="42">
        <v>33756</v>
      </c>
      <c r="J389" s="2"/>
      <c r="K389" s="2"/>
      <c r="L389" s="42">
        <f t="shared" si="171"/>
        <v>592.42379999999991</v>
      </c>
      <c r="N389" s="43" t="str">
        <f>'Olieforbrug, TJ'!M389</f>
        <v>December</v>
      </c>
    </row>
    <row r="390" spans="1:14" ht="13" x14ac:dyDescent="0.3">
      <c r="A390" s="37">
        <f>'Olieforbrug, TJ'!A390</f>
        <v>2021</v>
      </c>
      <c r="B390" s="15"/>
      <c r="C390" s="16"/>
      <c r="D390" s="16"/>
      <c r="E390" s="16"/>
      <c r="F390" s="16"/>
      <c r="G390" s="16"/>
      <c r="H390" s="16"/>
      <c r="I390" s="16"/>
      <c r="J390" s="15"/>
      <c r="K390" s="15"/>
      <c r="L390" s="16"/>
      <c r="M390" s="3"/>
      <c r="N390" s="37">
        <f>'Olieforbrug, TJ'!M390</f>
        <v>2021</v>
      </c>
    </row>
    <row r="391" spans="1:14" x14ac:dyDescent="0.25">
      <c r="A391" s="23" t="str">
        <f>'Olieforbrug, TJ'!A391</f>
        <v>Januar</v>
      </c>
      <c r="C391" s="16">
        <v>0</v>
      </c>
      <c r="D391" s="16">
        <v>47751</v>
      </c>
      <c r="E391" s="16">
        <v>0</v>
      </c>
      <c r="F391" s="16">
        <v>0</v>
      </c>
      <c r="G391" s="16">
        <f>I389-I391</f>
        <v>-29661</v>
      </c>
      <c r="H391" s="16">
        <v>18090</v>
      </c>
      <c r="I391" s="16">
        <v>63417</v>
      </c>
      <c r="J391" s="15"/>
      <c r="K391" s="15"/>
      <c r="L391" s="16">
        <f t="shared" ref="L391" si="173">H391*31.4/1000</f>
        <v>568.02599999999995</v>
      </c>
      <c r="N391" s="23" t="str">
        <f>'Olieforbrug, TJ'!M391</f>
        <v>January</v>
      </c>
    </row>
    <row r="392" spans="1:14" x14ac:dyDescent="0.25">
      <c r="A392" s="23" t="str">
        <f>'Olieforbrug, TJ'!A392</f>
        <v>Februar</v>
      </c>
      <c r="C392" s="16">
        <v>0</v>
      </c>
      <c r="D392" s="16">
        <v>29201</v>
      </c>
      <c r="E392" s="16">
        <v>0</v>
      </c>
      <c r="F392" s="16">
        <v>0</v>
      </c>
      <c r="G392" s="16">
        <f t="shared" ref="G392:G397" si="174">I391-I392</f>
        <v>-13148</v>
      </c>
      <c r="H392" s="16">
        <v>16053</v>
      </c>
      <c r="I392" s="16">
        <v>76565</v>
      </c>
      <c r="J392" s="15"/>
      <c r="K392" s="15"/>
      <c r="L392" s="16">
        <f t="shared" ref="L392" si="175">H392*31.4/1000</f>
        <v>504.06419999999997</v>
      </c>
      <c r="N392" s="23" t="str">
        <f>'Olieforbrug, TJ'!M392</f>
        <v>February</v>
      </c>
    </row>
    <row r="393" spans="1:14" x14ac:dyDescent="0.25">
      <c r="A393" s="23" t="str">
        <f>'Olieforbrug, TJ'!A393</f>
        <v>Marts</v>
      </c>
      <c r="C393" s="16">
        <v>0</v>
      </c>
      <c r="D393" s="16">
        <v>0</v>
      </c>
      <c r="E393" s="16">
        <v>0</v>
      </c>
      <c r="F393" s="16">
        <v>0</v>
      </c>
      <c r="G393" s="16">
        <f t="shared" si="174"/>
        <v>17813</v>
      </c>
      <c r="H393" s="16">
        <v>17813</v>
      </c>
      <c r="I393" s="16">
        <v>58752</v>
      </c>
      <c r="J393" s="15"/>
      <c r="K393" s="15"/>
      <c r="L393" s="16">
        <f t="shared" ref="L393" si="176">H393*31.4/1000</f>
        <v>559.32819999999992</v>
      </c>
      <c r="N393" s="23" t="str">
        <f>'Olieforbrug, TJ'!M393</f>
        <v>March</v>
      </c>
    </row>
    <row r="394" spans="1:14" x14ac:dyDescent="0.25">
      <c r="A394" s="23" t="str">
        <f>'Olieforbrug, TJ'!A394</f>
        <v>April</v>
      </c>
      <c r="C394" s="16">
        <v>0</v>
      </c>
      <c r="D394" s="16">
        <v>36399</v>
      </c>
      <c r="E394" s="16">
        <v>0</v>
      </c>
      <c r="F394" s="16">
        <v>0</v>
      </c>
      <c r="G394" s="16">
        <f t="shared" si="174"/>
        <v>-16536</v>
      </c>
      <c r="H394" s="16">
        <v>19863</v>
      </c>
      <c r="I394" s="16">
        <v>75288</v>
      </c>
      <c r="J394" s="15"/>
      <c r="K394" s="15"/>
      <c r="L394" s="16">
        <f t="shared" ref="L394" si="177">H394*31.4/1000</f>
        <v>623.69819999999993</v>
      </c>
      <c r="N394" s="23" t="str">
        <f>'Olieforbrug, TJ'!M394</f>
        <v>April</v>
      </c>
    </row>
    <row r="395" spans="1:14" x14ac:dyDescent="0.25">
      <c r="A395" s="23" t="str">
        <f>'Olieforbrug, TJ'!A395</f>
        <v>Maj</v>
      </c>
      <c r="C395" s="16">
        <v>0</v>
      </c>
      <c r="D395" s="16">
        <v>0</v>
      </c>
      <c r="E395" s="16">
        <v>0</v>
      </c>
      <c r="F395" s="16">
        <v>0</v>
      </c>
      <c r="G395" s="16">
        <f t="shared" si="174"/>
        <v>19172</v>
      </c>
      <c r="H395" s="16">
        <v>19172</v>
      </c>
      <c r="I395" s="16">
        <v>56116</v>
      </c>
      <c r="J395" s="15"/>
      <c r="K395" s="15"/>
      <c r="L395" s="16">
        <f t="shared" ref="L395" si="178">H395*31.4/1000</f>
        <v>602.00079999999991</v>
      </c>
      <c r="N395" s="23" t="str">
        <f>'Olieforbrug, TJ'!M395</f>
        <v>May</v>
      </c>
    </row>
    <row r="396" spans="1:14" x14ac:dyDescent="0.25">
      <c r="A396" s="23" t="str">
        <f>'Olieforbrug, TJ'!A396</f>
        <v>Juni</v>
      </c>
      <c r="C396" s="16">
        <v>0</v>
      </c>
      <c r="D396" s="16">
        <v>2063</v>
      </c>
      <c r="E396" s="16">
        <v>0</v>
      </c>
      <c r="F396" s="16">
        <v>0</v>
      </c>
      <c r="G396" s="16">
        <f t="shared" si="174"/>
        <v>16055</v>
      </c>
      <c r="H396" s="16">
        <v>18118</v>
      </c>
      <c r="I396" s="16">
        <v>40061</v>
      </c>
      <c r="J396" s="15"/>
      <c r="K396" s="15"/>
      <c r="L396" s="16">
        <f t="shared" ref="L396" si="179">H396*31.4/1000</f>
        <v>568.90519999999992</v>
      </c>
      <c r="N396" s="23" t="str">
        <f>'Olieforbrug, TJ'!M396</f>
        <v>June</v>
      </c>
    </row>
    <row r="397" spans="1:14" x14ac:dyDescent="0.25">
      <c r="A397" s="23" t="str">
        <f>'Olieforbrug, TJ'!A397</f>
        <v>Juli</v>
      </c>
      <c r="C397" s="16">
        <v>0</v>
      </c>
      <c r="D397" s="16">
        <v>30130</v>
      </c>
      <c r="E397" s="16">
        <v>0</v>
      </c>
      <c r="F397" s="16">
        <v>0</v>
      </c>
      <c r="G397" s="16">
        <f t="shared" si="174"/>
        <v>-12364</v>
      </c>
      <c r="H397" s="16">
        <v>17766</v>
      </c>
      <c r="I397" s="16">
        <v>52425</v>
      </c>
      <c r="J397" s="15"/>
      <c r="K397" s="15"/>
      <c r="L397" s="16">
        <f t="shared" ref="L397" si="180">H397*31.4/1000</f>
        <v>557.85239999999999</v>
      </c>
      <c r="N397" s="23" t="str">
        <f>'Olieforbrug, TJ'!M397</f>
        <v>July</v>
      </c>
    </row>
    <row r="398" spans="1:14" x14ac:dyDescent="0.25">
      <c r="A398" s="23" t="str">
        <f>'Olieforbrug, TJ'!A398</f>
        <v>August</v>
      </c>
      <c r="C398" s="16">
        <v>0</v>
      </c>
      <c r="D398" s="16">
        <v>0</v>
      </c>
      <c r="E398" s="16">
        <v>0</v>
      </c>
      <c r="F398" s="16">
        <v>0</v>
      </c>
      <c r="G398" s="16">
        <f t="shared" ref="G398" si="181">I397-I398</f>
        <v>22674</v>
      </c>
      <c r="H398" s="16">
        <v>22674</v>
      </c>
      <c r="I398" s="16">
        <v>29751</v>
      </c>
      <c r="J398" s="15"/>
      <c r="K398" s="15"/>
      <c r="L398" s="16">
        <f t="shared" ref="L398" si="182">H398*31.4/1000</f>
        <v>711.96359999999993</v>
      </c>
      <c r="N398" s="23" t="str">
        <f>'Olieforbrug, TJ'!M398</f>
        <v>August</v>
      </c>
    </row>
  </sheetData>
  <phoneticPr fontId="2" type="noConversion"/>
  <pageMargins left="0.75" right="0.75" top="1" bottom="1" header="0.5" footer="0.5"/>
  <headerFooter alignWithMargins="0"/>
  <ignoredErrors>
    <ignoredError sqref="C43:H43 C89:L97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>
    <tabColor indexed="42"/>
  </sheetPr>
  <dimension ref="A1:O398"/>
  <sheetViews>
    <sheetView zoomScale="80" zoomScaleNormal="80" workbookViewId="0">
      <pane xSplit="2" ySplit="5" topLeftCell="C6" activePane="bottomRight" state="frozen"/>
      <selection activeCell="K17" sqref="K17:K20"/>
      <selection pane="topRight" activeCell="K17" sqref="K17:K20"/>
      <selection pane="bottomLeft" activeCell="K17" sqref="K17:K20"/>
      <selection pane="bottomRight" activeCell="C25" sqref="C25"/>
    </sheetView>
  </sheetViews>
  <sheetFormatPr defaultRowHeight="12.5" x14ac:dyDescent="0.25"/>
  <cols>
    <col min="1" max="1" width="20.7265625" customWidth="1"/>
    <col min="2" max="2" width="9.7265625" customWidth="1"/>
    <col min="3" max="3" width="15.26953125" style="3" customWidth="1"/>
    <col min="4" max="5" width="12.26953125" style="3" customWidth="1"/>
    <col min="6" max="6" width="14.81640625" style="3" bestFit="1" customWidth="1"/>
    <col min="7" max="7" width="14" style="3" customWidth="1"/>
    <col min="8" max="8" width="20.7265625" style="3" customWidth="1"/>
    <col min="9" max="9" width="20.26953125" style="3" customWidth="1"/>
    <col min="10" max="10" width="5" customWidth="1"/>
    <col min="11" max="11" width="3.453125" customWidth="1"/>
    <col min="12" max="12" width="17.81640625" bestFit="1" customWidth="1"/>
    <col min="14" max="14" width="20.7265625" customWidth="1"/>
    <col min="15" max="15" width="9.7265625" customWidth="1"/>
  </cols>
  <sheetData>
    <row r="1" spans="1:15" x14ac:dyDescent="0.25">
      <c r="A1" s="1" t="s">
        <v>21</v>
      </c>
      <c r="B1" s="1"/>
      <c r="C1"/>
      <c r="D1"/>
      <c r="E1"/>
      <c r="F1"/>
      <c r="G1"/>
      <c r="H1"/>
      <c r="I1"/>
      <c r="M1" s="4"/>
      <c r="N1" s="27" t="s">
        <v>76</v>
      </c>
      <c r="O1" s="27"/>
    </row>
    <row r="2" spans="1:15" x14ac:dyDescent="0.25">
      <c r="A2" s="1" t="s">
        <v>31</v>
      </c>
      <c r="B2" s="1"/>
      <c r="C2"/>
      <c r="D2"/>
      <c r="E2"/>
      <c r="F2"/>
      <c r="G2"/>
      <c r="H2"/>
      <c r="I2"/>
      <c r="N2" s="27" t="s">
        <v>66</v>
      </c>
      <c r="O2" s="27"/>
    </row>
    <row r="4" spans="1:15" ht="13" thickBot="1" x14ac:dyDescent="0.3">
      <c r="A4" s="5"/>
      <c r="C4" s="30" t="s">
        <v>8</v>
      </c>
      <c r="D4" s="30" t="s">
        <v>2</v>
      </c>
      <c r="E4" s="30" t="s">
        <v>3</v>
      </c>
      <c r="F4" s="30" t="s">
        <v>4</v>
      </c>
      <c r="G4" s="30" t="s">
        <v>5</v>
      </c>
      <c r="H4" s="30" t="s">
        <v>6</v>
      </c>
      <c r="I4" s="30" t="s">
        <v>7</v>
      </c>
      <c r="J4" s="23"/>
      <c r="K4" s="23"/>
      <c r="L4" s="31" t="s">
        <v>30</v>
      </c>
      <c r="N4" s="5"/>
    </row>
    <row r="5" spans="1:15" ht="13" thickBot="1" x14ac:dyDescent="0.3">
      <c r="A5" s="18"/>
      <c r="C5" s="28" t="s">
        <v>32</v>
      </c>
      <c r="D5" s="28" t="s">
        <v>33</v>
      </c>
      <c r="E5" s="28" t="s">
        <v>34</v>
      </c>
      <c r="F5" s="29" t="s">
        <v>35</v>
      </c>
      <c r="G5" s="28" t="s">
        <v>36</v>
      </c>
      <c r="H5" s="29" t="s">
        <v>68</v>
      </c>
      <c r="I5" s="28" t="s">
        <v>38</v>
      </c>
      <c r="J5" s="23"/>
      <c r="K5" s="23"/>
      <c r="L5" s="31" t="s">
        <v>68</v>
      </c>
      <c r="N5" s="18"/>
    </row>
    <row r="6" spans="1:15" ht="13" x14ac:dyDescent="0.3">
      <c r="A6" s="21"/>
      <c r="C6" s="10"/>
      <c r="D6" s="10"/>
      <c r="E6" s="10"/>
      <c r="F6" s="10"/>
      <c r="G6" s="10"/>
      <c r="H6" s="10"/>
      <c r="I6" s="10"/>
    </row>
    <row r="7" spans="1:15" ht="13" x14ac:dyDescent="0.3">
      <c r="A7" s="22">
        <v>2005</v>
      </c>
      <c r="C7" s="3">
        <v>3970</v>
      </c>
      <c r="D7" s="3">
        <v>0</v>
      </c>
      <c r="E7" s="3">
        <v>2846</v>
      </c>
      <c r="F7" s="3">
        <v>0</v>
      </c>
      <c r="G7" s="3">
        <v>-228</v>
      </c>
      <c r="H7" s="3">
        <v>0</v>
      </c>
      <c r="I7" s="3">
        <v>3304</v>
      </c>
      <c r="J7" s="3"/>
      <c r="K7" s="3"/>
      <c r="L7" s="3">
        <v>0</v>
      </c>
      <c r="N7" s="22">
        <v>2005</v>
      </c>
    </row>
    <row r="8" spans="1:15" ht="13" x14ac:dyDescent="0.3">
      <c r="A8" s="22">
        <v>2006</v>
      </c>
      <c r="C8" s="3">
        <v>12891</v>
      </c>
      <c r="D8" s="3">
        <v>0</v>
      </c>
      <c r="E8" s="3">
        <v>6701</v>
      </c>
      <c r="F8" s="3">
        <v>0</v>
      </c>
      <c r="G8" s="3">
        <v>-1093</v>
      </c>
      <c r="H8" s="3">
        <v>4933</v>
      </c>
      <c r="I8" s="3">
        <v>4397</v>
      </c>
      <c r="J8" s="3"/>
      <c r="K8" s="3"/>
      <c r="L8" s="3">
        <v>219.51849999999999</v>
      </c>
      <c r="N8" s="22">
        <v>2006</v>
      </c>
    </row>
    <row r="9" spans="1:15" ht="13" x14ac:dyDescent="0.3">
      <c r="A9" s="22">
        <v>2007</v>
      </c>
      <c r="C9" s="3">
        <v>40235</v>
      </c>
      <c r="D9" s="3">
        <v>0</v>
      </c>
      <c r="E9" s="3">
        <v>42498</v>
      </c>
      <c r="F9" s="3">
        <v>0</v>
      </c>
      <c r="G9" s="3">
        <v>2203</v>
      </c>
      <c r="H9" s="3">
        <v>0</v>
      </c>
      <c r="I9" s="3">
        <v>2194</v>
      </c>
      <c r="J9" s="3"/>
      <c r="K9" s="3"/>
      <c r="L9" s="3">
        <v>0</v>
      </c>
      <c r="N9" s="22">
        <v>2007</v>
      </c>
    </row>
    <row r="10" spans="1:15" ht="13" x14ac:dyDescent="0.3">
      <c r="A10" s="22">
        <v>2008</v>
      </c>
      <c r="C10" s="3">
        <v>27311</v>
      </c>
      <c r="D10" s="3">
        <v>0</v>
      </c>
      <c r="E10" s="3">
        <v>5058</v>
      </c>
      <c r="F10" s="3">
        <v>0</v>
      </c>
      <c r="G10" s="3">
        <v>-1380</v>
      </c>
      <c r="H10" s="3">
        <v>0</v>
      </c>
      <c r="I10" s="3">
        <v>3574</v>
      </c>
      <c r="J10" s="3"/>
      <c r="K10" s="3"/>
      <c r="L10" s="3">
        <v>0</v>
      </c>
      <c r="N10" s="22">
        <v>2008</v>
      </c>
    </row>
    <row r="11" spans="1:15" ht="13" x14ac:dyDescent="0.3">
      <c r="A11" s="22">
        <v>2009</v>
      </c>
      <c r="C11" s="3">
        <v>11826</v>
      </c>
      <c r="D11" s="3">
        <v>0</v>
      </c>
      <c r="E11" s="3">
        <v>10729</v>
      </c>
      <c r="F11" s="3">
        <v>0</v>
      </c>
      <c r="G11" s="3">
        <v>-1097</v>
      </c>
      <c r="H11" s="3">
        <v>0</v>
      </c>
      <c r="I11" s="3">
        <v>4671</v>
      </c>
      <c r="J11" s="3"/>
      <c r="K11" s="3"/>
      <c r="L11" s="3">
        <v>0</v>
      </c>
      <c r="N11" s="22">
        <v>2009</v>
      </c>
    </row>
    <row r="12" spans="1:15" ht="13" x14ac:dyDescent="0.3">
      <c r="A12" s="22">
        <v>2010</v>
      </c>
      <c r="C12" s="3">
        <v>40508</v>
      </c>
      <c r="D12" s="3">
        <v>0</v>
      </c>
      <c r="E12" s="3">
        <v>38666</v>
      </c>
      <c r="F12" s="3">
        <v>0</v>
      </c>
      <c r="G12" s="3">
        <v>-1840</v>
      </c>
      <c r="H12" s="3">
        <v>0</v>
      </c>
      <c r="I12" s="3">
        <v>6511</v>
      </c>
      <c r="J12" s="3"/>
      <c r="K12" s="3"/>
      <c r="L12" s="3">
        <v>0</v>
      </c>
      <c r="N12" s="22">
        <v>2010</v>
      </c>
    </row>
    <row r="13" spans="1:15" ht="13" x14ac:dyDescent="0.3">
      <c r="A13" s="22">
        <v>2011</v>
      </c>
      <c r="C13" s="3">
        <v>0</v>
      </c>
      <c r="D13" s="3">
        <v>0</v>
      </c>
      <c r="E13" s="3">
        <v>0</v>
      </c>
      <c r="F13" s="3">
        <v>0</v>
      </c>
      <c r="G13" s="3">
        <v>6511</v>
      </c>
      <c r="H13" s="3">
        <v>0</v>
      </c>
      <c r="I13" s="3">
        <v>0</v>
      </c>
      <c r="J13" s="3"/>
      <c r="K13" s="3"/>
      <c r="L13" s="3">
        <v>0</v>
      </c>
      <c r="N13" s="22">
        <v>2011</v>
      </c>
    </row>
    <row r="14" spans="1:15" ht="13" x14ac:dyDescent="0.3">
      <c r="A14" s="22">
        <v>2012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/>
      <c r="K14" s="3"/>
      <c r="L14" s="3">
        <v>0</v>
      </c>
      <c r="N14" s="22">
        <v>2012</v>
      </c>
    </row>
    <row r="15" spans="1:15" ht="12.75" customHeight="1" x14ac:dyDescent="0.3">
      <c r="A15" s="22">
        <v>2013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/>
      <c r="K15" s="22"/>
      <c r="L15" s="3">
        <v>0</v>
      </c>
      <c r="M15" s="3"/>
      <c r="N15" s="22">
        <v>2013</v>
      </c>
    </row>
    <row r="16" spans="1:15" ht="12.75" customHeight="1" x14ac:dyDescent="0.3">
      <c r="A16" s="22">
        <v>2014</v>
      </c>
      <c r="C16" s="3">
        <f t="shared" ref="C16:H16" si="0">SUM(C89:C92)</f>
        <v>0</v>
      </c>
      <c r="D16" s="3">
        <f t="shared" si="0"/>
        <v>0</v>
      </c>
      <c r="E16" s="3">
        <f t="shared" si="0"/>
        <v>0</v>
      </c>
      <c r="F16" s="3">
        <f t="shared" si="0"/>
        <v>0</v>
      </c>
      <c r="G16" s="3">
        <f t="shared" si="0"/>
        <v>0</v>
      </c>
      <c r="H16" s="3">
        <f t="shared" si="0"/>
        <v>0</v>
      </c>
      <c r="I16" s="3">
        <f>I92</f>
        <v>0</v>
      </c>
      <c r="J16" s="3"/>
      <c r="K16" s="22"/>
      <c r="L16" s="3">
        <f t="shared" ref="L16" si="1">SUM(L89:L92)</f>
        <v>0</v>
      </c>
      <c r="M16" s="3"/>
      <c r="N16" s="22">
        <v>2014</v>
      </c>
    </row>
    <row r="17" spans="1:14" ht="13" x14ac:dyDescent="0.3">
      <c r="A17" s="22">
        <v>2015</v>
      </c>
      <c r="C17" s="3">
        <f t="shared" ref="C17:G17" si="2">SUM(C94:C97)</f>
        <v>0</v>
      </c>
      <c r="D17" s="3">
        <f t="shared" si="2"/>
        <v>0</v>
      </c>
      <c r="E17" s="3">
        <f t="shared" si="2"/>
        <v>0</v>
      </c>
      <c r="F17" s="3">
        <f t="shared" si="2"/>
        <v>0</v>
      </c>
      <c r="G17" s="3">
        <f t="shared" si="2"/>
        <v>0</v>
      </c>
      <c r="H17" s="3">
        <f>SUM(H94:H97)</f>
        <v>0</v>
      </c>
      <c r="I17" s="3">
        <f>I97</f>
        <v>0</v>
      </c>
      <c r="J17" s="3"/>
      <c r="K17" s="3"/>
      <c r="L17" s="3">
        <f>SUM(L94:L97)</f>
        <v>0</v>
      </c>
      <c r="M17" s="3"/>
      <c r="N17" s="22">
        <v>2015</v>
      </c>
    </row>
    <row r="18" spans="1:14" ht="13" x14ac:dyDescent="0.3">
      <c r="A18" s="22">
        <v>2016</v>
      </c>
      <c r="C18" s="3">
        <f>SUM(C99:C102)</f>
        <v>0</v>
      </c>
      <c r="D18" s="3">
        <f t="shared" ref="D18:L18" si="3">SUM(D99:D102)</f>
        <v>0</v>
      </c>
      <c r="E18" s="3">
        <f t="shared" si="3"/>
        <v>0</v>
      </c>
      <c r="F18" s="3">
        <f t="shared" si="3"/>
        <v>0</v>
      </c>
      <c r="G18" s="3">
        <f t="shared" si="3"/>
        <v>0</v>
      </c>
      <c r="H18" s="3">
        <f t="shared" si="3"/>
        <v>0</v>
      </c>
      <c r="I18" s="3">
        <f>I102</f>
        <v>0</v>
      </c>
      <c r="J18" s="3"/>
      <c r="K18" s="3"/>
      <c r="L18" s="3">
        <f t="shared" si="3"/>
        <v>0</v>
      </c>
      <c r="M18" s="3"/>
      <c r="N18" s="22">
        <v>2016</v>
      </c>
    </row>
    <row r="19" spans="1:14" ht="13" x14ac:dyDescent="0.3">
      <c r="A19" s="22">
        <v>2017</v>
      </c>
      <c r="C19" s="3">
        <f>SUM(C104:C107)</f>
        <v>0</v>
      </c>
      <c r="D19" s="3">
        <f t="shared" ref="D19:H19" si="4">SUM(D104:D107)</f>
        <v>0</v>
      </c>
      <c r="E19" s="3">
        <f t="shared" si="4"/>
        <v>0</v>
      </c>
      <c r="F19" s="3">
        <f t="shared" si="4"/>
        <v>0</v>
      </c>
      <c r="G19" s="3">
        <f t="shared" si="4"/>
        <v>0</v>
      </c>
      <c r="H19" s="3">
        <f t="shared" si="4"/>
        <v>0</v>
      </c>
      <c r="I19" s="3">
        <f>I107</f>
        <v>0</v>
      </c>
      <c r="J19" s="3"/>
      <c r="K19" s="65"/>
      <c r="L19" s="3">
        <f>SUM(L104:L107)</f>
        <v>0</v>
      </c>
      <c r="M19" s="57"/>
      <c r="N19" s="22">
        <v>2017</v>
      </c>
    </row>
    <row r="20" spans="1:14" ht="13" x14ac:dyDescent="0.3">
      <c r="A20" s="22">
        <v>2018</v>
      </c>
      <c r="C20" s="3">
        <f>SUM(C109:C112)</f>
        <v>0</v>
      </c>
      <c r="D20" s="3">
        <f t="shared" ref="D20:H20" si="5">SUM(D109:D112)</f>
        <v>0</v>
      </c>
      <c r="E20" s="3">
        <f t="shared" si="5"/>
        <v>0</v>
      </c>
      <c r="F20" s="3">
        <f t="shared" si="5"/>
        <v>0</v>
      </c>
      <c r="G20" s="3">
        <f t="shared" si="5"/>
        <v>0</v>
      </c>
      <c r="H20" s="3">
        <f t="shared" si="5"/>
        <v>0</v>
      </c>
      <c r="I20" s="3">
        <f>I112</f>
        <v>0</v>
      </c>
      <c r="J20" s="3"/>
      <c r="L20" s="3">
        <f t="shared" ref="L20" si="6">SUM(L109:L112)</f>
        <v>0</v>
      </c>
      <c r="M20" s="57"/>
      <c r="N20" s="22">
        <v>2018</v>
      </c>
    </row>
    <row r="21" spans="1:14" ht="13" x14ac:dyDescent="0.3">
      <c r="A21" s="22">
        <v>2019</v>
      </c>
      <c r="C21" s="3">
        <f>SUM(C114:C117)</f>
        <v>0</v>
      </c>
      <c r="D21" s="3">
        <f t="shared" ref="D21:H21" si="7">SUM(D114:D117)</f>
        <v>0</v>
      </c>
      <c r="E21" s="3">
        <f t="shared" si="7"/>
        <v>0</v>
      </c>
      <c r="F21" s="3">
        <f t="shared" si="7"/>
        <v>0</v>
      </c>
      <c r="G21" s="3">
        <f t="shared" si="7"/>
        <v>0</v>
      </c>
      <c r="H21" s="3">
        <f t="shared" si="7"/>
        <v>0</v>
      </c>
      <c r="I21" s="3">
        <f>SUM(I117)</f>
        <v>0</v>
      </c>
      <c r="J21" s="3"/>
      <c r="L21" s="3">
        <f t="shared" ref="L21" si="8">SUM(L114:L117)</f>
        <v>0</v>
      </c>
      <c r="M21" s="57"/>
      <c r="N21" s="22">
        <v>2019</v>
      </c>
    </row>
    <row r="22" spans="1:14" ht="13" x14ac:dyDescent="0.3">
      <c r="A22" s="22">
        <v>2020</v>
      </c>
      <c r="C22" s="3">
        <f>SUM(C119:C122)</f>
        <v>0</v>
      </c>
      <c r="D22" s="3">
        <f t="shared" ref="D22:H22" si="9">SUM(D119:D122)</f>
        <v>0</v>
      </c>
      <c r="E22" s="3">
        <f t="shared" si="9"/>
        <v>0</v>
      </c>
      <c r="F22" s="3">
        <f t="shared" si="9"/>
        <v>0</v>
      </c>
      <c r="G22" s="3">
        <f t="shared" si="9"/>
        <v>0</v>
      </c>
      <c r="H22" s="3">
        <f t="shared" si="9"/>
        <v>0</v>
      </c>
      <c r="I22" s="3">
        <f>SUM(I122)</f>
        <v>0</v>
      </c>
      <c r="J22" s="3"/>
      <c r="L22" s="3">
        <f t="shared" ref="L22" si="10">SUM(L119:L122)</f>
        <v>0</v>
      </c>
      <c r="M22" s="57"/>
      <c r="N22" s="22">
        <v>2020</v>
      </c>
    </row>
    <row r="23" spans="1:14" ht="12.75" customHeight="1" x14ac:dyDescent="0.25">
      <c r="A23" s="23"/>
      <c r="J23" s="3"/>
      <c r="K23" s="3"/>
      <c r="L23" s="3"/>
      <c r="M23" s="3"/>
    </row>
    <row r="24" spans="1:14" ht="12.75" customHeight="1" x14ac:dyDescent="0.3">
      <c r="A24" s="22" t="str">
        <f>'Olieforbrug, TJ'!A24</f>
        <v>Januar - august</v>
      </c>
      <c r="J24" s="3"/>
      <c r="K24" s="3"/>
      <c r="L24" s="3"/>
      <c r="M24" s="3"/>
      <c r="N24" s="22" t="str">
        <f>'Olieforbrug, TJ'!M24</f>
        <v>January -August</v>
      </c>
    </row>
    <row r="25" spans="1:14" ht="13" x14ac:dyDescent="0.3">
      <c r="A25" s="22">
        <f>'Olieforbrug, TJ'!A25</f>
        <v>2005</v>
      </c>
      <c r="C25" s="3">
        <f>SUM(C183:C190)</f>
        <v>5165</v>
      </c>
      <c r="D25" s="3">
        <f t="shared" ref="D25:H25" si="11">SUM(D183:D190)</f>
        <v>0</v>
      </c>
      <c r="E25" s="3">
        <f t="shared" si="11"/>
        <v>2846</v>
      </c>
      <c r="F25" s="3">
        <f t="shared" si="11"/>
        <v>0</v>
      </c>
      <c r="G25" s="3">
        <f t="shared" si="11"/>
        <v>-2320</v>
      </c>
      <c r="H25" s="3">
        <f t="shared" si="11"/>
        <v>0</v>
      </c>
      <c r="I25" s="3">
        <f>SUM(I190)</f>
        <v>5396</v>
      </c>
      <c r="J25" s="3"/>
      <c r="K25" s="3"/>
      <c r="L25" s="3">
        <f t="shared" ref="L25" si="12">SUM(L183:L190)</f>
        <v>0</v>
      </c>
      <c r="M25" s="3"/>
      <c r="N25" s="22">
        <f>'Olieforbrug, TJ'!M25</f>
        <v>2005</v>
      </c>
    </row>
    <row r="26" spans="1:14" ht="13" x14ac:dyDescent="0.3">
      <c r="A26" s="22">
        <f>'Olieforbrug, TJ'!A26</f>
        <v>2006</v>
      </c>
      <c r="C26" s="3">
        <f>SUM(C196:C203)</f>
        <v>5348</v>
      </c>
      <c r="D26" s="3">
        <f t="shared" ref="D26:H26" si="13">SUM(D196:D203)</f>
        <v>0</v>
      </c>
      <c r="E26" s="3">
        <f t="shared" si="13"/>
        <v>6701</v>
      </c>
      <c r="F26" s="3">
        <f t="shared" si="13"/>
        <v>0</v>
      </c>
      <c r="G26" s="3">
        <f t="shared" si="13"/>
        <v>1516</v>
      </c>
      <c r="H26" s="3">
        <f t="shared" si="13"/>
        <v>0</v>
      </c>
      <c r="I26" s="3">
        <f>SUM(I203)</f>
        <v>1788</v>
      </c>
      <c r="J26" s="3"/>
      <c r="K26" s="3"/>
      <c r="L26" s="3">
        <f t="shared" ref="L26" si="14">SUM(L196:L203)</f>
        <v>0</v>
      </c>
      <c r="M26" s="3"/>
      <c r="N26" s="22">
        <f>'Olieforbrug, TJ'!M26</f>
        <v>2006</v>
      </c>
    </row>
    <row r="27" spans="1:14" ht="13" x14ac:dyDescent="0.3">
      <c r="A27" s="22">
        <f>'Olieforbrug, TJ'!A27</f>
        <v>2007</v>
      </c>
      <c r="C27" s="3">
        <f>SUM(C209:C216)</f>
        <v>30447</v>
      </c>
      <c r="D27" s="3">
        <f t="shared" ref="D27:H27" si="15">SUM(D209:D216)</f>
        <v>0</v>
      </c>
      <c r="E27" s="3">
        <f t="shared" si="15"/>
        <v>20792</v>
      </c>
      <c r="F27" s="3">
        <f t="shared" si="15"/>
        <v>0</v>
      </c>
      <c r="G27" s="3">
        <f t="shared" si="15"/>
        <v>-9716</v>
      </c>
      <c r="H27" s="3">
        <f t="shared" si="15"/>
        <v>0</v>
      </c>
      <c r="I27" s="3">
        <f>SUM(I216)</f>
        <v>14113</v>
      </c>
      <c r="J27" s="3"/>
      <c r="K27" s="3"/>
      <c r="L27" s="3">
        <f t="shared" ref="L27" si="16">SUM(L209:L216)</f>
        <v>0</v>
      </c>
      <c r="M27" s="3"/>
      <c r="N27" s="22">
        <f>'Olieforbrug, TJ'!M27</f>
        <v>2007</v>
      </c>
    </row>
    <row r="28" spans="1:14" ht="13" x14ac:dyDescent="0.3">
      <c r="A28" s="22">
        <f>'Olieforbrug, TJ'!A28</f>
        <v>2008</v>
      </c>
      <c r="C28" s="3">
        <f>SUM(C222:C229)</f>
        <v>28155</v>
      </c>
      <c r="D28" s="3">
        <f t="shared" ref="D28:H28" si="17">SUM(D222:D229)</f>
        <v>0</v>
      </c>
      <c r="E28" s="3">
        <f t="shared" si="17"/>
        <v>5058</v>
      </c>
      <c r="F28" s="3">
        <f t="shared" si="17"/>
        <v>0</v>
      </c>
      <c r="G28" s="3">
        <f t="shared" si="17"/>
        <v>-23037</v>
      </c>
      <c r="H28" s="3">
        <f t="shared" si="17"/>
        <v>0</v>
      </c>
      <c r="I28" s="3">
        <f>SUM(I229)</f>
        <v>25231</v>
      </c>
      <c r="J28" s="3"/>
      <c r="K28" s="3"/>
      <c r="L28" s="3">
        <f t="shared" ref="L28" si="18">SUM(L222:L229)</f>
        <v>0</v>
      </c>
      <c r="M28" s="3"/>
      <c r="N28" s="22">
        <f>'Olieforbrug, TJ'!M28</f>
        <v>2008</v>
      </c>
    </row>
    <row r="29" spans="1:14" ht="13" x14ac:dyDescent="0.3">
      <c r="A29" s="22">
        <f>'Olieforbrug, TJ'!A29</f>
        <v>2009</v>
      </c>
      <c r="C29" s="3">
        <f>SUM(C235:C242)</f>
        <v>5152</v>
      </c>
      <c r="D29" s="3">
        <f t="shared" ref="D29:H29" si="19">SUM(D235:D242)</f>
        <v>0</v>
      </c>
      <c r="E29" s="3">
        <f t="shared" si="19"/>
        <v>7552</v>
      </c>
      <c r="F29" s="3">
        <f t="shared" si="19"/>
        <v>0</v>
      </c>
      <c r="G29" s="3">
        <f t="shared" si="19"/>
        <v>2400</v>
      </c>
      <c r="H29" s="3">
        <f t="shared" si="19"/>
        <v>0</v>
      </c>
      <c r="I29" s="3">
        <f>SUM(I242)</f>
        <v>1174</v>
      </c>
      <c r="J29" s="3"/>
      <c r="K29" s="3"/>
      <c r="L29" s="3">
        <f t="shared" ref="L29" si="20">SUM(L235:L242)</f>
        <v>0</v>
      </c>
      <c r="M29" s="3"/>
      <c r="N29" s="22">
        <f>'Olieforbrug, TJ'!M29</f>
        <v>2009</v>
      </c>
    </row>
    <row r="30" spans="1:14" ht="13" x14ac:dyDescent="0.3">
      <c r="A30" s="22">
        <f>'Olieforbrug, TJ'!A30</f>
        <v>2010</v>
      </c>
      <c r="C30" s="3">
        <f>SUM(C248:C255)</f>
        <v>14650</v>
      </c>
      <c r="D30" s="3">
        <f t="shared" ref="D30:H30" si="21">SUM(D248:D255)</f>
        <v>0</v>
      </c>
      <c r="E30" s="3">
        <f t="shared" si="21"/>
        <v>18497</v>
      </c>
      <c r="F30" s="3">
        <f t="shared" si="21"/>
        <v>0</v>
      </c>
      <c r="G30" s="3">
        <f t="shared" si="21"/>
        <v>3848</v>
      </c>
      <c r="H30" s="3">
        <f t="shared" si="21"/>
        <v>0</v>
      </c>
      <c r="I30" s="3">
        <f>SUM(I255)</f>
        <v>823</v>
      </c>
      <c r="J30" s="3"/>
      <c r="K30" s="3"/>
      <c r="L30" s="3">
        <f t="shared" ref="L30" si="22">SUM(L248:L255)</f>
        <v>0</v>
      </c>
      <c r="M30" s="3"/>
      <c r="N30" s="22">
        <f>'Olieforbrug, TJ'!M30</f>
        <v>2010</v>
      </c>
    </row>
    <row r="31" spans="1:14" ht="13" x14ac:dyDescent="0.3">
      <c r="A31" s="22">
        <f>'Olieforbrug, TJ'!A31</f>
        <v>2011</v>
      </c>
      <c r="C31" s="3">
        <f>SUM(C261:C268)</f>
        <v>0</v>
      </c>
      <c r="D31" s="3">
        <f t="shared" ref="D31:H31" si="23">SUM(D261:D268)</f>
        <v>0</v>
      </c>
      <c r="E31" s="3">
        <f t="shared" si="23"/>
        <v>0</v>
      </c>
      <c r="F31" s="3">
        <f t="shared" si="23"/>
        <v>0</v>
      </c>
      <c r="G31" s="3">
        <f t="shared" si="23"/>
        <v>6511</v>
      </c>
      <c r="H31" s="3">
        <f t="shared" si="23"/>
        <v>0</v>
      </c>
      <c r="I31" s="3">
        <f>SUM(I268)</f>
        <v>0</v>
      </c>
      <c r="J31" s="3"/>
      <c r="K31" s="3"/>
      <c r="L31" s="3">
        <f t="shared" ref="L31" si="24">SUM(L261:L268)</f>
        <v>0</v>
      </c>
      <c r="M31" s="3"/>
      <c r="N31" s="22">
        <f>'Olieforbrug, TJ'!M31</f>
        <v>2011</v>
      </c>
    </row>
    <row r="32" spans="1:14" ht="13" x14ac:dyDescent="0.3">
      <c r="A32" s="22">
        <f>'Olieforbrug, TJ'!A32</f>
        <v>2012</v>
      </c>
      <c r="C32" s="3">
        <f>SUM(C274:C281)</f>
        <v>0</v>
      </c>
      <c r="D32" s="3">
        <f t="shared" ref="D32:H32" si="25">SUM(D274:D281)</f>
        <v>0</v>
      </c>
      <c r="E32" s="3">
        <f t="shared" si="25"/>
        <v>0</v>
      </c>
      <c r="F32" s="3">
        <f t="shared" si="25"/>
        <v>0</v>
      </c>
      <c r="G32" s="3">
        <f t="shared" si="25"/>
        <v>0</v>
      </c>
      <c r="H32" s="3">
        <f t="shared" si="25"/>
        <v>0</v>
      </c>
      <c r="I32" s="3">
        <f>SUM(I281)</f>
        <v>0</v>
      </c>
      <c r="J32" s="3"/>
      <c r="K32" s="3"/>
      <c r="L32" s="3">
        <f t="shared" ref="L32" si="26">SUM(L274:L281)</f>
        <v>0</v>
      </c>
      <c r="M32" s="3"/>
      <c r="N32" s="22">
        <f>'Olieforbrug, TJ'!M32</f>
        <v>2012</v>
      </c>
    </row>
    <row r="33" spans="1:14" ht="13" x14ac:dyDescent="0.3">
      <c r="A33" s="22">
        <f>'Olieforbrug, TJ'!A33</f>
        <v>2013</v>
      </c>
      <c r="C33" s="3">
        <f>SUM(C287:C294)</f>
        <v>0</v>
      </c>
      <c r="D33" s="3">
        <f t="shared" ref="D33:H33" si="27">SUM(D287:D294)</f>
        <v>0</v>
      </c>
      <c r="E33" s="3">
        <f t="shared" si="27"/>
        <v>0</v>
      </c>
      <c r="F33" s="3">
        <f t="shared" si="27"/>
        <v>0</v>
      </c>
      <c r="G33" s="3">
        <f t="shared" si="27"/>
        <v>0</v>
      </c>
      <c r="H33" s="3">
        <f t="shared" si="27"/>
        <v>0</v>
      </c>
      <c r="I33" s="3">
        <f>SUM(I294)</f>
        <v>0</v>
      </c>
      <c r="J33" s="3"/>
      <c r="K33" s="3"/>
      <c r="L33" s="3">
        <f t="shared" ref="L33" si="28">SUM(L287:L294)</f>
        <v>0</v>
      </c>
      <c r="M33" s="3"/>
      <c r="N33" s="22">
        <f>'Olieforbrug, TJ'!M33</f>
        <v>2013</v>
      </c>
    </row>
    <row r="34" spans="1:14" ht="13" x14ac:dyDescent="0.3">
      <c r="A34" s="22">
        <f>'Olieforbrug, TJ'!A34</f>
        <v>2014</v>
      </c>
      <c r="C34" s="3">
        <f>SUM(C300:C307)</f>
        <v>0</v>
      </c>
      <c r="D34" s="3">
        <f t="shared" ref="D34:H34" si="29">SUM(D300:D307)</f>
        <v>0</v>
      </c>
      <c r="E34" s="3">
        <f t="shared" si="29"/>
        <v>0</v>
      </c>
      <c r="F34" s="3">
        <f t="shared" si="29"/>
        <v>0</v>
      </c>
      <c r="G34" s="3">
        <f t="shared" si="29"/>
        <v>0</v>
      </c>
      <c r="H34" s="3">
        <f t="shared" si="29"/>
        <v>0</v>
      </c>
      <c r="I34" s="3">
        <f>SUM(I307)</f>
        <v>0</v>
      </c>
      <c r="J34" s="3"/>
      <c r="K34" s="3"/>
      <c r="L34" s="3">
        <f t="shared" ref="L34" si="30">SUM(L300:L307)</f>
        <v>0</v>
      </c>
      <c r="M34" s="3"/>
      <c r="N34" s="22">
        <f>'Olieforbrug, TJ'!M34</f>
        <v>2014</v>
      </c>
    </row>
    <row r="35" spans="1:14" ht="13" x14ac:dyDescent="0.3">
      <c r="A35" s="22">
        <f>'Olieforbrug, TJ'!A35</f>
        <v>2015</v>
      </c>
      <c r="C35" s="3">
        <f>SUM(C313:C320)</f>
        <v>0</v>
      </c>
      <c r="D35" s="3">
        <f t="shared" ref="D35:H35" si="31">SUM(D313:D320)</f>
        <v>0</v>
      </c>
      <c r="E35" s="3">
        <f t="shared" si="31"/>
        <v>0</v>
      </c>
      <c r="F35" s="3">
        <f t="shared" si="31"/>
        <v>0</v>
      </c>
      <c r="G35" s="3">
        <f t="shared" si="31"/>
        <v>0</v>
      </c>
      <c r="H35" s="3">
        <f t="shared" si="31"/>
        <v>0</v>
      </c>
      <c r="I35" s="3">
        <f>SUM(I320)</f>
        <v>0</v>
      </c>
      <c r="J35" s="3"/>
      <c r="K35" s="3"/>
      <c r="L35" s="3">
        <f t="shared" ref="L35" si="32">SUM(L313:L320)</f>
        <v>0</v>
      </c>
      <c r="M35" s="3"/>
      <c r="N35" s="22">
        <f>'Olieforbrug, TJ'!M35</f>
        <v>2015</v>
      </c>
    </row>
    <row r="36" spans="1:14" ht="13" x14ac:dyDescent="0.3">
      <c r="A36" s="22">
        <f>'Olieforbrug, TJ'!A36</f>
        <v>2016</v>
      </c>
      <c r="C36" s="3">
        <f>SUM(C326:C333)</f>
        <v>0</v>
      </c>
      <c r="D36" s="3">
        <f t="shared" ref="D36:H36" si="33">SUM(D326:D333)</f>
        <v>0</v>
      </c>
      <c r="E36" s="3">
        <f t="shared" si="33"/>
        <v>0</v>
      </c>
      <c r="F36" s="3">
        <f t="shared" si="33"/>
        <v>0</v>
      </c>
      <c r="G36" s="3">
        <f t="shared" si="33"/>
        <v>0</v>
      </c>
      <c r="H36" s="3">
        <f t="shared" si="33"/>
        <v>0</v>
      </c>
      <c r="I36" s="3">
        <f>SUM(I333)</f>
        <v>0</v>
      </c>
      <c r="J36" s="3"/>
      <c r="K36" s="3"/>
      <c r="L36" s="3">
        <f t="shared" ref="L36" si="34">SUM(L326:L333)</f>
        <v>0</v>
      </c>
      <c r="M36" s="3"/>
      <c r="N36" s="22">
        <f>'Olieforbrug, TJ'!M36</f>
        <v>2016</v>
      </c>
    </row>
    <row r="37" spans="1:14" ht="13" x14ac:dyDescent="0.3">
      <c r="A37" s="22">
        <f>'Olieforbrug, TJ'!A37</f>
        <v>2017</v>
      </c>
      <c r="C37" s="3">
        <f>SUM(C339:C346)</f>
        <v>0</v>
      </c>
      <c r="D37" s="3">
        <f t="shared" ref="D37:H37" si="35">SUM(D339:D346)</f>
        <v>0</v>
      </c>
      <c r="E37" s="3">
        <f t="shared" si="35"/>
        <v>0</v>
      </c>
      <c r="F37" s="3">
        <f t="shared" si="35"/>
        <v>0</v>
      </c>
      <c r="G37" s="3">
        <f t="shared" si="35"/>
        <v>0</v>
      </c>
      <c r="H37" s="3">
        <f t="shared" si="35"/>
        <v>0</v>
      </c>
      <c r="I37" s="3">
        <f>SUM(I346)</f>
        <v>0</v>
      </c>
      <c r="J37" s="3"/>
      <c r="K37" s="3"/>
      <c r="L37" s="3">
        <f t="shared" ref="L37" si="36">SUM(L339:L346)</f>
        <v>0</v>
      </c>
      <c r="M37" s="3"/>
      <c r="N37" s="22">
        <f>'Olieforbrug, TJ'!M37</f>
        <v>2017</v>
      </c>
    </row>
    <row r="38" spans="1:14" ht="13" x14ac:dyDescent="0.3">
      <c r="A38" s="22">
        <f>'Olieforbrug, TJ'!A38</f>
        <v>2018</v>
      </c>
      <c r="C38" s="3">
        <f>SUM(C352:C359)</f>
        <v>0</v>
      </c>
      <c r="D38" s="3">
        <f t="shared" ref="D38:H38" si="37">SUM(D352:D359)</f>
        <v>0</v>
      </c>
      <c r="E38" s="3">
        <f t="shared" si="37"/>
        <v>0</v>
      </c>
      <c r="F38" s="3">
        <f t="shared" si="37"/>
        <v>0</v>
      </c>
      <c r="G38" s="3">
        <f t="shared" si="37"/>
        <v>0</v>
      </c>
      <c r="H38" s="3">
        <f t="shared" si="37"/>
        <v>0</v>
      </c>
      <c r="I38" s="3">
        <f>SUM(I359)</f>
        <v>0</v>
      </c>
      <c r="J38" s="3"/>
      <c r="K38" s="3"/>
      <c r="L38" s="3">
        <f t="shared" ref="L38" si="38">SUM(L352:L359)</f>
        <v>0</v>
      </c>
      <c r="M38" s="3"/>
      <c r="N38" s="22">
        <f>'Olieforbrug, TJ'!M38</f>
        <v>2018</v>
      </c>
    </row>
    <row r="39" spans="1:14" ht="13" x14ac:dyDescent="0.3">
      <c r="A39" s="22">
        <f>'Olieforbrug, TJ'!A39</f>
        <v>2019</v>
      </c>
      <c r="C39" s="3">
        <f>SUM(C365:C372)</f>
        <v>0</v>
      </c>
      <c r="D39" s="3">
        <f t="shared" ref="D39:H39" si="39">SUM(D365:D372)</f>
        <v>0</v>
      </c>
      <c r="E39" s="3">
        <f t="shared" si="39"/>
        <v>0</v>
      </c>
      <c r="F39" s="3">
        <f t="shared" si="39"/>
        <v>0</v>
      </c>
      <c r="G39" s="3">
        <f t="shared" si="39"/>
        <v>0</v>
      </c>
      <c r="H39" s="3">
        <f t="shared" si="39"/>
        <v>0</v>
      </c>
      <c r="I39" s="3">
        <f>SUM(I372)</f>
        <v>0</v>
      </c>
      <c r="J39" s="3"/>
      <c r="K39" s="3"/>
      <c r="L39" s="3">
        <f t="shared" ref="L39" si="40">SUM(L365:L372)</f>
        <v>0</v>
      </c>
      <c r="M39" s="3"/>
      <c r="N39" s="22">
        <f>'Olieforbrug, TJ'!M39</f>
        <v>2019</v>
      </c>
    </row>
    <row r="40" spans="1:14" ht="13" x14ac:dyDescent="0.3">
      <c r="A40" s="22">
        <f>'Olieforbrug, TJ'!A40</f>
        <v>2020</v>
      </c>
      <c r="C40" s="3">
        <f>SUM(C378:C385)</f>
        <v>0</v>
      </c>
      <c r="D40" s="3">
        <f t="shared" ref="D40:H40" si="41">SUM(D378:D385)</f>
        <v>0</v>
      </c>
      <c r="E40" s="3">
        <f t="shared" si="41"/>
        <v>0</v>
      </c>
      <c r="F40" s="3">
        <f t="shared" si="41"/>
        <v>0</v>
      </c>
      <c r="G40" s="3">
        <f t="shared" si="41"/>
        <v>0</v>
      </c>
      <c r="H40" s="3">
        <f t="shared" si="41"/>
        <v>0</v>
      </c>
      <c r="I40" s="3">
        <f>SUM(I385)</f>
        <v>0</v>
      </c>
      <c r="J40" s="3"/>
      <c r="K40" s="3"/>
      <c r="L40" s="3">
        <f t="shared" ref="L40" si="42">SUM(L378:L385)</f>
        <v>0</v>
      </c>
      <c r="M40" s="3"/>
      <c r="N40" s="22">
        <f>'Olieforbrug, TJ'!M40</f>
        <v>2020</v>
      </c>
    </row>
    <row r="41" spans="1:14" ht="13" x14ac:dyDescent="0.3">
      <c r="A41" s="22">
        <f>'Olieforbrug, TJ'!A41</f>
        <v>2021</v>
      </c>
      <c r="C41" s="3">
        <f>SUM(C391:C398)</f>
        <v>0</v>
      </c>
      <c r="D41" s="3">
        <f t="shared" ref="D41:H41" si="43">SUM(D391:D398)</f>
        <v>0</v>
      </c>
      <c r="E41" s="3">
        <f t="shared" si="43"/>
        <v>0</v>
      </c>
      <c r="F41" s="3">
        <f t="shared" si="43"/>
        <v>0</v>
      </c>
      <c r="G41" s="3">
        <f t="shared" si="43"/>
        <v>0</v>
      </c>
      <c r="H41" s="3">
        <f t="shared" si="43"/>
        <v>0</v>
      </c>
      <c r="I41" s="3">
        <f>SUM(I398)</f>
        <v>0</v>
      </c>
      <c r="J41" s="3"/>
      <c r="K41" s="3"/>
      <c r="L41" s="3">
        <f t="shared" ref="L41" si="44">SUM(L391:L398)</f>
        <v>0</v>
      </c>
      <c r="M41" s="3"/>
      <c r="N41" s="22">
        <f>'Olieforbrug, TJ'!M41</f>
        <v>2021</v>
      </c>
    </row>
    <row r="42" spans="1:14" ht="13" x14ac:dyDescent="0.3">
      <c r="A42" s="22"/>
      <c r="J42" s="3"/>
      <c r="K42" s="3"/>
      <c r="L42" s="3"/>
      <c r="M42" s="3"/>
      <c r="N42" s="22"/>
    </row>
    <row r="43" spans="1:14" ht="13.5" thickBot="1" x14ac:dyDescent="0.35">
      <c r="A43" s="2"/>
      <c r="C43" s="25"/>
      <c r="D43" s="25"/>
      <c r="E43" s="25"/>
      <c r="F43" s="25"/>
      <c r="G43" s="25"/>
      <c r="H43" s="25"/>
      <c r="I43" s="25"/>
      <c r="L43" s="25"/>
      <c r="N43" s="2"/>
    </row>
    <row r="44" spans="1:14" x14ac:dyDescent="0.25">
      <c r="A44" s="23" t="s">
        <v>40</v>
      </c>
      <c r="C44" s="3">
        <v>94</v>
      </c>
      <c r="D44" s="3">
        <v>0</v>
      </c>
      <c r="E44" s="3">
        <v>0</v>
      </c>
      <c r="F44" s="3">
        <v>0</v>
      </c>
      <c r="G44" s="3">
        <v>-95</v>
      </c>
      <c r="H44" s="3">
        <v>0</v>
      </c>
      <c r="I44" s="3">
        <v>3171</v>
      </c>
      <c r="L44" s="3">
        <v>0</v>
      </c>
      <c r="N44" s="26" t="s">
        <v>61</v>
      </c>
    </row>
    <row r="45" spans="1:14" x14ac:dyDescent="0.25">
      <c r="A45" s="23" t="s">
        <v>41</v>
      </c>
      <c r="C45" s="3">
        <v>4399</v>
      </c>
      <c r="D45" s="3">
        <v>0</v>
      </c>
      <c r="E45" s="3">
        <v>0</v>
      </c>
      <c r="F45" s="3">
        <v>0</v>
      </c>
      <c r="G45" s="3">
        <v>-4399</v>
      </c>
      <c r="H45" s="3">
        <v>0</v>
      </c>
      <c r="I45" s="3">
        <v>7570</v>
      </c>
      <c r="L45" s="3">
        <v>0</v>
      </c>
      <c r="N45" s="26" t="s">
        <v>62</v>
      </c>
    </row>
    <row r="46" spans="1:14" x14ac:dyDescent="0.25">
      <c r="A46" s="23" t="s">
        <v>42</v>
      </c>
      <c r="C46" s="3">
        <v>-1666</v>
      </c>
      <c r="D46" s="3">
        <v>0</v>
      </c>
      <c r="E46" s="3">
        <v>2846</v>
      </c>
      <c r="F46" s="3">
        <v>0</v>
      </c>
      <c r="G46" s="3">
        <v>4512</v>
      </c>
      <c r="H46" s="3">
        <v>0</v>
      </c>
      <c r="I46" s="3">
        <v>3058</v>
      </c>
      <c r="L46" s="3">
        <v>0</v>
      </c>
      <c r="N46" s="26" t="s">
        <v>63</v>
      </c>
    </row>
    <row r="47" spans="1:14" x14ac:dyDescent="0.25">
      <c r="A47" s="23" t="s">
        <v>43</v>
      </c>
      <c r="C47" s="3">
        <v>1143</v>
      </c>
      <c r="D47" s="3">
        <v>0</v>
      </c>
      <c r="E47" s="3">
        <v>0</v>
      </c>
      <c r="F47" s="3">
        <v>0</v>
      </c>
      <c r="G47" s="3">
        <v>-246</v>
      </c>
      <c r="H47" s="3">
        <v>0</v>
      </c>
      <c r="I47" s="3">
        <v>3304</v>
      </c>
      <c r="L47" s="3">
        <v>0</v>
      </c>
      <c r="N47" s="26" t="s">
        <v>64</v>
      </c>
    </row>
    <row r="48" spans="1:14" x14ac:dyDescent="0.25">
      <c r="A48" s="23"/>
      <c r="L48" s="3"/>
    </row>
    <row r="49" spans="1:14" x14ac:dyDescent="0.25">
      <c r="A49" s="23" t="s">
        <v>44</v>
      </c>
      <c r="C49" s="3">
        <v>856</v>
      </c>
      <c r="D49" s="3">
        <v>0</v>
      </c>
      <c r="E49" s="3">
        <v>0</v>
      </c>
      <c r="F49" s="3">
        <v>0</v>
      </c>
      <c r="G49" s="3">
        <v>-171</v>
      </c>
      <c r="H49" s="3">
        <v>0</v>
      </c>
      <c r="I49" s="3">
        <v>3475</v>
      </c>
      <c r="L49" s="3">
        <v>0</v>
      </c>
      <c r="N49" s="26" t="s">
        <v>81</v>
      </c>
    </row>
    <row r="50" spans="1:14" x14ac:dyDescent="0.25">
      <c r="A50" s="23" t="s">
        <v>45</v>
      </c>
      <c r="C50" s="3">
        <v>499</v>
      </c>
      <c r="D50" s="3">
        <v>0</v>
      </c>
      <c r="E50" s="3">
        <v>0</v>
      </c>
      <c r="F50" s="3">
        <v>0</v>
      </c>
      <c r="G50" s="3">
        <v>-1022</v>
      </c>
      <c r="H50" s="3">
        <v>0</v>
      </c>
      <c r="I50" s="3">
        <v>4497</v>
      </c>
      <c r="L50" s="3">
        <v>0</v>
      </c>
      <c r="N50" s="26" t="s">
        <v>82</v>
      </c>
    </row>
    <row r="51" spans="1:14" x14ac:dyDescent="0.25">
      <c r="A51" s="23" t="s">
        <v>46</v>
      </c>
      <c r="C51" s="3">
        <v>5859</v>
      </c>
      <c r="D51" s="3">
        <v>0</v>
      </c>
      <c r="E51" s="3">
        <v>6701</v>
      </c>
      <c r="F51" s="3">
        <v>0</v>
      </c>
      <c r="G51" s="3">
        <v>843</v>
      </c>
      <c r="H51" s="3">
        <v>0</v>
      </c>
      <c r="I51" s="3">
        <v>3654</v>
      </c>
      <c r="L51" s="3">
        <v>0</v>
      </c>
      <c r="N51" s="26" t="s">
        <v>83</v>
      </c>
    </row>
    <row r="52" spans="1:14" x14ac:dyDescent="0.25">
      <c r="A52" s="23" t="s">
        <v>47</v>
      </c>
      <c r="C52" s="3">
        <v>5677</v>
      </c>
      <c r="D52" s="3">
        <v>0</v>
      </c>
      <c r="E52" s="3">
        <v>0</v>
      </c>
      <c r="F52" s="3">
        <v>0</v>
      </c>
      <c r="G52" s="3">
        <v>-743</v>
      </c>
      <c r="H52" s="3">
        <v>4933</v>
      </c>
      <c r="I52" s="3">
        <v>4397</v>
      </c>
      <c r="L52" s="3">
        <v>219.51849999999999</v>
      </c>
      <c r="N52" s="26" t="s">
        <v>84</v>
      </c>
    </row>
    <row r="53" spans="1:14" x14ac:dyDescent="0.25">
      <c r="A53" s="23"/>
      <c r="L53" s="3"/>
    </row>
    <row r="54" spans="1:14" x14ac:dyDescent="0.25">
      <c r="A54" s="23" t="s">
        <v>48</v>
      </c>
      <c r="C54" s="3">
        <v>9016</v>
      </c>
      <c r="D54" s="3">
        <v>0</v>
      </c>
      <c r="E54" s="3">
        <v>8858</v>
      </c>
      <c r="F54" s="3">
        <v>0</v>
      </c>
      <c r="G54" s="3">
        <v>-158</v>
      </c>
      <c r="H54" s="3">
        <v>0</v>
      </c>
      <c r="I54" s="3">
        <v>4555</v>
      </c>
      <c r="L54" s="3">
        <v>0</v>
      </c>
      <c r="N54" s="26" t="s">
        <v>85</v>
      </c>
    </row>
    <row r="55" spans="1:14" x14ac:dyDescent="0.25">
      <c r="A55" s="23" t="s">
        <v>49</v>
      </c>
      <c r="C55" s="3">
        <v>10706</v>
      </c>
      <c r="D55" s="3">
        <v>0</v>
      </c>
      <c r="E55" s="3">
        <v>7204</v>
      </c>
      <c r="F55" s="3">
        <v>0</v>
      </c>
      <c r="G55" s="3">
        <v>-3502</v>
      </c>
      <c r="H55" s="3">
        <v>0</v>
      </c>
      <c r="I55" s="3">
        <v>8057</v>
      </c>
      <c r="L55" s="3">
        <v>0</v>
      </c>
      <c r="N55" s="26" t="s">
        <v>86</v>
      </c>
    </row>
    <row r="56" spans="1:14" x14ac:dyDescent="0.25">
      <c r="A56" s="23" t="s">
        <v>50</v>
      </c>
      <c r="C56" s="3">
        <v>9725</v>
      </c>
      <c r="D56" s="3">
        <v>0</v>
      </c>
      <c r="E56" s="3">
        <v>9099</v>
      </c>
      <c r="F56" s="3">
        <v>0</v>
      </c>
      <c r="G56" s="3">
        <v>-688</v>
      </c>
      <c r="H56" s="3">
        <v>0</v>
      </c>
      <c r="I56" s="3">
        <v>8745</v>
      </c>
      <c r="L56" s="3">
        <v>0</v>
      </c>
      <c r="N56" s="26" t="s">
        <v>87</v>
      </c>
    </row>
    <row r="57" spans="1:14" x14ac:dyDescent="0.25">
      <c r="A57" s="23" t="s">
        <v>51</v>
      </c>
      <c r="C57" s="3">
        <v>10788</v>
      </c>
      <c r="D57" s="3">
        <v>0</v>
      </c>
      <c r="E57" s="3">
        <v>17337</v>
      </c>
      <c r="F57" s="3">
        <v>0</v>
      </c>
      <c r="G57" s="3">
        <v>6551</v>
      </c>
      <c r="H57" s="3">
        <v>0</v>
      </c>
      <c r="I57" s="3">
        <v>2194</v>
      </c>
      <c r="L57" s="3">
        <v>0</v>
      </c>
      <c r="N57" s="26" t="s">
        <v>88</v>
      </c>
    </row>
    <row r="58" spans="1:14" x14ac:dyDescent="0.25">
      <c r="A58" s="23"/>
      <c r="L58" s="3"/>
    </row>
    <row r="59" spans="1:14" x14ac:dyDescent="0.25">
      <c r="A59" s="23" t="s">
        <v>52</v>
      </c>
      <c r="C59" s="3">
        <v>21359</v>
      </c>
      <c r="D59" s="3">
        <v>0</v>
      </c>
      <c r="E59" s="3">
        <v>5058</v>
      </c>
      <c r="F59" s="3">
        <v>0</v>
      </c>
      <c r="G59" s="3">
        <v>-16241</v>
      </c>
      <c r="H59" s="3">
        <v>0</v>
      </c>
      <c r="I59" s="3">
        <v>18435</v>
      </c>
      <c r="L59" s="3">
        <v>0</v>
      </c>
      <c r="N59" s="26" t="s">
        <v>89</v>
      </c>
    </row>
    <row r="60" spans="1:14" x14ac:dyDescent="0.25">
      <c r="A60" s="23" t="s">
        <v>53</v>
      </c>
      <c r="C60" s="3">
        <v>5138</v>
      </c>
      <c r="D60" s="3">
        <v>0</v>
      </c>
      <c r="E60" s="3">
        <v>0</v>
      </c>
      <c r="F60" s="3">
        <v>0</v>
      </c>
      <c r="G60" s="3">
        <v>-5138</v>
      </c>
      <c r="H60" s="3">
        <v>0</v>
      </c>
      <c r="I60" s="3">
        <v>23573</v>
      </c>
      <c r="L60" s="3">
        <v>0</v>
      </c>
      <c r="N60" s="26" t="s">
        <v>90</v>
      </c>
    </row>
    <row r="61" spans="1:14" x14ac:dyDescent="0.25">
      <c r="A61" s="23" t="s">
        <v>54</v>
      </c>
      <c r="C61" s="3">
        <v>-1706</v>
      </c>
      <c r="D61" s="3">
        <v>0</v>
      </c>
      <c r="E61" s="3">
        <v>0</v>
      </c>
      <c r="F61" s="3">
        <v>0</v>
      </c>
      <c r="G61" s="3">
        <v>22465</v>
      </c>
      <c r="H61" s="3">
        <v>0</v>
      </c>
      <c r="I61" s="3">
        <v>1108</v>
      </c>
      <c r="L61" s="3">
        <v>0</v>
      </c>
      <c r="N61" s="26" t="s">
        <v>91</v>
      </c>
    </row>
    <row r="62" spans="1:14" x14ac:dyDescent="0.25">
      <c r="A62" s="23" t="s">
        <v>55</v>
      </c>
      <c r="C62" s="3">
        <v>2520</v>
      </c>
      <c r="D62" s="3">
        <v>0</v>
      </c>
      <c r="E62" s="3">
        <v>0</v>
      </c>
      <c r="F62" s="3">
        <v>0</v>
      </c>
      <c r="G62" s="3">
        <v>-2466</v>
      </c>
      <c r="H62" s="3">
        <v>0</v>
      </c>
      <c r="I62" s="3">
        <v>3574</v>
      </c>
      <c r="L62" s="3">
        <v>0</v>
      </c>
      <c r="N62" s="26" t="s">
        <v>92</v>
      </c>
    </row>
    <row r="63" spans="1:14" x14ac:dyDescent="0.25">
      <c r="A63" s="23"/>
      <c r="L63" s="3"/>
    </row>
    <row r="64" spans="1:14" x14ac:dyDescent="0.25">
      <c r="A64" s="23" t="s">
        <v>56</v>
      </c>
      <c r="C64" s="3">
        <v>-99</v>
      </c>
      <c r="D64" s="3">
        <v>0</v>
      </c>
      <c r="E64" s="3">
        <v>2676</v>
      </c>
      <c r="F64" s="3">
        <v>0</v>
      </c>
      <c r="G64" s="3">
        <v>2775</v>
      </c>
      <c r="H64" s="3">
        <v>0</v>
      </c>
      <c r="I64" s="3">
        <v>799</v>
      </c>
      <c r="L64" s="3">
        <v>0</v>
      </c>
      <c r="N64" s="26" t="s">
        <v>93</v>
      </c>
    </row>
    <row r="65" spans="1:14" x14ac:dyDescent="0.25">
      <c r="A65" s="23" t="s">
        <v>57</v>
      </c>
      <c r="C65" s="3">
        <v>5223</v>
      </c>
      <c r="D65" s="3">
        <v>0</v>
      </c>
      <c r="E65" s="3">
        <v>4876</v>
      </c>
      <c r="F65" s="3">
        <v>0</v>
      </c>
      <c r="G65" s="3">
        <v>-347</v>
      </c>
      <c r="H65" s="3">
        <v>0</v>
      </c>
      <c r="I65" s="3">
        <v>1146</v>
      </c>
      <c r="L65" s="3">
        <v>0</v>
      </c>
      <c r="N65" s="26" t="s">
        <v>94</v>
      </c>
    </row>
    <row r="66" spans="1:14" x14ac:dyDescent="0.25">
      <c r="A66" s="23" t="s">
        <v>58</v>
      </c>
      <c r="C66" s="3">
        <v>1874</v>
      </c>
      <c r="D66" s="3">
        <v>0</v>
      </c>
      <c r="E66" s="3">
        <v>0</v>
      </c>
      <c r="F66" s="3">
        <v>0</v>
      </c>
      <c r="G66" s="3">
        <v>-1874</v>
      </c>
      <c r="H66" s="3">
        <v>0</v>
      </c>
      <c r="I66" s="3">
        <v>3020</v>
      </c>
      <c r="L66" s="3">
        <v>0</v>
      </c>
      <c r="N66" s="26" t="s">
        <v>95</v>
      </c>
    </row>
    <row r="67" spans="1:14" x14ac:dyDescent="0.25">
      <c r="A67" s="23" t="s">
        <v>96</v>
      </c>
      <c r="C67" s="3">
        <v>4828</v>
      </c>
      <c r="D67" s="3">
        <v>0</v>
      </c>
      <c r="E67" s="3">
        <v>3177</v>
      </c>
      <c r="F67" s="3">
        <v>0</v>
      </c>
      <c r="G67" s="3">
        <v>-1651</v>
      </c>
      <c r="H67" s="3">
        <v>0</v>
      </c>
      <c r="I67" s="3">
        <v>4671</v>
      </c>
      <c r="L67" s="3">
        <v>0</v>
      </c>
      <c r="N67" s="26" t="s">
        <v>97</v>
      </c>
    </row>
    <row r="68" spans="1:14" x14ac:dyDescent="0.25">
      <c r="A68" s="23"/>
      <c r="L68" s="3"/>
      <c r="N68" s="26"/>
    </row>
    <row r="69" spans="1:14" x14ac:dyDescent="0.25">
      <c r="A69" s="32" t="s">
        <v>98</v>
      </c>
      <c r="C69" s="3">
        <v>5967</v>
      </c>
      <c r="D69" s="3">
        <v>0</v>
      </c>
      <c r="E69" s="3">
        <v>8063</v>
      </c>
      <c r="F69" s="3">
        <v>0</v>
      </c>
      <c r="G69" s="3">
        <v>2096</v>
      </c>
      <c r="H69" s="3">
        <v>0</v>
      </c>
      <c r="I69" s="3">
        <v>2575</v>
      </c>
      <c r="L69" s="3">
        <v>0</v>
      </c>
      <c r="N69" s="26" t="s">
        <v>99</v>
      </c>
    </row>
    <row r="70" spans="1:14" x14ac:dyDescent="0.25">
      <c r="A70" s="32" t="s">
        <v>114</v>
      </c>
      <c r="C70" s="3">
        <v>9336</v>
      </c>
      <c r="D70" s="3">
        <v>0</v>
      </c>
      <c r="E70" s="3">
        <v>9693</v>
      </c>
      <c r="F70" s="3">
        <v>0</v>
      </c>
      <c r="G70" s="3">
        <v>357</v>
      </c>
      <c r="H70" s="3">
        <v>0</v>
      </c>
      <c r="I70" s="3">
        <v>2218</v>
      </c>
      <c r="J70" s="3"/>
      <c r="K70" s="3"/>
      <c r="L70" s="3">
        <v>0</v>
      </c>
      <c r="N70" s="26" t="s">
        <v>126</v>
      </c>
    </row>
    <row r="71" spans="1:14" ht="12.75" customHeight="1" x14ac:dyDescent="0.25">
      <c r="A71" s="32" t="s">
        <v>127</v>
      </c>
      <c r="C71" s="3">
        <v>-459</v>
      </c>
      <c r="D71" s="3">
        <v>0</v>
      </c>
      <c r="E71" s="3">
        <v>741</v>
      </c>
      <c r="F71" s="3">
        <v>0</v>
      </c>
      <c r="G71" s="3">
        <v>1201</v>
      </c>
      <c r="H71" s="3">
        <v>0</v>
      </c>
      <c r="I71" s="3">
        <v>1017</v>
      </c>
      <c r="J71" s="3"/>
      <c r="K71" s="3"/>
      <c r="L71" s="3">
        <v>0</v>
      </c>
      <c r="N71" s="26" t="s">
        <v>128</v>
      </c>
    </row>
    <row r="72" spans="1:14" ht="12.75" customHeight="1" x14ac:dyDescent="0.25">
      <c r="A72" s="32" t="s">
        <v>132</v>
      </c>
      <c r="C72" s="3">
        <v>25664</v>
      </c>
      <c r="D72" s="3">
        <v>0</v>
      </c>
      <c r="E72" s="3">
        <v>20169</v>
      </c>
      <c r="F72" s="3">
        <v>0</v>
      </c>
      <c r="G72" s="3">
        <v>-5494</v>
      </c>
      <c r="H72" s="3">
        <v>0</v>
      </c>
      <c r="I72" s="3">
        <v>6511</v>
      </c>
      <c r="J72" s="3"/>
      <c r="K72" s="3"/>
      <c r="L72" s="3">
        <v>0</v>
      </c>
      <c r="N72" s="26" t="s">
        <v>133</v>
      </c>
    </row>
    <row r="73" spans="1:14" ht="12.75" customHeight="1" x14ac:dyDescent="0.25">
      <c r="A73" s="32"/>
      <c r="J73" s="3"/>
      <c r="K73" s="3"/>
      <c r="L73" s="3"/>
      <c r="N73" s="26"/>
    </row>
    <row r="74" spans="1:14" ht="12.75" customHeight="1" x14ac:dyDescent="0.25">
      <c r="A74" s="32" t="s">
        <v>134</v>
      </c>
      <c r="C74" s="3">
        <v>0</v>
      </c>
      <c r="D74" s="3">
        <v>0</v>
      </c>
      <c r="E74" s="3">
        <v>0</v>
      </c>
      <c r="F74" s="3">
        <v>0</v>
      </c>
      <c r="G74" s="3">
        <v>6511</v>
      </c>
      <c r="H74" s="3">
        <v>0</v>
      </c>
      <c r="I74" s="3">
        <v>0</v>
      </c>
      <c r="J74" s="3"/>
      <c r="K74" s="3"/>
      <c r="L74" s="3">
        <v>0</v>
      </c>
      <c r="N74" s="26" t="s">
        <v>135</v>
      </c>
    </row>
    <row r="75" spans="1:14" ht="12.75" customHeight="1" x14ac:dyDescent="0.25">
      <c r="A75" s="32" t="s">
        <v>139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/>
      <c r="K75" s="3"/>
      <c r="L75" s="3">
        <v>0</v>
      </c>
      <c r="N75" s="26" t="s">
        <v>140</v>
      </c>
    </row>
    <row r="76" spans="1:14" ht="12.75" customHeight="1" x14ac:dyDescent="0.25">
      <c r="A76" s="32" t="s">
        <v>141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/>
      <c r="K76" s="3"/>
      <c r="L76" s="3">
        <v>0</v>
      </c>
      <c r="N76" s="26" t="s">
        <v>142</v>
      </c>
    </row>
    <row r="77" spans="1:14" ht="12.75" customHeight="1" x14ac:dyDescent="0.25">
      <c r="A77" s="32" t="s">
        <v>151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/>
      <c r="K77" s="3"/>
      <c r="L77" s="3">
        <v>0</v>
      </c>
      <c r="N77" s="26" t="s">
        <v>152</v>
      </c>
    </row>
    <row r="78" spans="1:14" ht="12.75" customHeight="1" x14ac:dyDescent="0.25">
      <c r="A78" s="32"/>
      <c r="J78" s="3"/>
      <c r="K78" s="3"/>
      <c r="L78" s="3"/>
      <c r="N78" s="26"/>
    </row>
    <row r="79" spans="1:14" ht="12.75" customHeight="1" x14ac:dyDescent="0.25">
      <c r="A79" s="32" t="s">
        <v>156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/>
      <c r="K79" s="3"/>
      <c r="L79" s="3">
        <v>0</v>
      </c>
      <c r="N79" s="26" t="s">
        <v>157</v>
      </c>
    </row>
    <row r="80" spans="1:14" ht="12.75" customHeight="1" x14ac:dyDescent="0.25">
      <c r="A80" s="32" t="s">
        <v>159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/>
      <c r="K80" s="3"/>
      <c r="L80" s="3">
        <v>0</v>
      </c>
      <c r="N80" s="26" t="s">
        <v>160</v>
      </c>
    </row>
    <row r="81" spans="1:14" ht="12.75" customHeight="1" x14ac:dyDescent="0.25">
      <c r="A81" s="32" t="s">
        <v>161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/>
      <c r="K81" s="3"/>
      <c r="L81" s="3">
        <v>0</v>
      </c>
      <c r="N81" s="26" t="s">
        <v>162</v>
      </c>
    </row>
    <row r="82" spans="1:14" ht="12.75" customHeight="1" x14ac:dyDescent="0.25">
      <c r="A82" s="32" t="s">
        <v>163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/>
      <c r="K82" s="3"/>
      <c r="L82" s="3">
        <v>0</v>
      </c>
      <c r="N82" s="26" t="s">
        <v>164</v>
      </c>
    </row>
    <row r="83" spans="1:14" ht="12.75" customHeight="1" x14ac:dyDescent="0.25">
      <c r="A83" s="32"/>
      <c r="J83" s="3"/>
      <c r="K83" s="3"/>
      <c r="L83" s="3"/>
      <c r="N83" s="26"/>
    </row>
    <row r="84" spans="1:14" x14ac:dyDescent="0.25">
      <c r="A84" s="32" t="s">
        <v>165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/>
      <c r="K84" s="3"/>
      <c r="L84" s="3">
        <v>0</v>
      </c>
      <c r="M84" s="3"/>
      <c r="N84" s="26" t="s">
        <v>166</v>
      </c>
    </row>
    <row r="85" spans="1:14" x14ac:dyDescent="0.25">
      <c r="A85" s="32" t="s">
        <v>167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/>
      <c r="K85" s="3"/>
      <c r="L85" s="3">
        <v>0</v>
      </c>
      <c r="M85" s="3"/>
      <c r="N85" s="26" t="s">
        <v>168</v>
      </c>
    </row>
    <row r="86" spans="1:14" x14ac:dyDescent="0.25">
      <c r="A86" s="32" t="s">
        <v>169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/>
      <c r="K86" s="3"/>
      <c r="L86" s="3">
        <v>0</v>
      </c>
      <c r="M86" s="3"/>
      <c r="N86" s="26" t="s">
        <v>170</v>
      </c>
    </row>
    <row r="87" spans="1:14" x14ac:dyDescent="0.25">
      <c r="A87" s="32" t="s">
        <v>171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/>
      <c r="L87" s="3">
        <v>0</v>
      </c>
      <c r="M87" s="3"/>
      <c r="N87" s="26" t="s">
        <v>172</v>
      </c>
    </row>
    <row r="88" spans="1:14" x14ac:dyDescent="0.25">
      <c r="A88" s="32"/>
      <c r="J88" s="3"/>
      <c r="K88" s="3"/>
      <c r="L88" s="3"/>
      <c r="M88" s="26"/>
    </row>
    <row r="89" spans="1:14" x14ac:dyDescent="0.25">
      <c r="A89" s="32" t="s">
        <v>173</v>
      </c>
      <c r="C89" s="3">
        <f>SUM(C300:C302)</f>
        <v>0</v>
      </c>
      <c r="D89" s="3">
        <f t="shared" ref="D89:H89" si="45">SUM(D300:D302)</f>
        <v>0</v>
      </c>
      <c r="E89" s="3">
        <f t="shared" si="45"/>
        <v>0</v>
      </c>
      <c r="F89" s="3">
        <f t="shared" si="45"/>
        <v>0</v>
      </c>
      <c r="G89" s="3">
        <f t="shared" si="45"/>
        <v>0</v>
      </c>
      <c r="H89" s="3">
        <f t="shared" si="45"/>
        <v>0</v>
      </c>
      <c r="I89" s="3">
        <f>I302</f>
        <v>0</v>
      </c>
      <c r="J89" s="3"/>
      <c r="K89" s="3"/>
      <c r="L89" s="3">
        <f>SUM(L300:L302)</f>
        <v>0</v>
      </c>
      <c r="N89" s="26" t="s">
        <v>174</v>
      </c>
    </row>
    <row r="90" spans="1:14" x14ac:dyDescent="0.25">
      <c r="A90" s="32" t="s">
        <v>175</v>
      </c>
      <c r="C90" s="3">
        <f>SUM(C303:C305)</f>
        <v>0</v>
      </c>
      <c r="D90" s="3">
        <f t="shared" ref="D90:H90" si="46">SUM(D303:D305)</f>
        <v>0</v>
      </c>
      <c r="E90" s="3">
        <f t="shared" si="46"/>
        <v>0</v>
      </c>
      <c r="F90" s="3">
        <f t="shared" si="46"/>
        <v>0</v>
      </c>
      <c r="G90" s="3">
        <f t="shared" si="46"/>
        <v>0</v>
      </c>
      <c r="H90" s="3">
        <f t="shared" si="46"/>
        <v>0</v>
      </c>
      <c r="I90" s="3">
        <f>I305</f>
        <v>0</v>
      </c>
      <c r="J90" s="3"/>
      <c r="L90" s="3">
        <f t="shared" ref="L90" si="47">SUM(L303:L305)</f>
        <v>0</v>
      </c>
      <c r="M90" s="3"/>
      <c r="N90" s="26" t="s">
        <v>176</v>
      </c>
    </row>
    <row r="91" spans="1:14" x14ac:dyDescent="0.25">
      <c r="A91" s="32" t="s">
        <v>177</v>
      </c>
      <c r="C91" s="3">
        <f>SUM(C306:C308)</f>
        <v>0</v>
      </c>
      <c r="D91" s="3">
        <f t="shared" ref="D91:H91" si="48">SUM(D306:D308)</f>
        <v>0</v>
      </c>
      <c r="E91" s="3">
        <f t="shared" si="48"/>
        <v>0</v>
      </c>
      <c r="F91" s="3">
        <f t="shared" si="48"/>
        <v>0</v>
      </c>
      <c r="G91" s="3">
        <f t="shared" si="48"/>
        <v>0</v>
      </c>
      <c r="H91" s="3">
        <f t="shared" si="48"/>
        <v>0</v>
      </c>
      <c r="I91" s="3">
        <f>I308</f>
        <v>0</v>
      </c>
      <c r="J91" s="3"/>
      <c r="L91" s="3">
        <f>SUM(L306:L308)</f>
        <v>0</v>
      </c>
      <c r="M91" s="3"/>
      <c r="N91" s="26" t="s">
        <v>178</v>
      </c>
    </row>
    <row r="92" spans="1:14" x14ac:dyDescent="0.25">
      <c r="A92" s="32" t="s">
        <v>179</v>
      </c>
      <c r="C92" s="3">
        <f>SUM(C309:C311)</f>
        <v>0</v>
      </c>
      <c r="D92" s="3">
        <f t="shared" ref="D92:H92" si="49">SUM(D309:D311)</f>
        <v>0</v>
      </c>
      <c r="E92" s="3">
        <f t="shared" si="49"/>
        <v>0</v>
      </c>
      <c r="F92" s="3">
        <f t="shared" si="49"/>
        <v>0</v>
      </c>
      <c r="G92" s="3">
        <f t="shared" si="49"/>
        <v>0</v>
      </c>
      <c r="H92" s="3">
        <f t="shared" si="49"/>
        <v>0</v>
      </c>
      <c r="I92" s="3">
        <f>I311</f>
        <v>0</v>
      </c>
      <c r="J92" s="3"/>
      <c r="L92" s="3">
        <f t="shared" ref="L92" si="50">SUM(L309:L311)</f>
        <v>0</v>
      </c>
      <c r="M92" s="3"/>
      <c r="N92" s="26" t="s">
        <v>180</v>
      </c>
    </row>
    <row r="93" spans="1:14" x14ac:dyDescent="0.25">
      <c r="A93" s="32"/>
      <c r="J93" s="3"/>
      <c r="L93" s="3"/>
      <c r="M93" s="3"/>
      <c r="N93" s="26"/>
    </row>
    <row r="94" spans="1:14" s="57" customFormat="1" x14ac:dyDescent="0.25">
      <c r="A94" s="32" t="s">
        <v>181</v>
      </c>
      <c r="C94" s="3">
        <f>SUM(C313:C315)</f>
        <v>0</v>
      </c>
      <c r="D94" s="3">
        <f t="shared" ref="D94:G94" si="51">SUM(D313:D315)</f>
        <v>0</v>
      </c>
      <c r="E94" s="3">
        <f t="shared" si="51"/>
        <v>0</v>
      </c>
      <c r="F94" s="3">
        <f t="shared" si="51"/>
        <v>0</v>
      </c>
      <c r="G94" s="3">
        <f t="shared" si="51"/>
        <v>0</v>
      </c>
      <c r="H94" s="3">
        <f>SUM(H313:H315)</f>
        <v>0</v>
      </c>
      <c r="I94" s="3">
        <f>I315</f>
        <v>0</v>
      </c>
      <c r="J94" s="65"/>
      <c r="L94" s="3">
        <f>SUM(L313:L315)</f>
        <v>0</v>
      </c>
      <c r="M94" s="65"/>
      <c r="N94" s="26" t="s">
        <v>185</v>
      </c>
    </row>
    <row r="95" spans="1:14" s="57" customFormat="1" x14ac:dyDescent="0.25">
      <c r="A95" s="32" t="s">
        <v>182</v>
      </c>
      <c r="C95" s="3">
        <f>SUM(C316:C318)</f>
        <v>0</v>
      </c>
      <c r="D95" s="3">
        <f t="shared" ref="D95:H95" si="52">SUM(D316:D318)</f>
        <v>0</v>
      </c>
      <c r="E95" s="3">
        <f t="shared" si="52"/>
        <v>0</v>
      </c>
      <c r="F95" s="3">
        <f t="shared" si="52"/>
        <v>0</v>
      </c>
      <c r="G95" s="3">
        <f t="shared" si="52"/>
        <v>0</v>
      </c>
      <c r="H95" s="3">
        <f t="shared" si="52"/>
        <v>0</v>
      </c>
      <c r="I95" s="3">
        <f>I318</f>
        <v>0</v>
      </c>
      <c r="J95" s="65"/>
      <c r="L95" s="3">
        <f t="shared" ref="L95" si="53">SUM(L316:L318)</f>
        <v>0</v>
      </c>
      <c r="M95" s="65"/>
      <c r="N95" s="26" t="s">
        <v>186</v>
      </c>
    </row>
    <row r="96" spans="1:14" s="57" customFormat="1" x14ac:dyDescent="0.25">
      <c r="A96" s="32" t="s">
        <v>183</v>
      </c>
      <c r="C96" s="3">
        <f>SUM(C319:C321)</f>
        <v>0</v>
      </c>
      <c r="D96" s="3">
        <f t="shared" ref="D96:H96" si="54">SUM(D319:D321)</f>
        <v>0</v>
      </c>
      <c r="E96" s="3">
        <f t="shared" si="54"/>
        <v>0</v>
      </c>
      <c r="F96" s="3">
        <f t="shared" si="54"/>
        <v>0</v>
      </c>
      <c r="G96" s="3">
        <f t="shared" si="54"/>
        <v>0</v>
      </c>
      <c r="H96" s="3">
        <f t="shared" si="54"/>
        <v>0</v>
      </c>
      <c r="I96" s="3">
        <f>I321</f>
        <v>0</v>
      </c>
      <c r="J96" s="65"/>
      <c r="L96" s="3">
        <f>SUM(L319:L321)</f>
        <v>0</v>
      </c>
      <c r="M96" s="65"/>
      <c r="N96" s="26" t="s">
        <v>187</v>
      </c>
    </row>
    <row r="97" spans="1:14" s="57" customFormat="1" x14ac:dyDescent="0.25">
      <c r="A97" s="32" t="s">
        <v>184</v>
      </c>
      <c r="C97" s="3">
        <f>SUM(C322:C324)</f>
        <v>0</v>
      </c>
      <c r="D97" s="3">
        <f t="shared" ref="D97:H97" si="55">SUM(D322:D324)</f>
        <v>0</v>
      </c>
      <c r="E97" s="3">
        <f t="shared" si="55"/>
        <v>0</v>
      </c>
      <c r="F97" s="3">
        <f t="shared" si="55"/>
        <v>0</v>
      </c>
      <c r="G97" s="3">
        <f t="shared" si="55"/>
        <v>0</v>
      </c>
      <c r="H97" s="3">
        <f t="shared" si="55"/>
        <v>0</v>
      </c>
      <c r="I97" s="3">
        <f>I324</f>
        <v>0</v>
      </c>
      <c r="J97" s="65"/>
      <c r="L97" s="3">
        <f t="shared" ref="L97" si="56">SUM(L322:L324)</f>
        <v>0</v>
      </c>
      <c r="M97" s="65"/>
      <c r="N97" s="26" t="s">
        <v>188</v>
      </c>
    </row>
    <row r="98" spans="1:14" s="57" customFormat="1" x14ac:dyDescent="0.25">
      <c r="A98" s="32"/>
      <c r="C98" s="3"/>
      <c r="D98" s="3"/>
      <c r="E98" s="3"/>
      <c r="F98" s="3"/>
      <c r="G98" s="3"/>
      <c r="H98" s="3"/>
      <c r="I98" s="3"/>
      <c r="J98" s="65"/>
      <c r="L98" s="3"/>
      <c r="M98" s="65"/>
      <c r="N98" s="26"/>
    </row>
    <row r="99" spans="1:14" s="57" customFormat="1" x14ac:dyDescent="0.25">
      <c r="A99" s="32" t="s">
        <v>193</v>
      </c>
      <c r="C99" s="3">
        <f>SUM(C326:C328)</f>
        <v>0</v>
      </c>
      <c r="D99" s="3">
        <f t="shared" ref="D99:L99" si="57">SUM(D326:D328)</f>
        <v>0</v>
      </c>
      <c r="E99" s="3">
        <f t="shared" si="57"/>
        <v>0</v>
      </c>
      <c r="F99" s="3">
        <f t="shared" si="57"/>
        <v>0</v>
      </c>
      <c r="G99" s="3">
        <f t="shared" si="57"/>
        <v>0</v>
      </c>
      <c r="H99" s="3">
        <f t="shared" si="57"/>
        <v>0</v>
      </c>
      <c r="I99" s="3">
        <f>I328</f>
        <v>0</v>
      </c>
      <c r="J99" s="3"/>
      <c r="K99" s="3"/>
      <c r="L99" s="3">
        <f t="shared" si="57"/>
        <v>0</v>
      </c>
      <c r="M99" s="65"/>
      <c r="N99" s="26" t="s">
        <v>189</v>
      </c>
    </row>
    <row r="100" spans="1:14" s="57" customFormat="1" x14ac:dyDescent="0.25">
      <c r="A100" s="32" t="s">
        <v>194</v>
      </c>
      <c r="C100" s="3">
        <f>SUM(C329:C331)</f>
        <v>0</v>
      </c>
      <c r="D100" s="3">
        <f t="shared" ref="D100:H100" si="58">SUM(D329:D331)</f>
        <v>0</v>
      </c>
      <c r="E100" s="3">
        <f t="shared" si="58"/>
        <v>0</v>
      </c>
      <c r="F100" s="3">
        <f t="shared" si="58"/>
        <v>0</v>
      </c>
      <c r="G100" s="3">
        <f t="shared" si="58"/>
        <v>0</v>
      </c>
      <c r="H100" s="3">
        <f t="shared" si="58"/>
        <v>0</v>
      </c>
      <c r="I100" s="3">
        <f>I331</f>
        <v>0</v>
      </c>
      <c r="J100" s="3"/>
      <c r="K100" s="3"/>
      <c r="L100" s="3">
        <f>SUM(L329:L331)</f>
        <v>0</v>
      </c>
      <c r="M100" s="65"/>
      <c r="N100" s="26" t="s">
        <v>190</v>
      </c>
    </row>
    <row r="101" spans="1:14" s="57" customFormat="1" x14ac:dyDescent="0.25">
      <c r="A101" s="32" t="s">
        <v>195</v>
      </c>
      <c r="C101" s="3">
        <f>SUM(C332:C334)</f>
        <v>0</v>
      </c>
      <c r="D101" s="3">
        <f t="shared" ref="D101:H101" si="59">SUM(D332:D334)</f>
        <v>0</v>
      </c>
      <c r="E101" s="3">
        <f t="shared" si="59"/>
        <v>0</v>
      </c>
      <c r="F101" s="3">
        <f t="shared" si="59"/>
        <v>0</v>
      </c>
      <c r="G101" s="3">
        <f t="shared" si="59"/>
        <v>0</v>
      </c>
      <c r="H101" s="3">
        <f t="shared" si="59"/>
        <v>0</v>
      </c>
      <c r="I101" s="3">
        <f>I334</f>
        <v>0</v>
      </c>
      <c r="J101" s="65"/>
      <c r="L101" s="3">
        <f>SUM(L332:L334)</f>
        <v>0</v>
      </c>
      <c r="M101" s="65"/>
      <c r="N101" s="26" t="s">
        <v>191</v>
      </c>
    </row>
    <row r="102" spans="1:14" s="57" customFormat="1" x14ac:dyDescent="0.25">
      <c r="A102" s="32" t="s">
        <v>196</v>
      </c>
      <c r="C102" s="3">
        <f>SUM(C335:C337)</f>
        <v>0</v>
      </c>
      <c r="D102" s="3">
        <f t="shared" ref="D102:L102" si="60">SUM(D335:D337)</f>
        <v>0</v>
      </c>
      <c r="E102" s="3">
        <f t="shared" si="60"/>
        <v>0</v>
      </c>
      <c r="F102" s="3">
        <f t="shared" si="60"/>
        <v>0</v>
      </c>
      <c r="G102" s="3">
        <f t="shared" si="60"/>
        <v>0</v>
      </c>
      <c r="H102" s="3">
        <f t="shared" si="60"/>
        <v>0</v>
      </c>
      <c r="I102" s="3">
        <f t="shared" si="60"/>
        <v>0</v>
      </c>
      <c r="J102" s="3"/>
      <c r="K102" s="3"/>
      <c r="L102" s="3">
        <f t="shared" si="60"/>
        <v>0</v>
      </c>
      <c r="M102" s="65"/>
      <c r="N102" s="26" t="s">
        <v>192</v>
      </c>
    </row>
    <row r="103" spans="1:14" s="57" customFormat="1" x14ac:dyDescent="0.25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65"/>
      <c r="N103" s="26"/>
    </row>
    <row r="104" spans="1:14" s="57" customFormat="1" x14ac:dyDescent="0.25">
      <c r="A104" s="32" t="s">
        <v>198</v>
      </c>
      <c r="C104" s="3">
        <f>SUM(C339:C341)</f>
        <v>0</v>
      </c>
      <c r="D104" s="3">
        <f t="shared" ref="D104:H104" si="61">SUM(D339:D341)</f>
        <v>0</v>
      </c>
      <c r="E104" s="3">
        <f t="shared" si="61"/>
        <v>0</v>
      </c>
      <c r="F104" s="3">
        <f t="shared" si="61"/>
        <v>0</v>
      </c>
      <c r="G104" s="3">
        <f t="shared" si="61"/>
        <v>0</v>
      </c>
      <c r="H104" s="3">
        <f t="shared" si="61"/>
        <v>0</v>
      </c>
      <c r="I104" s="3">
        <f>I341</f>
        <v>0</v>
      </c>
      <c r="J104" s="3"/>
      <c r="K104" s="3"/>
      <c r="L104" s="3">
        <f>SUM(L339:L341)</f>
        <v>0</v>
      </c>
      <c r="M104" s="65"/>
      <c r="N104" s="26" t="s">
        <v>202</v>
      </c>
    </row>
    <row r="105" spans="1:14" s="57" customFormat="1" x14ac:dyDescent="0.25">
      <c r="A105" s="32" t="s">
        <v>199</v>
      </c>
      <c r="C105" s="3">
        <f t="shared" ref="C105:H105" si="62">SUM(C342:C344)</f>
        <v>0</v>
      </c>
      <c r="D105" s="3">
        <f t="shared" si="62"/>
        <v>0</v>
      </c>
      <c r="E105" s="3">
        <f t="shared" si="62"/>
        <v>0</v>
      </c>
      <c r="F105" s="3">
        <f t="shared" si="62"/>
        <v>0</v>
      </c>
      <c r="G105" s="3">
        <f t="shared" si="62"/>
        <v>0</v>
      </c>
      <c r="H105" s="3">
        <f t="shared" si="62"/>
        <v>0</v>
      </c>
      <c r="I105" s="3">
        <f>I344</f>
        <v>0</v>
      </c>
      <c r="J105" s="3"/>
      <c r="K105" s="3"/>
      <c r="L105" s="3">
        <f>SUM(L342:L344)</f>
        <v>0</v>
      </c>
      <c r="M105" s="65"/>
      <c r="N105" s="26" t="s">
        <v>203</v>
      </c>
    </row>
    <row r="106" spans="1:14" s="57" customFormat="1" x14ac:dyDescent="0.25">
      <c r="A106" s="32" t="s">
        <v>200</v>
      </c>
      <c r="C106" s="3">
        <f>SUM(C345:C347)</f>
        <v>0</v>
      </c>
      <c r="D106" s="3">
        <f t="shared" ref="D106:L106" si="63">SUM(D345:D347)</f>
        <v>0</v>
      </c>
      <c r="E106" s="3">
        <f t="shared" si="63"/>
        <v>0</v>
      </c>
      <c r="F106" s="3">
        <f t="shared" si="63"/>
        <v>0</v>
      </c>
      <c r="G106" s="3">
        <f t="shared" si="63"/>
        <v>0</v>
      </c>
      <c r="H106" s="3">
        <f t="shared" si="63"/>
        <v>0</v>
      </c>
      <c r="I106" s="3">
        <f>I347</f>
        <v>0</v>
      </c>
      <c r="J106" s="3"/>
      <c r="K106" s="3"/>
      <c r="L106" s="3">
        <f t="shared" si="63"/>
        <v>0</v>
      </c>
      <c r="M106" s="65"/>
      <c r="N106" s="26" t="s">
        <v>204</v>
      </c>
    </row>
    <row r="107" spans="1:14" s="57" customFormat="1" x14ac:dyDescent="0.25">
      <c r="A107" s="32" t="s">
        <v>201</v>
      </c>
      <c r="C107" s="3">
        <f t="shared" ref="C107:H107" si="64">SUM(C348:C350)</f>
        <v>0</v>
      </c>
      <c r="D107" s="3">
        <f t="shared" si="64"/>
        <v>0</v>
      </c>
      <c r="E107" s="3">
        <f t="shared" si="64"/>
        <v>0</v>
      </c>
      <c r="F107" s="3">
        <f t="shared" si="64"/>
        <v>0</v>
      </c>
      <c r="G107" s="3">
        <f t="shared" si="64"/>
        <v>0</v>
      </c>
      <c r="H107" s="3">
        <f t="shared" si="64"/>
        <v>0</v>
      </c>
      <c r="I107" s="3">
        <f>I350</f>
        <v>0</v>
      </c>
      <c r="J107" s="3"/>
      <c r="K107" s="3"/>
      <c r="L107" s="3">
        <f>SUM(L348:L350)</f>
        <v>0</v>
      </c>
      <c r="M107" s="65"/>
      <c r="N107" s="26" t="s">
        <v>205</v>
      </c>
    </row>
    <row r="108" spans="1:14" s="57" customFormat="1" x14ac:dyDescent="0.25">
      <c r="A108" s="32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65"/>
      <c r="N108" s="26"/>
    </row>
    <row r="109" spans="1:14" s="57" customFormat="1" x14ac:dyDescent="0.25">
      <c r="A109" s="32" t="s">
        <v>206</v>
      </c>
      <c r="C109" s="3">
        <f t="shared" ref="C109:H109" si="65">SUM(C352:C354)</f>
        <v>0</v>
      </c>
      <c r="D109" s="3">
        <f t="shared" si="65"/>
        <v>0</v>
      </c>
      <c r="E109" s="3">
        <f t="shared" si="65"/>
        <v>0</v>
      </c>
      <c r="F109" s="3">
        <f t="shared" si="65"/>
        <v>0</v>
      </c>
      <c r="G109" s="3">
        <f t="shared" si="65"/>
        <v>0</v>
      </c>
      <c r="H109" s="3">
        <f t="shared" si="65"/>
        <v>0</v>
      </c>
      <c r="I109" s="3">
        <f>SUM(I354)</f>
        <v>0</v>
      </c>
      <c r="J109" s="3"/>
      <c r="L109" s="3">
        <f>SUM(L352:L354)</f>
        <v>0</v>
      </c>
      <c r="M109" s="65"/>
      <c r="N109" s="26" t="s">
        <v>210</v>
      </c>
    </row>
    <row r="110" spans="1:14" s="57" customFormat="1" x14ac:dyDescent="0.25">
      <c r="A110" s="32" t="s">
        <v>207</v>
      </c>
      <c r="C110" s="3">
        <f>SUM(C355:C357)</f>
        <v>0</v>
      </c>
      <c r="D110" s="3">
        <f t="shared" ref="D110:L110" si="66">SUM(D355:D357)</f>
        <v>0</v>
      </c>
      <c r="E110" s="3">
        <f t="shared" si="66"/>
        <v>0</v>
      </c>
      <c r="F110" s="3">
        <f t="shared" si="66"/>
        <v>0</v>
      </c>
      <c r="G110" s="3">
        <f t="shared" si="66"/>
        <v>0</v>
      </c>
      <c r="H110" s="3">
        <f t="shared" si="66"/>
        <v>0</v>
      </c>
      <c r="I110" s="3">
        <f>I357</f>
        <v>0</v>
      </c>
      <c r="J110" s="3"/>
      <c r="K110" s="3"/>
      <c r="L110" s="3">
        <f t="shared" si="66"/>
        <v>0</v>
      </c>
      <c r="M110" s="65"/>
      <c r="N110" s="26" t="s">
        <v>211</v>
      </c>
    </row>
    <row r="111" spans="1:14" s="57" customFormat="1" x14ac:dyDescent="0.25">
      <c r="A111" s="32" t="s">
        <v>208</v>
      </c>
      <c r="C111" s="3">
        <f>SUM(C358:C360)</f>
        <v>0</v>
      </c>
      <c r="D111" s="3">
        <f t="shared" ref="D111:H111" si="67">SUM(D358:D360)</f>
        <v>0</v>
      </c>
      <c r="E111" s="3">
        <f t="shared" si="67"/>
        <v>0</v>
      </c>
      <c r="F111" s="3">
        <f t="shared" si="67"/>
        <v>0</v>
      </c>
      <c r="G111" s="3">
        <f t="shared" si="67"/>
        <v>0</v>
      </c>
      <c r="H111" s="3">
        <f t="shared" si="67"/>
        <v>0</v>
      </c>
      <c r="I111" s="3">
        <f>I360</f>
        <v>0</v>
      </c>
      <c r="J111" s="3"/>
      <c r="L111" s="3">
        <f t="shared" ref="L111" si="68">SUM(L358:L360)</f>
        <v>0</v>
      </c>
      <c r="M111" s="65"/>
      <c r="N111" s="26" t="s">
        <v>212</v>
      </c>
    </row>
    <row r="112" spans="1:14" s="57" customFormat="1" x14ac:dyDescent="0.25">
      <c r="A112" s="32" t="s">
        <v>209</v>
      </c>
      <c r="C112" s="3">
        <f>SUM(C361:C363)</f>
        <v>0</v>
      </c>
      <c r="D112" s="3">
        <f t="shared" ref="D112:H112" si="69">SUM(D361:D363)</f>
        <v>0</v>
      </c>
      <c r="E112" s="3">
        <f t="shared" si="69"/>
        <v>0</v>
      </c>
      <c r="F112" s="3">
        <f t="shared" si="69"/>
        <v>0</v>
      </c>
      <c r="G112" s="3">
        <f t="shared" si="69"/>
        <v>0</v>
      </c>
      <c r="H112" s="3">
        <f t="shared" si="69"/>
        <v>0</v>
      </c>
      <c r="I112" s="3">
        <f>I363</f>
        <v>0</v>
      </c>
      <c r="J112" s="3"/>
      <c r="L112" s="3">
        <f t="shared" ref="L112" si="70">SUM(L361:L363)</f>
        <v>0</v>
      </c>
      <c r="M112" s="65"/>
      <c r="N112" s="26" t="s">
        <v>213</v>
      </c>
    </row>
    <row r="113" spans="1:14" s="57" customFormat="1" x14ac:dyDescent="0.25">
      <c r="A113" s="32"/>
      <c r="C113" s="3"/>
      <c r="D113" s="3"/>
      <c r="E113" s="3"/>
      <c r="F113" s="3"/>
      <c r="G113" s="3"/>
      <c r="H113" s="3"/>
      <c r="I113" s="3"/>
      <c r="J113" s="3"/>
      <c r="L113" s="3"/>
      <c r="M113" s="65"/>
      <c r="N113" s="26"/>
    </row>
    <row r="114" spans="1:14" s="57" customFormat="1" x14ac:dyDescent="0.25">
      <c r="A114" s="32" t="str">
        <f>'Olieforbrug, TJ'!A114</f>
        <v>1. kvartal 2019</v>
      </c>
      <c r="C114" s="3">
        <f>SUM(C365:C367)</f>
        <v>0</v>
      </c>
      <c r="D114" s="3">
        <f t="shared" ref="D114:H114" si="71">SUM(D365:D367)</f>
        <v>0</v>
      </c>
      <c r="E114" s="3">
        <f t="shared" si="71"/>
        <v>0</v>
      </c>
      <c r="F114" s="3">
        <f t="shared" si="71"/>
        <v>0</v>
      </c>
      <c r="G114" s="3">
        <f t="shared" si="71"/>
        <v>0</v>
      </c>
      <c r="H114" s="3">
        <f t="shared" si="71"/>
        <v>0</v>
      </c>
      <c r="I114" s="3">
        <f>SUM(I367)</f>
        <v>0</v>
      </c>
      <c r="J114" s="3"/>
      <c r="L114" s="3">
        <f t="shared" ref="L114" si="72">SUM(L365:L367)</f>
        <v>0</v>
      </c>
      <c r="M114" s="65"/>
      <c r="N114" s="26" t="str">
        <f>'Olieforbrug, TJ'!M114</f>
        <v>1. Quarter 2019</v>
      </c>
    </row>
    <row r="115" spans="1:14" s="57" customFormat="1" x14ac:dyDescent="0.25">
      <c r="A115" s="32" t="str">
        <f>'Olieforbrug, TJ'!A115</f>
        <v>2. kvartal 2019</v>
      </c>
      <c r="C115" s="3">
        <f>SUM(C368:C370)</f>
        <v>0</v>
      </c>
      <c r="D115" s="3">
        <f t="shared" ref="D115:H115" si="73">SUM(D368:D370)</f>
        <v>0</v>
      </c>
      <c r="E115" s="3">
        <f t="shared" si="73"/>
        <v>0</v>
      </c>
      <c r="F115" s="3">
        <f t="shared" si="73"/>
        <v>0</v>
      </c>
      <c r="G115" s="3">
        <f t="shared" si="73"/>
        <v>0</v>
      </c>
      <c r="H115" s="3">
        <f t="shared" si="73"/>
        <v>0</v>
      </c>
      <c r="I115" s="3">
        <f>SUM(I370)</f>
        <v>0</v>
      </c>
      <c r="J115" s="3"/>
      <c r="L115" s="3">
        <f t="shared" ref="L115" si="74">SUM(L368:L370)</f>
        <v>0</v>
      </c>
      <c r="M115" s="65"/>
      <c r="N115" s="26" t="str">
        <f>'Olieforbrug, TJ'!M115</f>
        <v>2. Quarter 2019</v>
      </c>
    </row>
    <row r="116" spans="1:14" s="57" customFormat="1" x14ac:dyDescent="0.25">
      <c r="A116" s="32" t="str">
        <f>'Olieforbrug, TJ'!A116</f>
        <v>3. kvartal 2019</v>
      </c>
      <c r="C116" s="3">
        <f>SUM(C371:C373)</f>
        <v>0</v>
      </c>
      <c r="D116" s="3">
        <f>SUM(D371:D373)</f>
        <v>0</v>
      </c>
      <c r="E116" s="3">
        <f t="shared" ref="E116:H116" si="75">SUM(E371:E373)</f>
        <v>0</v>
      </c>
      <c r="F116" s="3">
        <f t="shared" si="75"/>
        <v>0</v>
      </c>
      <c r="G116" s="3">
        <f t="shared" si="75"/>
        <v>0</v>
      </c>
      <c r="H116" s="3">
        <f t="shared" si="75"/>
        <v>0</v>
      </c>
      <c r="I116" s="3">
        <f>SUM(I373)</f>
        <v>0</v>
      </c>
      <c r="J116" s="3"/>
      <c r="K116" s="3"/>
      <c r="L116" s="3">
        <f t="shared" ref="L116" si="76">SUM(L371:L373)</f>
        <v>0</v>
      </c>
      <c r="M116" s="65"/>
      <c r="N116" s="26" t="str">
        <f>'Olieforbrug, TJ'!M116</f>
        <v>3. Quarter 2019</v>
      </c>
    </row>
    <row r="117" spans="1:14" s="57" customFormat="1" x14ac:dyDescent="0.25">
      <c r="A117" s="32" t="str">
        <f>'Olieforbrug, TJ'!A117</f>
        <v>4. kvartal 2019</v>
      </c>
      <c r="C117" s="3">
        <f t="shared" ref="C117:G117" si="77">SUM(C374:C376)</f>
        <v>0</v>
      </c>
      <c r="D117" s="3">
        <f t="shared" si="77"/>
        <v>0</v>
      </c>
      <c r="E117" s="3">
        <f t="shared" si="77"/>
        <v>0</v>
      </c>
      <c r="F117" s="3">
        <f t="shared" si="77"/>
        <v>0</v>
      </c>
      <c r="G117" s="3">
        <f t="shared" si="77"/>
        <v>0</v>
      </c>
      <c r="H117" s="3">
        <f>SUM(H374:H376)</f>
        <v>0</v>
      </c>
      <c r="I117" s="3">
        <f>SUM(I376)</f>
        <v>0</v>
      </c>
      <c r="J117" s="3"/>
      <c r="L117" s="3">
        <f>SUM(L374:L376)</f>
        <v>0</v>
      </c>
      <c r="M117" s="65"/>
      <c r="N117" s="26" t="str">
        <f>'Olieforbrug, TJ'!M117</f>
        <v>4. Quarter 2019</v>
      </c>
    </row>
    <row r="118" spans="1:14" s="57" customFormat="1" x14ac:dyDescent="0.25">
      <c r="A118" s="32"/>
      <c r="C118" s="3"/>
      <c r="D118" s="3"/>
      <c r="E118" s="3"/>
      <c r="F118" s="3"/>
      <c r="G118" s="3"/>
      <c r="H118" s="3"/>
      <c r="I118" s="3"/>
      <c r="J118" s="3"/>
      <c r="L118" s="3"/>
      <c r="M118" s="65"/>
      <c r="N118" s="26"/>
    </row>
    <row r="119" spans="1:14" s="57" customFormat="1" x14ac:dyDescent="0.25">
      <c r="A119" s="32" t="str">
        <f>'Olieforbrug, TJ'!A119</f>
        <v>1. kvartal 2020</v>
      </c>
      <c r="C119" s="3">
        <f>SUM(C378:C380)</f>
        <v>0</v>
      </c>
      <c r="D119" s="3">
        <f t="shared" ref="D119:H119" si="78">SUM(D378:D380)</f>
        <v>0</v>
      </c>
      <c r="E119" s="3">
        <f t="shared" si="78"/>
        <v>0</v>
      </c>
      <c r="F119" s="3">
        <f t="shared" si="78"/>
        <v>0</v>
      </c>
      <c r="G119" s="3">
        <f t="shared" si="78"/>
        <v>0</v>
      </c>
      <c r="H119" s="3">
        <f t="shared" si="78"/>
        <v>0</v>
      </c>
      <c r="I119" s="3">
        <f>SUM(I380)</f>
        <v>0</v>
      </c>
      <c r="J119" s="3"/>
      <c r="K119" s="3"/>
      <c r="L119" s="3">
        <f t="shared" ref="L119" si="79">SUM(L378:L380)</f>
        <v>0</v>
      </c>
      <c r="M119" s="65"/>
      <c r="N119" s="26" t="str">
        <f>'Olieforbrug, TJ'!M119</f>
        <v>1. Quarter 2020</v>
      </c>
    </row>
    <row r="120" spans="1:14" s="57" customFormat="1" x14ac:dyDescent="0.25">
      <c r="A120" s="32" t="str">
        <f>'Olieforbrug, TJ'!A120</f>
        <v>2. kvartal 2020</v>
      </c>
      <c r="C120" s="3">
        <f t="shared" ref="C120:H120" si="80">SUM(C381:C383)</f>
        <v>0</v>
      </c>
      <c r="D120" s="3">
        <f t="shared" si="80"/>
        <v>0</v>
      </c>
      <c r="E120" s="3">
        <f t="shared" si="80"/>
        <v>0</v>
      </c>
      <c r="F120" s="3">
        <f t="shared" si="80"/>
        <v>0</v>
      </c>
      <c r="G120" s="3">
        <f t="shared" si="80"/>
        <v>0</v>
      </c>
      <c r="H120" s="3">
        <f t="shared" si="80"/>
        <v>0</v>
      </c>
      <c r="I120" s="3">
        <f>SUM(I383)</f>
        <v>0</v>
      </c>
      <c r="J120" s="3"/>
      <c r="L120" s="3">
        <f>SUM(L381:L383)</f>
        <v>0</v>
      </c>
      <c r="M120" s="65"/>
      <c r="N120" s="26" t="str">
        <f>'Olieforbrug, TJ'!M120</f>
        <v>2. Quarter 2020</v>
      </c>
    </row>
    <row r="121" spans="1:14" s="57" customFormat="1" x14ac:dyDescent="0.25">
      <c r="A121" s="32" t="str">
        <f>'Olieforbrug, TJ'!A121</f>
        <v>3. kvartal 2020</v>
      </c>
      <c r="C121" s="3">
        <f>SUM(C384:C386)</f>
        <v>0</v>
      </c>
      <c r="D121" s="3">
        <f t="shared" ref="D121:H121" si="81">SUM(D384:D386)</f>
        <v>0</v>
      </c>
      <c r="E121" s="3">
        <f t="shared" si="81"/>
        <v>0</v>
      </c>
      <c r="F121" s="3">
        <f t="shared" si="81"/>
        <v>0</v>
      </c>
      <c r="G121" s="3">
        <f t="shared" si="81"/>
        <v>0</v>
      </c>
      <c r="H121" s="3">
        <f t="shared" si="81"/>
        <v>0</v>
      </c>
      <c r="I121" s="3">
        <f>SUM(I386)</f>
        <v>0</v>
      </c>
      <c r="J121" s="3"/>
      <c r="K121" s="3"/>
      <c r="L121" s="3">
        <f t="shared" ref="L121" si="82">SUM(L384:L386)</f>
        <v>0</v>
      </c>
      <c r="M121" s="65"/>
      <c r="N121" s="26" t="str">
        <f>'Olieforbrug, TJ'!M121</f>
        <v>3. Quarter 2020</v>
      </c>
    </row>
    <row r="122" spans="1:14" s="57" customFormat="1" x14ac:dyDescent="0.25">
      <c r="A122" s="32" t="str">
        <f>'Olieforbrug, TJ'!A122</f>
        <v>4. kvartal 2020</v>
      </c>
      <c r="C122" s="3">
        <f>SUM(C387:C389)</f>
        <v>0</v>
      </c>
      <c r="D122" s="3">
        <f t="shared" ref="D122:H122" si="83">SUM(D387:D389)</f>
        <v>0</v>
      </c>
      <c r="E122" s="3">
        <f t="shared" si="83"/>
        <v>0</v>
      </c>
      <c r="F122" s="3">
        <f t="shared" si="83"/>
        <v>0</v>
      </c>
      <c r="G122" s="3">
        <f t="shared" si="83"/>
        <v>0</v>
      </c>
      <c r="H122" s="3">
        <f t="shared" si="83"/>
        <v>0</v>
      </c>
      <c r="I122" s="3">
        <f>SUM(I389)</f>
        <v>0</v>
      </c>
      <c r="J122" s="3"/>
      <c r="L122" s="3">
        <f t="shared" ref="L122" si="84">SUM(L387:L389)</f>
        <v>0</v>
      </c>
      <c r="M122" s="65"/>
      <c r="N122" s="26" t="str">
        <f>'Olieforbrug, TJ'!M122</f>
        <v>4. Quarter 2020</v>
      </c>
    </row>
    <row r="123" spans="1:14" s="57" customFormat="1" x14ac:dyDescent="0.25">
      <c r="A123" s="32"/>
      <c r="C123" s="3"/>
      <c r="D123" s="3"/>
      <c r="E123" s="3"/>
      <c r="F123" s="3"/>
      <c r="G123" s="3"/>
      <c r="H123" s="3"/>
      <c r="I123" s="3"/>
      <c r="J123" s="3"/>
      <c r="L123" s="3"/>
      <c r="M123" s="65"/>
      <c r="N123" s="26"/>
    </row>
    <row r="124" spans="1:14" s="57" customFormat="1" x14ac:dyDescent="0.25">
      <c r="A124" s="32" t="str">
        <f>'Olieforbrug, TJ'!A124</f>
        <v>1. kvartal 2021</v>
      </c>
      <c r="C124" s="3">
        <f>SUM(C391:C393)</f>
        <v>0</v>
      </c>
      <c r="D124" s="3">
        <f t="shared" ref="D124:H124" si="85">SUM(D391:D393)</f>
        <v>0</v>
      </c>
      <c r="E124" s="3">
        <f t="shared" si="85"/>
        <v>0</v>
      </c>
      <c r="F124" s="3">
        <f t="shared" si="85"/>
        <v>0</v>
      </c>
      <c r="G124" s="3">
        <f t="shared" si="85"/>
        <v>0</v>
      </c>
      <c r="H124" s="3">
        <f t="shared" si="85"/>
        <v>0</v>
      </c>
      <c r="I124" s="3">
        <f>SUM(I393)</f>
        <v>0</v>
      </c>
      <c r="J124" s="3"/>
      <c r="L124" s="3">
        <f t="shared" ref="L124" si="86">SUM(L391:L393)</f>
        <v>0</v>
      </c>
      <c r="M124" s="65"/>
      <c r="N124" s="26" t="str">
        <f>'Olieforbrug, TJ'!M124</f>
        <v>1. Quarter 2021</v>
      </c>
    </row>
    <row r="125" spans="1:14" s="57" customFormat="1" x14ac:dyDescent="0.25">
      <c r="A125" s="32" t="str">
        <f>'Olieforbrug, TJ'!A125</f>
        <v>2. kvartal 2021</v>
      </c>
      <c r="C125" s="3">
        <f>SUM(C394:C396)</f>
        <v>0</v>
      </c>
      <c r="D125" s="3">
        <f t="shared" ref="D125:H125" si="87">SUM(D394:D396)</f>
        <v>0</v>
      </c>
      <c r="E125" s="3">
        <f t="shared" si="87"/>
        <v>0</v>
      </c>
      <c r="F125" s="3">
        <f t="shared" si="87"/>
        <v>0</v>
      </c>
      <c r="G125" s="3">
        <f t="shared" si="87"/>
        <v>0</v>
      </c>
      <c r="H125" s="3">
        <f t="shared" si="87"/>
        <v>0</v>
      </c>
      <c r="I125" s="3">
        <f>SUM(I396)</f>
        <v>0</v>
      </c>
      <c r="J125" s="3"/>
      <c r="L125" s="3">
        <f t="shared" ref="L125" si="88">SUM(L394:L396)</f>
        <v>0</v>
      </c>
      <c r="M125" s="65"/>
      <c r="N125" s="26" t="str">
        <f>'Olieforbrug, TJ'!M125</f>
        <v>2. Quarter 2021</v>
      </c>
    </row>
    <row r="126" spans="1:14" s="57" customFormat="1" x14ac:dyDescent="0.25">
      <c r="A126" s="32" t="str">
        <f>'Olieforbrug, TJ'!A126</f>
        <v>3. kvartal 2021</v>
      </c>
      <c r="C126" s="3"/>
      <c r="D126" s="3"/>
      <c r="E126" s="3"/>
      <c r="F126" s="3"/>
      <c r="G126" s="3"/>
      <c r="H126" s="3"/>
      <c r="I126" s="3"/>
      <c r="J126" s="3"/>
      <c r="L126" s="3"/>
      <c r="M126" s="65"/>
      <c r="N126" s="26" t="str">
        <f>'Olieforbrug, TJ'!M126</f>
        <v>3. Quarter 2021</v>
      </c>
    </row>
    <row r="127" spans="1:14" s="57" customFormat="1" x14ac:dyDescent="0.25">
      <c r="A127" s="32" t="str">
        <f>'Olieforbrug, TJ'!A127</f>
        <v>4. kvartal 2021</v>
      </c>
      <c r="C127" s="3"/>
      <c r="D127" s="3"/>
      <c r="E127" s="3"/>
      <c r="F127" s="3"/>
      <c r="G127" s="3"/>
      <c r="H127" s="3"/>
      <c r="I127" s="3"/>
      <c r="J127" s="3"/>
      <c r="L127" s="3"/>
      <c r="M127" s="65"/>
      <c r="N127" s="26" t="str">
        <f>'Olieforbrug, TJ'!M127</f>
        <v>4. Quarter 2021</v>
      </c>
    </row>
    <row r="128" spans="1:14" x14ac:dyDescent="0.25">
      <c r="A128" s="32"/>
      <c r="J128" s="3"/>
      <c r="K128" s="3"/>
      <c r="L128" s="3"/>
      <c r="M128" s="3"/>
      <c r="N128" s="26"/>
    </row>
    <row r="129" spans="1:14" ht="13.5" thickBot="1" x14ac:dyDescent="0.35">
      <c r="A129" s="2"/>
      <c r="C129" s="25"/>
      <c r="D129" s="25"/>
      <c r="E129" s="25"/>
      <c r="F129" s="25"/>
      <c r="G129" s="25"/>
      <c r="H129" s="25"/>
      <c r="I129" s="25"/>
      <c r="J129" s="3"/>
      <c r="K129" s="3"/>
      <c r="L129" s="25"/>
      <c r="N129" s="2"/>
    </row>
    <row r="130" spans="1:14" ht="13" x14ac:dyDescent="0.3">
      <c r="A130" s="37">
        <v>2001</v>
      </c>
      <c r="C130" s="34"/>
      <c r="D130" s="34"/>
      <c r="E130" s="34"/>
      <c r="F130" s="34"/>
      <c r="G130" s="34"/>
      <c r="H130" s="34"/>
      <c r="I130" s="34"/>
      <c r="J130" s="7"/>
      <c r="K130" s="7"/>
      <c r="L130" s="34"/>
      <c r="N130" s="37">
        <v>2001</v>
      </c>
    </row>
    <row r="131" spans="1:14" x14ac:dyDescent="0.25">
      <c r="A131" s="33" t="s">
        <v>102</v>
      </c>
      <c r="C131" s="3">
        <v>309</v>
      </c>
      <c r="D131" s="3">
        <v>0</v>
      </c>
      <c r="E131" s="3">
        <v>0</v>
      </c>
      <c r="F131" s="3">
        <v>0</v>
      </c>
      <c r="G131" s="3">
        <v>-308</v>
      </c>
      <c r="H131" s="3">
        <v>0</v>
      </c>
      <c r="I131" s="3">
        <v>3080</v>
      </c>
      <c r="L131" s="16"/>
      <c r="N131" s="23" t="s">
        <v>115</v>
      </c>
    </row>
    <row r="132" spans="1:14" x14ac:dyDescent="0.25">
      <c r="A132" s="33" t="s">
        <v>103</v>
      </c>
      <c r="C132" s="3">
        <v>103</v>
      </c>
      <c r="D132" s="3">
        <v>0</v>
      </c>
      <c r="E132" s="3">
        <v>0</v>
      </c>
      <c r="F132" s="3">
        <v>0</v>
      </c>
      <c r="G132" s="3">
        <v>-103</v>
      </c>
      <c r="H132" s="3">
        <v>0</v>
      </c>
      <c r="I132" s="3">
        <v>3183</v>
      </c>
      <c r="L132" s="16"/>
      <c r="N132" s="23" t="s">
        <v>116</v>
      </c>
    </row>
    <row r="133" spans="1:14" x14ac:dyDescent="0.25">
      <c r="A133" s="33" t="s">
        <v>104</v>
      </c>
      <c r="C133" s="3">
        <v>252</v>
      </c>
      <c r="D133" s="3">
        <v>0</v>
      </c>
      <c r="E133" s="3">
        <v>0</v>
      </c>
      <c r="F133" s="3">
        <v>0</v>
      </c>
      <c r="G133" s="3">
        <v>-252</v>
      </c>
      <c r="H133" s="3">
        <v>0</v>
      </c>
      <c r="I133" s="3">
        <v>3435</v>
      </c>
      <c r="L133" s="16"/>
      <c r="N133" s="23" t="s">
        <v>117</v>
      </c>
    </row>
    <row r="134" spans="1:14" x14ac:dyDescent="0.25">
      <c r="A134" s="33" t="s">
        <v>105</v>
      </c>
      <c r="B134" s="15"/>
      <c r="C134" s="16">
        <v>2736</v>
      </c>
      <c r="D134" s="16">
        <v>0</v>
      </c>
      <c r="E134" s="16">
        <v>2603</v>
      </c>
      <c r="F134" s="16">
        <v>0</v>
      </c>
      <c r="G134" s="16">
        <v>-134</v>
      </c>
      <c r="H134" s="16">
        <v>0</v>
      </c>
      <c r="I134" s="16">
        <v>3569</v>
      </c>
      <c r="J134" s="15"/>
      <c r="K134" s="15"/>
      <c r="L134" s="16"/>
      <c r="N134" s="23" t="s">
        <v>118</v>
      </c>
    </row>
    <row r="135" spans="1:14" x14ac:dyDescent="0.25">
      <c r="A135" s="33" t="s">
        <v>106</v>
      </c>
      <c r="B135" s="15"/>
      <c r="C135" s="16">
        <v>3476</v>
      </c>
      <c r="D135" s="16">
        <v>0</v>
      </c>
      <c r="E135" s="16">
        <v>3663</v>
      </c>
      <c r="F135" s="16">
        <v>0</v>
      </c>
      <c r="G135" s="16">
        <v>188</v>
      </c>
      <c r="H135" s="16">
        <v>0</v>
      </c>
      <c r="I135" s="16">
        <v>3381</v>
      </c>
      <c r="J135" s="15"/>
      <c r="K135" s="15"/>
      <c r="L135" s="16"/>
      <c r="N135" s="23" t="s">
        <v>119</v>
      </c>
    </row>
    <row r="136" spans="1:14" x14ac:dyDescent="0.25">
      <c r="A136" s="33" t="s">
        <v>107</v>
      </c>
      <c r="B136" s="15"/>
      <c r="C136" s="16">
        <v>0</v>
      </c>
      <c r="D136" s="16">
        <v>0</v>
      </c>
      <c r="E136" s="16">
        <v>0</v>
      </c>
      <c r="F136" s="16">
        <v>0</v>
      </c>
      <c r="G136" s="16">
        <v>195</v>
      </c>
      <c r="H136" s="16">
        <v>0</v>
      </c>
      <c r="I136" s="16">
        <v>3186</v>
      </c>
      <c r="J136" s="15"/>
      <c r="K136" s="15"/>
      <c r="L136" s="16"/>
      <c r="N136" s="23" t="s">
        <v>120</v>
      </c>
    </row>
    <row r="137" spans="1:14" x14ac:dyDescent="0.25">
      <c r="A137" s="33" t="s">
        <v>108</v>
      </c>
      <c r="B137" s="15"/>
      <c r="C137" s="16">
        <v>-74</v>
      </c>
      <c r="D137" s="16">
        <v>0</v>
      </c>
      <c r="E137" s="16">
        <v>0</v>
      </c>
      <c r="F137" s="16">
        <v>0</v>
      </c>
      <c r="G137" s="16">
        <v>74</v>
      </c>
      <c r="H137" s="16">
        <v>0</v>
      </c>
      <c r="I137" s="16">
        <v>3112</v>
      </c>
      <c r="J137" s="15"/>
      <c r="K137" s="15"/>
      <c r="L137" s="16"/>
      <c r="N137" s="23" t="s">
        <v>121</v>
      </c>
    </row>
    <row r="138" spans="1:14" x14ac:dyDescent="0.25">
      <c r="A138" s="33" t="s">
        <v>109</v>
      </c>
      <c r="B138" s="15"/>
      <c r="C138" s="16">
        <v>0</v>
      </c>
      <c r="D138" s="16">
        <v>0</v>
      </c>
      <c r="E138" s="16">
        <v>0</v>
      </c>
      <c r="F138" s="16">
        <v>0</v>
      </c>
      <c r="G138" s="16">
        <v>296</v>
      </c>
      <c r="H138" s="16">
        <v>0</v>
      </c>
      <c r="I138" s="16">
        <v>2816</v>
      </c>
      <c r="J138" s="15"/>
      <c r="K138" s="15"/>
      <c r="L138" s="16"/>
      <c r="N138" s="23" t="s">
        <v>122</v>
      </c>
    </row>
    <row r="139" spans="1:14" x14ac:dyDescent="0.25">
      <c r="A139" s="33" t="s">
        <v>110</v>
      </c>
      <c r="B139" s="15"/>
      <c r="C139" s="16">
        <v>-2198</v>
      </c>
      <c r="D139" s="16">
        <v>0</v>
      </c>
      <c r="E139" s="16">
        <v>0</v>
      </c>
      <c r="F139" s="16">
        <v>0</v>
      </c>
      <c r="G139" s="16">
        <v>2198</v>
      </c>
      <c r="H139" s="16">
        <v>0</v>
      </c>
      <c r="I139" s="16">
        <v>618</v>
      </c>
      <c r="J139" s="15"/>
      <c r="K139" s="15"/>
      <c r="L139" s="16"/>
      <c r="N139" s="23" t="s">
        <v>123</v>
      </c>
    </row>
    <row r="140" spans="1:14" x14ac:dyDescent="0.25">
      <c r="A140" s="33" t="s">
        <v>111</v>
      </c>
      <c r="B140" s="15"/>
      <c r="C140" s="16">
        <v>251</v>
      </c>
      <c r="D140" s="16">
        <v>0</v>
      </c>
      <c r="E140" s="16">
        <v>0</v>
      </c>
      <c r="F140" s="16">
        <v>0</v>
      </c>
      <c r="G140" s="16">
        <v>-250</v>
      </c>
      <c r="H140" s="16">
        <v>0</v>
      </c>
      <c r="I140" s="16">
        <v>868</v>
      </c>
      <c r="J140" s="15"/>
      <c r="K140" s="15"/>
      <c r="L140" s="16"/>
      <c r="N140" s="23" t="s">
        <v>124</v>
      </c>
    </row>
    <row r="141" spans="1:14" x14ac:dyDescent="0.25">
      <c r="A141" s="33" t="s">
        <v>112</v>
      </c>
      <c r="B141" s="15"/>
      <c r="C141" s="16">
        <v>-36</v>
      </c>
      <c r="D141" s="16">
        <v>0</v>
      </c>
      <c r="E141" s="16">
        <v>0</v>
      </c>
      <c r="F141" s="16">
        <v>0</v>
      </c>
      <c r="G141" s="16">
        <v>36</v>
      </c>
      <c r="H141" s="16">
        <v>0</v>
      </c>
      <c r="I141" s="16">
        <v>832</v>
      </c>
      <c r="J141" s="15"/>
      <c r="K141" s="15"/>
      <c r="L141" s="16"/>
      <c r="N141" s="23" t="s">
        <v>125</v>
      </c>
    </row>
    <row r="142" spans="1:14" ht="13" thickBot="1" x14ac:dyDescent="0.3">
      <c r="A142" s="41" t="s">
        <v>113</v>
      </c>
      <c r="C142" s="42">
        <v>245</v>
      </c>
      <c r="D142" s="42">
        <v>0</v>
      </c>
      <c r="E142" s="42">
        <v>0</v>
      </c>
      <c r="F142" s="42">
        <v>0</v>
      </c>
      <c r="G142" s="42">
        <v>-245</v>
      </c>
      <c r="H142" s="42">
        <v>0</v>
      </c>
      <c r="I142" s="42">
        <v>1077</v>
      </c>
      <c r="J142" s="2"/>
      <c r="K142" s="2"/>
      <c r="L142" s="42"/>
      <c r="N142" s="43" t="s">
        <v>113</v>
      </c>
    </row>
    <row r="143" spans="1:14" ht="13" x14ac:dyDescent="0.3">
      <c r="A143" s="37">
        <v>2002</v>
      </c>
      <c r="B143" s="15"/>
      <c r="C143" s="16"/>
      <c r="D143" s="16"/>
      <c r="E143" s="16"/>
      <c r="F143" s="16"/>
      <c r="G143" s="16"/>
      <c r="H143" s="16"/>
      <c r="I143" s="16"/>
      <c r="M143" s="3"/>
      <c r="N143" s="37">
        <v>2002</v>
      </c>
    </row>
    <row r="144" spans="1:14" x14ac:dyDescent="0.25">
      <c r="A144" s="33" t="s">
        <v>102</v>
      </c>
      <c r="B144" s="15"/>
      <c r="C144" s="16">
        <v>803</v>
      </c>
      <c r="D144" s="16">
        <v>0</v>
      </c>
      <c r="E144" s="16">
        <v>0</v>
      </c>
      <c r="F144" s="16">
        <v>0</v>
      </c>
      <c r="G144" s="16">
        <v>-803</v>
      </c>
      <c r="H144" s="16">
        <v>0</v>
      </c>
      <c r="I144" s="16">
        <v>1880</v>
      </c>
      <c r="J144" s="15"/>
      <c r="K144" s="15"/>
      <c r="L144" s="16"/>
      <c r="N144" s="23" t="s">
        <v>115</v>
      </c>
    </row>
    <row r="145" spans="1:14" x14ac:dyDescent="0.25">
      <c r="A145" s="33" t="s">
        <v>103</v>
      </c>
      <c r="B145" s="15"/>
      <c r="C145" s="16">
        <v>-972</v>
      </c>
      <c r="D145" s="16">
        <v>0</v>
      </c>
      <c r="E145" s="16">
        <v>0</v>
      </c>
      <c r="F145" s="16">
        <v>0</v>
      </c>
      <c r="G145" s="16">
        <v>972</v>
      </c>
      <c r="H145" s="16">
        <v>0</v>
      </c>
      <c r="I145" s="16">
        <v>908</v>
      </c>
      <c r="J145" s="15"/>
      <c r="K145" s="15"/>
      <c r="L145" s="16"/>
      <c r="N145" s="23" t="s">
        <v>116</v>
      </c>
    </row>
    <row r="146" spans="1:14" x14ac:dyDescent="0.25">
      <c r="A146" s="33" t="s">
        <v>104</v>
      </c>
      <c r="B146" s="15"/>
      <c r="C146" s="16">
        <v>75</v>
      </c>
      <c r="D146" s="16">
        <v>0</v>
      </c>
      <c r="E146" s="16">
        <v>0</v>
      </c>
      <c r="F146" s="16">
        <v>0</v>
      </c>
      <c r="G146" s="16">
        <v>-75</v>
      </c>
      <c r="H146" s="16">
        <v>0</v>
      </c>
      <c r="I146" s="16">
        <v>983</v>
      </c>
      <c r="J146" s="15"/>
      <c r="K146" s="15"/>
      <c r="L146" s="16"/>
      <c r="N146" s="23" t="s">
        <v>117</v>
      </c>
    </row>
    <row r="147" spans="1:14" x14ac:dyDescent="0.25">
      <c r="A147" s="33" t="s">
        <v>105</v>
      </c>
      <c r="B147" s="15"/>
      <c r="C147" s="16">
        <v>-439</v>
      </c>
      <c r="D147" s="16">
        <v>0</v>
      </c>
      <c r="E147" s="16">
        <v>0</v>
      </c>
      <c r="F147" s="16">
        <v>0</v>
      </c>
      <c r="G147" s="16">
        <v>439</v>
      </c>
      <c r="H147" s="16">
        <v>0</v>
      </c>
      <c r="I147" s="16">
        <v>544</v>
      </c>
      <c r="J147" s="15"/>
      <c r="K147" s="15"/>
      <c r="L147" s="16"/>
      <c r="N147" s="23" t="s">
        <v>118</v>
      </c>
    </row>
    <row r="148" spans="1:14" x14ac:dyDescent="0.25">
      <c r="A148" s="33" t="s">
        <v>106</v>
      </c>
      <c r="B148" s="15"/>
      <c r="C148" s="16">
        <v>281</v>
      </c>
      <c r="D148" s="16">
        <v>0</v>
      </c>
      <c r="E148" s="16">
        <v>0</v>
      </c>
      <c r="F148" s="16">
        <v>0</v>
      </c>
      <c r="G148" s="16">
        <v>-282</v>
      </c>
      <c r="H148" s="16">
        <v>0</v>
      </c>
      <c r="I148" s="16">
        <v>826</v>
      </c>
      <c r="J148" s="15"/>
      <c r="K148" s="15"/>
      <c r="L148" s="16"/>
      <c r="N148" s="23" t="s">
        <v>119</v>
      </c>
    </row>
    <row r="149" spans="1:14" x14ac:dyDescent="0.25">
      <c r="A149" s="33" t="s">
        <v>107</v>
      </c>
      <c r="B149" s="15"/>
      <c r="C149" s="16">
        <v>248</v>
      </c>
      <c r="D149" s="16">
        <v>0</v>
      </c>
      <c r="E149" s="16">
        <v>0</v>
      </c>
      <c r="F149" s="16">
        <v>0</v>
      </c>
      <c r="G149" s="16">
        <v>-247</v>
      </c>
      <c r="H149" s="16">
        <v>0</v>
      </c>
      <c r="I149" s="16">
        <v>1073</v>
      </c>
      <c r="J149" s="15"/>
      <c r="K149" s="15"/>
      <c r="L149" s="16"/>
      <c r="N149" s="23" t="s">
        <v>120</v>
      </c>
    </row>
    <row r="150" spans="1:14" x14ac:dyDescent="0.25">
      <c r="A150" s="33" t="s">
        <v>108</v>
      </c>
      <c r="B150" s="15"/>
      <c r="C150" s="16">
        <v>-214</v>
      </c>
      <c r="D150" s="16">
        <v>0</v>
      </c>
      <c r="E150" s="16">
        <v>0</v>
      </c>
      <c r="F150" s="16">
        <v>0</v>
      </c>
      <c r="G150" s="16">
        <v>214</v>
      </c>
      <c r="H150" s="16">
        <v>0</v>
      </c>
      <c r="I150" s="16">
        <v>859</v>
      </c>
      <c r="J150" s="15"/>
      <c r="K150" s="15"/>
      <c r="L150" s="16"/>
      <c r="N150" s="23" t="s">
        <v>121</v>
      </c>
    </row>
    <row r="151" spans="1:14" x14ac:dyDescent="0.25">
      <c r="A151" s="33" t="s">
        <v>109</v>
      </c>
      <c r="B151" s="15"/>
      <c r="C151" s="16">
        <v>291</v>
      </c>
      <c r="D151" s="16">
        <v>0</v>
      </c>
      <c r="E151" s="16">
        <v>0</v>
      </c>
      <c r="F151" s="16">
        <v>0</v>
      </c>
      <c r="G151" s="16">
        <v>-291</v>
      </c>
      <c r="H151" s="16">
        <v>0</v>
      </c>
      <c r="I151" s="16">
        <v>1150</v>
      </c>
      <c r="J151" s="15"/>
      <c r="K151" s="15"/>
      <c r="L151" s="16"/>
      <c r="N151" s="23" t="s">
        <v>122</v>
      </c>
    </row>
    <row r="152" spans="1:14" x14ac:dyDescent="0.25">
      <c r="A152" s="33" t="s">
        <v>110</v>
      </c>
      <c r="B152" s="15"/>
      <c r="C152" s="16">
        <v>-893</v>
      </c>
      <c r="D152" s="16">
        <v>0</v>
      </c>
      <c r="E152" s="16">
        <v>0</v>
      </c>
      <c r="F152" s="16">
        <v>0</v>
      </c>
      <c r="G152" s="16">
        <v>893</v>
      </c>
      <c r="H152" s="16">
        <v>0</v>
      </c>
      <c r="I152" s="16">
        <v>257</v>
      </c>
      <c r="J152" s="15"/>
      <c r="K152" s="15"/>
      <c r="L152" s="16"/>
      <c r="N152" s="23" t="s">
        <v>123</v>
      </c>
    </row>
    <row r="153" spans="1:14" x14ac:dyDescent="0.25">
      <c r="A153" s="33" t="s">
        <v>111</v>
      </c>
      <c r="B153" s="15"/>
      <c r="C153" s="16">
        <v>575</v>
      </c>
      <c r="D153" s="16">
        <v>0</v>
      </c>
      <c r="E153" s="16">
        <v>0</v>
      </c>
      <c r="F153" s="16">
        <v>0</v>
      </c>
      <c r="G153" s="16">
        <v>-574</v>
      </c>
      <c r="H153" s="16">
        <v>0</v>
      </c>
      <c r="I153" s="16">
        <v>831</v>
      </c>
      <c r="J153" s="15"/>
      <c r="K153" s="15"/>
      <c r="L153" s="16"/>
      <c r="N153" s="23" t="s">
        <v>124</v>
      </c>
    </row>
    <row r="154" spans="1:14" x14ac:dyDescent="0.25">
      <c r="A154" s="33" t="s">
        <v>112</v>
      </c>
      <c r="B154" s="15"/>
      <c r="C154" s="16">
        <v>83</v>
      </c>
      <c r="D154" s="16">
        <v>0</v>
      </c>
      <c r="E154" s="16">
        <v>0</v>
      </c>
      <c r="F154" s="16">
        <v>0</v>
      </c>
      <c r="G154" s="16">
        <v>-84</v>
      </c>
      <c r="H154" s="16">
        <v>0</v>
      </c>
      <c r="I154" s="16">
        <v>915</v>
      </c>
      <c r="J154" s="15"/>
      <c r="K154" s="15"/>
      <c r="L154" s="16"/>
      <c r="N154" s="23" t="s">
        <v>125</v>
      </c>
    </row>
    <row r="155" spans="1:14" ht="13" thickBot="1" x14ac:dyDescent="0.3">
      <c r="A155" s="41" t="s">
        <v>113</v>
      </c>
      <c r="C155" s="42">
        <v>5</v>
      </c>
      <c r="D155" s="42">
        <v>0</v>
      </c>
      <c r="E155" s="42">
        <v>0</v>
      </c>
      <c r="F155" s="42">
        <v>0</v>
      </c>
      <c r="G155" s="42">
        <v>-5</v>
      </c>
      <c r="H155" s="42">
        <v>0</v>
      </c>
      <c r="I155" s="42">
        <v>920</v>
      </c>
      <c r="J155" s="2"/>
      <c r="K155" s="2"/>
      <c r="L155" s="42"/>
      <c r="N155" s="43" t="s">
        <v>113</v>
      </c>
    </row>
    <row r="156" spans="1:14" ht="13" x14ac:dyDescent="0.3">
      <c r="A156" s="37">
        <v>2003</v>
      </c>
      <c r="B156" s="15"/>
      <c r="C156" s="16"/>
      <c r="D156" s="16"/>
      <c r="E156" s="16"/>
      <c r="F156" s="16"/>
      <c r="G156" s="16"/>
      <c r="H156" s="16"/>
      <c r="I156" s="16"/>
      <c r="M156" s="3"/>
      <c r="N156" s="37">
        <v>2003</v>
      </c>
    </row>
    <row r="157" spans="1:14" x14ac:dyDescent="0.25">
      <c r="A157" s="33" t="s">
        <v>102</v>
      </c>
      <c r="B157" s="15"/>
      <c r="C157" s="16">
        <v>-222</v>
      </c>
      <c r="D157" s="16">
        <v>0</v>
      </c>
      <c r="E157" s="16">
        <v>0</v>
      </c>
      <c r="F157" s="16">
        <v>0</v>
      </c>
      <c r="G157" s="16">
        <v>222</v>
      </c>
      <c r="H157" s="16">
        <v>0</v>
      </c>
      <c r="I157" s="16">
        <v>698</v>
      </c>
      <c r="J157" s="15"/>
      <c r="K157" s="15"/>
      <c r="L157" s="16"/>
      <c r="N157" s="23" t="s">
        <v>115</v>
      </c>
    </row>
    <row r="158" spans="1:14" x14ac:dyDescent="0.25">
      <c r="A158" s="33" t="s">
        <v>103</v>
      </c>
      <c r="B158" s="15"/>
      <c r="C158" s="16">
        <v>345</v>
      </c>
      <c r="D158" s="16">
        <v>0</v>
      </c>
      <c r="E158" s="16">
        <v>0</v>
      </c>
      <c r="F158" s="16">
        <v>0</v>
      </c>
      <c r="G158" s="16">
        <v>-345</v>
      </c>
      <c r="H158" s="16">
        <v>0</v>
      </c>
      <c r="I158" s="16">
        <v>1043</v>
      </c>
      <c r="J158" s="15"/>
      <c r="K158" s="15"/>
      <c r="L158" s="16"/>
      <c r="N158" s="23" t="s">
        <v>116</v>
      </c>
    </row>
    <row r="159" spans="1:14" x14ac:dyDescent="0.25">
      <c r="A159" s="33" t="s">
        <v>104</v>
      </c>
      <c r="B159" s="15"/>
      <c r="C159" s="16">
        <v>-408</v>
      </c>
      <c r="D159" s="16">
        <v>0</v>
      </c>
      <c r="E159" s="16">
        <v>0</v>
      </c>
      <c r="F159" s="16">
        <v>0</v>
      </c>
      <c r="G159" s="16">
        <v>409</v>
      </c>
      <c r="H159" s="16">
        <v>0</v>
      </c>
      <c r="I159" s="16">
        <v>634</v>
      </c>
      <c r="J159" s="15"/>
      <c r="K159" s="15"/>
      <c r="L159" s="16"/>
      <c r="N159" s="23" t="s">
        <v>117</v>
      </c>
    </row>
    <row r="160" spans="1:14" x14ac:dyDescent="0.25">
      <c r="A160" s="33" t="s">
        <v>105</v>
      </c>
      <c r="B160" s="15"/>
      <c r="C160" s="16">
        <v>770</v>
      </c>
      <c r="D160" s="16">
        <v>0</v>
      </c>
      <c r="E160" s="16">
        <v>0</v>
      </c>
      <c r="F160" s="16">
        <v>0</v>
      </c>
      <c r="G160" s="16">
        <v>-771</v>
      </c>
      <c r="H160" s="16">
        <v>0</v>
      </c>
      <c r="I160" s="16">
        <v>1405</v>
      </c>
      <c r="J160" s="15"/>
      <c r="K160" s="15"/>
      <c r="L160" s="16"/>
      <c r="N160" s="23" t="s">
        <v>118</v>
      </c>
    </row>
    <row r="161" spans="1:14" x14ac:dyDescent="0.25">
      <c r="A161" s="33" t="s">
        <v>106</v>
      </c>
      <c r="B161" s="15"/>
      <c r="C161" s="16">
        <v>-74</v>
      </c>
      <c r="D161" s="16">
        <v>0</v>
      </c>
      <c r="E161" s="16">
        <v>0</v>
      </c>
      <c r="F161" s="16">
        <v>0</v>
      </c>
      <c r="G161" s="16">
        <v>74</v>
      </c>
      <c r="H161" s="16">
        <v>0</v>
      </c>
      <c r="I161" s="16">
        <v>1331</v>
      </c>
      <c r="J161" s="15"/>
      <c r="K161" s="15"/>
      <c r="L161" s="16"/>
      <c r="N161" s="23" t="s">
        <v>119</v>
      </c>
    </row>
    <row r="162" spans="1:14" x14ac:dyDescent="0.25">
      <c r="A162" s="33" t="s">
        <v>107</v>
      </c>
      <c r="B162" s="15"/>
      <c r="C162" s="16">
        <v>-700</v>
      </c>
      <c r="D162" s="16">
        <v>0</v>
      </c>
      <c r="E162" s="16">
        <v>0</v>
      </c>
      <c r="F162" s="16">
        <v>0</v>
      </c>
      <c r="G162" s="16">
        <v>700</v>
      </c>
      <c r="H162" s="16">
        <v>0</v>
      </c>
      <c r="I162" s="16">
        <v>631</v>
      </c>
      <c r="J162" s="15"/>
      <c r="K162" s="15"/>
      <c r="L162" s="16"/>
      <c r="N162" s="23" t="s">
        <v>120</v>
      </c>
    </row>
    <row r="163" spans="1:14" x14ac:dyDescent="0.25">
      <c r="A163" s="33" t="s">
        <v>108</v>
      </c>
      <c r="B163" s="15"/>
      <c r="C163" s="16">
        <v>1156</v>
      </c>
      <c r="D163" s="16">
        <v>0</v>
      </c>
      <c r="E163" s="16">
        <v>0</v>
      </c>
      <c r="F163" s="16">
        <v>0</v>
      </c>
      <c r="G163" s="16">
        <v>-1156</v>
      </c>
      <c r="H163" s="16">
        <v>0</v>
      </c>
      <c r="I163" s="16">
        <v>1787</v>
      </c>
      <c r="J163" s="15"/>
      <c r="K163" s="15"/>
      <c r="L163" s="16"/>
      <c r="N163" s="23" t="s">
        <v>121</v>
      </c>
    </row>
    <row r="164" spans="1:14" x14ac:dyDescent="0.25">
      <c r="A164" s="33" t="s">
        <v>109</v>
      </c>
      <c r="B164" s="15"/>
      <c r="C164" s="16">
        <v>-1137</v>
      </c>
      <c r="D164" s="16">
        <v>0</v>
      </c>
      <c r="E164" s="16">
        <v>0</v>
      </c>
      <c r="F164" s="16">
        <v>0</v>
      </c>
      <c r="G164" s="16">
        <v>1137</v>
      </c>
      <c r="H164" s="16">
        <v>0</v>
      </c>
      <c r="I164" s="16">
        <v>650</v>
      </c>
      <c r="J164" s="15"/>
      <c r="K164" s="15"/>
      <c r="L164" s="16"/>
      <c r="N164" s="23" t="s">
        <v>122</v>
      </c>
    </row>
    <row r="165" spans="1:14" x14ac:dyDescent="0.25">
      <c r="A165" s="33" t="s">
        <v>110</v>
      </c>
      <c r="B165" s="15"/>
      <c r="C165" s="16">
        <v>168</v>
      </c>
      <c r="D165" s="16">
        <v>0</v>
      </c>
      <c r="E165" s="16">
        <v>0</v>
      </c>
      <c r="F165" s="16">
        <v>0</v>
      </c>
      <c r="G165" s="16">
        <v>-168</v>
      </c>
      <c r="H165" s="16">
        <v>0</v>
      </c>
      <c r="I165" s="16">
        <v>818</v>
      </c>
      <c r="J165" s="15"/>
      <c r="K165" s="15"/>
      <c r="L165" s="16"/>
      <c r="N165" s="23" t="s">
        <v>123</v>
      </c>
    </row>
    <row r="166" spans="1:14" x14ac:dyDescent="0.25">
      <c r="A166" s="33" t="s">
        <v>111</v>
      </c>
      <c r="B166" s="15"/>
      <c r="C166" s="16">
        <v>96</v>
      </c>
      <c r="D166" s="16">
        <v>0</v>
      </c>
      <c r="E166" s="16">
        <v>0</v>
      </c>
      <c r="F166" s="16">
        <v>0</v>
      </c>
      <c r="G166" s="16">
        <v>-97</v>
      </c>
      <c r="H166" s="16">
        <v>0</v>
      </c>
      <c r="I166" s="16">
        <v>915</v>
      </c>
      <c r="J166" s="15"/>
      <c r="K166" s="15"/>
      <c r="L166" s="16"/>
      <c r="N166" s="23" t="s">
        <v>124</v>
      </c>
    </row>
    <row r="167" spans="1:14" x14ac:dyDescent="0.25">
      <c r="A167" s="33" t="s">
        <v>112</v>
      </c>
      <c r="B167" s="15"/>
      <c r="C167" s="16">
        <v>-196</v>
      </c>
      <c r="D167" s="16">
        <v>0</v>
      </c>
      <c r="E167" s="16">
        <v>0</v>
      </c>
      <c r="F167" s="16">
        <v>0</v>
      </c>
      <c r="G167" s="16">
        <v>196</v>
      </c>
      <c r="H167" s="16">
        <v>0</v>
      </c>
      <c r="I167" s="16">
        <v>719</v>
      </c>
      <c r="J167" s="15"/>
      <c r="K167" s="15"/>
      <c r="L167" s="16"/>
      <c r="N167" s="23" t="s">
        <v>125</v>
      </c>
    </row>
    <row r="168" spans="1:14" ht="13" thickBot="1" x14ac:dyDescent="0.3">
      <c r="A168" s="41" t="s">
        <v>113</v>
      </c>
      <c r="C168" s="42">
        <v>626</v>
      </c>
      <c r="D168" s="42">
        <v>0</v>
      </c>
      <c r="E168" s="42">
        <v>0</v>
      </c>
      <c r="F168" s="42">
        <v>0</v>
      </c>
      <c r="G168" s="42">
        <v>-626</v>
      </c>
      <c r="H168" s="42">
        <v>0</v>
      </c>
      <c r="I168" s="42">
        <v>1345</v>
      </c>
      <c r="J168" s="2"/>
      <c r="K168" s="2"/>
      <c r="L168" s="42"/>
      <c r="N168" s="43" t="s">
        <v>113</v>
      </c>
    </row>
    <row r="169" spans="1:14" ht="13" x14ac:dyDescent="0.3">
      <c r="A169" s="37">
        <v>2004</v>
      </c>
      <c r="B169" s="15"/>
      <c r="C169" s="16"/>
      <c r="D169" s="16"/>
      <c r="E169" s="16"/>
      <c r="F169" s="16"/>
      <c r="G169" s="16"/>
      <c r="H169" s="16"/>
      <c r="I169" s="16"/>
      <c r="M169" s="3"/>
      <c r="N169" s="37">
        <v>2004</v>
      </c>
    </row>
    <row r="170" spans="1:14" x14ac:dyDescent="0.25">
      <c r="A170" s="33" t="s">
        <v>102</v>
      </c>
      <c r="B170" s="15"/>
      <c r="C170" s="16">
        <v>443</v>
      </c>
      <c r="D170" s="16">
        <v>0</v>
      </c>
      <c r="E170" s="16">
        <v>0</v>
      </c>
      <c r="F170" s="16">
        <v>0</v>
      </c>
      <c r="G170" s="16">
        <v>-443</v>
      </c>
      <c r="H170" s="16">
        <v>0</v>
      </c>
      <c r="I170" s="16">
        <v>1788</v>
      </c>
      <c r="J170" s="15"/>
      <c r="K170" s="15"/>
      <c r="L170" s="16"/>
      <c r="N170" s="23" t="s">
        <v>115</v>
      </c>
    </row>
    <row r="171" spans="1:14" x14ac:dyDescent="0.25">
      <c r="A171" s="33" t="s">
        <v>103</v>
      </c>
      <c r="B171" s="15"/>
      <c r="C171" s="16">
        <v>1351</v>
      </c>
      <c r="D171" s="16">
        <v>0</v>
      </c>
      <c r="E171" s="16">
        <v>0</v>
      </c>
      <c r="F171" s="16">
        <v>0</v>
      </c>
      <c r="G171" s="16">
        <v>-1352</v>
      </c>
      <c r="H171" s="16">
        <v>0</v>
      </c>
      <c r="I171" s="16">
        <v>3140</v>
      </c>
      <c r="J171" s="15"/>
      <c r="K171" s="15"/>
      <c r="L171" s="16"/>
      <c r="N171" s="23" t="s">
        <v>116</v>
      </c>
    </row>
    <row r="172" spans="1:14" x14ac:dyDescent="0.25">
      <c r="A172" s="33" t="s">
        <v>104</v>
      </c>
      <c r="B172" s="15"/>
      <c r="C172" s="16">
        <v>3232</v>
      </c>
      <c r="D172" s="16">
        <v>0</v>
      </c>
      <c r="E172" s="16">
        <v>4537</v>
      </c>
      <c r="F172" s="16">
        <v>0</v>
      </c>
      <c r="G172" s="16">
        <v>1305</v>
      </c>
      <c r="H172" s="16">
        <v>0</v>
      </c>
      <c r="I172" s="16">
        <v>1835</v>
      </c>
      <c r="J172" s="15"/>
      <c r="K172" s="15"/>
      <c r="L172" s="16"/>
      <c r="N172" s="23" t="s">
        <v>117</v>
      </c>
    </row>
    <row r="173" spans="1:14" x14ac:dyDescent="0.25">
      <c r="A173" s="33" t="s">
        <v>105</v>
      </c>
      <c r="B173" s="15"/>
      <c r="C173" s="16">
        <v>698</v>
      </c>
      <c r="D173" s="16">
        <v>0</v>
      </c>
      <c r="E173" s="16">
        <v>0</v>
      </c>
      <c r="F173" s="16">
        <v>0</v>
      </c>
      <c r="G173" s="16">
        <v>-698</v>
      </c>
      <c r="H173" s="16">
        <v>0</v>
      </c>
      <c r="I173" s="16">
        <v>2533</v>
      </c>
      <c r="J173" s="15"/>
      <c r="K173" s="15"/>
      <c r="L173" s="16"/>
      <c r="N173" s="23" t="s">
        <v>118</v>
      </c>
    </row>
    <row r="174" spans="1:14" x14ac:dyDescent="0.25">
      <c r="A174" s="33" t="s">
        <v>106</v>
      </c>
      <c r="B174" s="15"/>
      <c r="C174" s="16">
        <v>933</v>
      </c>
      <c r="D174" s="16">
        <v>0</v>
      </c>
      <c r="E174" s="16">
        <v>0</v>
      </c>
      <c r="F174" s="16">
        <v>0</v>
      </c>
      <c r="G174" s="16">
        <v>-933</v>
      </c>
      <c r="H174" s="16">
        <v>0</v>
      </c>
      <c r="I174" s="16">
        <v>3466</v>
      </c>
      <c r="J174" s="15"/>
      <c r="K174" s="15"/>
      <c r="L174" s="16"/>
      <c r="N174" s="23" t="s">
        <v>119</v>
      </c>
    </row>
    <row r="175" spans="1:14" x14ac:dyDescent="0.25">
      <c r="A175" s="33" t="s">
        <v>107</v>
      </c>
      <c r="B175" s="15"/>
      <c r="C175" s="16">
        <v>-911</v>
      </c>
      <c r="D175" s="16">
        <v>0</v>
      </c>
      <c r="E175" s="16">
        <v>0</v>
      </c>
      <c r="F175" s="16">
        <v>0</v>
      </c>
      <c r="G175" s="16">
        <v>911</v>
      </c>
      <c r="H175" s="16">
        <v>0</v>
      </c>
      <c r="I175" s="16">
        <v>2555</v>
      </c>
      <c r="J175" s="15"/>
      <c r="K175" s="15"/>
      <c r="L175" s="16"/>
      <c r="N175" s="23" t="s">
        <v>120</v>
      </c>
    </row>
    <row r="176" spans="1:14" x14ac:dyDescent="0.25">
      <c r="A176" s="33" t="s">
        <v>108</v>
      </c>
      <c r="B176" s="15"/>
      <c r="C176" s="16">
        <v>-625</v>
      </c>
      <c r="D176" s="16">
        <v>0</v>
      </c>
      <c r="E176" s="16">
        <v>0</v>
      </c>
      <c r="F176" s="16">
        <v>0</v>
      </c>
      <c r="G176" s="16">
        <v>625</v>
      </c>
      <c r="H176" s="16">
        <v>0</v>
      </c>
      <c r="I176" s="16">
        <v>1930</v>
      </c>
      <c r="J176" s="15"/>
      <c r="K176" s="15"/>
      <c r="L176" s="16"/>
      <c r="N176" s="23" t="s">
        <v>121</v>
      </c>
    </row>
    <row r="177" spans="1:14" x14ac:dyDescent="0.25">
      <c r="A177" s="33" t="s">
        <v>109</v>
      </c>
      <c r="B177" s="15"/>
      <c r="C177" s="16">
        <v>-1314</v>
      </c>
      <c r="D177" s="16">
        <v>0</v>
      </c>
      <c r="E177" s="16">
        <v>0</v>
      </c>
      <c r="F177" s="16">
        <v>0</v>
      </c>
      <c r="G177" s="16">
        <v>1314</v>
      </c>
      <c r="H177" s="16">
        <v>0</v>
      </c>
      <c r="I177" s="16">
        <v>616</v>
      </c>
      <c r="J177" s="15"/>
      <c r="K177" s="15"/>
      <c r="L177" s="16"/>
      <c r="N177" s="23" t="s">
        <v>122</v>
      </c>
    </row>
    <row r="178" spans="1:14" x14ac:dyDescent="0.25">
      <c r="A178" s="33" t="s">
        <v>110</v>
      </c>
      <c r="B178" s="15"/>
      <c r="C178" s="16">
        <v>823</v>
      </c>
      <c r="D178" s="16">
        <v>0</v>
      </c>
      <c r="E178" s="16">
        <v>0</v>
      </c>
      <c r="F178" s="16">
        <v>0</v>
      </c>
      <c r="G178" s="16">
        <v>-823</v>
      </c>
      <c r="H178" s="16">
        <v>0</v>
      </c>
      <c r="I178" s="16">
        <v>1439</v>
      </c>
      <c r="J178" s="15"/>
      <c r="K178" s="15"/>
      <c r="L178" s="16"/>
      <c r="N178" s="23" t="s">
        <v>123</v>
      </c>
    </row>
    <row r="179" spans="1:14" x14ac:dyDescent="0.25">
      <c r="A179" s="33" t="s">
        <v>111</v>
      </c>
      <c r="B179" s="15"/>
      <c r="C179" s="16">
        <v>-289</v>
      </c>
      <c r="D179" s="16">
        <v>0</v>
      </c>
      <c r="E179" s="16">
        <v>0</v>
      </c>
      <c r="F179" s="16">
        <v>0</v>
      </c>
      <c r="G179" s="16">
        <v>288</v>
      </c>
      <c r="H179" s="16">
        <v>0</v>
      </c>
      <c r="I179" s="16">
        <v>1151</v>
      </c>
      <c r="J179" s="15"/>
      <c r="K179" s="15"/>
      <c r="L179" s="16"/>
      <c r="N179" s="23" t="s">
        <v>124</v>
      </c>
    </row>
    <row r="180" spans="1:14" x14ac:dyDescent="0.25">
      <c r="A180" s="33" t="s">
        <v>112</v>
      </c>
      <c r="B180" s="15"/>
      <c r="C180" s="16">
        <v>1112</v>
      </c>
      <c r="D180" s="16">
        <v>0</v>
      </c>
      <c r="E180" s="16">
        <v>0</v>
      </c>
      <c r="F180" s="16">
        <v>0</v>
      </c>
      <c r="G180" s="16">
        <v>-1111</v>
      </c>
      <c r="H180" s="16">
        <v>0</v>
      </c>
      <c r="I180" s="16">
        <v>2262</v>
      </c>
      <c r="J180" s="15"/>
      <c r="K180" s="15"/>
      <c r="L180" s="16"/>
      <c r="N180" s="23" t="s">
        <v>125</v>
      </c>
    </row>
    <row r="181" spans="1:14" ht="13" thickBot="1" x14ac:dyDescent="0.3">
      <c r="A181" s="41" t="s">
        <v>113</v>
      </c>
      <c r="C181" s="42">
        <v>814</v>
      </c>
      <c r="D181" s="42">
        <v>0</v>
      </c>
      <c r="E181" s="42">
        <v>0</v>
      </c>
      <c r="F181" s="42">
        <v>0</v>
      </c>
      <c r="G181" s="42">
        <v>-814</v>
      </c>
      <c r="H181" s="42">
        <v>0</v>
      </c>
      <c r="I181" s="42">
        <v>3076</v>
      </c>
      <c r="J181" s="2"/>
      <c r="K181" s="2"/>
      <c r="L181" s="42"/>
      <c r="N181" s="43" t="s">
        <v>113</v>
      </c>
    </row>
    <row r="182" spans="1:14" ht="13" x14ac:dyDescent="0.3">
      <c r="A182" s="37">
        <v>2005</v>
      </c>
      <c r="B182" s="15"/>
      <c r="C182" s="16"/>
      <c r="D182" s="16"/>
      <c r="E182" s="16"/>
      <c r="F182" s="16"/>
      <c r="G182" s="16"/>
      <c r="H182" s="16"/>
      <c r="I182" s="16"/>
      <c r="M182" s="3"/>
      <c r="N182" s="37">
        <v>2005</v>
      </c>
    </row>
    <row r="183" spans="1:14" x14ac:dyDescent="0.25">
      <c r="A183" s="33" t="s">
        <v>102</v>
      </c>
      <c r="B183" s="15"/>
      <c r="C183" s="16">
        <v>339</v>
      </c>
      <c r="D183" s="16">
        <v>0</v>
      </c>
      <c r="E183" s="16">
        <v>0</v>
      </c>
      <c r="F183" s="16">
        <v>0</v>
      </c>
      <c r="G183" s="16">
        <v>-340</v>
      </c>
      <c r="H183" s="16">
        <v>0</v>
      </c>
      <c r="I183" s="16">
        <v>3416</v>
      </c>
      <c r="J183" s="15"/>
      <c r="K183" s="15"/>
      <c r="L183" s="16">
        <v>0</v>
      </c>
      <c r="N183" s="23" t="s">
        <v>115</v>
      </c>
    </row>
    <row r="184" spans="1:14" x14ac:dyDescent="0.25">
      <c r="A184" s="33" t="s">
        <v>103</v>
      </c>
      <c r="B184" s="15"/>
      <c r="C184" s="16">
        <v>127</v>
      </c>
      <c r="D184" s="16">
        <v>0</v>
      </c>
      <c r="E184" s="16">
        <v>0</v>
      </c>
      <c r="F184" s="16">
        <v>0</v>
      </c>
      <c r="G184" s="16">
        <v>-127</v>
      </c>
      <c r="H184" s="16">
        <v>0</v>
      </c>
      <c r="I184" s="16">
        <v>3543</v>
      </c>
      <c r="J184" s="15"/>
      <c r="K184" s="15"/>
      <c r="L184" s="16">
        <v>0</v>
      </c>
      <c r="N184" s="23" t="s">
        <v>116</v>
      </c>
    </row>
    <row r="185" spans="1:14" x14ac:dyDescent="0.25">
      <c r="A185" s="33" t="s">
        <v>104</v>
      </c>
      <c r="B185" s="15"/>
      <c r="C185" s="16">
        <v>-372</v>
      </c>
      <c r="D185" s="16">
        <v>0</v>
      </c>
      <c r="E185" s="16">
        <v>0</v>
      </c>
      <c r="F185" s="16">
        <v>0</v>
      </c>
      <c r="G185" s="16">
        <v>372</v>
      </c>
      <c r="H185" s="16">
        <v>0</v>
      </c>
      <c r="I185" s="16">
        <v>3171</v>
      </c>
      <c r="J185" s="15"/>
      <c r="K185" s="15"/>
      <c r="L185" s="16">
        <v>0</v>
      </c>
      <c r="N185" s="23" t="s">
        <v>117</v>
      </c>
    </row>
    <row r="186" spans="1:14" x14ac:dyDescent="0.25">
      <c r="A186" s="33" t="s">
        <v>105</v>
      </c>
      <c r="B186" s="15"/>
      <c r="C186" s="16">
        <v>-2085</v>
      </c>
      <c r="D186" s="16">
        <v>0</v>
      </c>
      <c r="E186" s="16">
        <v>0</v>
      </c>
      <c r="F186" s="16">
        <v>0</v>
      </c>
      <c r="G186" s="16">
        <v>2085</v>
      </c>
      <c r="H186" s="16">
        <v>0</v>
      </c>
      <c r="I186" s="16">
        <v>1086</v>
      </c>
      <c r="J186" s="15"/>
      <c r="K186" s="15"/>
      <c r="L186" s="16">
        <v>0</v>
      </c>
      <c r="N186" s="23" t="s">
        <v>118</v>
      </c>
    </row>
    <row r="187" spans="1:14" x14ac:dyDescent="0.25">
      <c r="A187" s="33" t="s">
        <v>106</v>
      </c>
      <c r="B187" s="15"/>
      <c r="C187" s="16">
        <v>2630</v>
      </c>
      <c r="D187" s="16">
        <v>0</v>
      </c>
      <c r="E187" s="16">
        <v>0</v>
      </c>
      <c r="F187" s="16">
        <v>0</v>
      </c>
      <c r="G187" s="16">
        <v>-2630</v>
      </c>
      <c r="H187" s="16">
        <v>0</v>
      </c>
      <c r="I187" s="16">
        <v>3716</v>
      </c>
      <c r="J187" s="15"/>
      <c r="K187" s="15"/>
      <c r="L187" s="16">
        <v>0</v>
      </c>
      <c r="N187" s="23" t="s">
        <v>119</v>
      </c>
    </row>
    <row r="188" spans="1:14" x14ac:dyDescent="0.25">
      <c r="A188" s="33" t="s">
        <v>107</v>
      </c>
      <c r="B188" s="15"/>
      <c r="C188" s="16">
        <v>3854</v>
      </c>
      <c r="D188" s="16">
        <v>0</v>
      </c>
      <c r="E188" s="16">
        <v>0</v>
      </c>
      <c r="F188" s="16">
        <v>0</v>
      </c>
      <c r="G188" s="16">
        <v>-3854</v>
      </c>
      <c r="H188" s="16">
        <v>0</v>
      </c>
      <c r="I188" s="16">
        <v>7570</v>
      </c>
      <c r="J188" s="15"/>
      <c r="K188" s="15"/>
      <c r="L188" s="16">
        <v>0</v>
      </c>
      <c r="N188" s="23" t="s">
        <v>120</v>
      </c>
    </row>
    <row r="189" spans="1:14" x14ac:dyDescent="0.25">
      <c r="A189" s="33" t="s">
        <v>108</v>
      </c>
      <c r="B189" s="15"/>
      <c r="C189" s="16">
        <v>117</v>
      </c>
      <c r="D189" s="16">
        <v>0</v>
      </c>
      <c r="E189" s="16">
        <v>0</v>
      </c>
      <c r="F189" s="16">
        <v>0</v>
      </c>
      <c r="G189" s="16">
        <v>-117</v>
      </c>
      <c r="H189" s="16">
        <v>0</v>
      </c>
      <c r="I189" s="16">
        <v>7687</v>
      </c>
      <c r="J189" s="15"/>
      <c r="K189" s="15"/>
      <c r="L189" s="16">
        <v>0</v>
      </c>
      <c r="N189" s="23" t="s">
        <v>121</v>
      </c>
    </row>
    <row r="190" spans="1:14" x14ac:dyDescent="0.25">
      <c r="A190" s="33" t="s">
        <v>109</v>
      </c>
      <c r="B190" s="15"/>
      <c r="C190" s="16">
        <v>555</v>
      </c>
      <c r="D190" s="16">
        <v>0</v>
      </c>
      <c r="E190" s="16">
        <v>2846</v>
      </c>
      <c r="F190" s="16">
        <v>0</v>
      </c>
      <c r="G190" s="16">
        <v>2291</v>
      </c>
      <c r="H190" s="16">
        <v>0</v>
      </c>
      <c r="I190" s="16">
        <v>5396</v>
      </c>
      <c r="J190" s="15"/>
      <c r="K190" s="15"/>
      <c r="L190" s="16">
        <v>0</v>
      </c>
      <c r="N190" s="23" t="s">
        <v>122</v>
      </c>
    </row>
    <row r="191" spans="1:14" x14ac:dyDescent="0.25">
      <c r="A191" s="33" t="s">
        <v>110</v>
      </c>
      <c r="B191" s="15"/>
      <c r="C191" s="16">
        <v>-2338</v>
      </c>
      <c r="D191" s="16">
        <v>0</v>
      </c>
      <c r="E191" s="16">
        <v>0</v>
      </c>
      <c r="F191" s="16">
        <v>0</v>
      </c>
      <c r="G191" s="16">
        <v>2338</v>
      </c>
      <c r="H191" s="16">
        <v>0</v>
      </c>
      <c r="I191" s="16">
        <v>3058</v>
      </c>
      <c r="J191" s="15"/>
      <c r="K191" s="15"/>
      <c r="L191" s="16">
        <v>0</v>
      </c>
      <c r="N191" s="23" t="s">
        <v>123</v>
      </c>
    </row>
    <row r="192" spans="1:14" x14ac:dyDescent="0.25">
      <c r="A192" s="33" t="s">
        <v>111</v>
      </c>
      <c r="B192" s="15"/>
      <c r="C192" s="16">
        <v>0</v>
      </c>
      <c r="D192" s="16">
        <v>0</v>
      </c>
      <c r="E192" s="16">
        <v>0</v>
      </c>
      <c r="F192" s="16">
        <v>0</v>
      </c>
      <c r="G192" s="16">
        <v>897</v>
      </c>
      <c r="H192" s="16">
        <v>0</v>
      </c>
      <c r="I192" s="16">
        <v>2161</v>
      </c>
      <c r="J192" s="15"/>
      <c r="K192" s="15"/>
      <c r="L192" s="16">
        <v>0</v>
      </c>
      <c r="N192" s="23" t="s">
        <v>124</v>
      </c>
    </row>
    <row r="193" spans="1:14" x14ac:dyDescent="0.25">
      <c r="A193" s="33" t="s">
        <v>112</v>
      </c>
      <c r="B193" s="15"/>
      <c r="C193" s="16">
        <v>1603</v>
      </c>
      <c r="D193" s="16">
        <v>0</v>
      </c>
      <c r="E193" s="16">
        <v>0</v>
      </c>
      <c r="F193" s="16">
        <v>0</v>
      </c>
      <c r="G193" s="16">
        <v>-1603</v>
      </c>
      <c r="H193" s="16">
        <v>0</v>
      </c>
      <c r="I193" s="16">
        <v>3764</v>
      </c>
      <c r="J193" s="15"/>
      <c r="K193" s="15"/>
      <c r="L193" s="16">
        <v>0</v>
      </c>
      <c r="N193" s="23" t="s">
        <v>125</v>
      </c>
    </row>
    <row r="194" spans="1:14" ht="13" thickBot="1" x14ac:dyDescent="0.3">
      <c r="A194" s="41" t="s">
        <v>113</v>
      </c>
      <c r="C194" s="42">
        <v>-460</v>
      </c>
      <c r="D194" s="42">
        <v>0</v>
      </c>
      <c r="E194" s="42">
        <v>0</v>
      </c>
      <c r="F194" s="42">
        <v>0</v>
      </c>
      <c r="G194" s="42">
        <v>460</v>
      </c>
      <c r="H194" s="42">
        <v>0</v>
      </c>
      <c r="I194" s="42">
        <v>3304</v>
      </c>
      <c r="J194" s="2"/>
      <c r="K194" s="2"/>
      <c r="L194" s="42">
        <v>0</v>
      </c>
      <c r="N194" s="43" t="s">
        <v>113</v>
      </c>
    </row>
    <row r="195" spans="1:14" ht="13" x14ac:dyDescent="0.3">
      <c r="A195" s="37">
        <v>2006</v>
      </c>
      <c r="B195" s="15"/>
      <c r="C195" s="16"/>
      <c r="D195" s="16"/>
      <c r="E195" s="16"/>
      <c r="F195" s="16"/>
      <c r="G195" s="16"/>
      <c r="H195" s="16"/>
      <c r="I195" s="16"/>
      <c r="M195" s="3"/>
      <c r="N195" s="37">
        <v>2006</v>
      </c>
    </row>
    <row r="196" spans="1:14" x14ac:dyDescent="0.25">
      <c r="A196" s="33" t="s">
        <v>102</v>
      </c>
      <c r="B196" s="15"/>
      <c r="C196" s="16">
        <v>0</v>
      </c>
      <c r="D196" s="16">
        <v>0</v>
      </c>
      <c r="E196" s="16">
        <v>0</v>
      </c>
      <c r="F196" s="16">
        <v>0</v>
      </c>
      <c r="G196" s="16">
        <v>686</v>
      </c>
      <c r="H196" s="16">
        <v>0</v>
      </c>
      <c r="I196" s="16">
        <v>2618</v>
      </c>
      <c r="J196" s="15"/>
      <c r="K196" s="15"/>
      <c r="L196" s="16">
        <v>0</v>
      </c>
      <c r="N196" s="23" t="s">
        <v>115</v>
      </c>
    </row>
    <row r="197" spans="1:14" x14ac:dyDescent="0.25">
      <c r="A197" s="33" t="s">
        <v>103</v>
      </c>
      <c r="B197" s="15"/>
      <c r="C197" s="16">
        <v>12</v>
      </c>
      <c r="D197" s="16">
        <v>0</v>
      </c>
      <c r="E197" s="16">
        <v>0</v>
      </c>
      <c r="F197" s="16">
        <v>0</v>
      </c>
      <c r="G197" s="16">
        <v>-13</v>
      </c>
      <c r="H197" s="16">
        <v>0</v>
      </c>
      <c r="I197" s="16">
        <v>2631</v>
      </c>
      <c r="J197" s="15"/>
      <c r="K197" s="15"/>
      <c r="L197" s="16">
        <v>0</v>
      </c>
      <c r="N197" s="23" t="s">
        <v>116</v>
      </c>
    </row>
    <row r="198" spans="1:14" x14ac:dyDescent="0.25">
      <c r="A198" s="33" t="s">
        <v>104</v>
      </c>
      <c r="B198" s="15"/>
      <c r="C198" s="16">
        <v>844</v>
      </c>
      <c r="D198" s="16">
        <v>0</v>
      </c>
      <c r="E198" s="16">
        <v>0</v>
      </c>
      <c r="F198" s="16">
        <v>0</v>
      </c>
      <c r="G198" s="16">
        <v>-844</v>
      </c>
      <c r="H198" s="16">
        <v>0</v>
      </c>
      <c r="I198" s="16">
        <v>3475</v>
      </c>
      <c r="J198" s="15"/>
      <c r="K198" s="15"/>
      <c r="L198" s="16">
        <v>0</v>
      </c>
      <c r="N198" s="23" t="s">
        <v>117</v>
      </c>
    </row>
    <row r="199" spans="1:14" x14ac:dyDescent="0.25">
      <c r="A199" s="33" t="s">
        <v>105</v>
      </c>
      <c r="B199" s="15"/>
      <c r="C199" s="16">
        <v>-1108</v>
      </c>
      <c r="D199" s="16">
        <v>0</v>
      </c>
      <c r="E199" s="16">
        <v>0</v>
      </c>
      <c r="F199" s="16">
        <v>0</v>
      </c>
      <c r="G199" s="16">
        <v>1108</v>
      </c>
      <c r="H199" s="16">
        <v>0</v>
      </c>
      <c r="I199" s="16">
        <v>2367</v>
      </c>
      <c r="J199" s="15"/>
      <c r="K199" s="15"/>
      <c r="L199" s="16">
        <v>0</v>
      </c>
      <c r="N199" s="23" t="s">
        <v>118</v>
      </c>
    </row>
    <row r="200" spans="1:14" x14ac:dyDescent="0.25">
      <c r="A200" s="33" t="s">
        <v>106</v>
      </c>
      <c r="B200" s="15"/>
      <c r="C200" s="16">
        <v>1607</v>
      </c>
      <c r="D200" s="16">
        <v>0</v>
      </c>
      <c r="E200" s="16">
        <v>0</v>
      </c>
      <c r="F200" s="16">
        <v>0</v>
      </c>
      <c r="G200" s="16">
        <v>-1607</v>
      </c>
      <c r="H200" s="16">
        <v>0</v>
      </c>
      <c r="I200" s="16">
        <v>3974</v>
      </c>
      <c r="J200" s="15"/>
      <c r="K200" s="15"/>
      <c r="L200" s="16">
        <v>0</v>
      </c>
      <c r="N200" s="23" t="s">
        <v>119</v>
      </c>
    </row>
    <row r="201" spans="1:14" x14ac:dyDescent="0.25">
      <c r="A201" s="33" t="s">
        <v>107</v>
      </c>
      <c r="B201" s="15"/>
      <c r="C201" s="16">
        <v>0</v>
      </c>
      <c r="D201" s="16">
        <v>0</v>
      </c>
      <c r="E201" s="16">
        <v>0</v>
      </c>
      <c r="F201" s="16">
        <v>0</v>
      </c>
      <c r="G201" s="16">
        <v>-523</v>
      </c>
      <c r="H201" s="16">
        <v>0</v>
      </c>
      <c r="I201" s="16">
        <v>4497</v>
      </c>
      <c r="J201" s="15"/>
      <c r="K201" s="15"/>
      <c r="L201" s="16">
        <v>0</v>
      </c>
      <c r="N201" s="23" t="s">
        <v>120</v>
      </c>
    </row>
    <row r="202" spans="1:14" x14ac:dyDescent="0.25">
      <c r="A202" s="33" t="s">
        <v>108</v>
      </c>
      <c r="B202" s="15"/>
      <c r="C202" s="16">
        <v>2220</v>
      </c>
      <c r="D202" s="16">
        <v>0</v>
      </c>
      <c r="E202" s="16">
        <v>0</v>
      </c>
      <c r="F202" s="16">
        <v>0</v>
      </c>
      <c r="G202" s="16">
        <v>-2219</v>
      </c>
      <c r="H202" s="16">
        <v>0</v>
      </c>
      <c r="I202" s="16">
        <v>6716</v>
      </c>
      <c r="J202" s="15"/>
      <c r="K202" s="15"/>
      <c r="L202" s="16">
        <v>0</v>
      </c>
      <c r="N202" s="23" t="s">
        <v>121</v>
      </c>
    </row>
    <row r="203" spans="1:14" x14ac:dyDescent="0.25">
      <c r="A203" s="33" t="s">
        <v>109</v>
      </c>
      <c r="B203" s="15"/>
      <c r="C203" s="16">
        <v>1773</v>
      </c>
      <c r="D203" s="16">
        <v>0</v>
      </c>
      <c r="E203" s="16">
        <v>6701</v>
      </c>
      <c r="F203" s="16">
        <v>0</v>
      </c>
      <c r="G203" s="16">
        <v>4928</v>
      </c>
      <c r="H203" s="16">
        <v>0</v>
      </c>
      <c r="I203" s="16">
        <v>1788</v>
      </c>
      <c r="J203" s="15"/>
      <c r="K203" s="15"/>
      <c r="L203" s="16">
        <v>0</v>
      </c>
      <c r="N203" s="23" t="s">
        <v>122</v>
      </c>
    </row>
    <row r="204" spans="1:14" x14ac:dyDescent="0.25">
      <c r="A204" s="33" t="s">
        <v>110</v>
      </c>
      <c r="B204" s="15"/>
      <c r="C204" s="16">
        <v>1866</v>
      </c>
      <c r="D204" s="16">
        <v>0</v>
      </c>
      <c r="E204" s="16">
        <v>0</v>
      </c>
      <c r="F204" s="16">
        <v>0</v>
      </c>
      <c r="G204" s="16">
        <v>-1866</v>
      </c>
      <c r="H204" s="16">
        <v>0</v>
      </c>
      <c r="I204" s="16">
        <v>3654</v>
      </c>
      <c r="J204" s="15"/>
      <c r="K204" s="15"/>
      <c r="L204" s="16">
        <v>0</v>
      </c>
      <c r="N204" s="23" t="s">
        <v>123</v>
      </c>
    </row>
    <row r="205" spans="1:14" x14ac:dyDescent="0.25">
      <c r="A205" s="33" t="s">
        <v>111</v>
      </c>
      <c r="B205" s="15"/>
      <c r="C205" s="16">
        <v>1560</v>
      </c>
      <c r="D205" s="16">
        <v>0</v>
      </c>
      <c r="E205" s="16">
        <v>0</v>
      </c>
      <c r="F205" s="16">
        <v>0</v>
      </c>
      <c r="G205" s="16">
        <v>-1560</v>
      </c>
      <c r="H205" s="16">
        <v>0</v>
      </c>
      <c r="I205" s="16">
        <v>5214</v>
      </c>
      <c r="J205" s="15"/>
      <c r="K205" s="15"/>
      <c r="L205" s="16">
        <v>0</v>
      </c>
      <c r="N205" s="23" t="s">
        <v>124</v>
      </c>
    </row>
    <row r="206" spans="1:14" x14ac:dyDescent="0.25">
      <c r="A206" s="33" t="s">
        <v>112</v>
      </c>
      <c r="B206" s="15"/>
      <c r="C206" s="16">
        <v>3795</v>
      </c>
      <c r="D206" s="16">
        <v>0</v>
      </c>
      <c r="E206" s="16">
        <v>0</v>
      </c>
      <c r="F206" s="16">
        <v>0</v>
      </c>
      <c r="G206" s="16">
        <v>1139</v>
      </c>
      <c r="H206" s="16">
        <v>4933</v>
      </c>
      <c r="I206" s="16">
        <v>4075</v>
      </c>
      <c r="J206" s="15"/>
      <c r="K206" s="15"/>
      <c r="L206" s="16">
        <v>219.51849999999999</v>
      </c>
      <c r="N206" s="23" t="s">
        <v>125</v>
      </c>
    </row>
    <row r="207" spans="1:14" ht="13" thickBot="1" x14ac:dyDescent="0.3">
      <c r="A207" s="41" t="s">
        <v>113</v>
      </c>
      <c r="C207" s="42">
        <v>322</v>
      </c>
      <c r="D207" s="42">
        <v>0</v>
      </c>
      <c r="E207" s="42">
        <v>0</v>
      </c>
      <c r="F207" s="42">
        <v>0</v>
      </c>
      <c r="G207" s="42">
        <v>-322</v>
      </c>
      <c r="H207" s="42">
        <v>0</v>
      </c>
      <c r="I207" s="42">
        <v>4397</v>
      </c>
      <c r="J207" s="2"/>
      <c r="K207" s="2"/>
      <c r="L207" s="42">
        <v>0</v>
      </c>
      <c r="N207" s="43" t="s">
        <v>113</v>
      </c>
    </row>
    <row r="208" spans="1:14" ht="13" x14ac:dyDescent="0.3">
      <c r="A208" s="37">
        <v>2007</v>
      </c>
      <c r="B208" s="15"/>
      <c r="C208" s="16"/>
      <c r="D208" s="16"/>
      <c r="E208" s="16"/>
      <c r="F208" s="16"/>
      <c r="G208" s="16"/>
      <c r="H208" s="16"/>
      <c r="I208" s="16"/>
      <c r="M208" s="3"/>
      <c r="N208" s="37">
        <v>2007</v>
      </c>
    </row>
    <row r="209" spans="1:14" x14ac:dyDescent="0.25">
      <c r="A209" s="33" t="s">
        <v>102</v>
      </c>
      <c r="B209" s="15"/>
      <c r="C209" s="16">
        <v>3037</v>
      </c>
      <c r="D209" s="16">
        <v>0</v>
      </c>
      <c r="E209" s="16">
        <v>3907</v>
      </c>
      <c r="F209" s="16">
        <v>0</v>
      </c>
      <c r="G209" s="16">
        <v>869</v>
      </c>
      <c r="H209" s="16">
        <v>0</v>
      </c>
      <c r="I209" s="16">
        <v>3528</v>
      </c>
      <c r="J209" s="15"/>
      <c r="K209" s="15"/>
      <c r="L209" s="16">
        <v>0</v>
      </c>
      <c r="N209" s="23" t="s">
        <v>115</v>
      </c>
    </row>
    <row r="210" spans="1:14" x14ac:dyDescent="0.25">
      <c r="A210" s="33" t="s">
        <v>103</v>
      </c>
      <c r="B210" s="15"/>
      <c r="C210" s="16">
        <v>1502</v>
      </c>
      <c r="D210" s="16">
        <v>0</v>
      </c>
      <c r="E210" s="16">
        <v>0</v>
      </c>
      <c r="F210" s="16">
        <v>0</v>
      </c>
      <c r="G210" s="16">
        <v>-1502</v>
      </c>
      <c r="H210" s="16">
        <v>0</v>
      </c>
      <c r="I210" s="16">
        <v>5030</v>
      </c>
      <c r="J210" s="15"/>
      <c r="K210" s="15"/>
      <c r="L210" s="16">
        <v>0</v>
      </c>
      <c r="N210" s="23" t="s">
        <v>116</v>
      </c>
    </row>
    <row r="211" spans="1:14" x14ac:dyDescent="0.25">
      <c r="A211" s="33" t="s">
        <v>104</v>
      </c>
      <c r="B211" s="15"/>
      <c r="C211" s="16">
        <v>4477</v>
      </c>
      <c r="D211" s="16">
        <v>0</v>
      </c>
      <c r="E211" s="16">
        <v>4951</v>
      </c>
      <c r="F211" s="16">
        <v>0</v>
      </c>
      <c r="G211" s="16">
        <v>475</v>
      </c>
      <c r="H211" s="16">
        <v>0</v>
      </c>
      <c r="I211" s="16">
        <v>4555</v>
      </c>
      <c r="J211" s="15"/>
      <c r="K211" s="15"/>
      <c r="L211" s="16">
        <v>0</v>
      </c>
      <c r="N211" s="23" t="s">
        <v>117</v>
      </c>
    </row>
    <row r="212" spans="1:14" x14ac:dyDescent="0.25">
      <c r="A212" s="33" t="s">
        <v>105</v>
      </c>
      <c r="B212" s="15"/>
      <c r="C212" s="16">
        <v>3697</v>
      </c>
      <c r="D212" s="16">
        <v>0</v>
      </c>
      <c r="E212" s="16">
        <v>4353</v>
      </c>
      <c r="F212" s="16">
        <v>0</v>
      </c>
      <c r="G212" s="16">
        <v>656</v>
      </c>
      <c r="H212" s="16">
        <v>0</v>
      </c>
      <c r="I212" s="16">
        <v>3899</v>
      </c>
      <c r="J212" s="15"/>
      <c r="K212" s="15"/>
      <c r="L212" s="16">
        <v>0</v>
      </c>
      <c r="N212" s="23" t="s">
        <v>118</v>
      </c>
    </row>
    <row r="213" spans="1:14" x14ac:dyDescent="0.25">
      <c r="A213" s="33" t="s">
        <v>106</v>
      </c>
      <c r="B213" s="15"/>
      <c r="C213" s="16">
        <v>2080</v>
      </c>
      <c r="D213" s="16">
        <v>0</v>
      </c>
      <c r="E213" s="16">
        <v>0</v>
      </c>
      <c r="F213" s="16">
        <v>0</v>
      </c>
      <c r="G213" s="16">
        <v>-2080</v>
      </c>
      <c r="H213" s="16">
        <v>0</v>
      </c>
      <c r="I213" s="16">
        <v>5979</v>
      </c>
      <c r="J213" s="15"/>
      <c r="K213" s="15"/>
      <c r="L213" s="16">
        <v>0</v>
      </c>
      <c r="N213" s="23" t="s">
        <v>119</v>
      </c>
    </row>
    <row r="214" spans="1:14" x14ac:dyDescent="0.25">
      <c r="A214" s="33" t="s">
        <v>107</v>
      </c>
      <c r="B214" s="15"/>
      <c r="C214" s="16">
        <v>4929</v>
      </c>
      <c r="D214" s="16">
        <v>0</v>
      </c>
      <c r="E214" s="16">
        <v>2851</v>
      </c>
      <c r="F214" s="16">
        <v>0</v>
      </c>
      <c r="G214" s="16">
        <v>-2078</v>
      </c>
      <c r="H214" s="16">
        <v>0</v>
      </c>
      <c r="I214" s="16">
        <v>8057</v>
      </c>
      <c r="J214" s="15"/>
      <c r="K214" s="15"/>
      <c r="L214" s="16">
        <v>0</v>
      </c>
      <c r="N214" s="23" t="s">
        <v>120</v>
      </c>
    </row>
    <row r="215" spans="1:14" x14ac:dyDescent="0.25">
      <c r="A215" s="33" t="s">
        <v>108</v>
      </c>
      <c r="B215" s="15"/>
      <c r="C215" s="16">
        <v>1459</v>
      </c>
      <c r="D215" s="16">
        <v>0</v>
      </c>
      <c r="E215" s="16">
        <v>4730</v>
      </c>
      <c r="F215" s="16">
        <v>0</v>
      </c>
      <c r="G215" s="16">
        <v>3271</v>
      </c>
      <c r="H215" s="16">
        <v>0</v>
      </c>
      <c r="I215" s="16">
        <v>4786</v>
      </c>
      <c r="J215" s="15"/>
      <c r="K215" s="15"/>
      <c r="L215" s="16">
        <v>0</v>
      </c>
      <c r="N215" s="23" t="s">
        <v>121</v>
      </c>
    </row>
    <row r="216" spans="1:14" x14ac:dyDescent="0.25">
      <c r="A216" s="33" t="s">
        <v>109</v>
      </c>
      <c r="B216" s="15"/>
      <c r="C216" s="16">
        <v>9266</v>
      </c>
      <c r="D216" s="16">
        <v>0</v>
      </c>
      <c r="E216" s="16">
        <v>0</v>
      </c>
      <c r="F216" s="16">
        <v>0</v>
      </c>
      <c r="G216" s="16">
        <v>-9327</v>
      </c>
      <c r="H216" s="16">
        <v>0</v>
      </c>
      <c r="I216" s="16">
        <v>14113</v>
      </c>
      <c r="J216" s="15"/>
      <c r="K216" s="15"/>
      <c r="L216" s="16">
        <v>0</v>
      </c>
      <c r="N216" s="23" t="s">
        <v>122</v>
      </c>
    </row>
    <row r="217" spans="1:14" x14ac:dyDescent="0.25">
      <c r="A217" s="33" t="s">
        <v>110</v>
      </c>
      <c r="B217" s="15"/>
      <c r="C217" s="16">
        <v>-1000</v>
      </c>
      <c r="D217" s="16">
        <v>0</v>
      </c>
      <c r="E217" s="16">
        <v>4369</v>
      </c>
      <c r="F217" s="16">
        <v>0</v>
      </c>
      <c r="G217" s="16">
        <v>5368</v>
      </c>
      <c r="H217" s="16">
        <v>0</v>
      </c>
      <c r="I217" s="16">
        <v>8745</v>
      </c>
      <c r="J217" s="15"/>
      <c r="K217" s="15"/>
      <c r="L217" s="16">
        <v>0</v>
      </c>
      <c r="N217" s="23" t="s">
        <v>123</v>
      </c>
    </row>
    <row r="218" spans="1:14" x14ac:dyDescent="0.25">
      <c r="A218" s="33" t="s">
        <v>111</v>
      </c>
      <c r="B218" s="15"/>
      <c r="C218" s="16">
        <v>1063</v>
      </c>
      <c r="D218" s="16">
        <v>0</v>
      </c>
      <c r="E218" s="16">
        <v>3922</v>
      </c>
      <c r="F218" s="16">
        <v>0</v>
      </c>
      <c r="G218" s="16">
        <v>2863</v>
      </c>
      <c r="H218" s="16">
        <v>0</v>
      </c>
      <c r="I218" s="16">
        <v>5882</v>
      </c>
      <c r="J218" s="15"/>
      <c r="K218" s="15"/>
      <c r="L218" s="16">
        <v>0</v>
      </c>
      <c r="N218" s="23" t="s">
        <v>124</v>
      </c>
    </row>
    <row r="219" spans="1:14" x14ac:dyDescent="0.25">
      <c r="A219" s="33" t="s">
        <v>112</v>
      </c>
      <c r="B219" s="15"/>
      <c r="C219" s="16">
        <v>6651</v>
      </c>
      <c r="D219" s="16">
        <v>0</v>
      </c>
      <c r="E219" s="16">
        <v>4366</v>
      </c>
      <c r="F219" s="16">
        <v>0</v>
      </c>
      <c r="G219" s="16">
        <v>-2287</v>
      </c>
      <c r="H219" s="16">
        <v>0</v>
      </c>
      <c r="I219" s="16">
        <v>8169</v>
      </c>
      <c r="J219" s="15"/>
      <c r="K219" s="15"/>
      <c r="L219" s="16">
        <v>0</v>
      </c>
      <c r="N219" s="23" t="s">
        <v>125</v>
      </c>
    </row>
    <row r="220" spans="1:14" ht="13" thickBot="1" x14ac:dyDescent="0.3">
      <c r="A220" s="41" t="s">
        <v>113</v>
      </c>
      <c r="C220" s="42">
        <v>3074</v>
      </c>
      <c r="D220" s="42">
        <v>0</v>
      </c>
      <c r="E220" s="42">
        <v>9049</v>
      </c>
      <c r="F220" s="42">
        <v>0</v>
      </c>
      <c r="G220" s="42">
        <v>5975</v>
      </c>
      <c r="H220" s="42">
        <v>0</v>
      </c>
      <c r="I220" s="42">
        <v>2194</v>
      </c>
      <c r="J220" s="2"/>
      <c r="K220" s="2"/>
      <c r="L220" s="42">
        <v>0</v>
      </c>
      <c r="N220" s="43" t="s">
        <v>113</v>
      </c>
    </row>
    <row r="221" spans="1:14" ht="13" x14ac:dyDescent="0.3">
      <c r="A221" s="37">
        <v>2008</v>
      </c>
      <c r="B221" s="15"/>
      <c r="C221" s="16"/>
      <c r="D221" s="16"/>
      <c r="E221" s="16"/>
      <c r="F221" s="16"/>
      <c r="G221" s="16"/>
      <c r="H221" s="16"/>
      <c r="I221" s="16"/>
      <c r="M221" s="3"/>
      <c r="N221" s="37">
        <v>2008</v>
      </c>
    </row>
    <row r="222" spans="1:14" x14ac:dyDescent="0.25">
      <c r="A222" s="33" t="s">
        <v>102</v>
      </c>
      <c r="B222" s="15"/>
      <c r="C222" s="16">
        <v>4226</v>
      </c>
      <c r="D222" s="16">
        <v>0</v>
      </c>
      <c r="E222" s="16">
        <v>5058</v>
      </c>
      <c r="F222" s="16">
        <v>0</v>
      </c>
      <c r="G222" s="16">
        <v>832</v>
      </c>
      <c r="H222" s="16">
        <v>0</v>
      </c>
      <c r="I222" s="16">
        <v>1362</v>
      </c>
      <c r="J222" s="15"/>
      <c r="K222" s="15"/>
      <c r="L222" s="16">
        <v>0</v>
      </c>
      <c r="N222" s="23" t="s">
        <v>115</v>
      </c>
    </row>
    <row r="223" spans="1:14" x14ac:dyDescent="0.25">
      <c r="A223" s="33" t="s">
        <v>103</v>
      </c>
      <c r="B223" s="15"/>
      <c r="C223" s="16">
        <v>569</v>
      </c>
      <c r="D223" s="16">
        <v>0</v>
      </c>
      <c r="E223" s="16">
        <v>0</v>
      </c>
      <c r="F223" s="16">
        <v>0</v>
      </c>
      <c r="G223" s="16">
        <v>-509</v>
      </c>
      <c r="H223" s="16">
        <v>0</v>
      </c>
      <c r="I223" s="16">
        <v>1871</v>
      </c>
      <c r="J223" s="15"/>
      <c r="K223" s="15"/>
      <c r="L223" s="16">
        <v>0</v>
      </c>
      <c r="N223" s="23" t="s">
        <v>116</v>
      </c>
    </row>
    <row r="224" spans="1:14" x14ac:dyDescent="0.25">
      <c r="A224" s="33" t="s">
        <v>104</v>
      </c>
      <c r="B224" s="15"/>
      <c r="C224" s="16">
        <v>16564</v>
      </c>
      <c r="D224" s="16">
        <v>0</v>
      </c>
      <c r="E224" s="16">
        <v>0</v>
      </c>
      <c r="F224" s="16">
        <v>0</v>
      </c>
      <c r="G224" s="16">
        <v>-16564</v>
      </c>
      <c r="H224" s="16">
        <v>0</v>
      </c>
      <c r="I224" s="16">
        <v>18435</v>
      </c>
      <c r="J224" s="15"/>
      <c r="K224" s="15"/>
      <c r="L224" s="16">
        <v>0</v>
      </c>
      <c r="N224" s="23" t="s">
        <v>117</v>
      </c>
    </row>
    <row r="225" spans="1:15" x14ac:dyDescent="0.25">
      <c r="A225" s="33" t="s">
        <v>105</v>
      </c>
      <c r="B225" s="15"/>
      <c r="C225" s="16">
        <v>0</v>
      </c>
      <c r="D225" s="16">
        <v>0</v>
      </c>
      <c r="E225" s="16">
        <v>0</v>
      </c>
      <c r="F225" s="16">
        <v>0</v>
      </c>
      <c r="G225" s="16">
        <v>0</v>
      </c>
      <c r="H225" s="16">
        <v>0</v>
      </c>
      <c r="I225" s="16">
        <v>18435</v>
      </c>
      <c r="J225" s="15"/>
      <c r="K225" s="15"/>
      <c r="L225" s="16">
        <v>0</v>
      </c>
      <c r="N225" s="23" t="s">
        <v>118</v>
      </c>
    </row>
    <row r="226" spans="1:15" x14ac:dyDescent="0.25">
      <c r="A226" s="33" t="s">
        <v>106</v>
      </c>
      <c r="B226" s="15"/>
      <c r="C226" s="16">
        <v>6336</v>
      </c>
      <c r="D226" s="16">
        <v>0</v>
      </c>
      <c r="E226" s="16">
        <v>0</v>
      </c>
      <c r="F226" s="16">
        <v>0</v>
      </c>
      <c r="G226" s="16">
        <v>-6336</v>
      </c>
      <c r="H226" s="16">
        <v>0</v>
      </c>
      <c r="I226" s="16">
        <v>24771</v>
      </c>
      <c r="J226" s="15"/>
      <c r="K226" s="15"/>
      <c r="L226" s="16">
        <v>0</v>
      </c>
      <c r="N226" s="23" t="s">
        <v>119</v>
      </c>
    </row>
    <row r="227" spans="1:15" x14ac:dyDescent="0.25">
      <c r="A227" s="33" t="s">
        <v>107</v>
      </c>
      <c r="B227" s="15"/>
      <c r="C227" s="16">
        <v>-1198</v>
      </c>
      <c r="D227" s="16">
        <v>0</v>
      </c>
      <c r="E227" s="16">
        <v>0</v>
      </c>
      <c r="F227" s="16">
        <v>0</v>
      </c>
      <c r="G227" s="16">
        <v>1198</v>
      </c>
      <c r="H227" s="16">
        <v>0</v>
      </c>
      <c r="I227" s="16">
        <v>23573</v>
      </c>
      <c r="J227" s="15"/>
      <c r="K227" s="15"/>
      <c r="L227" s="16">
        <v>0</v>
      </c>
      <c r="N227" s="23" t="s">
        <v>120</v>
      </c>
    </row>
    <row r="228" spans="1:15" x14ac:dyDescent="0.25">
      <c r="A228" s="33" t="s">
        <v>108</v>
      </c>
      <c r="B228" s="15"/>
      <c r="C228" s="16">
        <v>-7</v>
      </c>
      <c r="D228" s="16">
        <v>0</v>
      </c>
      <c r="E228" s="16">
        <v>0</v>
      </c>
      <c r="F228" s="16">
        <v>0</v>
      </c>
      <c r="G228" s="16">
        <v>7</v>
      </c>
      <c r="H228" s="16">
        <v>0</v>
      </c>
      <c r="I228" s="16">
        <v>23566</v>
      </c>
      <c r="J228" s="15"/>
      <c r="K228" s="15"/>
      <c r="L228" s="16">
        <v>0</v>
      </c>
      <c r="N228" s="23" t="s">
        <v>121</v>
      </c>
    </row>
    <row r="229" spans="1:15" x14ac:dyDescent="0.25">
      <c r="A229" s="33" t="s">
        <v>109</v>
      </c>
      <c r="B229" s="15"/>
      <c r="C229" s="16">
        <v>1665</v>
      </c>
      <c r="D229" s="16">
        <v>0</v>
      </c>
      <c r="E229" s="16">
        <v>0</v>
      </c>
      <c r="F229" s="16">
        <v>0</v>
      </c>
      <c r="G229" s="16">
        <v>-1665</v>
      </c>
      <c r="H229" s="16">
        <v>0</v>
      </c>
      <c r="I229" s="16">
        <v>25231</v>
      </c>
      <c r="J229" s="15"/>
      <c r="K229" s="15"/>
      <c r="L229" s="16">
        <v>0</v>
      </c>
      <c r="N229" s="23" t="s">
        <v>122</v>
      </c>
    </row>
    <row r="230" spans="1:15" x14ac:dyDescent="0.25">
      <c r="A230" s="33" t="s">
        <v>110</v>
      </c>
      <c r="B230" s="15"/>
      <c r="C230" s="16">
        <v>-3364</v>
      </c>
      <c r="D230" s="16">
        <v>0</v>
      </c>
      <c r="E230" s="16">
        <v>0</v>
      </c>
      <c r="F230" s="16">
        <v>0</v>
      </c>
      <c r="G230" s="16">
        <v>24123</v>
      </c>
      <c r="H230" s="16">
        <v>0</v>
      </c>
      <c r="I230" s="16">
        <v>1108</v>
      </c>
      <c r="J230" s="15"/>
      <c r="K230" s="15"/>
      <c r="L230" s="16">
        <v>0</v>
      </c>
      <c r="N230" s="23" t="s">
        <v>123</v>
      </c>
    </row>
    <row r="231" spans="1:15" x14ac:dyDescent="0.25">
      <c r="A231" s="33" t="s">
        <v>111</v>
      </c>
      <c r="B231" s="15"/>
      <c r="C231" s="16">
        <v>2104</v>
      </c>
      <c r="D231" s="16">
        <v>0</v>
      </c>
      <c r="E231" s="16">
        <v>0</v>
      </c>
      <c r="F231" s="16">
        <v>0</v>
      </c>
      <c r="G231" s="16">
        <v>-2101</v>
      </c>
      <c r="H231" s="16">
        <v>0</v>
      </c>
      <c r="I231" s="16">
        <v>3209</v>
      </c>
      <c r="J231" s="15"/>
      <c r="K231" s="15"/>
      <c r="L231" s="16">
        <v>0</v>
      </c>
      <c r="N231" s="23" t="s">
        <v>124</v>
      </c>
    </row>
    <row r="232" spans="1:15" x14ac:dyDescent="0.25">
      <c r="A232" s="33" t="s">
        <v>112</v>
      </c>
      <c r="B232" s="15"/>
      <c r="C232" s="16">
        <v>-2403</v>
      </c>
      <c r="D232" s="16">
        <v>0</v>
      </c>
      <c r="E232" s="16">
        <v>0</v>
      </c>
      <c r="F232" s="16">
        <v>0</v>
      </c>
      <c r="G232" s="16">
        <v>2403</v>
      </c>
      <c r="H232" s="16">
        <v>0</v>
      </c>
      <c r="I232" s="16">
        <v>806</v>
      </c>
      <c r="J232" s="15"/>
      <c r="K232" s="15"/>
      <c r="L232" s="16">
        <v>0</v>
      </c>
      <c r="N232" s="23" t="s">
        <v>125</v>
      </c>
    </row>
    <row r="233" spans="1:15" ht="13" thickBot="1" x14ac:dyDescent="0.3">
      <c r="A233" s="41" t="s">
        <v>113</v>
      </c>
      <c r="C233" s="42">
        <v>2819</v>
      </c>
      <c r="D233" s="42">
        <v>0</v>
      </c>
      <c r="E233" s="42">
        <v>0</v>
      </c>
      <c r="F233" s="42">
        <v>0</v>
      </c>
      <c r="G233" s="42">
        <v>-2768</v>
      </c>
      <c r="H233" s="42">
        <v>0</v>
      </c>
      <c r="I233" s="42">
        <v>3574</v>
      </c>
      <c r="J233" s="2"/>
      <c r="K233" s="2"/>
      <c r="L233" s="42">
        <v>0</v>
      </c>
      <c r="N233" s="43" t="s">
        <v>113</v>
      </c>
    </row>
    <row r="234" spans="1:15" ht="13" x14ac:dyDescent="0.3">
      <c r="A234" s="37">
        <v>2009</v>
      </c>
      <c r="B234" s="15"/>
      <c r="C234" s="16"/>
      <c r="D234" s="16"/>
      <c r="E234" s="16"/>
      <c r="F234" s="16"/>
      <c r="G234" s="16"/>
      <c r="H234" s="16"/>
      <c r="I234" s="16"/>
      <c r="M234" s="3"/>
      <c r="N234" s="37">
        <v>2009</v>
      </c>
    </row>
    <row r="235" spans="1:15" x14ac:dyDescent="0.25">
      <c r="A235" s="33" t="s">
        <v>102</v>
      </c>
      <c r="B235" s="16"/>
      <c r="C235" s="16">
        <v>-1244</v>
      </c>
      <c r="D235" s="16">
        <v>0</v>
      </c>
      <c r="E235" s="16">
        <v>0</v>
      </c>
      <c r="F235" s="16">
        <v>0</v>
      </c>
      <c r="G235" s="16">
        <v>1244</v>
      </c>
      <c r="H235" s="16">
        <v>0</v>
      </c>
      <c r="I235" s="16">
        <v>2330</v>
      </c>
      <c r="J235" s="15"/>
      <c r="K235" s="15"/>
      <c r="L235" s="16">
        <v>0</v>
      </c>
      <c r="N235" s="23" t="s">
        <v>115</v>
      </c>
      <c r="O235" s="10"/>
    </row>
    <row r="236" spans="1:15" x14ac:dyDescent="0.25">
      <c r="A236" s="33" t="s">
        <v>103</v>
      </c>
      <c r="B236" s="15"/>
      <c r="C236" s="16">
        <v>2607</v>
      </c>
      <c r="D236" s="16">
        <v>0</v>
      </c>
      <c r="E236" s="16">
        <v>2676</v>
      </c>
      <c r="F236" s="16">
        <v>0</v>
      </c>
      <c r="G236" s="16">
        <v>69</v>
      </c>
      <c r="H236" s="16">
        <v>0</v>
      </c>
      <c r="I236" s="16">
        <v>2261</v>
      </c>
      <c r="J236" s="15"/>
      <c r="K236" s="15"/>
      <c r="L236" s="16">
        <v>0</v>
      </c>
      <c r="N236" s="23" t="s">
        <v>116</v>
      </c>
      <c r="O236" s="10"/>
    </row>
    <row r="237" spans="1:15" x14ac:dyDescent="0.25">
      <c r="A237" s="33" t="s">
        <v>104</v>
      </c>
      <c r="B237" s="15"/>
      <c r="C237" s="16">
        <v>-1462</v>
      </c>
      <c r="D237" s="16">
        <v>0</v>
      </c>
      <c r="E237" s="16">
        <v>0</v>
      </c>
      <c r="F237" s="16">
        <v>0</v>
      </c>
      <c r="G237" s="16">
        <v>1462</v>
      </c>
      <c r="H237" s="16">
        <v>0</v>
      </c>
      <c r="I237" s="16">
        <v>799</v>
      </c>
      <c r="J237" s="15"/>
      <c r="K237" s="15"/>
      <c r="L237" s="16">
        <v>0</v>
      </c>
      <c r="N237" s="23" t="s">
        <v>117</v>
      </c>
      <c r="O237" s="10"/>
    </row>
    <row r="238" spans="1:15" x14ac:dyDescent="0.25">
      <c r="A238" s="33" t="s">
        <v>105</v>
      </c>
      <c r="B238" s="15"/>
      <c r="C238" s="16">
        <v>2010</v>
      </c>
      <c r="D238" s="16">
        <v>0</v>
      </c>
      <c r="E238" s="16">
        <v>0</v>
      </c>
      <c r="F238" s="16">
        <v>0</v>
      </c>
      <c r="G238" s="16">
        <v>-2010</v>
      </c>
      <c r="H238" s="16">
        <v>0</v>
      </c>
      <c r="I238" s="16">
        <v>2809</v>
      </c>
      <c r="J238" s="15"/>
      <c r="K238" s="15"/>
      <c r="L238" s="16">
        <v>0</v>
      </c>
      <c r="N238" s="23" t="s">
        <v>118</v>
      </c>
      <c r="O238" s="10"/>
    </row>
    <row r="239" spans="1:15" x14ac:dyDescent="0.25">
      <c r="A239" s="33" t="s">
        <v>106</v>
      </c>
      <c r="B239" s="15"/>
      <c r="C239" s="16">
        <v>1317</v>
      </c>
      <c r="D239" s="16">
        <v>0</v>
      </c>
      <c r="E239" s="16">
        <v>0</v>
      </c>
      <c r="F239" s="16">
        <v>0</v>
      </c>
      <c r="G239" s="16">
        <v>-1317</v>
      </c>
      <c r="H239" s="16">
        <v>0</v>
      </c>
      <c r="I239" s="16">
        <v>4126</v>
      </c>
      <c r="J239" s="15"/>
      <c r="K239" s="15"/>
      <c r="L239" s="16">
        <v>0</v>
      </c>
      <c r="N239" s="23" t="s">
        <v>119</v>
      </c>
      <c r="O239" s="10"/>
    </row>
    <row r="240" spans="1:15" x14ac:dyDescent="0.25">
      <c r="A240" s="33" t="s">
        <v>107</v>
      </c>
      <c r="B240" s="15"/>
      <c r="C240" s="16">
        <v>1896</v>
      </c>
      <c r="D240" s="16">
        <v>0</v>
      </c>
      <c r="E240" s="16">
        <v>4876</v>
      </c>
      <c r="F240" s="16">
        <v>0</v>
      </c>
      <c r="G240" s="16">
        <v>2980</v>
      </c>
      <c r="H240" s="16">
        <v>0</v>
      </c>
      <c r="I240" s="16">
        <v>1146</v>
      </c>
      <c r="J240" s="15"/>
      <c r="K240" s="15"/>
      <c r="L240" s="16">
        <v>0</v>
      </c>
      <c r="N240" s="23" t="s">
        <v>120</v>
      </c>
      <c r="O240" s="10"/>
    </row>
    <row r="241" spans="1:15" x14ac:dyDescent="0.25">
      <c r="A241" s="33" t="s">
        <v>108</v>
      </c>
      <c r="B241" s="15"/>
      <c r="C241" s="16">
        <v>653</v>
      </c>
      <c r="D241" s="16">
        <v>0</v>
      </c>
      <c r="E241" s="16">
        <v>0</v>
      </c>
      <c r="F241" s="16">
        <v>0</v>
      </c>
      <c r="G241" s="16">
        <v>-653</v>
      </c>
      <c r="H241" s="16">
        <v>0</v>
      </c>
      <c r="I241" s="16">
        <v>1799</v>
      </c>
      <c r="J241" s="15"/>
      <c r="K241" s="15"/>
      <c r="L241" s="16">
        <v>0</v>
      </c>
      <c r="N241" s="23" t="s">
        <v>121</v>
      </c>
      <c r="O241" s="10"/>
    </row>
    <row r="242" spans="1:15" x14ac:dyDescent="0.25">
      <c r="A242" s="33" t="s">
        <v>109</v>
      </c>
      <c r="B242" s="15"/>
      <c r="C242" s="16">
        <v>-625</v>
      </c>
      <c r="D242" s="16">
        <v>0</v>
      </c>
      <c r="E242" s="16">
        <v>0</v>
      </c>
      <c r="F242" s="16">
        <v>0</v>
      </c>
      <c r="G242" s="16">
        <v>625</v>
      </c>
      <c r="H242" s="16">
        <v>0</v>
      </c>
      <c r="I242" s="16">
        <v>1174</v>
      </c>
      <c r="J242" s="15"/>
      <c r="K242" s="15"/>
      <c r="L242" s="16">
        <v>0</v>
      </c>
      <c r="N242" s="23" t="s">
        <v>122</v>
      </c>
      <c r="O242" s="10"/>
    </row>
    <row r="243" spans="1:15" x14ac:dyDescent="0.25">
      <c r="A243" s="33" t="s">
        <v>110</v>
      </c>
      <c r="B243" s="15"/>
      <c r="C243" s="16">
        <v>1846</v>
      </c>
      <c r="D243" s="16">
        <v>0</v>
      </c>
      <c r="E243" s="16">
        <v>0</v>
      </c>
      <c r="F243" s="16">
        <v>0</v>
      </c>
      <c r="G243" s="16">
        <v>-1846</v>
      </c>
      <c r="H243" s="16">
        <v>0</v>
      </c>
      <c r="I243" s="16">
        <v>3020</v>
      </c>
      <c r="J243" s="15"/>
      <c r="K243" s="15"/>
      <c r="L243" s="16">
        <v>0</v>
      </c>
      <c r="N243" s="23" t="s">
        <v>123</v>
      </c>
      <c r="O243" s="10"/>
    </row>
    <row r="244" spans="1:15" x14ac:dyDescent="0.25">
      <c r="A244" s="33" t="s">
        <v>111</v>
      </c>
      <c r="B244" s="15"/>
      <c r="C244" s="16">
        <v>-2679</v>
      </c>
      <c r="D244" s="16">
        <v>0</v>
      </c>
      <c r="E244" s="16">
        <v>0</v>
      </c>
      <c r="F244" s="16">
        <v>0</v>
      </c>
      <c r="G244" s="16">
        <v>2679</v>
      </c>
      <c r="H244" s="16">
        <v>0</v>
      </c>
      <c r="I244" s="16">
        <v>341</v>
      </c>
      <c r="J244" s="15"/>
      <c r="K244" s="15"/>
      <c r="L244" s="16">
        <v>0</v>
      </c>
      <c r="N244" s="23" t="s">
        <v>124</v>
      </c>
      <c r="O244" s="10"/>
    </row>
    <row r="245" spans="1:15" x14ac:dyDescent="0.25">
      <c r="A245" s="33" t="s">
        <v>112</v>
      </c>
      <c r="B245" s="15"/>
      <c r="C245" s="16">
        <v>1850</v>
      </c>
      <c r="D245" s="16">
        <v>0</v>
      </c>
      <c r="E245" s="16">
        <v>0</v>
      </c>
      <c r="F245" s="16">
        <v>0</v>
      </c>
      <c r="G245" s="16">
        <v>-1850</v>
      </c>
      <c r="H245" s="16">
        <v>0</v>
      </c>
      <c r="I245" s="16">
        <v>2191</v>
      </c>
      <c r="J245" s="15"/>
      <c r="K245" s="15"/>
      <c r="L245" s="16">
        <v>0</v>
      </c>
      <c r="N245" s="23" t="s">
        <v>125</v>
      </c>
      <c r="O245" s="10"/>
    </row>
    <row r="246" spans="1:15" ht="13" thickBot="1" x14ac:dyDescent="0.3">
      <c r="A246" s="41" t="s">
        <v>113</v>
      </c>
      <c r="C246" s="42">
        <v>5657</v>
      </c>
      <c r="D246" s="42">
        <v>0</v>
      </c>
      <c r="E246" s="42">
        <v>3177</v>
      </c>
      <c r="F246" s="42">
        <v>0</v>
      </c>
      <c r="G246" s="42">
        <v>-2480</v>
      </c>
      <c r="H246" s="42">
        <v>0</v>
      </c>
      <c r="I246" s="42">
        <v>4671</v>
      </c>
      <c r="J246" s="2"/>
      <c r="K246" s="2"/>
      <c r="L246" s="42">
        <v>0</v>
      </c>
      <c r="N246" s="43" t="s">
        <v>113</v>
      </c>
    </row>
    <row r="247" spans="1:15" ht="13" x14ac:dyDescent="0.3">
      <c r="A247" s="37">
        <v>2010</v>
      </c>
      <c r="B247" s="15"/>
      <c r="C247" s="16"/>
      <c r="D247" s="16"/>
      <c r="E247" s="16"/>
      <c r="F247" s="16"/>
      <c r="G247" s="16"/>
      <c r="H247" s="16"/>
      <c r="I247" s="16"/>
      <c r="M247" s="3"/>
      <c r="N247" s="37">
        <v>2010</v>
      </c>
    </row>
    <row r="248" spans="1:15" x14ac:dyDescent="0.25">
      <c r="A248" s="33" t="s">
        <v>102</v>
      </c>
      <c r="B248" s="15"/>
      <c r="C248" s="16">
        <v>1610</v>
      </c>
      <c r="D248" s="16">
        <v>0</v>
      </c>
      <c r="E248" s="16">
        <v>5018</v>
      </c>
      <c r="F248" s="16">
        <v>0</v>
      </c>
      <c r="G248" s="16">
        <v>3408</v>
      </c>
      <c r="H248" s="16">
        <v>0</v>
      </c>
      <c r="I248" s="16">
        <v>1263</v>
      </c>
      <c r="J248" s="15"/>
      <c r="K248" s="15"/>
      <c r="L248" s="16">
        <v>0</v>
      </c>
      <c r="N248" s="23" t="s">
        <v>115</v>
      </c>
      <c r="O248" s="10"/>
    </row>
    <row r="249" spans="1:15" x14ac:dyDescent="0.25">
      <c r="A249" s="33" t="s">
        <v>103</v>
      </c>
      <c r="B249" s="15"/>
      <c r="C249" s="16">
        <v>2588</v>
      </c>
      <c r="D249" s="16">
        <v>0</v>
      </c>
      <c r="E249" s="16">
        <v>0</v>
      </c>
      <c r="F249" s="16">
        <v>0</v>
      </c>
      <c r="G249" s="16">
        <v>-2588</v>
      </c>
      <c r="H249" s="16">
        <v>0</v>
      </c>
      <c r="I249" s="16">
        <v>3851</v>
      </c>
      <c r="J249" s="15"/>
      <c r="K249" s="15"/>
      <c r="L249" s="16">
        <v>0</v>
      </c>
      <c r="N249" s="23" t="s">
        <v>116</v>
      </c>
      <c r="O249" s="10"/>
    </row>
    <row r="250" spans="1:15" x14ac:dyDescent="0.25">
      <c r="A250" s="33" t="s">
        <v>104</v>
      </c>
      <c r="B250" s="15"/>
      <c r="C250" s="16">
        <v>1769</v>
      </c>
      <c r="D250" s="16">
        <v>0</v>
      </c>
      <c r="E250" s="16">
        <v>3045</v>
      </c>
      <c r="F250" s="16">
        <v>0</v>
      </c>
      <c r="G250" s="16">
        <v>1276</v>
      </c>
      <c r="H250" s="16">
        <v>0</v>
      </c>
      <c r="I250" s="16">
        <v>2575</v>
      </c>
      <c r="J250" s="15"/>
      <c r="K250" s="15"/>
      <c r="L250" s="16">
        <v>0</v>
      </c>
      <c r="N250" s="23" t="s">
        <v>117</v>
      </c>
      <c r="O250" s="10"/>
    </row>
    <row r="251" spans="1:15" x14ac:dyDescent="0.25">
      <c r="A251" s="33" t="s">
        <v>105</v>
      </c>
      <c r="B251" s="15"/>
      <c r="C251" s="16">
        <v>5277</v>
      </c>
      <c r="D251" s="16">
        <v>0</v>
      </c>
      <c r="E251" s="16">
        <v>4329</v>
      </c>
      <c r="F251" s="16">
        <v>0</v>
      </c>
      <c r="G251" s="16">
        <v>-948</v>
      </c>
      <c r="H251" s="16">
        <v>0</v>
      </c>
      <c r="I251" s="16">
        <v>3523</v>
      </c>
      <c r="J251" s="15"/>
      <c r="K251" s="15"/>
      <c r="L251" s="16">
        <v>0</v>
      </c>
      <c r="N251" s="23" t="s">
        <v>118</v>
      </c>
      <c r="O251" s="10"/>
    </row>
    <row r="252" spans="1:15" x14ac:dyDescent="0.25">
      <c r="A252" s="33" t="s">
        <v>106</v>
      </c>
      <c r="B252" s="15"/>
      <c r="C252" s="16">
        <v>1166</v>
      </c>
      <c r="D252" s="16">
        <v>0</v>
      </c>
      <c r="E252" s="16">
        <v>0</v>
      </c>
      <c r="F252" s="16">
        <v>0</v>
      </c>
      <c r="G252" s="16">
        <v>-1166</v>
      </c>
      <c r="H252" s="16">
        <v>0</v>
      </c>
      <c r="I252" s="16">
        <v>4689</v>
      </c>
      <c r="J252" s="15"/>
      <c r="K252" s="15"/>
      <c r="L252" s="16">
        <v>0</v>
      </c>
      <c r="N252" s="23" t="s">
        <v>119</v>
      </c>
      <c r="O252" s="10"/>
    </row>
    <row r="253" spans="1:15" x14ac:dyDescent="0.25">
      <c r="A253" s="33" t="s">
        <v>107</v>
      </c>
      <c r="B253" s="15"/>
      <c r="C253" s="16">
        <v>2893</v>
      </c>
      <c r="D253" s="16">
        <v>0</v>
      </c>
      <c r="E253" s="16">
        <v>5364</v>
      </c>
      <c r="F253" s="16">
        <v>0</v>
      </c>
      <c r="G253" s="16">
        <v>2471</v>
      </c>
      <c r="H253" s="16">
        <v>0</v>
      </c>
      <c r="I253" s="16">
        <v>2218</v>
      </c>
      <c r="J253" s="15"/>
      <c r="K253" s="15"/>
      <c r="L253" s="16">
        <v>0</v>
      </c>
      <c r="N253" s="23" t="s">
        <v>120</v>
      </c>
      <c r="O253" s="10"/>
    </row>
    <row r="254" spans="1:15" x14ac:dyDescent="0.25">
      <c r="A254" s="33" t="s">
        <v>129</v>
      </c>
      <c r="B254" s="15"/>
      <c r="C254" s="16">
        <v>215</v>
      </c>
      <c r="D254" s="16">
        <v>0</v>
      </c>
      <c r="E254" s="16">
        <v>741</v>
      </c>
      <c r="F254" s="16">
        <v>0</v>
      </c>
      <c r="G254" s="16">
        <v>527</v>
      </c>
      <c r="H254" s="16">
        <v>0</v>
      </c>
      <c r="I254" s="16">
        <v>1691</v>
      </c>
      <c r="J254" s="15"/>
      <c r="K254" s="15"/>
      <c r="L254" s="16">
        <v>0</v>
      </c>
      <c r="N254" s="23" t="s">
        <v>121</v>
      </c>
    </row>
    <row r="255" spans="1:15" x14ac:dyDescent="0.25">
      <c r="A255" s="33" t="s">
        <v>122</v>
      </c>
      <c r="C255" s="16">
        <v>-868</v>
      </c>
      <c r="D255" s="16">
        <v>0</v>
      </c>
      <c r="E255" s="16">
        <v>0</v>
      </c>
      <c r="F255" s="16">
        <v>0</v>
      </c>
      <c r="G255" s="16">
        <v>868</v>
      </c>
      <c r="H255" s="16">
        <v>0</v>
      </c>
      <c r="I255" s="16">
        <v>823</v>
      </c>
      <c r="J255" s="15"/>
      <c r="K255" s="15"/>
      <c r="L255" s="16">
        <v>0</v>
      </c>
      <c r="N255" s="23" t="s">
        <v>122</v>
      </c>
    </row>
    <row r="256" spans="1:15" x14ac:dyDescent="0.25">
      <c r="A256" s="33" t="s">
        <v>123</v>
      </c>
      <c r="C256" s="16">
        <v>194</v>
      </c>
      <c r="D256" s="16">
        <v>0</v>
      </c>
      <c r="E256" s="16">
        <v>0</v>
      </c>
      <c r="F256" s="16">
        <v>0</v>
      </c>
      <c r="G256" s="16">
        <v>-194</v>
      </c>
      <c r="H256" s="16">
        <v>0</v>
      </c>
      <c r="I256" s="16">
        <v>1017</v>
      </c>
      <c r="J256" s="15"/>
      <c r="K256" s="15"/>
      <c r="L256" s="16">
        <v>0</v>
      </c>
      <c r="N256" s="23" t="s">
        <v>123</v>
      </c>
    </row>
    <row r="257" spans="1:14" x14ac:dyDescent="0.25">
      <c r="A257" s="33" t="s">
        <v>131</v>
      </c>
      <c r="C257" s="3">
        <v>8964</v>
      </c>
      <c r="D257" s="3">
        <v>0</v>
      </c>
      <c r="E257" s="3">
        <v>5138</v>
      </c>
      <c r="F257" s="3">
        <v>0</v>
      </c>
      <c r="G257" s="3">
        <v>-3826</v>
      </c>
      <c r="H257" s="16">
        <v>0</v>
      </c>
      <c r="I257" s="16">
        <v>4843</v>
      </c>
      <c r="J257" s="15"/>
      <c r="K257" s="15"/>
      <c r="L257" s="16">
        <v>0</v>
      </c>
      <c r="N257" s="23" t="s">
        <v>124</v>
      </c>
    </row>
    <row r="258" spans="1:14" x14ac:dyDescent="0.25">
      <c r="A258" s="33" t="s">
        <v>125</v>
      </c>
      <c r="C258" s="3">
        <v>8796</v>
      </c>
      <c r="D258" s="3">
        <v>0</v>
      </c>
      <c r="E258" s="3">
        <v>10093</v>
      </c>
      <c r="F258" s="3">
        <v>0</v>
      </c>
      <c r="G258" s="3">
        <v>1297</v>
      </c>
      <c r="H258" s="16">
        <v>0</v>
      </c>
      <c r="I258" s="16">
        <v>3546</v>
      </c>
      <c r="J258" s="15"/>
      <c r="K258" s="15"/>
      <c r="L258" s="16">
        <v>0</v>
      </c>
      <c r="N258" s="23" t="s">
        <v>125</v>
      </c>
    </row>
    <row r="259" spans="1:14" ht="13" thickBot="1" x14ac:dyDescent="0.3">
      <c r="A259" s="41" t="s">
        <v>113</v>
      </c>
      <c r="C259" s="42">
        <v>7904</v>
      </c>
      <c r="D259" s="42">
        <v>0</v>
      </c>
      <c r="E259" s="42">
        <v>4938</v>
      </c>
      <c r="F259" s="42">
        <v>0</v>
      </c>
      <c r="G259" s="42">
        <v>-2965</v>
      </c>
      <c r="H259" s="42">
        <v>0</v>
      </c>
      <c r="I259" s="42">
        <v>6511</v>
      </c>
      <c r="J259" s="2"/>
      <c r="K259" s="2"/>
      <c r="L259" s="42">
        <v>0</v>
      </c>
      <c r="N259" s="43" t="s">
        <v>113</v>
      </c>
    </row>
    <row r="260" spans="1:14" ht="13" x14ac:dyDescent="0.3">
      <c r="A260" s="37">
        <v>2011</v>
      </c>
      <c r="B260" s="15"/>
      <c r="C260" s="16"/>
      <c r="D260" s="16"/>
      <c r="E260" s="16"/>
      <c r="F260" s="16"/>
      <c r="G260" s="16"/>
      <c r="H260" s="16"/>
      <c r="I260" s="16"/>
      <c r="M260" s="3"/>
      <c r="N260" s="37">
        <v>2011</v>
      </c>
    </row>
    <row r="261" spans="1:14" x14ac:dyDescent="0.25">
      <c r="A261" s="33" t="s">
        <v>102</v>
      </c>
      <c r="C261" s="3">
        <v>0</v>
      </c>
      <c r="D261" s="3">
        <v>0</v>
      </c>
      <c r="E261" s="3">
        <v>0</v>
      </c>
      <c r="F261" s="3">
        <v>0</v>
      </c>
      <c r="G261" s="3">
        <v>6511</v>
      </c>
      <c r="H261" s="16">
        <v>0</v>
      </c>
      <c r="I261" s="16">
        <v>0</v>
      </c>
      <c r="J261" s="15"/>
      <c r="K261" s="15"/>
      <c r="L261" s="16">
        <v>0</v>
      </c>
      <c r="N261" s="23" t="s">
        <v>115</v>
      </c>
    </row>
    <row r="262" spans="1:14" x14ac:dyDescent="0.25">
      <c r="A262" s="33" t="s">
        <v>103</v>
      </c>
      <c r="C262" s="3">
        <v>0</v>
      </c>
      <c r="D262" s="3">
        <v>0</v>
      </c>
      <c r="E262" s="3">
        <v>0</v>
      </c>
      <c r="F262" s="3">
        <v>0</v>
      </c>
      <c r="G262" s="3">
        <v>0</v>
      </c>
      <c r="H262" s="16">
        <v>0</v>
      </c>
      <c r="I262" s="16">
        <v>0</v>
      </c>
      <c r="J262" s="15"/>
      <c r="K262" s="15"/>
      <c r="L262" s="16">
        <v>0</v>
      </c>
      <c r="N262" s="23" t="s">
        <v>116</v>
      </c>
    </row>
    <row r="263" spans="1:14" x14ac:dyDescent="0.25">
      <c r="A263" s="33" t="s">
        <v>104</v>
      </c>
      <c r="C263" s="3">
        <v>0</v>
      </c>
      <c r="D263" s="3">
        <v>0</v>
      </c>
      <c r="E263" s="3">
        <v>0</v>
      </c>
      <c r="F263" s="3">
        <v>0</v>
      </c>
      <c r="G263" s="3">
        <v>0</v>
      </c>
      <c r="H263" s="16">
        <v>0</v>
      </c>
      <c r="I263" s="16">
        <v>0</v>
      </c>
      <c r="J263" s="15"/>
      <c r="K263" s="15"/>
      <c r="L263" s="16">
        <v>0</v>
      </c>
      <c r="N263" s="23" t="s">
        <v>117</v>
      </c>
    </row>
    <row r="264" spans="1:14" x14ac:dyDescent="0.25">
      <c r="A264" s="33" t="s">
        <v>105</v>
      </c>
      <c r="C264" s="3">
        <v>0</v>
      </c>
      <c r="D264" s="3">
        <v>0</v>
      </c>
      <c r="E264" s="3">
        <v>0</v>
      </c>
      <c r="F264" s="3">
        <v>0</v>
      </c>
      <c r="G264" s="3">
        <v>0</v>
      </c>
      <c r="H264" s="16">
        <v>0</v>
      </c>
      <c r="I264" s="16">
        <v>0</v>
      </c>
      <c r="J264" s="15"/>
      <c r="K264" s="15"/>
      <c r="L264" s="16">
        <v>0</v>
      </c>
      <c r="N264" s="23" t="s">
        <v>118</v>
      </c>
    </row>
    <row r="265" spans="1:14" x14ac:dyDescent="0.25">
      <c r="A265" s="33" t="s">
        <v>137</v>
      </c>
      <c r="C265" s="3">
        <v>0</v>
      </c>
      <c r="D265" s="3">
        <v>0</v>
      </c>
      <c r="E265" s="3">
        <v>0</v>
      </c>
      <c r="F265" s="3">
        <v>0</v>
      </c>
      <c r="G265" s="3">
        <v>0</v>
      </c>
      <c r="H265" s="16">
        <v>0</v>
      </c>
      <c r="I265" s="16">
        <v>0</v>
      </c>
      <c r="J265" s="15"/>
      <c r="K265" s="15"/>
      <c r="L265" s="16">
        <v>0</v>
      </c>
      <c r="N265" s="23" t="s">
        <v>119</v>
      </c>
    </row>
    <row r="266" spans="1:14" x14ac:dyDescent="0.25">
      <c r="A266" s="33" t="s">
        <v>138</v>
      </c>
      <c r="C266" s="3">
        <v>0</v>
      </c>
      <c r="D266" s="3">
        <v>0</v>
      </c>
      <c r="E266" s="3">
        <v>0</v>
      </c>
      <c r="F266" s="3">
        <v>0</v>
      </c>
      <c r="G266" s="3">
        <v>0</v>
      </c>
      <c r="H266" s="16">
        <v>0</v>
      </c>
      <c r="I266" s="16">
        <v>0</v>
      </c>
      <c r="J266" s="15"/>
      <c r="K266" s="15"/>
      <c r="L266" s="16">
        <v>0</v>
      </c>
      <c r="N266" s="23" t="s">
        <v>120</v>
      </c>
    </row>
    <row r="267" spans="1:14" x14ac:dyDescent="0.25">
      <c r="A267" s="33" t="s">
        <v>129</v>
      </c>
      <c r="C267" s="3">
        <v>0</v>
      </c>
      <c r="D267" s="3">
        <v>0</v>
      </c>
      <c r="E267" s="3">
        <v>0</v>
      </c>
      <c r="F267" s="3">
        <v>0</v>
      </c>
      <c r="G267" s="3">
        <v>0</v>
      </c>
      <c r="H267" s="16">
        <v>0</v>
      </c>
      <c r="I267" s="16">
        <v>0</v>
      </c>
      <c r="J267" s="15"/>
      <c r="K267" s="15"/>
      <c r="L267" s="16">
        <v>0</v>
      </c>
      <c r="N267" s="23" t="s">
        <v>121</v>
      </c>
    </row>
    <row r="268" spans="1:14" x14ac:dyDescent="0.25">
      <c r="A268" s="33" t="s">
        <v>122</v>
      </c>
      <c r="C268" s="3">
        <v>0</v>
      </c>
      <c r="D268" s="3">
        <v>0</v>
      </c>
      <c r="E268" s="3">
        <v>0</v>
      </c>
      <c r="F268" s="3">
        <v>0</v>
      </c>
      <c r="G268" s="3">
        <v>0</v>
      </c>
      <c r="H268" s="16">
        <v>0</v>
      </c>
      <c r="I268" s="16">
        <v>0</v>
      </c>
      <c r="J268" s="15"/>
      <c r="K268" s="15"/>
      <c r="L268" s="16">
        <v>0</v>
      </c>
      <c r="N268" s="23" t="s">
        <v>122</v>
      </c>
    </row>
    <row r="269" spans="1:14" x14ac:dyDescent="0.25">
      <c r="A269" s="33" t="s">
        <v>123</v>
      </c>
      <c r="C269" s="3">
        <v>0</v>
      </c>
      <c r="D269" s="3">
        <v>0</v>
      </c>
      <c r="E269" s="3">
        <v>0</v>
      </c>
      <c r="F269" s="3">
        <v>0</v>
      </c>
      <c r="G269" s="3">
        <v>0</v>
      </c>
      <c r="H269" s="16">
        <v>0</v>
      </c>
      <c r="I269" s="16">
        <v>0</v>
      </c>
      <c r="J269" s="15"/>
      <c r="K269" s="15"/>
      <c r="L269" s="16">
        <v>0</v>
      </c>
      <c r="N269" s="23" t="s">
        <v>123</v>
      </c>
    </row>
    <row r="270" spans="1:14" x14ac:dyDescent="0.25">
      <c r="A270" s="33" t="s">
        <v>131</v>
      </c>
      <c r="C270" s="3">
        <v>0</v>
      </c>
      <c r="D270" s="3">
        <v>0</v>
      </c>
      <c r="E270" s="3">
        <v>0</v>
      </c>
      <c r="F270" s="3">
        <v>0</v>
      </c>
      <c r="G270" s="3">
        <v>0</v>
      </c>
      <c r="H270" s="16">
        <v>0</v>
      </c>
      <c r="I270" s="16">
        <v>0</v>
      </c>
      <c r="J270" s="15"/>
      <c r="K270" s="15"/>
      <c r="L270" s="16">
        <v>0</v>
      </c>
      <c r="N270" s="23" t="s">
        <v>124</v>
      </c>
    </row>
    <row r="271" spans="1:14" x14ac:dyDescent="0.25">
      <c r="A271" s="33" t="s">
        <v>125</v>
      </c>
      <c r="C271" s="3">
        <v>0</v>
      </c>
      <c r="D271" s="3">
        <v>0</v>
      </c>
      <c r="E271" s="3">
        <v>0</v>
      </c>
      <c r="F271" s="3">
        <v>0</v>
      </c>
      <c r="G271" s="3">
        <v>0</v>
      </c>
      <c r="H271" s="16">
        <v>0</v>
      </c>
      <c r="I271" s="16">
        <v>0</v>
      </c>
      <c r="J271" s="15"/>
      <c r="K271" s="15"/>
      <c r="L271" s="16">
        <v>0</v>
      </c>
      <c r="N271" s="23" t="s">
        <v>125</v>
      </c>
    </row>
    <row r="272" spans="1:14" ht="13" thickBot="1" x14ac:dyDescent="0.3">
      <c r="A272" s="41" t="s">
        <v>113</v>
      </c>
      <c r="C272" s="42">
        <v>0</v>
      </c>
      <c r="D272" s="42">
        <v>0</v>
      </c>
      <c r="E272" s="42">
        <v>0</v>
      </c>
      <c r="F272" s="42">
        <v>0</v>
      </c>
      <c r="G272" s="42">
        <v>0</v>
      </c>
      <c r="H272" s="42">
        <v>0</v>
      </c>
      <c r="I272" s="42">
        <v>0</v>
      </c>
      <c r="J272" s="2"/>
      <c r="K272" s="2"/>
      <c r="L272" s="42">
        <v>0</v>
      </c>
      <c r="N272" s="43" t="s">
        <v>113</v>
      </c>
    </row>
    <row r="273" spans="1:14" ht="13" x14ac:dyDescent="0.3">
      <c r="A273" s="37">
        <v>2012</v>
      </c>
      <c r="B273" s="15"/>
      <c r="C273" s="16"/>
      <c r="D273" s="16"/>
      <c r="E273" s="16"/>
      <c r="F273" s="16"/>
      <c r="G273" s="16"/>
      <c r="H273" s="16"/>
      <c r="I273" s="16"/>
      <c r="M273" s="3"/>
      <c r="N273" s="37">
        <v>2012</v>
      </c>
    </row>
    <row r="274" spans="1:14" x14ac:dyDescent="0.25">
      <c r="A274" s="33" t="s">
        <v>153</v>
      </c>
      <c r="C274" s="3">
        <v>0</v>
      </c>
      <c r="D274" s="3">
        <v>0</v>
      </c>
      <c r="E274" s="3">
        <v>0</v>
      </c>
      <c r="F274" s="3">
        <v>0</v>
      </c>
      <c r="G274" s="3">
        <v>0</v>
      </c>
      <c r="H274" s="16">
        <v>0</v>
      </c>
      <c r="I274" s="16">
        <v>0</v>
      </c>
      <c r="J274" s="15"/>
      <c r="K274" s="15"/>
      <c r="L274" s="16">
        <v>0</v>
      </c>
      <c r="N274" s="23" t="s">
        <v>115</v>
      </c>
    </row>
    <row r="275" spans="1:14" x14ac:dyDescent="0.25">
      <c r="A275" s="33" t="s">
        <v>154</v>
      </c>
      <c r="C275" s="3">
        <v>0</v>
      </c>
      <c r="D275" s="3">
        <v>0</v>
      </c>
      <c r="E275" s="3">
        <v>0</v>
      </c>
      <c r="F275" s="3">
        <v>0</v>
      </c>
      <c r="G275" s="3">
        <v>0</v>
      </c>
      <c r="H275" s="16">
        <v>0</v>
      </c>
      <c r="I275" s="16">
        <v>0</v>
      </c>
      <c r="J275" s="15"/>
      <c r="K275" s="15"/>
      <c r="L275" s="16">
        <v>0</v>
      </c>
      <c r="N275" s="23" t="s">
        <v>116</v>
      </c>
    </row>
    <row r="276" spans="1:14" x14ac:dyDescent="0.25">
      <c r="A276" s="33" t="s">
        <v>155</v>
      </c>
      <c r="C276" s="3">
        <v>0</v>
      </c>
      <c r="D276" s="3">
        <v>0</v>
      </c>
      <c r="E276" s="3">
        <v>0</v>
      </c>
      <c r="F276" s="3">
        <v>0</v>
      </c>
      <c r="G276" s="3">
        <v>0</v>
      </c>
      <c r="H276" s="16">
        <v>0</v>
      </c>
      <c r="I276" s="16">
        <v>0</v>
      </c>
      <c r="J276" s="15"/>
      <c r="K276" s="15"/>
      <c r="L276" s="16">
        <v>0</v>
      </c>
      <c r="N276" s="23" t="s">
        <v>117</v>
      </c>
    </row>
    <row r="277" spans="1:14" x14ac:dyDescent="0.25">
      <c r="A277" s="33" t="s">
        <v>118</v>
      </c>
      <c r="C277" s="3">
        <v>0</v>
      </c>
      <c r="D277" s="3">
        <v>0</v>
      </c>
      <c r="E277" s="3">
        <v>0</v>
      </c>
      <c r="F277" s="3">
        <v>0</v>
      </c>
      <c r="G277" s="3">
        <v>0</v>
      </c>
      <c r="H277" s="16">
        <v>0</v>
      </c>
      <c r="I277" s="16">
        <v>0</v>
      </c>
      <c r="J277" s="15"/>
      <c r="K277" s="15"/>
      <c r="L277" s="16">
        <v>0</v>
      </c>
      <c r="N277" s="23" t="s">
        <v>118</v>
      </c>
    </row>
    <row r="278" spans="1:14" x14ac:dyDescent="0.25">
      <c r="A278" s="33" t="s">
        <v>137</v>
      </c>
      <c r="C278" s="3">
        <v>0</v>
      </c>
      <c r="D278" s="3">
        <v>0</v>
      </c>
      <c r="E278" s="3">
        <v>0</v>
      </c>
      <c r="F278" s="3">
        <v>0</v>
      </c>
      <c r="G278" s="3">
        <v>0</v>
      </c>
      <c r="H278" s="16">
        <v>0</v>
      </c>
      <c r="I278" s="16">
        <v>0</v>
      </c>
      <c r="J278" s="15"/>
      <c r="K278" s="15"/>
      <c r="L278" s="16">
        <v>0</v>
      </c>
      <c r="N278" s="23" t="s">
        <v>119</v>
      </c>
    </row>
    <row r="279" spans="1:14" x14ac:dyDescent="0.25">
      <c r="A279" s="33" t="s">
        <v>138</v>
      </c>
      <c r="C279" s="3">
        <v>0</v>
      </c>
      <c r="D279" s="3">
        <v>0</v>
      </c>
      <c r="E279" s="3">
        <v>0</v>
      </c>
      <c r="F279" s="3">
        <v>0</v>
      </c>
      <c r="G279" s="3">
        <v>0</v>
      </c>
      <c r="H279" s="16">
        <v>0</v>
      </c>
      <c r="I279" s="16">
        <v>0</v>
      </c>
      <c r="J279" s="15"/>
      <c r="K279" s="15"/>
      <c r="L279" s="16">
        <v>0</v>
      </c>
      <c r="N279" s="23" t="s">
        <v>120</v>
      </c>
    </row>
    <row r="280" spans="1:14" x14ac:dyDescent="0.25">
      <c r="A280" s="33" t="s">
        <v>129</v>
      </c>
      <c r="C280" s="3">
        <v>0</v>
      </c>
      <c r="D280" s="3">
        <v>0</v>
      </c>
      <c r="E280" s="3">
        <v>0</v>
      </c>
      <c r="F280" s="3">
        <v>0</v>
      </c>
      <c r="G280" s="3">
        <v>0</v>
      </c>
      <c r="H280" s="16">
        <v>0</v>
      </c>
      <c r="I280" s="16">
        <v>0</v>
      </c>
      <c r="J280" s="15"/>
      <c r="K280" s="15"/>
      <c r="L280" s="16">
        <v>0</v>
      </c>
      <c r="N280" s="23" t="s">
        <v>121</v>
      </c>
    </row>
    <row r="281" spans="1:14" x14ac:dyDescent="0.25">
      <c r="A281" s="33" t="s">
        <v>122</v>
      </c>
      <c r="C281" s="3">
        <v>0</v>
      </c>
      <c r="D281" s="3">
        <v>0</v>
      </c>
      <c r="E281" s="3">
        <v>0</v>
      </c>
      <c r="F281" s="3">
        <v>0</v>
      </c>
      <c r="G281" s="3">
        <v>0</v>
      </c>
      <c r="H281" s="16">
        <v>0</v>
      </c>
      <c r="I281" s="16">
        <v>0</v>
      </c>
      <c r="J281" s="15"/>
      <c r="K281" s="15"/>
      <c r="L281" s="16">
        <v>0</v>
      </c>
      <c r="N281" s="23" t="s">
        <v>122</v>
      </c>
    </row>
    <row r="282" spans="1:14" x14ac:dyDescent="0.25">
      <c r="A282" s="33" t="s">
        <v>123</v>
      </c>
      <c r="C282" s="3">
        <v>0</v>
      </c>
      <c r="D282" s="3">
        <v>0</v>
      </c>
      <c r="E282" s="3">
        <v>0</v>
      </c>
      <c r="F282" s="3">
        <v>0</v>
      </c>
      <c r="G282" s="3">
        <v>0</v>
      </c>
      <c r="H282" s="16">
        <v>0</v>
      </c>
      <c r="I282" s="16">
        <v>0</v>
      </c>
      <c r="J282" s="15"/>
      <c r="K282" s="15"/>
      <c r="L282" s="16">
        <v>0</v>
      </c>
      <c r="N282" s="23" t="s">
        <v>123</v>
      </c>
    </row>
    <row r="283" spans="1:14" x14ac:dyDescent="0.25">
      <c r="A283" s="33" t="s">
        <v>131</v>
      </c>
      <c r="C283" s="3">
        <v>0</v>
      </c>
      <c r="D283" s="3">
        <v>0</v>
      </c>
      <c r="E283" s="3">
        <v>0</v>
      </c>
      <c r="F283" s="3">
        <v>0</v>
      </c>
      <c r="G283" s="3">
        <v>0</v>
      </c>
      <c r="H283" s="16">
        <v>0</v>
      </c>
      <c r="I283" s="16">
        <v>0</v>
      </c>
      <c r="J283" s="15"/>
      <c r="K283" s="15"/>
      <c r="L283" s="16">
        <v>0</v>
      </c>
      <c r="N283" s="23" t="s">
        <v>124</v>
      </c>
    </row>
    <row r="284" spans="1:14" x14ac:dyDescent="0.25">
      <c r="A284" s="33" t="s">
        <v>125</v>
      </c>
      <c r="C284" s="3">
        <v>0</v>
      </c>
      <c r="D284" s="3">
        <v>0</v>
      </c>
      <c r="E284" s="3">
        <v>0</v>
      </c>
      <c r="F284" s="3">
        <v>0</v>
      </c>
      <c r="G284" s="3">
        <v>0</v>
      </c>
      <c r="H284" s="16">
        <v>0</v>
      </c>
      <c r="I284" s="16">
        <v>0</v>
      </c>
      <c r="J284" s="15"/>
      <c r="K284" s="15"/>
      <c r="L284" s="16">
        <v>0</v>
      </c>
      <c r="N284" s="23" t="s">
        <v>125</v>
      </c>
    </row>
    <row r="285" spans="1:14" ht="13" thickBot="1" x14ac:dyDescent="0.3">
      <c r="A285" s="41" t="s">
        <v>113</v>
      </c>
      <c r="C285" s="42">
        <v>0</v>
      </c>
      <c r="D285" s="42">
        <v>0</v>
      </c>
      <c r="E285" s="42">
        <v>0</v>
      </c>
      <c r="F285" s="42">
        <v>0</v>
      </c>
      <c r="G285" s="42">
        <v>0</v>
      </c>
      <c r="H285" s="42">
        <v>0</v>
      </c>
      <c r="I285" s="42">
        <v>0</v>
      </c>
      <c r="J285" s="2"/>
      <c r="K285" s="2"/>
      <c r="L285" s="42">
        <v>0</v>
      </c>
      <c r="N285" s="43" t="s">
        <v>113</v>
      </c>
    </row>
    <row r="286" spans="1:14" ht="13" x14ac:dyDescent="0.3">
      <c r="A286" s="37">
        <v>2013</v>
      </c>
      <c r="B286" s="15"/>
      <c r="C286" s="16"/>
      <c r="D286" s="16"/>
      <c r="E286" s="16"/>
      <c r="F286" s="16"/>
      <c r="G286" s="16"/>
      <c r="H286" s="16"/>
      <c r="I286" s="16"/>
      <c r="M286" s="3"/>
      <c r="N286" s="37">
        <v>2013</v>
      </c>
    </row>
    <row r="287" spans="1:14" x14ac:dyDescent="0.25">
      <c r="A287" s="33" t="s">
        <v>153</v>
      </c>
      <c r="C287" s="3">
        <v>0</v>
      </c>
      <c r="D287" s="3">
        <v>0</v>
      </c>
      <c r="E287" s="3">
        <v>0</v>
      </c>
      <c r="F287" s="3">
        <v>0</v>
      </c>
      <c r="G287" s="3">
        <v>0</v>
      </c>
      <c r="H287" s="16">
        <v>0</v>
      </c>
      <c r="I287" s="16">
        <v>0</v>
      </c>
      <c r="J287" s="15"/>
      <c r="K287" s="15"/>
      <c r="L287" s="16">
        <v>0</v>
      </c>
      <c r="N287" s="23" t="s">
        <v>115</v>
      </c>
    </row>
    <row r="288" spans="1:14" x14ac:dyDescent="0.25">
      <c r="A288" s="33" t="s">
        <v>154</v>
      </c>
      <c r="C288" s="3">
        <v>0</v>
      </c>
      <c r="D288" s="3">
        <v>0</v>
      </c>
      <c r="E288" s="3">
        <v>0</v>
      </c>
      <c r="F288" s="3">
        <v>0</v>
      </c>
      <c r="G288" s="3">
        <v>0</v>
      </c>
      <c r="H288" s="16">
        <v>0</v>
      </c>
      <c r="I288" s="16">
        <v>0</v>
      </c>
      <c r="J288" s="15"/>
      <c r="K288" s="15"/>
      <c r="L288" s="16">
        <v>0</v>
      </c>
      <c r="N288" s="23" t="s">
        <v>116</v>
      </c>
    </row>
    <row r="289" spans="1:14" x14ac:dyDescent="0.25">
      <c r="A289" s="33" t="s">
        <v>155</v>
      </c>
      <c r="C289" s="3">
        <v>0</v>
      </c>
      <c r="D289" s="3">
        <v>0</v>
      </c>
      <c r="E289" s="3">
        <v>0</v>
      </c>
      <c r="F289" s="3">
        <v>0</v>
      </c>
      <c r="G289" s="3">
        <v>0</v>
      </c>
      <c r="H289" s="16">
        <v>0</v>
      </c>
      <c r="I289" s="16">
        <v>0</v>
      </c>
      <c r="J289" s="15"/>
      <c r="K289" s="15"/>
      <c r="L289" s="16">
        <v>0</v>
      </c>
      <c r="N289" s="23" t="s">
        <v>117</v>
      </c>
    </row>
    <row r="290" spans="1:14" x14ac:dyDescent="0.25">
      <c r="A290" s="33" t="s">
        <v>118</v>
      </c>
      <c r="C290" s="3">
        <v>0</v>
      </c>
      <c r="D290" s="3">
        <v>0</v>
      </c>
      <c r="E290" s="3">
        <v>0</v>
      </c>
      <c r="F290" s="3">
        <v>0</v>
      </c>
      <c r="G290" s="3">
        <v>0</v>
      </c>
      <c r="H290" s="16">
        <v>0</v>
      </c>
      <c r="I290" s="16">
        <v>0</v>
      </c>
      <c r="J290" s="15"/>
      <c r="K290" s="15"/>
      <c r="L290" s="16">
        <v>0</v>
      </c>
      <c r="N290" s="23" t="s">
        <v>118</v>
      </c>
    </row>
    <row r="291" spans="1:14" x14ac:dyDescent="0.25">
      <c r="A291" s="33" t="s">
        <v>137</v>
      </c>
      <c r="C291" s="3">
        <v>0</v>
      </c>
      <c r="D291" s="3">
        <v>0</v>
      </c>
      <c r="E291" s="3">
        <v>0</v>
      </c>
      <c r="F291" s="3">
        <v>0</v>
      </c>
      <c r="G291" s="3">
        <v>0</v>
      </c>
      <c r="H291" s="16">
        <v>0</v>
      </c>
      <c r="I291" s="16">
        <v>0</v>
      </c>
      <c r="J291" s="15"/>
      <c r="K291" s="15"/>
      <c r="L291" s="16">
        <v>0</v>
      </c>
      <c r="N291" s="23" t="s">
        <v>119</v>
      </c>
    </row>
    <row r="292" spans="1:14" x14ac:dyDescent="0.25">
      <c r="A292" s="33" t="s">
        <v>138</v>
      </c>
      <c r="C292" s="3">
        <v>0</v>
      </c>
      <c r="D292" s="3">
        <v>0</v>
      </c>
      <c r="E292" s="3">
        <v>0</v>
      </c>
      <c r="F292" s="3">
        <v>0</v>
      </c>
      <c r="G292" s="3">
        <v>0</v>
      </c>
      <c r="H292" s="16">
        <v>0</v>
      </c>
      <c r="I292" s="16">
        <v>0</v>
      </c>
      <c r="J292" s="15"/>
      <c r="K292" s="15"/>
      <c r="L292" s="16">
        <v>0</v>
      </c>
      <c r="N292" s="23" t="s">
        <v>120</v>
      </c>
    </row>
    <row r="293" spans="1:14" x14ac:dyDescent="0.25">
      <c r="A293" s="33" t="s">
        <v>129</v>
      </c>
      <c r="C293" s="3">
        <v>0</v>
      </c>
      <c r="D293" s="3">
        <v>0</v>
      </c>
      <c r="E293" s="3">
        <v>0</v>
      </c>
      <c r="F293" s="3">
        <v>0</v>
      </c>
      <c r="G293" s="3">
        <v>0</v>
      </c>
      <c r="H293" s="16">
        <v>0</v>
      </c>
      <c r="I293" s="16">
        <v>0</v>
      </c>
      <c r="J293" s="15"/>
      <c r="K293" s="15"/>
      <c r="L293" s="16">
        <v>0</v>
      </c>
      <c r="N293" s="23" t="s">
        <v>121</v>
      </c>
    </row>
    <row r="294" spans="1:14" x14ac:dyDescent="0.25">
      <c r="A294" s="33" t="s">
        <v>122</v>
      </c>
      <c r="C294" s="3">
        <v>0</v>
      </c>
      <c r="D294" s="3">
        <v>0</v>
      </c>
      <c r="E294" s="3">
        <v>0</v>
      </c>
      <c r="F294" s="3">
        <v>0</v>
      </c>
      <c r="G294" s="3">
        <v>0</v>
      </c>
      <c r="H294" s="16">
        <v>0</v>
      </c>
      <c r="I294" s="16">
        <v>0</v>
      </c>
      <c r="J294" s="15"/>
      <c r="K294" s="15"/>
      <c r="L294" s="16">
        <v>0</v>
      </c>
      <c r="N294" s="23" t="s">
        <v>122</v>
      </c>
    </row>
    <row r="295" spans="1:14" x14ac:dyDescent="0.25">
      <c r="A295" s="33" t="s">
        <v>123</v>
      </c>
      <c r="C295" s="3">
        <v>0</v>
      </c>
      <c r="D295" s="3">
        <v>0</v>
      </c>
      <c r="E295" s="3">
        <v>0</v>
      </c>
      <c r="F295" s="3">
        <v>0</v>
      </c>
      <c r="G295" s="3">
        <v>0</v>
      </c>
      <c r="H295" s="16">
        <v>0</v>
      </c>
      <c r="I295" s="16">
        <v>0</v>
      </c>
      <c r="J295" s="15"/>
      <c r="K295" s="15"/>
      <c r="L295" s="16">
        <v>0</v>
      </c>
      <c r="N295" s="23" t="s">
        <v>123</v>
      </c>
    </row>
    <row r="296" spans="1:14" x14ac:dyDescent="0.25">
      <c r="A296" s="33" t="s">
        <v>131</v>
      </c>
      <c r="C296" s="3">
        <v>0</v>
      </c>
      <c r="D296" s="3">
        <v>0</v>
      </c>
      <c r="E296" s="3">
        <v>0</v>
      </c>
      <c r="F296" s="3">
        <v>0</v>
      </c>
      <c r="G296" s="3">
        <v>0</v>
      </c>
      <c r="H296" s="16">
        <v>0</v>
      </c>
      <c r="I296" s="16">
        <v>0</v>
      </c>
      <c r="J296" s="15"/>
      <c r="K296" s="15"/>
      <c r="L296" s="16">
        <v>0</v>
      </c>
      <c r="N296" s="23" t="s">
        <v>124</v>
      </c>
    </row>
    <row r="297" spans="1:14" x14ac:dyDescent="0.25">
      <c r="A297" s="33" t="s">
        <v>125</v>
      </c>
      <c r="C297" s="3">
        <v>0</v>
      </c>
      <c r="D297" s="3">
        <v>0</v>
      </c>
      <c r="E297" s="3">
        <v>0</v>
      </c>
      <c r="F297" s="3">
        <v>0</v>
      </c>
      <c r="G297" s="3">
        <v>0</v>
      </c>
      <c r="H297" s="16">
        <v>0</v>
      </c>
      <c r="I297" s="16">
        <v>0</v>
      </c>
      <c r="J297" s="15"/>
      <c r="K297" s="15"/>
      <c r="L297" s="16">
        <v>0</v>
      </c>
      <c r="N297" s="23" t="s">
        <v>125</v>
      </c>
    </row>
    <row r="298" spans="1:14" ht="13" thickBot="1" x14ac:dyDescent="0.3">
      <c r="A298" s="41" t="s">
        <v>113</v>
      </c>
      <c r="C298" s="42">
        <v>0</v>
      </c>
      <c r="D298" s="42">
        <v>0</v>
      </c>
      <c r="E298" s="42">
        <v>0</v>
      </c>
      <c r="F298" s="42">
        <v>0</v>
      </c>
      <c r="G298" s="42">
        <v>0</v>
      </c>
      <c r="H298" s="42">
        <v>0</v>
      </c>
      <c r="I298" s="42">
        <v>0</v>
      </c>
      <c r="J298" s="2"/>
      <c r="K298" s="2"/>
      <c r="L298" s="42">
        <v>0</v>
      </c>
      <c r="N298" s="43" t="s">
        <v>113</v>
      </c>
    </row>
    <row r="299" spans="1:14" ht="13" x14ac:dyDescent="0.3">
      <c r="A299" s="37">
        <f>'Olieforbrug, TJ'!A299</f>
        <v>2014</v>
      </c>
      <c r="B299" s="15"/>
      <c r="C299" s="16"/>
      <c r="D299" s="16"/>
      <c r="E299" s="16"/>
      <c r="F299" s="16"/>
      <c r="G299" s="16"/>
      <c r="H299" s="16"/>
      <c r="I299" s="16"/>
      <c r="M299" s="3"/>
      <c r="N299" s="37">
        <f>'Olieforbrug, TJ'!M299</f>
        <v>2014</v>
      </c>
    </row>
    <row r="300" spans="1:14" x14ac:dyDescent="0.25">
      <c r="A300" s="33" t="s">
        <v>153</v>
      </c>
      <c r="C300" s="3">
        <v>0</v>
      </c>
      <c r="D300" s="3">
        <v>0</v>
      </c>
      <c r="E300" s="3">
        <v>0</v>
      </c>
      <c r="F300" s="3">
        <v>0</v>
      </c>
      <c r="G300" s="3">
        <v>0</v>
      </c>
      <c r="H300" s="16">
        <v>0</v>
      </c>
      <c r="I300" s="16">
        <v>0</v>
      </c>
      <c r="J300" s="15"/>
      <c r="K300" s="15"/>
      <c r="L300" s="16">
        <v>0</v>
      </c>
      <c r="N300" s="23" t="s">
        <v>115</v>
      </c>
    </row>
    <row r="301" spans="1:14" x14ac:dyDescent="0.25">
      <c r="A301" s="33" t="s">
        <v>154</v>
      </c>
      <c r="C301" s="3">
        <v>0</v>
      </c>
      <c r="D301" s="3">
        <v>0</v>
      </c>
      <c r="E301" s="3">
        <v>0</v>
      </c>
      <c r="F301" s="3">
        <v>0</v>
      </c>
      <c r="G301" s="3">
        <v>0</v>
      </c>
      <c r="H301" s="16">
        <v>0</v>
      </c>
      <c r="I301" s="16">
        <v>0</v>
      </c>
      <c r="J301" s="15"/>
      <c r="K301" s="15"/>
      <c r="L301" s="16">
        <v>0</v>
      </c>
      <c r="N301" s="23" t="s">
        <v>116</v>
      </c>
    </row>
    <row r="302" spans="1:14" x14ac:dyDescent="0.25">
      <c r="A302" s="33" t="s">
        <v>155</v>
      </c>
      <c r="C302" s="3">
        <v>0</v>
      </c>
      <c r="D302" s="3">
        <v>0</v>
      </c>
      <c r="E302" s="3">
        <v>0</v>
      </c>
      <c r="F302" s="3">
        <v>0</v>
      </c>
      <c r="G302" s="3">
        <v>0</v>
      </c>
      <c r="H302" s="16">
        <v>0</v>
      </c>
      <c r="I302" s="16">
        <v>0</v>
      </c>
      <c r="J302" s="15"/>
      <c r="K302" s="15"/>
      <c r="L302" s="16">
        <v>0</v>
      </c>
      <c r="N302" s="23" t="s">
        <v>117</v>
      </c>
    </row>
    <row r="303" spans="1:14" x14ac:dyDescent="0.25">
      <c r="A303" s="33" t="s">
        <v>118</v>
      </c>
      <c r="C303" s="3">
        <v>0</v>
      </c>
      <c r="D303" s="3">
        <v>0</v>
      </c>
      <c r="E303" s="3">
        <v>0</v>
      </c>
      <c r="F303" s="3">
        <v>0</v>
      </c>
      <c r="G303" s="3">
        <v>0</v>
      </c>
      <c r="H303" s="16">
        <v>0</v>
      </c>
      <c r="I303" s="16">
        <v>0</v>
      </c>
      <c r="J303" s="15"/>
      <c r="K303" s="15"/>
      <c r="L303" s="16">
        <v>0</v>
      </c>
      <c r="N303" s="23" t="s">
        <v>118</v>
      </c>
    </row>
    <row r="304" spans="1:14" x14ac:dyDescent="0.25">
      <c r="A304" s="33" t="s">
        <v>137</v>
      </c>
      <c r="C304" s="3">
        <v>0</v>
      </c>
      <c r="D304" s="3">
        <v>0</v>
      </c>
      <c r="E304" s="3">
        <v>0</v>
      </c>
      <c r="F304" s="3">
        <v>0</v>
      </c>
      <c r="G304" s="3">
        <v>0</v>
      </c>
      <c r="H304" s="16">
        <v>0</v>
      </c>
      <c r="I304" s="16">
        <v>0</v>
      </c>
      <c r="J304" s="15"/>
      <c r="K304" s="15"/>
      <c r="L304" s="16">
        <v>0</v>
      </c>
      <c r="N304" s="23" t="s">
        <v>119</v>
      </c>
    </row>
    <row r="305" spans="1:14" x14ac:dyDescent="0.25">
      <c r="A305" s="33" t="s">
        <v>138</v>
      </c>
      <c r="C305" s="3">
        <v>0</v>
      </c>
      <c r="D305" s="3">
        <v>0</v>
      </c>
      <c r="E305" s="3">
        <v>0</v>
      </c>
      <c r="F305" s="3">
        <v>0</v>
      </c>
      <c r="G305" s="3">
        <v>0</v>
      </c>
      <c r="H305" s="16">
        <v>0</v>
      </c>
      <c r="I305" s="16">
        <v>0</v>
      </c>
      <c r="J305" s="15"/>
      <c r="K305" s="15"/>
      <c r="L305" s="16">
        <v>0</v>
      </c>
      <c r="N305" s="23" t="s">
        <v>120</v>
      </c>
    </row>
    <row r="306" spans="1:14" x14ac:dyDescent="0.25">
      <c r="A306" s="33" t="s">
        <v>129</v>
      </c>
      <c r="C306" s="3">
        <v>0</v>
      </c>
      <c r="D306" s="3">
        <v>0</v>
      </c>
      <c r="E306" s="3">
        <v>0</v>
      </c>
      <c r="F306" s="3">
        <v>0</v>
      </c>
      <c r="G306" s="3">
        <v>0</v>
      </c>
      <c r="H306" s="16">
        <v>0</v>
      </c>
      <c r="I306" s="16">
        <v>0</v>
      </c>
      <c r="J306" s="15"/>
      <c r="K306" s="15"/>
      <c r="L306" s="16">
        <v>0</v>
      </c>
      <c r="N306" s="23" t="s">
        <v>121</v>
      </c>
    </row>
    <row r="307" spans="1:14" x14ac:dyDescent="0.25">
      <c r="A307" s="33" t="s">
        <v>122</v>
      </c>
      <c r="C307" s="3">
        <v>0</v>
      </c>
      <c r="D307" s="3">
        <v>0</v>
      </c>
      <c r="E307" s="3">
        <v>0</v>
      </c>
      <c r="F307" s="3">
        <v>0</v>
      </c>
      <c r="G307" s="3">
        <v>0</v>
      </c>
      <c r="H307" s="16">
        <v>0</v>
      </c>
      <c r="I307" s="16">
        <v>0</v>
      </c>
      <c r="J307" s="15"/>
      <c r="K307" s="15"/>
      <c r="L307" s="16">
        <v>0</v>
      </c>
      <c r="N307" s="23" t="s">
        <v>122</v>
      </c>
    </row>
    <row r="308" spans="1:14" x14ac:dyDescent="0.25">
      <c r="A308" s="33" t="s">
        <v>123</v>
      </c>
      <c r="C308" s="3">
        <v>0</v>
      </c>
      <c r="D308" s="3">
        <v>0</v>
      </c>
      <c r="E308" s="3">
        <v>0</v>
      </c>
      <c r="F308" s="3">
        <v>0</v>
      </c>
      <c r="G308" s="3">
        <v>0</v>
      </c>
      <c r="H308" s="16">
        <v>0</v>
      </c>
      <c r="I308" s="16">
        <v>0</v>
      </c>
      <c r="J308" s="15"/>
      <c r="K308" s="15"/>
      <c r="L308" s="16">
        <v>0</v>
      </c>
      <c r="N308" s="23" t="s">
        <v>123</v>
      </c>
    </row>
    <row r="309" spans="1:14" x14ac:dyDescent="0.25">
      <c r="A309" s="33" t="s">
        <v>131</v>
      </c>
      <c r="C309" s="3">
        <v>0</v>
      </c>
      <c r="D309" s="3">
        <v>0</v>
      </c>
      <c r="E309" s="3">
        <v>0</v>
      </c>
      <c r="F309" s="3">
        <v>0</v>
      </c>
      <c r="G309" s="3">
        <v>0</v>
      </c>
      <c r="H309" s="16">
        <v>0</v>
      </c>
      <c r="I309" s="16">
        <v>0</v>
      </c>
      <c r="J309" s="15"/>
      <c r="K309" s="15"/>
      <c r="L309" s="16">
        <v>0</v>
      </c>
      <c r="N309" s="23" t="s">
        <v>124</v>
      </c>
    </row>
    <row r="310" spans="1:14" x14ac:dyDescent="0.25">
      <c r="A310" s="33" t="s">
        <v>125</v>
      </c>
      <c r="C310" s="3">
        <v>0</v>
      </c>
      <c r="D310" s="3">
        <v>0</v>
      </c>
      <c r="E310" s="3">
        <v>0</v>
      </c>
      <c r="F310" s="3">
        <v>0</v>
      </c>
      <c r="G310" s="3">
        <v>0</v>
      </c>
      <c r="H310" s="16">
        <v>0</v>
      </c>
      <c r="I310" s="16">
        <v>0</v>
      </c>
      <c r="J310" s="15"/>
      <c r="K310" s="15"/>
      <c r="L310" s="16">
        <v>0</v>
      </c>
      <c r="N310" s="23" t="s">
        <v>125</v>
      </c>
    </row>
    <row r="311" spans="1:14" ht="13" thickBot="1" x14ac:dyDescent="0.3">
      <c r="A311" s="41" t="s">
        <v>113</v>
      </c>
      <c r="C311" s="42">
        <v>0</v>
      </c>
      <c r="D311" s="42">
        <v>0</v>
      </c>
      <c r="E311" s="42">
        <v>0</v>
      </c>
      <c r="F311" s="42">
        <v>0</v>
      </c>
      <c r="G311" s="42">
        <v>0</v>
      </c>
      <c r="H311" s="42">
        <v>0</v>
      </c>
      <c r="I311" s="42">
        <v>0</v>
      </c>
      <c r="J311" s="2"/>
      <c r="K311" s="2"/>
      <c r="L311" s="42">
        <v>0</v>
      </c>
      <c r="N311" s="43" t="s">
        <v>113</v>
      </c>
    </row>
    <row r="312" spans="1:14" ht="13" x14ac:dyDescent="0.3">
      <c r="A312" s="37">
        <f>'Olieforbrug, TJ'!A312</f>
        <v>2015</v>
      </c>
      <c r="B312" s="15"/>
      <c r="C312" s="16"/>
      <c r="D312" s="16"/>
      <c r="E312" s="16"/>
      <c r="F312" s="16"/>
      <c r="G312" s="16"/>
      <c r="H312" s="16"/>
      <c r="I312" s="16"/>
      <c r="M312" s="3"/>
      <c r="N312" s="37">
        <f>'Olieforbrug, TJ'!M312</f>
        <v>2015</v>
      </c>
    </row>
    <row r="313" spans="1:14" x14ac:dyDescent="0.25">
      <c r="A313" s="33" t="str">
        <f>'Olieforbrug, TJ'!A313</f>
        <v>Januar</v>
      </c>
      <c r="C313" s="3">
        <v>0</v>
      </c>
      <c r="D313" s="3">
        <v>0</v>
      </c>
      <c r="E313" s="3">
        <v>0</v>
      </c>
      <c r="F313" s="3">
        <v>0</v>
      </c>
      <c r="G313" s="3">
        <f>I311-I313</f>
        <v>0</v>
      </c>
      <c r="H313" s="16">
        <v>0</v>
      </c>
      <c r="I313" s="16">
        <v>0</v>
      </c>
      <c r="J313" s="15"/>
      <c r="K313" s="15"/>
      <c r="L313" s="16">
        <f t="shared" ref="L313" si="89">H313*44.5/1000</f>
        <v>0</v>
      </c>
      <c r="N313" s="23" t="str">
        <f>'Olieforbrug, TJ'!M313</f>
        <v>January</v>
      </c>
    </row>
    <row r="314" spans="1:14" x14ac:dyDescent="0.25">
      <c r="A314" s="33" t="str">
        <f>'Olieforbrug, TJ'!A314</f>
        <v>Februar</v>
      </c>
      <c r="C314" s="3">
        <v>0</v>
      </c>
      <c r="D314" s="3">
        <v>0</v>
      </c>
      <c r="E314" s="3">
        <v>0</v>
      </c>
      <c r="F314" s="3">
        <v>0</v>
      </c>
      <c r="G314" s="3">
        <f>I313-I314</f>
        <v>0</v>
      </c>
      <c r="H314" s="16">
        <v>0</v>
      </c>
      <c r="I314" s="16">
        <v>0</v>
      </c>
      <c r="J314" s="15"/>
      <c r="K314" s="15"/>
      <c r="L314" s="16">
        <f t="shared" ref="L314" si="90">H314*44.5/1000</f>
        <v>0</v>
      </c>
      <c r="N314" s="23" t="str">
        <f>'Olieforbrug, TJ'!M314</f>
        <v>February</v>
      </c>
    </row>
    <row r="315" spans="1:14" x14ac:dyDescent="0.25">
      <c r="A315" s="33" t="str">
        <f>'Olieforbrug, TJ'!A315</f>
        <v>Marts</v>
      </c>
      <c r="C315" s="3">
        <v>0</v>
      </c>
      <c r="D315" s="3">
        <v>0</v>
      </c>
      <c r="E315" s="3">
        <v>0</v>
      </c>
      <c r="F315" s="3">
        <v>0</v>
      </c>
      <c r="G315" s="3">
        <f>I314-I315</f>
        <v>0</v>
      </c>
      <c r="H315" s="16">
        <v>0</v>
      </c>
      <c r="I315" s="16">
        <v>0</v>
      </c>
      <c r="J315" s="15"/>
      <c r="K315" s="15"/>
      <c r="L315" s="16">
        <f t="shared" ref="L315:L317" si="91">H315*44.5/1000</f>
        <v>0</v>
      </c>
      <c r="N315" s="23" t="str">
        <f>'Olieforbrug, TJ'!M315</f>
        <v>March</v>
      </c>
    </row>
    <row r="316" spans="1:14" x14ac:dyDescent="0.25">
      <c r="A316" s="33" t="str">
        <f>'Olieforbrug, TJ'!A316</f>
        <v>April</v>
      </c>
      <c r="C316" s="3">
        <v>0</v>
      </c>
      <c r="D316" s="3">
        <v>0</v>
      </c>
      <c r="E316" s="3">
        <v>0</v>
      </c>
      <c r="F316" s="3">
        <v>0</v>
      </c>
      <c r="G316" s="3">
        <f t="shared" ref="G316:G317" si="92">I315-I316</f>
        <v>0</v>
      </c>
      <c r="H316" s="16">
        <v>0</v>
      </c>
      <c r="I316" s="16">
        <v>0</v>
      </c>
      <c r="L316" s="16">
        <f t="shared" si="91"/>
        <v>0</v>
      </c>
      <c r="N316" s="23" t="str">
        <f>'Olieforbrug, TJ'!M316</f>
        <v>April</v>
      </c>
    </row>
    <row r="317" spans="1:14" x14ac:dyDescent="0.25">
      <c r="A317" s="33" t="str">
        <f>'Olieforbrug, TJ'!A317</f>
        <v>Maj</v>
      </c>
      <c r="C317" s="3">
        <v>0</v>
      </c>
      <c r="D317" s="3">
        <v>0</v>
      </c>
      <c r="E317" s="3">
        <v>0</v>
      </c>
      <c r="F317" s="3">
        <v>0</v>
      </c>
      <c r="G317" s="3">
        <f t="shared" si="92"/>
        <v>0</v>
      </c>
      <c r="H317" s="16">
        <v>0</v>
      </c>
      <c r="I317" s="16">
        <v>0</v>
      </c>
      <c r="L317" s="16">
        <f t="shared" si="91"/>
        <v>0</v>
      </c>
      <c r="N317" s="23" t="str">
        <f>'Olieforbrug, TJ'!M317</f>
        <v>May</v>
      </c>
    </row>
    <row r="318" spans="1:14" x14ac:dyDescent="0.25">
      <c r="A318" s="33" t="str">
        <f>'Olieforbrug, TJ'!A318</f>
        <v>Juni</v>
      </c>
      <c r="C318" s="3">
        <v>0</v>
      </c>
      <c r="D318" s="3">
        <v>0</v>
      </c>
      <c r="E318" s="3">
        <v>0</v>
      </c>
      <c r="F318" s="3">
        <v>0</v>
      </c>
      <c r="G318" s="3">
        <f t="shared" ref="G318" si="93">I317-I318</f>
        <v>0</v>
      </c>
      <c r="H318" s="16">
        <v>0</v>
      </c>
      <c r="I318" s="16">
        <v>0</v>
      </c>
      <c r="L318" s="16">
        <f t="shared" ref="L318" si="94">H318*44.5/1000</f>
        <v>0</v>
      </c>
      <c r="N318" s="23" t="str">
        <f>'Olieforbrug, TJ'!M318</f>
        <v>June</v>
      </c>
    </row>
    <row r="319" spans="1:14" x14ac:dyDescent="0.25">
      <c r="A319" s="33" t="str">
        <f>'Olieforbrug, TJ'!A319</f>
        <v>Juli</v>
      </c>
      <c r="C319" s="3">
        <v>0</v>
      </c>
      <c r="D319" s="3">
        <v>0</v>
      </c>
      <c r="E319" s="3">
        <v>0</v>
      </c>
      <c r="F319" s="3">
        <v>0</v>
      </c>
      <c r="G319" s="3">
        <f t="shared" ref="G319" si="95">I318-I319</f>
        <v>0</v>
      </c>
      <c r="H319" s="16">
        <v>0</v>
      </c>
      <c r="I319" s="16">
        <v>0</v>
      </c>
      <c r="L319" s="16">
        <f t="shared" ref="L319" si="96">H319*44.5/1000</f>
        <v>0</v>
      </c>
      <c r="N319" s="23" t="str">
        <f>'Olieforbrug, TJ'!M319</f>
        <v>July</v>
      </c>
    </row>
    <row r="320" spans="1:14" x14ac:dyDescent="0.25">
      <c r="A320" s="33" t="str">
        <f>'Olieforbrug, TJ'!A320</f>
        <v>August</v>
      </c>
      <c r="C320" s="3">
        <v>0</v>
      </c>
      <c r="D320" s="3">
        <v>0</v>
      </c>
      <c r="E320" s="3">
        <v>0</v>
      </c>
      <c r="F320" s="3">
        <v>0</v>
      </c>
      <c r="G320" s="3">
        <f t="shared" ref="G320" si="97">I319-I320</f>
        <v>0</v>
      </c>
      <c r="H320" s="16">
        <v>0</v>
      </c>
      <c r="I320" s="16">
        <v>0</v>
      </c>
      <c r="L320" s="16">
        <f t="shared" ref="L320" si="98">H320*44.5/1000</f>
        <v>0</v>
      </c>
      <c r="N320" s="23" t="str">
        <f>'Olieforbrug, TJ'!M320</f>
        <v>August</v>
      </c>
    </row>
    <row r="321" spans="1:14" x14ac:dyDescent="0.25">
      <c r="A321" s="33" t="str">
        <f>'Olieforbrug, TJ'!A321</f>
        <v>September</v>
      </c>
      <c r="C321" s="3">
        <v>0</v>
      </c>
      <c r="D321" s="3">
        <v>0</v>
      </c>
      <c r="E321" s="3">
        <v>0</v>
      </c>
      <c r="F321" s="3">
        <v>0</v>
      </c>
      <c r="G321" s="3">
        <f t="shared" ref="G321" si="99">I320-I321</f>
        <v>0</v>
      </c>
      <c r="H321" s="16">
        <v>0</v>
      </c>
      <c r="I321" s="16">
        <v>0</v>
      </c>
      <c r="L321" s="16">
        <f t="shared" ref="L321" si="100">H321*44.5/1000</f>
        <v>0</v>
      </c>
      <c r="N321" s="23" t="str">
        <f>'Olieforbrug, TJ'!M321</f>
        <v>September</v>
      </c>
    </row>
    <row r="322" spans="1:14" x14ac:dyDescent="0.25">
      <c r="A322" s="33" t="str">
        <f>'Olieforbrug, TJ'!A322</f>
        <v>Oktober</v>
      </c>
      <c r="C322" s="3">
        <v>0</v>
      </c>
      <c r="D322" s="3">
        <v>0</v>
      </c>
      <c r="E322" s="3">
        <v>0</v>
      </c>
      <c r="F322" s="3">
        <v>0</v>
      </c>
      <c r="G322" s="3">
        <f t="shared" ref="G322:G323" si="101">I321-I322</f>
        <v>0</v>
      </c>
      <c r="H322" s="16">
        <v>0</v>
      </c>
      <c r="I322" s="16">
        <v>0</v>
      </c>
      <c r="L322" s="16">
        <f t="shared" ref="L322:L323" si="102">H322*44.5/1000</f>
        <v>0</v>
      </c>
      <c r="N322" s="23" t="str">
        <f>'Olieforbrug, TJ'!M322</f>
        <v>October</v>
      </c>
    </row>
    <row r="323" spans="1:14" x14ac:dyDescent="0.25">
      <c r="A323" s="33" t="str">
        <f>'Olieforbrug, TJ'!A323</f>
        <v>November</v>
      </c>
      <c r="C323" s="3">
        <v>0</v>
      </c>
      <c r="D323" s="3">
        <v>0</v>
      </c>
      <c r="E323" s="3">
        <v>0</v>
      </c>
      <c r="F323" s="3">
        <v>0</v>
      </c>
      <c r="G323" s="3">
        <f t="shared" si="101"/>
        <v>0</v>
      </c>
      <c r="H323" s="16">
        <v>0</v>
      </c>
      <c r="I323" s="16">
        <v>0</v>
      </c>
      <c r="L323" s="16">
        <f t="shared" si="102"/>
        <v>0</v>
      </c>
      <c r="N323" s="23" t="str">
        <f>'Olieforbrug, TJ'!M323</f>
        <v>November</v>
      </c>
    </row>
    <row r="324" spans="1:14" ht="13" thickBot="1" x14ac:dyDescent="0.3">
      <c r="A324" s="41" t="str">
        <f>'Olieforbrug, TJ'!A324</f>
        <v>December</v>
      </c>
      <c r="C324" s="42">
        <v>0</v>
      </c>
      <c r="D324" s="42">
        <v>0</v>
      </c>
      <c r="E324" s="42">
        <v>0</v>
      </c>
      <c r="F324" s="42">
        <v>0</v>
      </c>
      <c r="G324" s="42">
        <f t="shared" ref="G324" si="103">I323-I324</f>
        <v>0</v>
      </c>
      <c r="H324" s="42">
        <v>0</v>
      </c>
      <c r="I324" s="42">
        <v>0</v>
      </c>
      <c r="J324" s="2"/>
      <c r="K324" s="2"/>
      <c r="L324" s="42">
        <f t="shared" ref="L324" si="104">H324*44.5/1000</f>
        <v>0</v>
      </c>
      <c r="N324" s="43" t="str">
        <f>'Olieforbrug, TJ'!M324</f>
        <v>December</v>
      </c>
    </row>
    <row r="325" spans="1:14" ht="13" x14ac:dyDescent="0.3">
      <c r="A325" s="37">
        <v>2016</v>
      </c>
      <c r="B325" s="15"/>
      <c r="C325" s="16"/>
      <c r="D325" s="16"/>
      <c r="E325" s="16"/>
      <c r="F325" s="16"/>
      <c r="G325" s="16"/>
      <c r="H325" s="16"/>
      <c r="I325" s="16"/>
      <c r="M325" s="3"/>
      <c r="N325" s="37">
        <v>2016</v>
      </c>
    </row>
    <row r="326" spans="1:14" x14ac:dyDescent="0.25">
      <c r="A326" s="33" t="str">
        <f>'Olieforbrug, TJ'!A326</f>
        <v>Januar</v>
      </c>
      <c r="C326" s="3">
        <v>0</v>
      </c>
      <c r="D326" s="3">
        <v>0</v>
      </c>
      <c r="E326" s="3">
        <v>0</v>
      </c>
      <c r="F326" s="3">
        <v>0</v>
      </c>
      <c r="G326" s="3">
        <v>0</v>
      </c>
      <c r="H326" s="16">
        <v>0</v>
      </c>
      <c r="I326" s="16">
        <v>0</v>
      </c>
      <c r="J326" s="15"/>
      <c r="K326" s="15"/>
      <c r="L326" s="16">
        <v>0</v>
      </c>
      <c r="N326" s="23" t="str">
        <f>'Olieforbrug, TJ'!M326</f>
        <v>January</v>
      </c>
    </row>
    <row r="327" spans="1:14" x14ac:dyDescent="0.25">
      <c r="A327" s="33" t="str">
        <f>'Olieforbrug, TJ'!A327</f>
        <v>Februar</v>
      </c>
      <c r="C327" s="3">
        <v>0</v>
      </c>
      <c r="D327" s="3">
        <v>0</v>
      </c>
      <c r="E327" s="3">
        <v>0</v>
      </c>
      <c r="F327" s="3">
        <v>0</v>
      </c>
      <c r="G327" s="3">
        <v>0</v>
      </c>
      <c r="H327" s="16">
        <v>0</v>
      </c>
      <c r="I327" s="16">
        <v>0</v>
      </c>
      <c r="J327" s="15"/>
      <c r="K327" s="15"/>
      <c r="L327" s="16">
        <v>0</v>
      </c>
      <c r="N327" s="23" t="str">
        <f>'Olieforbrug, TJ'!M327</f>
        <v>February</v>
      </c>
    </row>
    <row r="328" spans="1:14" x14ac:dyDescent="0.25">
      <c r="A328" s="33" t="str">
        <f>'Olieforbrug, TJ'!A328</f>
        <v>Marts</v>
      </c>
      <c r="C328" s="3">
        <v>0</v>
      </c>
      <c r="D328" s="3">
        <v>0</v>
      </c>
      <c r="E328" s="3">
        <v>0</v>
      </c>
      <c r="F328" s="3">
        <v>0</v>
      </c>
      <c r="G328" s="3">
        <v>0</v>
      </c>
      <c r="H328" s="16">
        <v>0</v>
      </c>
      <c r="I328" s="16">
        <v>0</v>
      </c>
      <c r="J328" s="15"/>
      <c r="K328" s="15"/>
      <c r="L328" s="16">
        <v>0</v>
      </c>
      <c r="N328" s="23" t="str">
        <f>'Olieforbrug, TJ'!M328</f>
        <v>March</v>
      </c>
    </row>
    <row r="329" spans="1:14" x14ac:dyDescent="0.25">
      <c r="A329" s="33" t="str">
        <f>'Olieforbrug, TJ'!A329</f>
        <v>April</v>
      </c>
      <c r="C329" s="3">
        <v>0</v>
      </c>
      <c r="D329" s="3">
        <v>0</v>
      </c>
      <c r="E329" s="3">
        <v>0</v>
      </c>
      <c r="F329" s="3">
        <v>0</v>
      </c>
      <c r="G329" s="3">
        <v>0</v>
      </c>
      <c r="H329" s="16">
        <v>0</v>
      </c>
      <c r="I329" s="16">
        <v>0</v>
      </c>
      <c r="L329" s="16">
        <v>0</v>
      </c>
      <c r="N329" s="23" t="str">
        <f>'Olieforbrug, TJ'!M329</f>
        <v>April</v>
      </c>
    </row>
    <row r="330" spans="1:14" x14ac:dyDescent="0.25">
      <c r="A330" s="33" t="str">
        <f>'Olieforbrug, TJ'!A330</f>
        <v>Maj</v>
      </c>
      <c r="C330" s="3">
        <v>0</v>
      </c>
      <c r="D330" s="3">
        <v>0</v>
      </c>
      <c r="E330" s="3">
        <v>0</v>
      </c>
      <c r="F330" s="3">
        <v>0</v>
      </c>
      <c r="G330" s="3">
        <v>0</v>
      </c>
      <c r="H330" s="16">
        <v>0</v>
      </c>
      <c r="I330" s="16">
        <v>0</v>
      </c>
      <c r="L330" s="16">
        <v>0</v>
      </c>
      <c r="N330" s="23" t="str">
        <f>'Olieforbrug, TJ'!M330</f>
        <v>May</v>
      </c>
    </row>
    <row r="331" spans="1:14" x14ac:dyDescent="0.25">
      <c r="A331" s="33" t="str">
        <f>'Olieforbrug, TJ'!A331</f>
        <v>Juni</v>
      </c>
      <c r="C331" s="3">
        <v>0</v>
      </c>
      <c r="D331" s="3">
        <v>0</v>
      </c>
      <c r="E331" s="3">
        <v>0</v>
      </c>
      <c r="F331" s="3">
        <v>0</v>
      </c>
      <c r="G331" s="3">
        <v>0</v>
      </c>
      <c r="H331" s="16">
        <v>0</v>
      </c>
      <c r="I331" s="16">
        <v>0</v>
      </c>
      <c r="L331" s="16">
        <v>0</v>
      </c>
      <c r="N331" s="23" t="str">
        <f>'Olieforbrug, TJ'!M331</f>
        <v>June</v>
      </c>
    </row>
    <row r="332" spans="1:14" x14ac:dyDescent="0.25">
      <c r="A332" s="33" t="str">
        <f>'Olieforbrug, TJ'!A332</f>
        <v>Juli</v>
      </c>
      <c r="C332" s="3">
        <v>0</v>
      </c>
      <c r="D332" s="3">
        <v>0</v>
      </c>
      <c r="E332" s="3">
        <v>0</v>
      </c>
      <c r="F332" s="3">
        <v>0</v>
      </c>
      <c r="G332" s="3">
        <v>0</v>
      </c>
      <c r="H332" s="16">
        <v>0</v>
      </c>
      <c r="I332" s="16">
        <v>0</v>
      </c>
      <c r="L332" s="16">
        <v>0</v>
      </c>
      <c r="N332" s="23" t="str">
        <f>'Olieforbrug, TJ'!M332</f>
        <v>July</v>
      </c>
    </row>
    <row r="333" spans="1:14" x14ac:dyDescent="0.25">
      <c r="A333" s="33" t="str">
        <f>'Olieforbrug, TJ'!A333</f>
        <v>August</v>
      </c>
      <c r="C333" s="3">
        <v>0</v>
      </c>
      <c r="D333" s="3">
        <v>0</v>
      </c>
      <c r="E333" s="3">
        <v>0</v>
      </c>
      <c r="F333" s="3">
        <v>0</v>
      </c>
      <c r="G333" s="3">
        <v>0</v>
      </c>
      <c r="H333" s="16">
        <v>0</v>
      </c>
      <c r="I333" s="16">
        <v>0</v>
      </c>
      <c r="L333" s="16">
        <v>0</v>
      </c>
      <c r="N333" s="23" t="str">
        <f>'Olieforbrug, TJ'!M333</f>
        <v>August</v>
      </c>
    </row>
    <row r="334" spans="1:14" x14ac:dyDescent="0.25">
      <c r="A334" s="33" t="str">
        <f>'Olieforbrug, TJ'!A334</f>
        <v>September</v>
      </c>
      <c r="C334" s="3">
        <v>0</v>
      </c>
      <c r="D334" s="3">
        <v>0</v>
      </c>
      <c r="E334" s="3">
        <v>0</v>
      </c>
      <c r="F334" s="3">
        <v>0</v>
      </c>
      <c r="G334" s="3">
        <v>0</v>
      </c>
      <c r="H334" s="16">
        <v>0</v>
      </c>
      <c r="I334" s="16">
        <v>0</v>
      </c>
      <c r="L334" s="16">
        <v>0</v>
      </c>
      <c r="N334" s="23" t="str">
        <f>'Olieforbrug, TJ'!M334</f>
        <v>September</v>
      </c>
    </row>
    <row r="335" spans="1:14" x14ac:dyDescent="0.25">
      <c r="A335" s="33" t="str">
        <f>'Olieforbrug, TJ'!A335</f>
        <v>Oktober</v>
      </c>
      <c r="C335" s="3">
        <v>0</v>
      </c>
      <c r="D335" s="3">
        <v>0</v>
      </c>
      <c r="E335" s="3">
        <v>0</v>
      </c>
      <c r="F335" s="3">
        <v>0</v>
      </c>
      <c r="G335" s="3">
        <v>0</v>
      </c>
      <c r="H335" s="16">
        <v>0</v>
      </c>
      <c r="I335" s="16">
        <v>0</v>
      </c>
      <c r="L335" s="16">
        <v>0</v>
      </c>
      <c r="N335" s="23" t="str">
        <f>'Olieforbrug, TJ'!M335</f>
        <v>October</v>
      </c>
    </row>
    <row r="336" spans="1:14" x14ac:dyDescent="0.25">
      <c r="A336" s="33" t="str">
        <f>'Olieforbrug, TJ'!A336</f>
        <v>November</v>
      </c>
      <c r="C336" s="3">
        <v>0</v>
      </c>
      <c r="D336" s="3">
        <v>0</v>
      </c>
      <c r="E336" s="3">
        <v>0</v>
      </c>
      <c r="F336" s="3">
        <v>0</v>
      </c>
      <c r="G336" s="3">
        <v>0</v>
      </c>
      <c r="H336" s="16">
        <v>0</v>
      </c>
      <c r="I336" s="16">
        <v>0</v>
      </c>
      <c r="L336" s="16">
        <v>0</v>
      </c>
      <c r="N336" s="23" t="str">
        <f>'Olieforbrug, TJ'!M336</f>
        <v>November</v>
      </c>
    </row>
    <row r="337" spans="1:14" ht="13" thickBot="1" x14ac:dyDescent="0.3">
      <c r="A337" s="41" t="str">
        <f>'Olieforbrug, TJ'!A337</f>
        <v>December</v>
      </c>
      <c r="C337" s="42">
        <v>0</v>
      </c>
      <c r="D337" s="42">
        <v>0</v>
      </c>
      <c r="E337" s="42">
        <v>0</v>
      </c>
      <c r="F337" s="42">
        <v>0</v>
      </c>
      <c r="G337" s="42">
        <v>0</v>
      </c>
      <c r="H337" s="42">
        <v>0</v>
      </c>
      <c r="I337" s="42">
        <v>0</v>
      </c>
      <c r="J337" s="2"/>
      <c r="K337" s="2"/>
      <c r="L337" s="42">
        <v>0</v>
      </c>
      <c r="N337" s="43" t="str">
        <f>'Olieforbrug, TJ'!M337</f>
        <v>December</v>
      </c>
    </row>
    <row r="338" spans="1:14" ht="13" x14ac:dyDescent="0.3">
      <c r="A338" s="37">
        <v>2017</v>
      </c>
      <c r="B338" s="15"/>
      <c r="C338" s="16"/>
      <c r="D338" s="16"/>
      <c r="E338" s="16"/>
      <c r="F338" s="16"/>
      <c r="G338" s="16"/>
      <c r="H338" s="16"/>
      <c r="I338" s="16"/>
      <c r="J338" s="15"/>
      <c r="K338" s="15"/>
      <c r="L338" s="16"/>
      <c r="M338" s="3"/>
      <c r="N338" s="37">
        <v>2017</v>
      </c>
    </row>
    <row r="339" spans="1:14" x14ac:dyDescent="0.25">
      <c r="A339" s="23" t="str">
        <f>'Olieforbrug, TJ'!A339</f>
        <v>Januar</v>
      </c>
      <c r="C339" s="16">
        <v>0</v>
      </c>
      <c r="D339" s="16">
        <v>0</v>
      </c>
      <c r="E339" s="16">
        <v>0</v>
      </c>
      <c r="F339" s="16">
        <v>0</v>
      </c>
      <c r="G339" s="16">
        <v>0</v>
      </c>
      <c r="H339" s="16">
        <v>0</v>
      </c>
      <c r="I339" s="16">
        <v>0</v>
      </c>
      <c r="J339" s="16"/>
      <c r="K339" s="16"/>
      <c r="L339" s="16">
        <v>0</v>
      </c>
      <c r="N339" s="23" t="str">
        <f>'Olieforbrug, TJ'!M339</f>
        <v>January</v>
      </c>
    </row>
    <row r="340" spans="1:14" x14ac:dyDescent="0.25">
      <c r="A340" s="23" t="str">
        <f>'Olieforbrug, TJ'!A340</f>
        <v>Februar</v>
      </c>
      <c r="C340" s="16">
        <v>0</v>
      </c>
      <c r="D340" s="16">
        <v>0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/>
      <c r="K340" s="16"/>
      <c r="L340" s="16">
        <v>0</v>
      </c>
      <c r="N340" s="23" t="str">
        <f>'Olieforbrug, TJ'!M340</f>
        <v>February</v>
      </c>
    </row>
    <row r="341" spans="1:14" x14ac:dyDescent="0.25">
      <c r="A341" s="23" t="str">
        <f>'Olieforbrug, TJ'!A341</f>
        <v>Marts</v>
      </c>
      <c r="C341" s="16">
        <v>0</v>
      </c>
      <c r="D341" s="16">
        <v>0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/>
      <c r="K341" s="16"/>
      <c r="L341" s="16">
        <v>0</v>
      </c>
      <c r="N341" s="23" t="str">
        <f>'Olieforbrug, TJ'!M341</f>
        <v>March</v>
      </c>
    </row>
    <row r="342" spans="1:14" x14ac:dyDescent="0.25">
      <c r="A342" s="23" t="str">
        <f>'Olieforbrug, TJ'!A342</f>
        <v>April</v>
      </c>
      <c r="C342" s="16">
        <v>0</v>
      </c>
      <c r="D342" s="16">
        <v>0</v>
      </c>
      <c r="E342" s="16">
        <v>0</v>
      </c>
      <c r="F342" s="16">
        <v>0</v>
      </c>
      <c r="G342" s="16">
        <v>0</v>
      </c>
      <c r="H342" s="16">
        <v>0</v>
      </c>
      <c r="I342" s="16">
        <v>0</v>
      </c>
      <c r="J342" s="16"/>
      <c r="K342" s="16"/>
      <c r="L342" s="16">
        <v>0</v>
      </c>
      <c r="N342" s="23" t="str">
        <f>'Olieforbrug, TJ'!M342</f>
        <v>April</v>
      </c>
    </row>
    <row r="343" spans="1:14" x14ac:dyDescent="0.25">
      <c r="A343" s="23" t="str">
        <f>'Olieforbrug, TJ'!A343</f>
        <v>Maj</v>
      </c>
      <c r="C343" s="16">
        <v>0</v>
      </c>
      <c r="D343" s="16">
        <v>0</v>
      </c>
      <c r="E343" s="16">
        <v>0</v>
      </c>
      <c r="F343" s="16">
        <v>0</v>
      </c>
      <c r="G343" s="16">
        <v>0</v>
      </c>
      <c r="H343" s="16">
        <v>0</v>
      </c>
      <c r="I343" s="16">
        <v>0</v>
      </c>
      <c r="J343" s="16"/>
      <c r="K343" s="16"/>
      <c r="L343" s="16">
        <v>0</v>
      </c>
      <c r="N343" s="23" t="str">
        <f>'Olieforbrug, TJ'!M343</f>
        <v>May</v>
      </c>
    </row>
    <row r="344" spans="1:14" x14ac:dyDescent="0.25">
      <c r="A344" s="23" t="str">
        <f>'Olieforbrug, TJ'!A344</f>
        <v>Juni</v>
      </c>
      <c r="C344" s="16">
        <v>0</v>
      </c>
      <c r="D344" s="16">
        <v>0</v>
      </c>
      <c r="E344" s="16">
        <v>0</v>
      </c>
      <c r="F344" s="16">
        <v>0</v>
      </c>
      <c r="G344" s="16">
        <v>0</v>
      </c>
      <c r="H344" s="16">
        <v>0</v>
      </c>
      <c r="I344" s="16">
        <v>0</v>
      </c>
      <c r="J344" s="16"/>
      <c r="K344" s="16"/>
      <c r="L344" s="16">
        <v>0</v>
      </c>
      <c r="N344" s="23" t="str">
        <f>'Olieforbrug, TJ'!M344</f>
        <v>June</v>
      </c>
    </row>
    <row r="345" spans="1:14" x14ac:dyDescent="0.25">
      <c r="A345" s="23" t="str">
        <f>'Olieforbrug, TJ'!A345</f>
        <v>Juli</v>
      </c>
      <c r="C345" s="16">
        <v>0</v>
      </c>
      <c r="D345" s="16">
        <v>0</v>
      </c>
      <c r="E345" s="16">
        <v>0</v>
      </c>
      <c r="F345" s="16">
        <v>0</v>
      </c>
      <c r="G345" s="16">
        <v>0</v>
      </c>
      <c r="H345" s="16">
        <v>0</v>
      </c>
      <c r="I345" s="16">
        <v>0</v>
      </c>
      <c r="J345" s="16"/>
      <c r="K345" s="16"/>
      <c r="L345" s="16">
        <v>0</v>
      </c>
      <c r="N345" s="23" t="str">
        <f>'Olieforbrug, TJ'!M345</f>
        <v>July</v>
      </c>
    </row>
    <row r="346" spans="1:14" x14ac:dyDescent="0.25">
      <c r="A346" s="23" t="str">
        <f>'Olieforbrug, TJ'!A346</f>
        <v>August</v>
      </c>
      <c r="C346" s="16">
        <v>0</v>
      </c>
      <c r="D346" s="16">
        <v>0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/>
      <c r="K346" s="16"/>
      <c r="L346" s="16">
        <v>0</v>
      </c>
      <c r="N346" s="23" t="str">
        <f>'Olieforbrug, TJ'!M346</f>
        <v>August</v>
      </c>
    </row>
    <row r="347" spans="1:14" x14ac:dyDescent="0.25">
      <c r="A347" s="23" t="str">
        <f>'Olieforbrug, TJ'!A347</f>
        <v>September</v>
      </c>
      <c r="C347" s="16">
        <v>0</v>
      </c>
      <c r="D347" s="16">
        <v>0</v>
      </c>
      <c r="E347" s="16">
        <v>0</v>
      </c>
      <c r="F347" s="16">
        <v>0</v>
      </c>
      <c r="G347" s="16">
        <v>0</v>
      </c>
      <c r="H347" s="16">
        <v>0</v>
      </c>
      <c r="I347" s="16">
        <v>0</v>
      </c>
      <c r="J347" s="16"/>
      <c r="K347" s="16"/>
      <c r="L347" s="16">
        <v>0</v>
      </c>
      <c r="N347" s="23" t="str">
        <f>'Olieforbrug, TJ'!M347</f>
        <v>September</v>
      </c>
    </row>
    <row r="348" spans="1:14" x14ac:dyDescent="0.25">
      <c r="A348" s="23" t="str">
        <f>'Olieforbrug, TJ'!A348</f>
        <v>Oktober</v>
      </c>
      <c r="C348" s="16">
        <v>0</v>
      </c>
      <c r="D348" s="16">
        <v>0</v>
      </c>
      <c r="E348" s="16">
        <v>0</v>
      </c>
      <c r="F348" s="16">
        <v>0</v>
      </c>
      <c r="G348" s="16">
        <v>0</v>
      </c>
      <c r="H348" s="16">
        <v>0</v>
      </c>
      <c r="I348" s="16">
        <v>0</v>
      </c>
      <c r="J348" s="16"/>
      <c r="K348" s="16"/>
      <c r="L348" s="16">
        <v>0</v>
      </c>
      <c r="N348" s="23" t="str">
        <f>'Olieforbrug, TJ'!M348</f>
        <v>October</v>
      </c>
    </row>
    <row r="349" spans="1:14" x14ac:dyDescent="0.25">
      <c r="A349" s="23" t="str">
        <f>'Olieforbrug, TJ'!A349</f>
        <v>November</v>
      </c>
      <c r="C349" s="16">
        <v>0</v>
      </c>
      <c r="D349" s="16">
        <v>0</v>
      </c>
      <c r="E349" s="16">
        <v>0</v>
      </c>
      <c r="F349" s="16">
        <v>0</v>
      </c>
      <c r="G349" s="16">
        <v>0</v>
      </c>
      <c r="H349" s="16">
        <v>0</v>
      </c>
      <c r="I349" s="16">
        <v>0</v>
      </c>
      <c r="J349" s="16"/>
      <c r="K349" s="16"/>
      <c r="L349" s="16">
        <v>0</v>
      </c>
      <c r="N349" s="23" t="str">
        <f>'Olieforbrug, TJ'!M349</f>
        <v>November</v>
      </c>
    </row>
    <row r="350" spans="1:14" ht="13" thickBot="1" x14ac:dyDescent="0.3">
      <c r="A350" s="41" t="str">
        <f>'Olieforbrug, TJ'!A350</f>
        <v>December</v>
      </c>
      <c r="C350" s="42">
        <v>0</v>
      </c>
      <c r="D350" s="42">
        <v>0</v>
      </c>
      <c r="E350" s="42">
        <v>0</v>
      </c>
      <c r="F350" s="42">
        <v>0</v>
      </c>
      <c r="G350" s="42">
        <v>0</v>
      </c>
      <c r="H350" s="42">
        <v>0</v>
      </c>
      <c r="I350" s="42">
        <v>0</v>
      </c>
      <c r="J350" s="2"/>
      <c r="K350" s="2"/>
      <c r="L350" s="42">
        <v>0</v>
      </c>
      <c r="N350" s="43" t="str">
        <f>'Olieforbrug, TJ'!M350</f>
        <v>December</v>
      </c>
    </row>
    <row r="351" spans="1:14" ht="13" x14ac:dyDescent="0.3">
      <c r="A351" s="37">
        <v>2018</v>
      </c>
      <c r="B351" s="15"/>
      <c r="C351" s="16"/>
      <c r="D351" s="16"/>
      <c r="E351" s="16"/>
      <c r="F351" s="16"/>
      <c r="G351" s="16"/>
      <c r="H351" s="16"/>
      <c r="I351" s="16"/>
      <c r="J351" s="15"/>
      <c r="K351" s="15"/>
      <c r="L351" s="16"/>
      <c r="M351" s="3"/>
      <c r="N351" s="37">
        <v>2018</v>
      </c>
    </row>
    <row r="352" spans="1:14" x14ac:dyDescent="0.25">
      <c r="A352" s="23" t="str">
        <f>'Olieforbrug, TJ'!A352</f>
        <v>Januar</v>
      </c>
      <c r="C352" s="16">
        <v>0</v>
      </c>
      <c r="D352" s="16">
        <v>0</v>
      </c>
      <c r="E352" s="16">
        <v>0</v>
      </c>
      <c r="F352" s="16">
        <v>0</v>
      </c>
      <c r="G352" s="16">
        <v>0</v>
      </c>
      <c r="H352" s="16">
        <v>0</v>
      </c>
      <c r="I352" s="16">
        <v>0</v>
      </c>
      <c r="J352" s="16"/>
      <c r="K352" s="16"/>
      <c r="L352" s="16">
        <v>0</v>
      </c>
      <c r="N352" s="23" t="str">
        <f>'Olieforbrug, TJ'!M352</f>
        <v>January</v>
      </c>
    </row>
    <row r="353" spans="1:14" x14ac:dyDescent="0.25">
      <c r="A353" s="23" t="str">
        <f>'Olieforbrug, TJ'!A353</f>
        <v>Februar</v>
      </c>
      <c r="C353" s="16">
        <v>0</v>
      </c>
      <c r="D353" s="16">
        <v>0</v>
      </c>
      <c r="E353" s="16">
        <v>0</v>
      </c>
      <c r="F353" s="16">
        <v>0</v>
      </c>
      <c r="G353" s="16">
        <v>0</v>
      </c>
      <c r="H353" s="16">
        <v>0</v>
      </c>
      <c r="I353" s="16">
        <v>0</v>
      </c>
      <c r="J353" s="16"/>
      <c r="K353" s="16"/>
      <c r="L353" s="16">
        <v>0</v>
      </c>
      <c r="N353" s="23" t="str">
        <f>'Olieforbrug, TJ'!M353</f>
        <v>February</v>
      </c>
    </row>
    <row r="354" spans="1:14" x14ac:dyDescent="0.25">
      <c r="A354" s="23" t="str">
        <f>'Olieforbrug, TJ'!A354</f>
        <v>Marts</v>
      </c>
      <c r="C354" s="16">
        <v>0</v>
      </c>
      <c r="D354" s="16">
        <v>0</v>
      </c>
      <c r="E354" s="16">
        <v>0</v>
      </c>
      <c r="F354" s="16">
        <v>0</v>
      </c>
      <c r="G354" s="16">
        <v>0</v>
      </c>
      <c r="H354" s="16">
        <v>0</v>
      </c>
      <c r="I354" s="16">
        <v>0</v>
      </c>
      <c r="J354" s="16"/>
      <c r="K354" s="16"/>
      <c r="L354" s="16">
        <v>0</v>
      </c>
      <c r="N354" s="23" t="str">
        <f>'Olieforbrug, TJ'!M354</f>
        <v>March</v>
      </c>
    </row>
    <row r="355" spans="1:14" x14ac:dyDescent="0.25">
      <c r="A355" s="23" t="str">
        <f>'Olieforbrug, TJ'!A355</f>
        <v>April</v>
      </c>
      <c r="C355" s="16">
        <v>0</v>
      </c>
      <c r="D355" s="16">
        <v>0</v>
      </c>
      <c r="E355" s="16">
        <v>0</v>
      </c>
      <c r="F355" s="16">
        <v>0</v>
      </c>
      <c r="G355" s="16">
        <v>0</v>
      </c>
      <c r="H355" s="16">
        <v>0</v>
      </c>
      <c r="I355" s="16">
        <v>0</v>
      </c>
      <c r="J355" s="16"/>
      <c r="K355" s="16"/>
      <c r="L355" s="16">
        <v>0</v>
      </c>
      <c r="N355" s="23" t="str">
        <f>'Olieforbrug, TJ'!M355</f>
        <v>April</v>
      </c>
    </row>
    <row r="356" spans="1:14" x14ac:dyDescent="0.25">
      <c r="A356" s="23" t="str">
        <f>'Olieforbrug, TJ'!A356</f>
        <v>Maj</v>
      </c>
      <c r="C356" s="16">
        <v>0</v>
      </c>
      <c r="D356" s="16">
        <v>0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/>
      <c r="K356" s="16"/>
      <c r="L356" s="16">
        <v>0</v>
      </c>
      <c r="N356" s="23" t="str">
        <f>'Olieforbrug, TJ'!M356</f>
        <v>May</v>
      </c>
    </row>
    <row r="357" spans="1:14" x14ac:dyDescent="0.25">
      <c r="A357" s="23" t="str">
        <f>'Olieforbrug, TJ'!A357</f>
        <v>Juni</v>
      </c>
      <c r="C357" s="16">
        <v>0</v>
      </c>
      <c r="D357" s="16">
        <v>0</v>
      </c>
      <c r="E357" s="16">
        <v>0</v>
      </c>
      <c r="F357" s="16">
        <v>0</v>
      </c>
      <c r="G357" s="16">
        <v>0</v>
      </c>
      <c r="H357" s="16">
        <v>0</v>
      </c>
      <c r="I357" s="16">
        <v>0</v>
      </c>
      <c r="J357" s="16"/>
      <c r="K357" s="16"/>
      <c r="L357" s="16">
        <v>0</v>
      </c>
      <c r="N357" s="23" t="str">
        <f>'Olieforbrug, TJ'!M357</f>
        <v>June</v>
      </c>
    </row>
    <row r="358" spans="1:14" x14ac:dyDescent="0.25">
      <c r="A358" s="23" t="str">
        <f>'Olieforbrug, TJ'!A358</f>
        <v>Juli</v>
      </c>
      <c r="C358" s="16">
        <v>0</v>
      </c>
      <c r="D358" s="16">
        <v>0</v>
      </c>
      <c r="E358" s="16">
        <v>0</v>
      </c>
      <c r="F358" s="16">
        <v>0</v>
      </c>
      <c r="G358" s="16">
        <v>0</v>
      </c>
      <c r="H358" s="16">
        <v>0</v>
      </c>
      <c r="I358" s="16">
        <v>0</v>
      </c>
      <c r="J358" s="16"/>
      <c r="K358" s="16"/>
      <c r="L358" s="16">
        <v>0</v>
      </c>
      <c r="N358" s="23" t="str">
        <f>'Olieforbrug, TJ'!M358</f>
        <v>July</v>
      </c>
    </row>
    <row r="359" spans="1:14" x14ac:dyDescent="0.25">
      <c r="A359" s="23" t="str">
        <f>'Olieforbrug, TJ'!A359</f>
        <v>August</v>
      </c>
      <c r="C359" s="16">
        <v>0</v>
      </c>
      <c r="D359" s="16">
        <v>0</v>
      </c>
      <c r="E359" s="16">
        <v>0</v>
      </c>
      <c r="F359" s="16">
        <v>0</v>
      </c>
      <c r="G359" s="16">
        <v>0</v>
      </c>
      <c r="H359" s="16">
        <v>0</v>
      </c>
      <c r="I359" s="16">
        <v>0</v>
      </c>
      <c r="J359" s="16"/>
      <c r="K359" s="16"/>
      <c r="L359" s="16">
        <v>0</v>
      </c>
      <c r="N359" s="23" t="str">
        <f>'Olieforbrug, TJ'!M359</f>
        <v>August</v>
      </c>
    </row>
    <row r="360" spans="1:14" x14ac:dyDescent="0.25">
      <c r="A360" s="23" t="str">
        <f>'Olieforbrug, TJ'!A360</f>
        <v>September</v>
      </c>
      <c r="C360" s="16">
        <v>0</v>
      </c>
      <c r="D360" s="16">
        <v>0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/>
      <c r="K360" s="16"/>
      <c r="L360" s="16">
        <v>0</v>
      </c>
      <c r="N360" s="23" t="str">
        <f>'Olieforbrug, TJ'!M360</f>
        <v>September</v>
      </c>
    </row>
    <row r="361" spans="1:14" x14ac:dyDescent="0.25">
      <c r="A361" s="23" t="str">
        <f>'Olieforbrug, TJ'!A361</f>
        <v>Oktober</v>
      </c>
      <c r="C361" s="16">
        <v>0</v>
      </c>
      <c r="D361" s="16">
        <v>0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/>
      <c r="K361" s="16"/>
      <c r="L361" s="16">
        <v>0</v>
      </c>
      <c r="N361" s="23" t="str">
        <f>'Olieforbrug, TJ'!M361</f>
        <v>October</v>
      </c>
    </row>
    <row r="362" spans="1:14" x14ac:dyDescent="0.25">
      <c r="A362" s="23" t="str">
        <f>'Olieforbrug, TJ'!A362</f>
        <v>November</v>
      </c>
      <c r="C362" s="16">
        <v>0</v>
      </c>
      <c r="D362" s="16">
        <v>0</v>
      </c>
      <c r="E362" s="16">
        <v>0</v>
      </c>
      <c r="F362" s="16">
        <v>0</v>
      </c>
      <c r="G362" s="16">
        <v>0</v>
      </c>
      <c r="H362" s="16">
        <v>0</v>
      </c>
      <c r="I362" s="16">
        <v>0</v>
      </c>
      <c r="J362" s="16"/>
      <c r="K362" s="16"/>
      <c r="L362" s="16">
        <v>0</v>
      </c>
      <c r="N362" s="23" t="str">
        <f>'Olieforbrug, TJ'!M362</f>
        <v>November</v>
      </c>
    </row>
    <row r="363" spans="1:14" ht="13" thickBot="1" x14ac:dyDescent="0.3">
      <c r="A363" s="41" t="str">
        <f>'Olieforbrug, TJ'!A363</f>
        <v>December</v>
      </c>
      <c r="C363" s="42">
        <v>0</v>
      </c>
      <c r="D363" s="42">
        <v>0</v>
      </c>
      <c r="E363" s="42">
        <v>0</v>
      </c>
      <c r="F363" s="42">
        <v>0</v>
      </c>
      <c r="G363" s="42">
        <v>0</v>
      </c>
      <c r="H363" s="42">
        <v>0</v>
      </c>
      <c r="I363" s="42">
        <v>0</v>
      </c>
      <c r="J363" s="2"/>
      <c r="K363" s="2"/>
      <c r="L363" s="42">
        <v>0</v>
      </c>
      <c r="N363" s="43" t="str">
        <f>'Olieforbrug, TJ'!M363</f>
        <v>December</v>
      </c>
    </row>
    <row r="364" spans="1:14" ht="13" x14ac:dyDescent="0.3">
      <c r="A364" s="37">
        <v>2019</v>
      </c>
      <c r="B364" s="15"/>
      <c r="C364" s="16"/>
      <c r="D364" s="16"/>
      <c r="E364" s="16"/>
      <c r="F364" s="16"/>
      <c r="G364" s="16"/>
      <c r="H364" s="16"/>
      <c r="I364" s="16"/>
      <c r="J364" s="15"/>
      <c r="K364" s="15"/>
      <c r="L364" s="16"/>
      <c r="M364" s="3"/>
      <c r="N364" s="37">
        <v>2019</v>
      </c>
    </row>
    <row r="365" spans="1:14" x14ac:dyDescent="0.25">
      <c r="A365" s="23" t="str">
        <f>'Olieforbrug, TJ'!A365</f>
        <v>Januar</v>
      </c>
      <c r="C365" s="16">
        <v>0</v>
      </c>
      <c r="D365" s="16">
        <v>0</v>
      </c>
      <c r="E365" s="16">
        <v>0</v>
      </c>
      <c r="F365" s="16">
        <v>0</v>
      </c>
      <c r="G365" s="16">
        <v>0</v>
      </c>
      <c r="H365" s="16">
        <v>0</v>
      </c>
      <c r="I365" s="16">
        <v>0</v>
      </c>
      <c r="J365" s="16"/>
      <c r="K365" s="16"/>
      <c r="L365" s="16">
        <v>0</v>
      </c>
      <c r="N365" s="23" t="str">
        <f>'Olieforbrug, TJ'!M365</f>
        <v>January</v>
      </c>
    </row>
    <row r="366" spans="1:14" x14ac:dyDescent="0.25">
      <c r="A366" s="23" t="str">
        <f>'Olieforbrug, TJ'!A366</f>
        <v>Februar</v>
      </c>
      <c r="C366" s="16">
        <v>0</v>
      </c>
      <c r="D366" s="16">
        <v>0</v>
      </c>
      <c r="E366" s="16">
        <v>0</v>
      </c>
      <c r="F366" s="16">
        <v>0</v>
      </c>
      <c r="G366" s="16">
        <v>0</v>
      </c>
      <c r="H366" s="16">
        <v>0</v>
      </c>
      <c r="I366" s="16">
        <v>0</v>
      </c>
      <c r="J366" s="16"/>
      <c r="K366" s="16"/>
      <c r="L366" s="16">
        <v>0</v>
      </c>
      <c r="N366" s="23" t="str">
        <f>'Olieforbrug, TJ'!M366</f>
        <v>February</v>
      </c>
    </row>
    <row r="367" spans="1:14" x14ac:dyDescent="0.25">
      <c r="A367" s="23" t="str">
        <f>'Olieforbrug, TJ'!A367</f>
        <v>Marts</v>
      </c>
      <c r="C367" s="16">
        <v>0</v>
      </c>
      <c r="D367" s="16">
        <v>0</v>
      </c>
      <c r="E367" s="16">
        <v>0</v>
      </c>
      <c r="F367" s="16">
        <v>0</v>
      </c>
      <c r="G367" s="16">
        <v>0</v>
      </c>
      <c r="H367" s="16">
        <v>0</v>
      </c>
      <c r="I367" s="16">
        <v>0</v>
      </c>
      <c r="J367" s="16"/>
      <c r="K367" s="16"/>
      <c r="L367" s="16">
        <v>0</v>
      </c>
      <c r="N367" s="23" t="str">
        <f>'Olieforbrug, TJ'!M367</f>
        <v>March</v>
      </c>
    </row>
    <row r="368" spans="1:14" x14ac:dyDescent="0.25">
      <c r="A368" s="23" t="str">
        <f>'Olieforbrug, TJ'!A368</f>
        <v>April</v>
      </c>
      <c r="C368" s="16">
        <v>0</v>
      </c>
      <c r="D368" s="16">
        <v>0</v>
      </c>
      <c r="E368" s="16">
        <v>0</v>
      </c>
      <c r="F368" s="16">
        <v>0</v>
      </c>
      <c r="G368" s="16">
        <v>0</v>
      </c>
      <c r="H368" s="16">
        <v>0</v>
      </c>
      <c r="I368" s="16">
        <v>0</v>
      </c>
      <c r="J368" s="16"/>
      <c r="K368" s="16"/>
      <c r="L368" s="16">
        <v>0</v>
      </c>
      <c r="N368" s="23" t="str">
        <f>'Olieforbrug, TJ'!M368</f>
        <v>April</v>
      </c>
    </row>
    <row r="369" spans="1:14" x14ac:dyDescent="0.25">
      <c r="A369" s="23" t="str">
        <f>'Olieforbrug, TJ'!A369</f>
        <v>Maj</v>
      </c>
      <c r="C369" s="16">
        <v>0</v>
      </c>
      <c r="D369" s="16">
        <v>0</v>
      </c>
      <c r="E369" s="16">
        <v>0</v>
      </c>
      <c r="F369" s="16">
        <v>0</v>
      </c>
      <c r="G369" s="16">
        <v>0</v>
      </c>
      <c r="H369" s="16">
        <v>0</v>
      </c>
      <c r="I369" s="16">
        <v>0</v>
      </c>
      <c r="J369" s="16"/>
      <c r="K369" s="16"/>
      <c r="L369" s="16">
        <v>0</v>
      </c>
      <c r="N369" s="23" t="str">
        <f>'Olieforbrug, TJ'!M369</f>
        <v>May</v>
      </c>
    </row>
    <row r="370" spans="1:14" ht="15" customHeight="1" x14ac:dyDescent="0.25">
      <c r="A370" s="23" t="str">
        <f>'Olieforbrug, TJ'!A370</f>
        <v>Juni</v>
      </c>
      <c r="C370" s="16">
        <v>0</v>
      </c>
      <c r="D370" s="16">
        <v>0</v>
      </c>
      <c r="E370" s="16">
        <v>0</v>
      </c>
      <c r="F370" s="16">
        <v>0</v>
      </c>
      <c r="G370" s="16">
        <v>0</v>
      </c>
      <c r="H370" s="16">
        <v>0</v>
      </c>
      <c r="I370" s="16">
        <v>0</v>
      </c>
      <c r="J370" s="16"/>
      <c r="K370" s="16"/>
      <c r="L370" s="16">
        <v>0</v>
      </c>
      <c r="N370" s="23" t="str">
        <f>'Olieforbrug, TJ'!M370</f>
        <v>June</v>
      </c>
    </row>
    <row r="371" spans="1:14" ht="15" customHeight="1" x14ac:dyDescent="0.25">
      <c r="A371" s="23" t="str">
        <f>'Olieforbrug, TJ'!A371</f>
        <v>Juli</v>
      </c>
      <c r="C371" s="16">
        <v>0</v>
      </c>
      <c r="D371" s="16">
        <v>0</v>
      </c>
      <c r="E371" s="16">
        <v>0</v>
      </c>
      <c r="F371" s="16">
        <v>0</v>
      </c>
      <c r="G371" s="16">
        <v>0</v>
      </c>
      <c r="H371" s="16">
        <v>0</v>
      </c>
      <c r="I371" s="16">
        <v>0</v>
      </c>
      <c r="J371" s="16"/>
      <c r="K371" s="16"/>
      <c r="L371" s="16">
        <v>0</v>
      </c>
      <c r="N371" s="23" t="str">
        <f>'Olieforbrug, TJ'!M371</f>
        <v>July</v>
      </c>
    </row>
    <row r="372" spans="1:14" ht="15" customHeight="1" x14ac:dyDescent="0.25">
      <c r="A372" s="23" t="str">
        <f>'Olieforbrug, TJ'!A372</f>
        <v>August</v>
      </c>
      <c r="C372" s="16">
        <v>0</v>
      </c>
      <c r="D372" s="16">
        <v>0</v>
      </c>
      <c r="E372" s="16">
        <v>0</v>
      </c>
      <c r="F372" s="16">
        <v>0</v>
      </c>
      <c r="G372" s="16">
        <v>0</v>
      </c>
      <c r="H372" s="16">
        <v>0</v>
      </c>
      <c r="I372" s="16">
        <v>0</v>
      </c>
      <c r="J372" s="16"/>
      <c r="K372" s="16"/>
      <c r="L372" s="16">
        <v>0</v>
      </c>
      <c r="N372" s="23" t="str">
        <f>'Olieforbrug, TJ'!M372</f>
        <v>August</v>
      </c>
    </row>
    <row r="373" spans="1:14" ht="15" customHeight="1" x14ac:dyDescent="0.25">
      <c r="A373" s="23" t="str">
        <f>'Olieforbrug, TJ'!A373</f>
        <v>September</v>
      </c>
      <c r="C373" s="16">
        <v>0</v>
      </c>
      <c r="D373" s="16">
        <v>0</v>
      </c>
      <c r="E373" s="16">
        <v>0</v>
      </c>
      <c r="F373" s="16">
        <v>0</v>
      </c>
      <c r="G373" s="16">
        <v>0</v>
      </c>
      <c r="H373" s="16">
        <v>0</v>
      </c>
      <c r="I373" s="16">
        <v>0</v>
      </c>
      <c r="J373" s="16"/>
      <c r="K373" s="16"/>
      <c r="L373" s="16">
        <v>0</v>
      </c>
      <c r="N373" s="23" t="str">
        <f>'Olieforbrug, TJ'!M373</f>
        <v>September</v>
      </c>
    </row>
    <row r="374" spans="1:14" ht="15" customHeight="1" x14ac:dyDescent="0.25">
      <c r="A374" s="23" t="str">
        <f>'Olieforbrug, TJ'!A374</f>
        <v>Oktober</v>
      </c>
      <c r="C374" s="16">
        <v>0</v>
      </c>
      <c r="D374" s="16">
        <v>0</v>
      </c>
      <c r="E374" s="16">
        <v>0</v>
      </c>
      <c r="F374" s="16">
        <v>0</v>
      </c>
      <c r="G374" s="16">
        <v>0</v>
      </c>
      <c r="H374" s="16">
        <v>0</v>
      </c>
      <c r="I374" s="16">
        <v>0</v>
      </c>
      <c r="J374" s="16"/>
      <c r="K374" s="16"/>
      <c r="L374" s="16">
        <v>0</v>
      </c>
      <c r="N374" s="23" t="str">
        <f>'Olieforbrug, TJ'!M374</f>
        <v>October</v>
      </c>
    </row>
    <row r="375" spans="1:14" ht="15" customHeight="1" x14ac:dyDescent="0.25">
      <c r="A375" s="23" t="str">
        <f>'Olieforbrug, TJ'!A375</f>
        <v>November</v>
      </c>
      <c r="C375" s="16">
        <v>0</v>
      </c>
      <c r="D375" s="16">
        <v>0</v>
      </c>
      <c r="E375" s="16">
        <v>0</v>
      </c>
      <c r="F375" s="16">
        <v>0</v>
      </c>
      <c r="G375" s="16">
        <v>0</v>
      </c>
      <c r="H375" s="16">
        <v>0</v>
      </c>
      <c r="I375" s="16">
        <v>0</v>
      </c>
      <c r="J375" s="16"/>
      <c r="K375" s="16"/>
      <c r="L375" s="16">
        <v>0</v>
      </c>
      <c r="N375" s="23" t="str">
        <f>'Olieforbrug, TJ'!M375</f>
        <v>November</v>
      </c>
    </row>
    <row r="376" spans="1:14" ht="13" thickBot="1" x14ac:dyDescent="0.3">
      <c r="A376" s="41" t="str">
        <f>'Olieforbrug, TJ'!A376</f>
        <v>December</v>
      </c>
      <c r="C376" s="42">
        <v>0</v>
      </c>
      <c r="D376" s="42">
        <v>0</v>
      </c>
      <c r="E376" s="42">
        <v>0</v>
      </c>
      <c r="F376" s="42">
        <v>0</v>
      </c>
      <c r="G376" s="42">
        <v>0</v>
      </c>
      <c r="H376" s="42">
        <v>0</v>
      </c>
      <c r="I376" s="42">
        <v>0</v>
      </c>
      <c r="J376" s="2"/>
      <c r="K376" s="2"/>
      <c r="L376" s="42">
        <v>0</v>
      </c>
      <c r="N376" s="43" t="str">
        <f>'Olieforbrug, TJ'!M376</f>
        <v>December</v>
      </c>
    </row>
    <row r="377" spans="1:14" ht="13" x14ac:dyDescent="0.3">
      <c r="A377" s="37">
        <v>2020</v>
      </c>
      <c r="B377" s="15"/>
      <c r="C377" s="16"/>
      <c r="D377" s="16"/>
      <c r="E377" s="16"/>
      <c r="F377" s="16"/>
      <c r="G377" s="16"/>
      <c r="H377" s="16"/>
      <c r="I377" s="16"/>
      <c r="J377" s="15"/>
      <c r="K377" s="15"/>
      <c r="L377" s="16"/>
      <c r="M377" s="3"/>
      <c r="N377" s="37">
        <v>2020</v>
      </c>
    </row>
    <row r="378" spans="1:14" x14ac:dyDescent="0.25">
      <c r="A378" s="23" t="str">
        <f>'Olieforbrug, TJ'!A378</f>
        <v>Januar</v>
      </c>
      <c r="C378" s="16">
        <v>0</v>
      </c>
      <c r="D378" s="16">
        <v>0</v>
      </c>
      <c r="E378" s="16">
        <v>0</v>
      </c>
      <c r="F378" s="16">
        <v>0</v>
      </c>
      <c r="G378" s="16">
        <v>0</v>
      </c>
      <c r="H378" s="16">
        <v>0</v>
      </c>
      <c r="I378" s="16">
        <v>0</v>
      </c>
      <c r="J378" s="16"/>
      <c r="K378" s="16"/>
      <c r="L378" s="16">
        <v>0</v>
      </c>
      <c r="N378" s="23" t="str">
        <f>'Olieforbrug, TJ'!M378</f>
        <v>January</v>
      </c>
    </row>
    <row r="379" spans="1:14" x14ac:dyDescent="0.25">
      <c r="A379" s="23" t="str">
        <f>'Olieforbrug, TJ'!A379</f>
        <v>Februar</v>
      </c>
      <c r="C379" s="16">
        <v>0</v>
      </c>
      <c r="D379" s="16">
        <v>0</v>
      </c>
      <c r="E379" s="16">
        <v>0</v>
      </c>
      <c r="F379" s="16">
        <v>0</v>
      </c>
      <c r="G379" s="16">
        <v>0</v>
      </c>
      <c r="H379" s="16">
        <v>0</v>
      </c>
      <c r="I379" s="16">
        <v>0</v>
      </c>
      <c r="J379" s="16"/>
      <c r="K379" s="16"/>
      <c r="L379" s="16">
        <v>0</v>
      </c>
      <c r="N379" s="23" t="str">
        <f>'Olieforbrug, TJ'!M379</f>
        <v>February</v>
      </c>
    </row>
    <row r="380" spans="1:14" x14ac:dyDescent="0.25">
      <c r="A380" s="23" t="str">
        <f>'Olieforbrug, TJ'!A380</f>
        <v>Marts</v>
      </c>
      <c r="C380" s="16">
        <v>0</v>
      </c>
      <c r="D380" s="16">
        <v>0</v>
      </c>
      <c r="E380" s="16">
        <v>0</v>
      </c>
      <c r="F380" s="16">
        <v>0</v>
      </c>
      <c r="G380" s="16">
        <v>0</v>
      </c>
      <c r="H380" s="16">
        <v>0</v>
      </c>
      <c r="I380" s="16">
        <v>0</v>
      </c>
      <c r="J380" s="16"/>
      <c r="K380" s="16"/>
      <c r="L380" s="16">
        <v>0</v>
      </c>
      <c r="N380" s="23" t="str">
        <f>'Olieforbrug, TJ'!M380</f>
        <v>March</v>
      </c>
    </row>
    <row r="381" spans="1:14" x14ac:dyDescent="0.25">
      <c r="A381" s="23" t="str">
        <f>'Olieforbrug, TJ'!A381</f>
        <v>April</v>
      </c>
      <c r="C381" s="16">
        <v>0</v>
      </c>
      <c r="D381" s="16">
        <v>0</v>
      </c>
      <c r="E381" s="16">
        <v>0</v>
      </c>
      <c r="F381" s="16">
        <v>0</v>
      </c>
      <c r="G381" s="16">
        <v>0</v>
      </c>
      <c r="H381" s="16">
        <v>0</v>
      </c>
      <c r="I381" s="16">
        <v>0</v>
      </c>
      <c r="J381" s="16"/>
      <c r="K381" s="16"/>
      <c r="L381" s="16">
        <v>0</v>
      </c>
      <c r="N381" s="23" t="str">
        <f>'Olieforbrug, TJ'!M381</f>
        <v>April</v>
      </c>
    </row>
    <row r="382" spans="1:14" x14ac:dyDescent="0.25">
      <c r="A382" s="23" t="str">
        <f>'Olieforbrug, TJ'!A382</f>
        <v>Maj</v>
      </c>
      <c r="C382" s="16">
        <v>0</v>
      </c>
      <c r="D382" s="16">
        <v>0</v>
      </c>
      <c r="E382" s="16">
        <v>0</v>
      </c>
      <c r="F382" s="16">
        <v>0</v>
      </c>
      <c r="G382" s="16">
        <v>0</v>
      </c>
      <c r="H382" s="16">
        <v>0</v>
      </c>
      <c r="I382" s="16">
        <v>0</v>
      </c>
      <c r="J382" s="16"/>
      <c r="K382" s="16"/>
      <c r="L382" s="16">
        <v>0</v>
      </c>
      <c r="N382" s="23" t="str">
        <f>'Olieforbrug, TJ'!M382</f>
        <v>May</v>
      </c>
    </row>
    <row r="383" spans="1:14" x14ac:dyDescent="0.25">
      <c r="A383" s="23" t="str">
        <f>'Olieforbrug, TJ'!A383</f>
        <v>Juni</v>
      </c>
      <c r="C383" s="16">
        <v>0</v>
      </c>
      <c r="D383" s="16">
        <v>0</v>
      </c>
      <c r="E383" s="16">
        <v>0</v>
      </c>
      <c r="F383" s="16">
        <v>0</v>
      </c>
      <c r="G383" s="16">
        <v>0</v>
      </c>
      <c r="H383" s="16">
        <v>0</v>
      </c>
      <c r="I383" s="16">
        <v>0</v>
      </c>
      <c r="J383" s="16"/>
      <c r="K383" s="16"/>
      <c r="L383" s="16">
        <v>0</v>
      </c>
      <c r="N383" s="23" t="str">
        <f>'Olieforbrug, TJ'!M383</f>
        <v>June</v>
      </c>
    </row>
    <row r="384" spans="1:14" x14ac:dyDescent="0.25">
      <c r="A384" s="23" t="str">
        <f>'Olieforbrug, TJ'!A384</f>
        <v>Juli</v>
      </c>
      <c r="C384" s="16">
        <v>0</v>
      </c>
      <c r="D384" s="16">
        <v>0</v>
      </c>
      <c r="E384" s="16">
        <v>0</v>
      </c>
      <c r="F384" s="16">
        <v>0</v>
      </c>
      <c r="G384" s="16">
        <v>0</v>
      </c>
      <c r="H384" s="16">
        <v>0</v>
      </c>
      <c r="I384" s="16">
        <v>0</v>
      </c>
      <c r="J384" s="16"/>
      <c r="K384" s="16"/>
      <c r="L384" s="16">
        <v>0</v>
      </c>
      <c r="N384" s="23" t="str">
        <f>'Olieforbrug, TJ'!M384</f>
        <v>July</v>
      </c>
    </row>
    <row r="385" spans="1:14" x14ac:dyDescent="0.25">
      <c r="A385" s="23" t="str">
        <f>'Olieforbrug, TJ'!A385</f>
        <v>August</v>
      </c>
      <c r="C385" s="16">
        <v>0</v>
      </c>
      <c r="D385" s="16">
        <v>0</v>
      </c>
      <c r="E385" s="16">
        <v>0</v>
      </c>
      <c r="F385" s="16">
        <v>0</v>
      </c>
      <c r="G385" s="16">
        <v>0</v>
      </c>
      <c r="H385" s="16">
        <v>0</v>
      </c>
      <c r="I385" s="16">
        <v>0</v>
      </c>
      <c r="J385" s="16"/>
      <c r="K385" s="16"/>
      <c r="L385" s="16">
        <v>0</v>
      </c>
      <c r="N385" s="23" t="str">
        <f>'Olieforbrug, TJ'!M385</f>
        <v>August</v>
      </c>
    </row>
    <row r="386" spans="1:14" x14ac:dyDescent="0.25">
      <c r="A386" s="23" t="str">
        <f>'Olieforbrug, TJ'!A386</f>
        <v>September</v>
      </c>
      <c r="C386" s="16">
        <v>0</v>
      </c>
      <c r="D386" s="16">
        <v>0</v>
      </c>
      <c r="E386" s="16">
        <v>0</v>
      </c>
      <c r="F386" s="16">
        <v>0</v>
      </c>
      <c r="G386" s="16">
        <v>0</v>
      </c>
      <c r="H386" s="16">
        <v>0</v>
      </c>
      <c r="I386" s="16">
        <v>0</v>
      </c>
      <c r="J386" s="16"/>
      <c r="K386" s="16"/>
      <c r="L386" s="16">
        <v>0</v>
      </c>
      <c r="N386" s="23" t="str">
        <f>'Olieforbrug, TJ'!M386</f>
        <v>September</v>
      </c>
    </row>
    <row r="387" spans="1:14" x14ac:dyDescent="0.25">
      <c r="A387" s="23" t="str">
        <f>'Olieforbrug, TJ'!A387</f>
        <v>Oktober</v>
      </c>
      <c r="C387" s="16">
        <v>0</v>
      </c>
      <c r="D387" s="16">
        <v>0</v>
      </c>
      <c r="E387" s="16">
        <v>0</v>
      </c>
      <c r="F387" s="16">
        <v>0</v>
      </c>
      <c r="G387" s="16">
        <v>0</v>
      </c>
      <c r="H387" s="16">
        <v>0</v>
      </c>
      <c r="I387" s="16">
        <v>0</v>
      </c>
      <c r="J387" s="16"/>
      <c r="K387" s="16"/>
      <c r="L387" s="16">
        <v>0</v>
      </c>
      <c r="N387" s="23" t="str">
        <f>'Olieforbrug, TJ'!M387</f>
        <v>October</v>
      </c>
    </row>
    <row r="388" spans="1:14" x14ac:dyDescent="0.25">
      <c r="A388" s="23" t="str">
        <f>'Olieforbrug, TJ'!A388</f>
        <v>November</v>
      </c>
      <c r="C388" s="16">
        <v>0</v>
      </c>
      <c r="D388" s="16">
        <v>0</v>
      </c>
      <c r="E388" s="16">
        <v>0</v>
      </c>
      <c r="F388" s="16">
        <v>0</v>
      </c>
      <c r="G388" s="16">
        <v>0</v>
      </c>
      <c r="H388" s="16">
        <v>0</v>
      </c>
      <c r="I388" s="16">
        <v>0</v>
      </c>
      <c r="J388" s="16"/>
      <c r="K388" s="16"/>
      <c r="L388" s="16">
        <v>0</v>
      </c>
      <c r="N388" s="23" t="str">
        <f>'Olieforbrug, TJ'!M388</f>
        <v>November</v>
      </c>
    </row>
    <row r="389" spans="1:14" ht="13" thickBot="1" x14ac:dyDescent="0.3">
      <c r="A389" s="41" t="str">
        <f>'Olieforbrug, TJ'!A389</f>
        <v>December</v>
      </c>
      <c r="C389" s="42">
        <v>0</v>
      </c>
      <c r="D389" s="42">
        <v>0</v>
      </c>
      <c r="E389" s="42">
        <v>0</v>
      </c>
      <c r="F389" s="42">
        <v>0</v>
      </c>
      <c r="G389" s="42">
        <v>0</v>
      </c>
      <c r="H389" s="42">
        <v>0</v>
      </c>
      <c r="I389" s="42">
        <v>0</v>
      </c>
      <c r="J389" s="2"/>
      <c r="K389" s="2"/>
      <c r="L389" s="42">
        <v>0</v>
      </c>
      <c r="N389" s="43" t="str">
        <f>'Olieforbrug, TJ'!M389</f>
        <v>December</v>
      </c>
    </row>
    <row r="390" spans="1:14" ht="13" x14ac:dyDescent="0.3">
      <c r="A390" s="37">
        <f>'Olieforbrug, TJ'!A390</f>
        <v>2021</v>
      </c>
      <c r="B390" s="15"/>
      <c r="C390" s="16"/>
      <c r="D390" s="16"/>
      <c r="E390" s="16"/>
      <c r="F390" s="16"/>
      <c r="G390" s="16"/>
      <c r="H390" s="16"/>
      <c r="I390" s="16"/>
      <c r="J390" s="15"/>
      <c r="K390" s="15"/>
      <c r="L390" s="16"/>
      <c r="M390" s="3"/>
      <c r="N390" s="37">
        <f>'Olieforbrug, TJ'!M390</f>
        <v>2021</v>
      </c>
    </row>
    <row r="391" spans="1:14" x14ac:dyDescent="0.25">
      <c r="A391" s="23" t="str">
        <f>'Olieforbrug, TJ'!A391</f>
        <v>Januar</v>
      </c>
      <c r="C391" s="16">
        <v>0</v>
      </c>
      <c r="D391" s="16">
        <v>0</v>
      </c>
      <c r="E391" s="16">
        <v>0</v>
      </c>
      <c r="F391" s="16">
        <v>0</v>
      </c>
      <c r="G391" s="16">
        <v>0</v>
      </c>
      <c r="H391" s="16">
        <v>0</v>
      </c>
      <c r="I391" s="16">
        <v>0</v>
      </c>
      <c r="J391" s="16"/>
      <c r="K391" s="16"/>
      <c r="L391" s="16">
        <v>0</v>
      </c>
      <c r="N391" s="23" t="str">
        <f>'Olieforbrug, TJ'!M391</f>
        <v>January</v>
      </c>
    </row>
    <row r="392" spans="1:14" x14ac:dyDescent="0.25">
      <c r="A392" s="23" t="str">
        <f>'Olieforbrug, TJ'!A392</f>
        <v>Februar</v>
      </c>
      <c r="C392" s="16">
        <v>0</v>
      </c>
      <c r="D392" s="16">
        <v>0</v>
      </c>
      <c r="E392" s="16">
        <v>0</v>
      </c>
      <c r="F392" s="16">
        <v>0</v>
      </c>
      <c r="G392" s="16">
        <v>0</v>
      </c>
      <c r="H392" s="16">
        <v>0</v>
      </c>
      <c r="I392" s="16">
        <v>0</v>
      </c>
      <c r="J392" s="16"/>
      <c r="K392" s="16"/>
      <c r="L392" s="16">
        <v>0</v>
      </c>
      <c r="N392" s="23" t="str">
        <f>'Olieforbrug, TJ'!M392</f>
        <v>February</v>
      </c>
    </row>
    <row r="393" spans="1:14" x14ac:dyDescent="0.25">
      <c r="A393" s="23" t="str">
        <f>'Olieforbrug, TJ'!A393</f>
        <v>Marts</v>
      </c>
      <c r="C393" s="16">
        <v>0</v>
      </c>
      <c r="D393" s="16">
        <v>0</v>
      </c>
      <c r="E393" s="16">
        <v>0</v>
      </c>
      <c r="F393" s="16">
        <v>0</v>
      </c>
      <c r="G393" s="16">
        <v>0</v>
      </c>
      <c r="H393" s="16">
        <v>0</v>
      </c>
      <c r="I393" s="16">
        <v>0</v>
      </c>
      <c r="J393" s="16"/>
      <c r="K393" s="16"/>
      <c r="L393" s="16">
        <v>0</v>
      </c>
      <c r="N393" s="23" t="str">
        <f>'Olieforbrug, TJ'!M393</f>
        <v>March</v>
      </c>
    </row>
    <row r="394" spans="1:14" x14ac:dyDescent="0.25">
      <c r="A394" s="23" t="str">
        <f>'Olieforbrug, TJ'!A394</f>
        <v>April</v>
      </c>
      <c r="C394" s="16">
        <v>0</v>
      </c>
      <c r="D394" s="16">
        <v>0</v>
      </c>
      <c r="E394" s="16">
        <v>0</v>
      </c>
      <c r="F394" s="16">
        <v>0</v>
      </c>
      <c r="G394" s="16">
        <v>0</v>
      </c>
      <c r="H394" s="16">
        <v>0</v>
      </c>
      <c r="I394" s="16">
        <v>0</v>
      </c>
      <c r="J394" s="16"/>
      <c r="K394" s="16"/>
      <c r="L394" s="16">
        <v>0</v>
      </c>
      <c r="N394" s="23" t="str">
        <f>'Olieforbrug, TJ'!M394</f>
        <v>April</v>
      </c>
    </row>
    <row r="395" spans="1:14" x14ac:dyDescent="0.25">
      <c r="A395" s="23" t="str">
        <f>'Olieforbrug, TJ'!A395</f>
        <v>Maj</v>
      </c>
      <c r="C395" s="16">
        <v>0</v>
      </c>
      <c r="D395" s="16">
        <v>0</v>
      </c>
      <c r="E395" s="16">
        <v>0</v>
      </c>
      <c r="F395" s="16">
        <v>0</v>
      </c>
      <c r="G395" s="16">
        <v>0</v>
      </c>
      <c r="H395" s="16">
        <v>0</v>
      </c>
      <c r="I395" s="16">
        <v>0</v>
      </c>
      <c r="J395" s="16"/>
      <c r="K395" s="16"/>
      <c r="L395" s="16">
        <v>0</v>
      </c>
      <c r="N395" s="23" t="str">
        <f>'Olieforbrug, TJ'!M395</f>
        <v>May</v>
      </c>
    </row>
    <row r="396" spans="1:14" x14ac:dyDescent="0.25">
      <c r="A396" s="23" t="str">
        <f>'Olieforbrug, TJ'!A396</f>
        <v>Juni</v>
      </c>
      <c r="C396" s="16">
        <v>0</v>
      </c>
      <c r="D396" s="16">
        <v>0</v>
      </c>
      <c r="E396" s="16">
        <v>0</v>
      </c>
      <c r="F396" s="16">
        <v>0</v>
      </c>
      <c r="G396" s="16">
        <v>0</v>
      </c>
      <c r="H396" s="16">
        <v>0</v>
      </c>
      <c r="I396" s="16">
        <v>0</v>
      </c>
      <c r="J396" s="16"/>
      <c r="K396" s="16"/>
      <c r="L396" s="16">
        <v>0</v>
      </c>
      <c r="N396" s="23" t="str">
        <f>'Olieforbrug, TJ'!M396</f>
        <v>June</v>
      </c>
    </row>
    <row r="397" spans="1:14" x14ac:dyDescent="0.25">
      <c r="A397" s="23" t="str">
        <f>'Olieforbrug, TJ'!A397</f>
        <v>Juli</v>
      </c>
      <c r="C397" s="16">
        <v>0</v>
      </c>
      <c r="D397" s="16">
        <v>0</v>
      </c>
      <c r="E397" s="16">
        <v>0</v>
      </c>
      <c r="F397" s="16">
        <v>0</v>
      </c>
      <c r="G397" s="16">
        <v>0</v>
      </c>
      <c r="H397" s="16">
        <v>0</v>
      </c>
      <c r="I397" s="16">
        <v>0</v>
      </c>
      <c r="J397" s="16"/>
      <c r="K397" s="16"/>
      <c r="L397" s="16">
        <v>0</v>
      </c>
      <c r="N397" s="23" t="str">
        <f>'Olieforbrug, TJ'!M397</f>
        <v>July</v>
      </c>
    </row>
    <row r="398" spans="1:14" x14ac:dyDescent="0.25">
      <c r="A398" s="23" t="str">
        <f>'Olieforbrug, TJ'!A398</f>
        <v>August</v>
      </c>
      <c r="C398" s="16">
        <v>0</v>
      </c>
      <c r="D398" s="16">
        <v>0</v>
      </c>
      <c r="E398" s="16">
        <v>0</v>
      </c>
      <c r="F398" s="16">
        <v>0</v>
      </c>
      <c r="G398" s="16">
        <v>0</v>
      </c>
      <c r="H398" s="16">
        <v>0</v>
      </c>
      <c r="I398" s="16">
        <v>0</v>
      </c>
      <c r="J398" s="16"/>
      <c r="K398" s="16"/>
      <c r="L398" s="16">
        <v>0</v>
      </c>
      <c r="N398" s="23" t="str">
        <f>'Olieforbrug, TJ'!M398</f>
        <v>August</v>
      </c>
    </row>
  </sheetData>
  <phoneticPr fontId="2" type="noConversion"/>
  <pageMargins left="0.75" right="0.75" top="1" bottom="1" header="0.5" footer="0.5"/>
  <pageSetup paperSize="9" orientation="portrait" r:id="rId1"/>
  <headerFooter alignWithMargins="0"/>
  <ignoredErrors>
    <ignoredError sqref="C43:H43 C89:L97 C99:L105 C42:K42 C106:L106 C107:L107 C109:L109 C110:H110 J110:L110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>
    <tabColor indexed="42"/>
  </sheetPr>
  <dimension ref="A1:P398"/>
  <sheetViews>
    <sheetView zoomScale="80" zoomScaleNormal="80" workbookViewId="0">
      <pane xSplit="2" ySplit="5" topLeftCell="C6" activePane="bottomRight" state="frozen"/>
      <selection activeCell="K17" sqref="K17:K20"/>
      <selection pane="topRight" activeCell="K17" sqref="K17:K20"/>
      <selection pane="bottomLeft" activeCell="K17" sqref="K17:K20"/>
      <selection pane="bottomRight" activeCell="Q45" sqref="Q45"/>
    </sheetView>
  </sheetViews>
  <sheetFormatPr defaultRowHeight="12.5" x14ac:dyDescent="0.25"/>
  <cols>
    <col min="1" max="1" width="20.7265625" customWidth="1"/>
    <col min="2" max="2" width="9.7265625" customWidth="1"/>
    <col min="3" max="3" width="15.26953125" style="3" customWidth="1"/>
    <col min="4" max="5" width="12.26953125" style="3" customWidth="1"/>
    <col min="6" max="6" width="14.81640625" style="3" bestFit="1" customWidth="1"/>
    <col min="7" max="7" width="14" style="3" customWidth="1"/>
    <col min="8" max="8" width="20.7265625" style="3" customWidth="1"/>
    <col min="9" max="9" width="20.26953125" style="3" customWidth="1"/>
    <col min="10" max="10" width="5" customWidth="1"/>
    <col min="11" max="11" width="3.453125" customWidth="1"/>
    <col min="12" max="12" width="17.81640625" bestFit="1" customWidth="1"/>
    <col min="14" max="14" width="20.7265625" customWidth="1"/>
    <col min="15" max="15" width="9.7265625" customWidth="1"/>
  </cols>
  <sheetData>
    <row r="1" spans="1:16" x14ac:dyDescent="0.25">
      <c r="A1" s="1" t="s">
        <v>15</v>
      </c>
      <c r="B1" s="1"/>
      <c r="C1"/>
      <c r="D1"/>
      <c r="E1"/>
      <c r="F1"/>
      <c r="G1"/>
      <c r="H1"/>
      <c r="I1"/>
      <c r="M1" s="4"/>
      <c r="N1" s="27" t="s">
        <v>75</v>
      </c>
      <c r="O1" s="27"/>
    </row>
    <row r="2" spans="1:16" x14ac:dyDescent="0.25">
      <c r="A2" s="1" t="s">
        <v>31</v>
      </c>
      <c r="B2" s="1"/>
      <c r="C2"/>
      <c r="D2"/>
      <c r="E2"/>
      <c r="F2"/>
      <c r="G2"/>
      <c r="H2"/>
      <c r="I2"/>
      <c r="N2" s="27" t="s">
        <v>66</v>
      </c>
      <c r="O2" s="27"/>
    </row>
    <row r="4" spans="1:16" ht="13" thickBot="1" x14ac:dyDescent="0.3">
      <c r="A4" s="5"/>
      <c r="C4" s="30" t="s">
        <v>8</v>
      </c>
      <c r="D4" s="30" t="s">
        <v>2</v>
      </c>
      <c r="E4" s="30" t="s">
        <v>3</v>
      </c>
      <c r="F4" s="30" t="s">
        <v>4</v>
      </c>
      <c r="G4" s="30" t="s">
        <v>5</v>
      </c>
      <c r="H4" s="30" t="s">
        <v>6</v>
      </c>
      <c r="I4" s="30" t="s">
        <v>7</v>
      </c>
      <c r="J4" s="23"/>
      <c r="K4" s="23"/>
      <c r="L4" s="31" t="s">
        <v>30</v>
      </c>
      <c r="N4" s="5"/>
    </row>
    <row r="5" spans="1:16" ht="13" thickBot="1" x14ac:dyDescent="0.3">
      <c r="A5" s="18"/>
      <c r="C5" s="28" t="s">
        <v>32</v>
      </c>
      <c r="D5" s="28" t="s">
        <v>33</v>
      </c>
      <c r="E5" s="28" t="s">
        <v>34</v>
      </c>
      <c r="F5" s="29" t="s">
        <v>35</v>
      </c>
      <c r="G5" s="28" t="s">
        <v>36</v>
      </c>
      <c r="H5" s="29" t="s">
        <v>68</v>
      </c>
      <c r="I5" s="28" t="s">
        <v>38</v>
      </c>
      <c r="J5" s="23"/>
      <c r="K5" s="23"/>
      <c r="L5" s="31" t="s">
        <v>68</v>
      </c>
      <c r="N5" s="18"/>
    </row>
    <row r="6" spans="1:16" ht="13" x14ac:dyDescent="0.3">
      <c r="A6" s="21"/>
      <c r="C6" s="10"/>
      <c r="D6" s="10"/>
      <c r="E6" s="10"/>
      <c r="F6" s="10"/>
      <c r="G6" s="10"/>
      <c r="H6" s="10"/>
      <c r="I6" s="10"/>
    </row>
    <row r="7" spans="1:16" ht="13" x14ac:dyDescent="0.3">
      <c r="A7" s="22">
        <v>2005</v>
      </c>
      <c r="C7" s="3">
        <v>145396</v>
      </c>
      <c r="D7" s="3">
        <v>5880</v>
      </c>
      <c r="E7" s="3">
        <v>86569</v>
      </c>
      <c r="F7" s="3">
        <v>0</v>
      </c>
      <c r="G7" s="3">
        <v>-1855</v>
      </c>
      <c r="H7" s="3">
        <v>70610</v>
      </c>
      <c r="I7" s="3">
        <v>6439</v>
      </c>
      <c r="J7" s="3"/>
      <c r="K7" s="3"/>
      <c r="L7" s="3">
        <v>3259.8820000000001</v>
      </c>
      <c r="N7" s="22">
        <v>2005</v>
      </c>
    </row>
    <row r="8" spans="1:16" ht="13" x14ac:dyDescent="0.3">
      <c r="A8" s="22">
        <v>2006</v>
      </c>
      <c r="C8" s="3">
        <v>166310</v>
      </c>
      <c r="D8" s="3">
        <v>4202</v>
      </c>
      <c r="E8" s="3">
        <v>101608</v>
      </c>
      <c r="F8" s="3">
        <v>0</v>
      </c>
      <c r="G8" s="3">
        <v>-612</v>
      </c>
      <c r="H8" s="3">
        <v>71655</v>
      </c>
      <c r="I8" s="3">
        <v>7051</v>
      </c>
      <c r="J8" s="3"/>
      <c r="K8" s="3"/>
      <c r="L8" s="3">
        <v>3296.13</v>
      </c>
      <c r="N8" s="22">
        <v>2006</v>
      </c>
    </row>
    <row r="9" spans="1:16" ht="13" x14ac:dyDescent="0.3">
      <c r="A9" s="22">
        <v>2007</v>
      </c>
      <c r="C9" s="3">
        <v>159209</v>
      </c>
      <c r="D9" s="3">
        <v>6060</v>
      </c>
      <c r="E9" s="3">
        <v>102965</v>
      </c>
      <c r="F9" s="3">
        <v>0</v>
      </c>
      <c r="G9" s="3">
        <v>-641</v>
      </c>
      <c r="H9" s="3">
        <v>64347</v>
      </c>
      <c r="I9" s="3">
        <v>7692</v>
      </c>
      <c r="J9" s="3"/>
      <c r="K9" s="3"/>
      <c r="L9" s="3">
        <v>2959.962</v>
      </c>
      <c r="N9" s="22">
        <v>2007</v>
      </c>
    </row>
    <row r="10" spans="1:16" ht="13" x14ac:dyDescent="0.3">
      <c r="A10" s="22">
        <v>2008</v>
      </c>
      <c r="C10" s="3">
        <v>114205</v>
      </c>
      <c r="D10" s="3">
        <v>14238</v>
      </c>
      <c r="E10" s="3">
        <v>68921</v>
      </c>
      <c r="F10" s="3">
        <v>0</v>
      </c>
      <c r="G10" s="3">
        <v>-181</v>
      </c>
      <c r="H10" s="3">
        <v>59053</v>
      </c>
      <c r="I10" s="3">
        <v>7873</v>
      </c>
      <c r="J10" s="3"/>
      <c r="K10" s="3"/>
      <c r="L10" s="3">
        <v>2716.4380000000001</v>
      </c>
      <c r="N10" s="22">
        <v>2008</v>
      </c>
    </row>
    <row r="11" spans="1:16" ht="13" x14ac:dyDescent="0.3">
      <c r="A11" s="22">
        <v>2009</v>
      </c>
      <c r="C11" s="3">
        <v>140015</v>
      </c>
      <c r="D11" s="3">
        <v>4542</v>
      </c>
      <c r="E11" s="3">
        <v>97134</v>
      </c>
      <c r="F11" s="3">
        <v>0</v>
      </c>
      <c r="G11" s="3">
        <v>2876</v>
      </c>
      <c r="H11" s="3">
        <v>50895</v>
      </c>
      <c r="I11" s="3">
        <v>4997</v>
      </c>
      <c r="J11" s="3"/>
      <c r="K11" s="3"/>
      <c r="L11" s="3">
        <v>2341.17</v>
      </c>
      <c r="N11" s="22">
        <v>2009</v>
      </c>
    </row>
    <row r="12" spans="1:16" ht="13" x14ac:dyDescent="0.3">
      <c r="A12" s="22">
        <v>2010</v>
      </c>
      <c r="C12" s="3">
        <v>151679</v>
      </c>
      <c r="D12" s="3">
        <v>7267</v>
      </c>
      <c r="E12" s="3">
        <v>109303</v>
      </c>
      <c r="F12" s="3">
        <v>0</v>
      </c>
      <c r="G12" s="3">
        <v>742</v>
      </c>
      <c r="H12" s="3">
        <v>52365</v>
      </c>
      <c r="I12" s="3">
        <v>4255</v>
      </c>
      <c r="J12" s="3"/>
      <c r="K12" s="3"/>
      <c r="L12" s="3">
        <v>2408.79</v>
      </c>
      <c r="N12" s="22">
        <v>2010</v>
      </c>
    </row>
    <row r="13" spans="1:16" ht="13" x14ac:dyDescent="0.3">
      <c r="A13" s="22">
        <v>2011</v>
      </c>
      <c r="C13" s="3">
        <v>131802</v>
      </c>
      <c r="D13" s="3">
        <v>7760</v>
      </c>
      <c r="E13" s="3">
        <v>93041</v>
      </c>
      <c r="F13" s="3">
        <v>0</v>
      </c>
      <c r="G13" s="3">
        <v>283</v>
      </c>
      <c r="H13" s="3">
        <v>50272</v>
      </c>
      <c r="I13" s="3">
        <v>3972</v>
      </c>
      <c r="J13" s="3"/>
      <c r="K13" s="3"/>
      <c r="L13" s="3">
        <v>2312.5120000000002</v>
      </c>
      <c r="N13" s="22">
        <v>2011</v>
      </c>
    </row>
    <row r="14" spans="1:16" ht="13" x14ac:dyDescent="0.3">
      <c r="A14" s="22">
        <v>2012</v>
      </c>
      <c r="C14" s="3">
        <v>161861</v>
      </c>
      <c r="D14" s="3">
        <v>4135</v>
      </c>
      <c r="E14" s="3">
        <v>119082</v>
      </c>
      <c r="F14" s="3">
        <v>0</v>
      </c>
      <c r="G14" s="3">
        <v>-678</v>
      </c>
      <c r="H14" s="3">
        <v>53695</v>
      </c>
      <c r="I14" s="3">
        <v>4650</v>
      </c>
      <c r="J14" s="3"/>
      <c r="K14" s="3"/>
      <c r="L14" s="3">
        <v>2469.9700000000003</v>
      </c>
      <c r="N14" s="22">
        <v>2012</v>
      </c>
      <c r="P14" s="3"/>
    </row>
    <row r="15" spans="1:16" ht="12.75" customHeight="1" x14ac:dyDescent="0.3">
      <c r="A15" s="22">
        <v>2013</v>
      </c>
      <c r="C15" s="3">
        <v>103476</v>
      </c>
      <c r="D15" s="3">
        <v>18209</v>
      </c>
      <c r="E15" s="3">
        <v>73891</v>
      </c>
      <c r="F15" s="3">
        <v>0</v>
      </c>
      <c r="G15" s="3">
        <v>-3275</v>
      </c>
      <c r="H15" s="3">
        <v>47319</v>
      </c>
      <c r="I15" s="3">
        <v>7925</v>
      </c>
      <c r="J15" s="3"/>
      <c r="K15" s="22"/>
      <c r="L15" s="3">
        <v>2176.674</v>
      </c>
      <c r="M15" s="3"/>
      <c r="N15" s="22">
        <v>2013</v>
      </c>
      <c r="P15" s="3"/>
    </row>
    <row r="16" spans="1:16" ht="12.75" customHeight="1" x14ac:dyDescent="0.3">
      <c r="A16" s="22">
        <v>2014</v>
      </c>
      <c r="C16" s="3">
        <f t="shared" ref="C16:H16" si="0">SUM(C89:C92)</f>
        <v>118364</v>
      </c>
      <c r="D16" s="3">
        <f t="shared" si="0"/>
        <v>17940</v>
      </c>
      <c r="E16" s="3">
        <f t="shared" si="0"/>
        <v>97704</v>
      </c>
      <c r="F16" s="3">
        <f t="shared" si="0"/>
        <v>0</v>
      </c>
      <c r="G16" s="3">
        <f t="shared" si="0"/>
        <v>3693</v>
      </c>
      <c r="H16" s="3">
        <f t="shared" si="0"/>
        <v>46743</v>
      </c>
      <c r="I16" s="3">
        <f>I92</f>
        <v>4232</v>
      </c>
      <c r="J16" s="3"/>
      <c r="K16" s="22"/>
      <c r="L16" s="3">
        <f t="shared" ref="L16" si="1">SUM(L89:L92)</f>
        <v>2150.1779999999999</v>
      </c>
      <c r="M16" s="3"/>
      <c r="N16" s="22">
        <v>2014</v>
      </c>
      <c r="P16" s="3"/>
    </row>
    <row r="17" spans="1:16" ht="13" x14ac:dyDescent="0.3">
      <c r="A17" s="22">
        <v>2015</v>
      </c>
      <c r="C17" s="3">
        <f t="shared" ref="C17:H17" si="2">SUM(C94:C97)</f>
        <v>116121</v>
      </c>
      <c r="D17" s="3">
        <f t="shared" si="2"/>
        <v>25248</v>
      </c>
      <c r="E17" s="3">
        <f t="shared" si="2"/>
        <v>95226</v>
      </c>
      <c r="F17" s="3">
        <f t="shared" si="2"/>
        <v>0</v>
      </c>
      <c r="G17" s="3">
        <f t="shared" si="2"/>
        <v>-1299</v>
      </c>
      <c r="H17" s="3">
        <f t="shared" si="2"/>
        <v>51187</v>
      </c>
      <c r="I17" s="3">
        <f>I97</f>
        <v>5531</v>
      </c>
      <c r="J17" s="3"/>
      <c r="K17" s="3"/>
      <c r="L17" s="3">
        <f>SUM(L94:L97)</f>
        <v>2354.6019999999999</v>
      </c>
      <c r="M17" s="3"/>
      <c r="N17" s="22">
        <v>2015</v>
      </c>
      <c r="P17" s="3"/>
    </row>
    <row r="18" spans="1:16" ht="13" x14ac:dyDescent="0.3">
      <c r="A18" s="22">
        <v>2016</v>
      </c>
      <c r="C18" s="3">
        <f>SUM(C99:C102)</f>
        <v>94204</v>
      </c>
      <c r="D18" s="3">
        <f t="shared" ref="D18:L18" si="3">SUM(D99:D102)</f>
        <v>31509</v>
      </c>
      <c r="E18" s="3">
        <f t="shared" si="3"/>
        <v>78059</v>
      </c>
      <c r="F18" s="3">
        <f t="shared" si="3"/>
        <v>0</v>
      </c>
      <c r="G18" s="3">
        <f t="shared" si="3"/>
        <v>2312</v>
      </c>
      <c r="H18" s="3">
        <f t="shared" si="3"/>
        <v>53416</v>
      </c>
      <c r="I18" s="3">
        <f>I102</f>
        <v>3219</v>
      </c>
      <c r="J18" s="3"/>
      <c r="K18" s="3"/>
      <c r="L18" s="3">
        <f t="shared" si="3"/>
        <v>2457.136</v>
      </c>
      <c r="M18" s="3"/>
      <c r="N18" s="22">
        <v>2016</v>
      </c>
      <c r="P18" s="3"/>
    </row>
    <row r="19" spans="1:16" ht="13" x14ac:dyDescent="0.3">
      <c r="A19" s="22">
        <v>2017</v>
      </c>
      <c r="C19" s="3">
        <f>SUM(C104:C107)</f>
        <v>105527</v>
      </c>
      <c r="D19" s="3">
        <f t="shared" ref="D19:H19" si="4">SUM(D104:D107)</f>
        <v>34801</v>
      </c>
      <c r="E19" s="3">
        <f t="shared" si="4"/>
        <v>84916</v>
      </c>
      <c r="F19" s="3">
        <f t="shared" si="4"/>
        <v>0</v>
      </c>
      <c r="G19" s="3">
        <f t="shared" si="4"/>
        <v>-3555</v>
      </c>
      <c r="H19" s="3">
        <f t="shared" si="4"/>
        <v>57857</v>
      </c>
      <c r="I19" s="3">
        <f>I107</f>
        <v>6774</v>
      </c>
      <c r="J19" s="3"/>
      <c r="K19" s="65"/>
      <c r="L19" s="3">
        <f>SUM(L104:L107)</f>
        <v>2661.422</v>
      </c>
      <c r="M19" s="57"/>
      <c r="N19" s="22">
        <v>2017</v>
      </c>
    </row>
    <row r="20" spans="1:16" ht="13" x14ac:dyDescent="0.3">
      <c r="A20" s="22">
        <v>2018</v>
      </c>
      <c r="C20" s="3">
        <f>SUM(C109:C112)</f>
        <v>118162</v>
      </c>
      <c r="D20" s="3">
        <f t="shared" ref="D20:H20" si="5">SUM(D109:D112)</f>
        <v>18698</v>
      </c>
      <c r="E20" s="3">
        <f t="shared" si="5"/>
        <v>84667</v>
      </c>
      <c r="F20" s="3">
        <f t="shared" si="5"/>
        <v>0</v>
      </c>
      <c r="G20" s="3">
        <f t="shared" si="5"/>
        <v>-46</v>
      </c>
      <c r="H20" s="3">
        <f t="shared" si="5"/>
        <v>55734</v>
      </c>
      <c r="I20" s="3">
        <f>I112</f>
        <v>6820</v>
      </c>
      <c r="J20" s="3"/>
      <c r="L20" s="3">
        <f t="shared" ref="L20" si="6">SUM(L109:L112)</f>
        <v>2563.7640000000001</v>
      </c>
      <c r="M20" s="57"/>
      <c r="N20" s="22">
        <v>2018</v>
      </c>
    </row>
    <row r="21" spans="1:16" ht="13" x14ac:dyDescent="0.3">
      <c r="A21" s="22">
        <v>2019</v>
      </c>
      <c r="C21" s="3">
        <f>SUM(C114:C117)</f>
        <v>122245</v>
      </c>
      <c r="D21" s="3">
        <f t="shared" ref="D21:H21" si="7">SUM(D114:D117)</f>
        <v>16040</v>
      </c>
      <c r="E21" s="3">
        <f t="shared" si="7"/>
        <v>83814</v>
      </c>
      <c r="F21" s="3">
        <f t="shared" si="7"/>
        <v>0</v>
      </c>
      <c r="G21" s="3">
        <f t="shared" si="7"/>
        <v>1425</v>
      </c>
      <c r="H21" s="3">
        <f t="shared" si="7"/>
        <v>59354</v>
      </c>
      <c r="I21" s="3">
        <f>SUM(I117)</f>
        <v>5395</v>
      </c>
      <c r="J21" s="3"/>
      <c r="L21" s="3">
        <f t="shared" ref="L21" si="8">SUM(L114:L117)</f>
        <v>2730.2839999999997</v>
      </c>
      <c r="M21" s="57"/>
      <c r="N21" s="22">
        <v>2019</v>
      </c>
    </row>
    <row r="22" spans="1:16" ht="13" x14ac:dyDescent="0.3">
      <c r="A22" s="22">
        <v>2020</v>
      </c>
      <c r="C22" s="3">
        <f>SUM(C119:C122)</f>
        <v>111874</v>
      </c>
      <c r="D22" s="3">
        <f t="shared" ref="D22:H22" si="9">SUM(D119:D122)</f>
        <v>12171</v>
      </c>
      <c r="E22" s="3">
        <f t="shared" si="9"/>
        <v>66070</v>
      </c>
      <c r="F22" s="3">
        <f t="shared" si="9"/>
        <v>0</v>
      </c>
      <c r="G22" s="3">
        <f t="shared" si="9"/>
        <v>-2605</v>
      </c>
      <c r="H22" s="3">
        <f t="shared" si="9"/>
        <v>58948</v>
      </c>
      <c r="I22" s="3">
        <f>SUM(I122)</f>
        <v>8000</v>
      </c>
      <c r="J22" s="3"/>
      <c r="L22" s="3">
        <f t="shared" ref="L22" si="10">SUM(L119:L122)</f>
        <v>2711.6080000000002</v>
      </c>
      <c r="M22" s="57"/>
      <c r="N22" s="22">
        <v>2020</v>
      </c>
    </row>
    <row r="23" spans="1:16" ht="12.75" customHeight="1" x14ac:dyDescent="0.25">
      <c r="A23" s="23"/>
      <c r="J23" s="3"/>
      <c r="K23" s="3"/>
      <c r="L23" s="3"/>
      <c r="M23" s="3"/>
    </row>
    <row r="24" spans="1:16" ht="12.75" customHeight="1" x14ac:dyDescent="0.3">
      <c r="A24" s="22" t="str">
        <f>'Olieforbrug, TJ'!A24</f>
        <v>Januar - august</v>
      </c>
      <c r="J24" s="3"/>
      <c r="K24" s="3"/>
      <c r="L24" s="3"/>
      <c r="M24" s="3"/>
      <c r="N24" s="22" t="str">
        <f>'Olieforbrug, TJ'!M24</f>
        <v>January -August</v>
      </c>
    </row>
    <row r="25" spans="1:16" ht="13" x14ac:dyDescent="0.3">
      <c r="A25" s="22">
        <f>'Olieforbrug, TJ'!A25</f>
        <v>2005</v>
      </c>
      <c r="C25" s="3">
        <f>SUM(C183:C190)</f>
        <v>119744</v>
      </c>
      <c r="D25" s="3">
        <f t="shared" ref="D25:H25" si="11">SUM(D183:D190)</f>
        <v>4066</v>
      </c>
      <c r="E25" s="3">
        <f t="shared" si="11"/>
        <v>80471</v>
      </c>
      <c r="F25" s="3">
        <f t="shared" si="11"/>
        <v>0</v>
      </c>
      <c r="G25" s="3">
        <f t="shared" si="11"/>
        <v>-2243</v>
      </c>
      <c r="H25" s="3">
        <f t="shared" si="11"/>
        <v>47616</v>
      </c>
      <c r="I25" s="3">
        <f>SUM(I190)</f>
        <v>6827</v>
      </c>
      <c r="J25" s="3"/>
      <c r="K25" s="3"/>
      <c r="L25" s="3">
        <f t="shared" ref="L25" si="12">SUM(L183:L190)</f>
        <v>2190.3359999999998</v>
      </c>
      <c r="M25" s="3"/>
      <c r="N25" s="22">
        <f>'Olieforbrug, TJ'!M25</f>
        <v>2005</v>
      </c>
    </row>
    <row r="26" spans="1:16" ht="13" x14ac:dyDescent="0.3">
      <c r="A26" s="22">
        <f>'Olieforbrug, TJ'!A26</f>
        <v>2006</v>
      </c>
      <c r="C26" s="3">
        <f>SUM(C196:C203)</f>
        <v>117814</v>
      </c>
      <c r="D26" s="3">
        <f t="shared" ref="D26:H26" si="13">SUM(D196:D203)</f>
        <v>3427</v>
      </c>
      <c r="E26" s="3">
        <f t="shared" si="13"/>
        <v>75215</v>
      </c>
      <c r="F26" s="3">
        <f t="shared" si="13"/>
        <v>0</v>
      </c>
      <c r="G26" s="3">
        <f t="shared" si="13"/>
        <v>-386</v>
      </c>
      <c r="H26" s="3">
        <f t="shared" si="13"/>
        <v>45078</v>
      </c>
      <c r="I26" s="3">
        <f>SUM(I203)</f>
        <v>6825</v>
      </c>
      <c r="J26" s="3"/>
      <c r="K26" s="3"/>
      <c r="L26" s="3">
        <f t="shared" ref="L26" si="14">SUM(L196:L203)</f>
        <v>2073.5880000000002</v>
      </c>
      <c r="M26" s="3"/>
      <c r="N26" s="22">
        <f>'Olieforbrug, TJ'!M26</f>
        <v>2006</v>
      </c>
    </row>
    <row r="27" spans="1:16" ht="13" x14ac:dyDescent="0.3">
      <c r="A27" s="22">
        <f>'Olieforbrug, TJ'!A27</f>
        <v>2007</v>
      </c>
      <c r="C27" s="3">
        <f>SUM(C209:C216)</f>
        <v>125765</v>
      </c>
      <c r="D27" s="3">
        <f t="shared" ref="D27:H27" si="15">SUM(D209:D216)</f>
        <v>4261</v>
      </c>
      <c r="E27" s="3">
        <f t="shared" si="15"/>
        <v>90073</v>
      </c>
      <c r="F27" s="3">
        <f t="shared" si="15"/>
        <v>0</v>
      </c>
      <c r="G27" s="3">
        <f t="shared" si="15"/>
        <v>1391</v>
      </c>
      <c r="H27" s="3">
        <f t="shared" si="15"/>
        <v>42750</v>
      </c>
      <c r="I27" s="3">
        <f>SUM(I216)</f>
        <v>5660</v>
      </c>
      <c r="J27" s="3"/>
      <c r="K27" s="3"/>
      <c r="L27" s="3">
        <f t="shared" ref="L27" si="16">SUM(L209:L216)</f>
        <v>1966.4999999999998</v>
      </c>
      <c r="M27" s="3"/>
      <c r="N27" s="22">
        <f>'Olieforbrug, TJ'!M27</f>
        <v>2007</v>
      </c>
    </row>
    <row r="28" spans="1:16" ht="13" x14ac:dyDescent="0.3">
      <c r="A28" s="22">
        <f>'Olieforbrug, TJ'!A28</f>
        <v>2008</v>
      </c>
      <c r="C28" s="3">
        <f>SUM(C222:C229)</f>
        <v>82419</v>
      </c>
      <c r="D28" s="3">
        <f t="shared" ref="D28:H28" si="17">SUM(D222:D229)</f>
        <v>14238</v>
      </c>
      <c r="E28" s="3">
        <f t="shared" si="17"/>
        <v>59511</v>
      </c>
      <c r="F28" s="3">
        <f t="shared" si="17"/>
        <v>0</v>
      </c>
      <c r="G28" s="3">
        <f t="shared" si="17"/>
        <v>3830</v>
      </c>
      <c r="H28" s="3">
        <f t="shared" si="17"/>
        <v>39765</v>
      </c>
      <c r="I28" s="3">
        <f>SUM(I229)</f>
        <v>3862</v>
      </c>
      <c r="J28" s="3"/>
      <c r="K28" s="3"/>
      <c r="L28" s="3">
        <f t="shared" ref="L28" si="18">SUM(L222:L229)</f>
        <v>1829.1899999999998</v>
      </c>
      <c r="M28" s="3"/>
      <c r="N28" s="22">
        <f>'Olieforbrug, TJ'!M28</f>
        <v>2008</v>
      </c>
    </row>
    <row r="29" spans="1:16" ht="13" x14ac:dyDescent="0.3">
      <c r="A29" s="22">
        <f>'Olieforbrug, TJ'!A29</f>
        <v>2009</v>
      </c>
      <c r="C29" s="3">
        <f>SUM(C235:C242)</f>
        <v>107837</v>
      </c>
      <c r="D29" s="3">
        <f t="shared" ref="D29:H29" si="19">SUM(D235:D242)</f>
        <v>1495</v>
      </c>
      <c r="E29" s="3">
        <f t="shared" si="19"/>
        <v>79244</v>
      </c>
      <c r="F29" s="3">
        <f t="shared" si="19"/>
        <v>0</v>
      </c>
      <c r="G29" s="3">
        <f t="shared" si="19"/>
        <v>3903</v>
      </c>
      <c r="H29" s="3">
        <f t="shared" si="19"/>
        <v>34598</v>
      </c>
      <c r="I29" s="3">
        <f>SUM(I242)</f>
        <v>3970</v>
      </c>
      <c r="J29" s="3"/>
      <c r="K29" s="3"/>
      <c r="L29" s="3">
        <f t="shared" ref="L29" si="20">SUM(L235:L242)</f>
        <v>1591.508</v>
      </c>
      <c r="M29" s="3"/>
      <c r="N29" s="22">
        <f>'Olieforbrug, TJ'!M29</f>
        <v>2009</v>
      </c>
    </row>
    <row r="30" spans="1:16" ht="13" x14ac:dyDescent="0.3">
      <c r="A30" s="22">
        <f>'Olieforbrug, TJ'!A30</f>
        <v>2010</v>
      </c>
      <c r="C30" s="3">
        <f>SUM(C248:C255)</f>
        <v>132640</v>
      </c>
      <c r="D30" s="3">
        <f t="shared" ref="D30:H30" si="21">SUM(D248:D255)</f>
        <v>4209</v>
      </c>
      <c r="E30" s="3">
        <f t="shared" si="21"/>
        <v>102401</v>
      </c>
      <c r="F30" s="3">
        <f t="shared" si="21"/>
        <v>0</v>
      </c>
      <c r="G30" s="3">
        <f t="shared" si="21"/>
        <v>-2137</v>
      </c>
      <c r="H30" s="3">
        <f t="shared" si="21"/>
        <v>34660</v>
      </c>
      <c r="I30" s="3">
        <f>SUM(I255)</f>
        <v>7134</v>
      </c>
      <c r="J30" s="3"/>
      <c r="K30" s="3"/>
      <c r="L30" s="3">
        <f t="shared" ref="L30" si="22">SUM(L248:L255)</f>
        <v>1594.36</v>
      </c>
      <c r="M30" s="3"/>
      <c r="N30" s="22">
        <f>'Olieforbrug, TJ'!M30</f>
        <v>2010</v>
      </c>
    </row>
    <row r="31" spans="1:16" ht="13" x14ac:dyDescent="0.3">
      <c r="A31" s="22">
        <f>'Olieforbrug, TJ'!A31</f>
        <v>2011</v>
      </c>
      <c r="C31" s="3">
        <f>SUM(C261:C268)</f>
        <v>102142</v>
      </c>
      <c r="D31" s="3">
        <f t="shared" ref="D31:H31" si="23">SUM(D261:D268)</f>
        <v>4284</v>
      </c>
      <c r="E31" s="3">
        <f t="shared" si="23"/>
        <v>73200</v>
      </c>
      <c r="F31" s="3">
        <f t="shared" si="23"/>
        <v>0</v>
      </c>
      <c r="G31" s="3">
        <f t="shared" si="23"/>
        <v>-2887</v>
      </c>
      <c r="H31" s="3">
        <f t="shared" si="23"/>
        <v>32936</v>
      </c>
      <c r="I31" s="3">
        <f>SUM(I268)</f>
        <v>7142</v>
      </c>
      <c r="J31" s="3"/>
      <c r="K31" s="3"/>
      <c r="L31" s="3">
        <f t="shared" ref="L31" si="24">SUM(L261:L268)</f>
        <v>1515.056</v>
      </c>
      <c r="M31" s="3"/>
      <c r="N31" s="22">
        <f>'Olieforbrug, TJ'!M31</f>
        <v>2011</v>
      </c>
    </row>
    <row r="32" spans="1:16" ht="13" x14ac:dyDescent="0.3">
      <c r="A32" s="22">
        <f>'Olieforbrug, TJ'!A32</f>
        <v>2012</v>
      </c>
      <c r="C32" s="3">
        <f>SUM(C274:C281)</f>
        <v>122680</v>
      </c>
      <c r="D32" s="3">
        <f t="shared" ref="D32:H32" si="25">SUM(D274:D281)</f>
        <v>2457</v>
      </c>
      <c r="E32" s="3">
        <f t="shared" si="25"/>
        <v>92261</v>
      </c>
      <c r="F32" s="3">
        <f t="shared" si="25"/>
        <v>0</v>
      </c>
      <c r="G32" s="3">
        <f t="shared" si="25"/>
        <v>-2172</v>
      </c>
      <c r="H32" s="3">
        <f t="shared" si="25"/>
        <v>37929</v>
      </c>
      <c r="I32" s="3">
        <f>SUM(I281)</f>
        <v>6144</v>
      </c>
      <c r="J32" s="3"/>
      <c r="K32" s="3"/>
      <c r="L32" s="3">
        <f t="shared" ref="L32" si="26">SUM(L274:L281)</f>
        <v>1744.7339999999999</v>
      </c>
      <c r="M32" s="3"/>
      <c r="N32" s="22">
        <f>'Olieforbrug, TJ'!M32</f>
        <v>2012</v>
      </c>
    </row>
    <row r="33" spans="1:14" ht="13" x14ac:dyDescent="0.3">
      <c r="A33" s="22">
        <f>'Olieforbrug, TJ'!A33</f>
        <v>2013</v>
      </c>
      <c r="C33" s="3">
        <f>SUM(C287:C294)</f>
        <v>87254</v>
      </c>
      <c r="D33" s="3">
        <f t="shared" ref="D33:H33" si="27">SUM(D287:D294)</f>
        <v>9116</v>
      </c>
      <c r="E33" s="3">
        <f t="shared" si="27"/>
        <v>65081</v>
      </c>
      <c r="F33" s="3">
        <f t="shared" si="27"/>
        <v>0</v>
      </c>
      <c r="G33" s="3">
        <f t="shared" si="27"/>
        <v>-1459</v>
      </c>
      <c r="H33" s="3">
        <f t="shared" si="27"/>
        <v>31946</v>
      </c>
      <c r="I33" s="3">
        <f>SUM(I294)</f>
        <v>6109</v>
      </c>
      <c r="J33" s="3"/>
      <c r="K33" s="3"/>
      <c r="L33" s="3">
        <f t="shared" ref="L33" si="28">SUM(L287:L294)</f>
        <v>1469.5160000000001</v>
      </c>
      <c r="M33" s="3"/>
      <c r="N33" s="22">
        <f>'Olieforbrug, TJ'!M33</f>
        <v>2013</v>
      </c>
    </row>
    <row r="34" spans="1:14" ht="13" x14ac:dyDescent="0.3">
      <c r="A34" s="22">
        <f>'Olieforbrug, TJ'!A34</f>
        <v>2014</v>
      </c>
      <c r="C34" s="3">
        <f>SUM(C300:C307)</f>
        <v>87995</v>
      </c>
      <c r="D34" s="3">
        <f t="shared" ref="D34:H34" si="29">SUM(D300:D307)</f>
        <v>11377</v>
      </c>
      <c r="E34" s="3">
        <f t="shared" si="29"/>
        <v>73235</v>
      </c>
      <c r="F34" s="3">
        <f t="shared" si="29"/>
        <v>0</v>
      </c>
      <c r="G34" s="3">
        <f t="shared" si="29"/>
        <v>1889</v>
      </c>
      <c r="H34" s="3">
        <f t="shared" si="29"/>
        <v>31490</v>
      </c>
      <c r="I34" s="3">
        <f>SUM(I307)</f>
        <v>6036</v>
      </c>
      <c r="J34" s="3"/>
      <c r="K34" s="3"/>
      <c r="L34" s="3">
        <f t="shared" ref="L34" si="30">SUM(L300:L307)</f>
        <v>1448.54</v>
      </c>
      <c r="M34" s="3"/>
      <c r="N34" s="22">
        <f>'Olieforbrug, TJ'!M34</f>
        <v>2014</v>
      </c>
    </row>
    <row r="35" spans="1:14" ht="13" x14ac:dyDescent="0.3">
      <c r="A35" s="22">
        <f>'Olieforbrug, TJ'!A35</f>
        <v>2015</v>
      </c>
      <c r="C35" s="3">
        <f>SUM(C313:C320)</f>
        <v>102074</v>
      </c>
      <c r="D35" s="3">
        <f t="shared" ref="D35:H35" si="31">SUM(D313:D320)</f>
        <v>10674</v>
      </c>
      <c r="E35" s="3">
        <f t="shared" si="31"/>
        <v>82032</v>
      </c>
      <c r="F35" s="3">
        <f t="shared" si="31"/>
        <v>0</v>
      </c>
      <c r="G35" s="3">
        <f t="shared" si="31"/>
        <v>-961</v>
      </c>
      <c r="H35" s="3">
        <f t="shared" si="31"/>
        <v>33988</v>
      </c>
      <c r="I35" s="3">
        <f>SUM(I320)</f>
        <v>5193</v>
      </c>
      <c r="J35" s="3"/>
      <c r="K35" s="3"/>
      <c r="L35" s="3">
        <f t="shared" ref="L35" si="32">SUM(L313:L320)</f>
        <v>1563.4480000000001</v>
      </c>
      <c r="M35" s="3"/>
      <c r="N35" s="22">
        <f>'Olieforbrug, TJ'!M35</f>
        <v>2015</v>
      </c>
    </row>
    <row r="36" spans="1:14" ht="13" x14ac:dyDescent="0.3">
      <c r="A36" s="22">
        <f>'Olieforbrug, TJ'!A36</f>
        <v>2016</v>
      </c>
      <c r="C36" s="3">
        <f>SUM(C326:C333)</f>
        <v>76490</v>
      </c>
      <c r="D36" s="3">
        <f t="shared" ref="D36:H36" si="33">SUM(D326:D333)</f>
        <v>17428</v>
      </c>
      <c r="E36" s="3">
        <f t="shared" si="33"/>
        <v>60937</v>
      </c>
      <c r="F36" s="3">
        <f t="shared" si="33"/>
        <v>0</v>
      </c>
      <c r="G36" s="3">
        <f t="shared" si="33"/>
        <v>-143</v>
      </c>
      <c r="H36" s="3">
        <f t="shared" si="33"/>
        <v>35707</v>
      </c>
      <c r="I36" s="3">
        <f>SUM(I333)</f>
        <v>5674</v>
      </c>
      <c r="J36" s="3"/>
      <c r="K36" s="3"/>
      <c r="L36" s="3">
        <f t="shared" ref="L36" si="34">SUM(L326:L333)</f>
        <v>1642.5219999999999</v>
      </c>
      <c r="M36" s="3"/>
      <c r="N36" s="22">
        <f>'Olieforbrug, TJ'!M36</f>
        <v>2016</v>
      </c>
    </row>
    <row r="37" spans="1:14" ht="13" x14ac:dyDescent="0.3">
      <c r="A37" s="22">
        <f>'Olieforbrug, TJ'!A37</f>
        <v>2017</v>
      </c>
      <c r="C37" s="3">
        <f>SUM(C339:C346)</f>
        <v>87459</v>
      </c>
      <c r="D37" s="3">
        <f t="shared" ref="D37:H37" si="35">SUM(D339:D346)</f>
        <v>22189</v>
      </c>
      <c r="E37" s="3">
        <f t="shared" si="35"/>
        <v>71106</v>
      </c>
      <c r="F37" s="3">
        <f t="shared" si="35"/>
        <v>0</v>
      </c>
      <c r="G37" s="3">
        <f t="shared" si="35"/>
        <v>-2716</v>
      </c>
      <c r="H37" s="3">
        <f t="shared" si="35"/>
        <v>39162</v>
      </c>
      <c r="I37" s="3">
        <f>SUM(I346)</f>
        <v>5935</v>
      </c>
      <c r="J37" s="3"/>
      <c r="K37" s="3"/>
      <c r="L37" s="3">
        <f t="shared" ref="L37" si="36">SUM(L339:L346)</f>
        <v>1801.4519999999998</v>
      </c>
      <c r="M37" s="3"/>
      <c r="N37" s="22">
        <f>'Olieforbrug, TJ'!M37</f>
        <v>2017</v>
      </c>
    </row>
    <row r="38" spans="1:14" ht="13" x14ac:dyDescent="0.3">
      <c r="A38" s="22">
        <f>'Olieforbrug, TJ'!A38</f>
        <v>2018</v>
      </c>
      <c r="C38" s="3">
        <f>SUM(C352:C359)</f>
        <v>92595</v>
      </c>
      <c r="D38" s="3">
        <f t="shared" ref="D38:H38" si="37">SUM(D352:D359)</f>
        <v>11928</v>
      </c>
      <c r="E38" s="3">
        <f t="shared" si="37"/>
        <v>70084</v>
      </c>
      <c r="F38" s="3">
        <f t="shared" si="37"/>
        <v>0</v>
      </c>
      <c r="G38" s="3">
        <f t="shared" si="37"/>
        <v>796</v>
      </c>
      <c r="H38" s="3">
        <f t="shared" si="37"/>
        <v>37756</v>
      </c>
      <c r="I38" s="3">
        <f>SUM(I359)</f>
        <v>5978</v>
      </c>
      <c r="J38" s="3"/>
      <c r="K38" s="3"/>
      <c r="L38" s="3">
        <f t="shared" ref="L38" si="38">SUM(L352:L359)</f>
        <v>1736.7759999999998</v>
      </c>
      <c r="M38" s="3"/>
      <c r="N38" s="22">
        <f>'Olieforbrug, TJ'!M38</f>
        <v>2018</v>
      </c>
    </row>
    <row r="39" spans="1:14" ht="13" x14ac:dyDescent="0.3">
      <c r="A39" s="22">
        <f>'Olieforbrug, TJ'!A39</f>
        <v>2019</v>
      </c>
      <c r="C39" s="3">
        <f>SUM(C365:C372)</f>
        <v>100080</v>
      </c>
      <c r="D39" s="3">
        <f t="shared" ref="D39:H39" si="39">SUM(D365:D372)</f>
        <v>10633</v>
      </c>
      <c r="E39" s="3">
        <f t="shared" si="39"/>
        <v>72498</v>
      </c>
      <c r="F39" s="3">
        <f t="shared" si="39"/>
        <v>0</v>
      </c>
      <c r="G39" s="3">
        <f t="shared" si="39"/>
        <v>1337</v>
      </c>
      <c r="H39" s="3">
        <f t="shared" si="39"/>
        <v>40847</v>
      </c>
      <c r="I39" s="3">
        <f>SUM(I372)</f>
        <v>5483</v>
      </c>
      <c r="J39" s="3"/>
      <c r="K39" s="3"/>
      <c r="L39" s="3">
        <f t="shared" ref="L39" si="40">SUM(L365:L372)</f>
        <v>1878.962</v>
      </c>
      <c r="M39" s="3"/>
      <c r="N39" s="22">
        <f>'Olieforbrug, TJ'!M39</f>
        <v>2019</v>
      </c>
    </row>
    <row r="40" spans="1:14" ht="13" x14ac:dyDescent="0.3">
      <c r="A40" s="22">
        <f>'Olieforbrug, TJ'!A40</f>
        <v>2020</v>
      </c>
      <c r="C40" s="3">
        <f>SUM(C378:C385)</f>
        <v>97153</v>
      </c>
      <c r="D40" s="3">
        <f t="shared" ref="D40:H40" si="41">SUM(D378:D385)</f>
        <v>5284</v>
      </c>
      <c r="E40" s="3">
        <f t="shared" si="41"/>
        <v>62442</v>
      </c>
      <c r="F40" s="3">
        <f t="shared" si="41"/>
        <v>0</v>
      </c>
      <c r="G40" s="3">
        <f t="shared" si="41"/>
        <v>-1829</v>
      </c>
      <c r="H40" s="3">
        <f t="shared" si="41"/>
        <v>40119</v>
      </c>
      <c r="I40" s="3">
        <f>SUM(I385)</f>
        <v>7224</v>
      </c>
      <c r="J40" s="3"/>
      <c r="K40" s="3"/>
      <c r="L40" s="3">
        <f t="shared" ref="L40" si="42">SUM(L378:L385)</f>
        <v>1845.4739999999997</v>
      </c>
      <c r="M40" s="3"/>
      <c r="N40" s="22">
        <f>'Olieforbrug, TJ'!M40</f>
        <v>2020</v>
      </c>
    </row>
    <row r="41" spans="1:14" ht="13" x14ac:dyDescent="0.3">
      <c r="A41" s="22">
        <f>'Olieforbrug, TJ'!A41</f>
        <v>2021</v>
      </c>
      <c r="C41" s="3">
        <f>SUM(C391:C398)</f>
        <v>74921</v>
      </c>
      <c r="D41" s="3">
        <f t="shared" ref="D41:H41" si="43">SUM(D391:D398)</f>
        <v>15290</v>
      </c>
      <c r="E41" s="3">
        <f t="shared" si="43"/>
        <v>50262</v>
      </c>
      <c r="F41" s="3">
        <f t="shared" si="43"/>
        <v>0</v>
      </c>
      <c r="G41" s="3">
        <f t="shared" si="43"/>
        <v>3078</v>
      </c>
      <c r="H41" s="3">
        <f t="shared" si="43"/>
        <v>44594</v>
      </c>
      <c r="I41" s="3">
        <f>SUM(I398)</f>
        <v>4922</v>
      </c>
      <c r="J41" s="3"/>
      <c r="K41" s="3"/>
      <c r="L41" s="3">
        <f t="shared" ref="L41" si="44">SUM(L391:L398)</f>
        <v>2051.3240000000001</v>
      </c>
      <c r="M41" s="3"/>
      <c r="N41" s="22">
        <f>'Olieforbrug, TJ'!M41</f>
        <v>2021</v>
      </c>
    </row>
    <row r="42" spans="1:14" ht="13" x14ac:dyDescent="0.3">
      <c r="A42" s="22"/>
      <c r="J42" s="3"/>
      <c r="K42" s="3"/>
      <c r="L42" s="3"/>
      <c r="M42" s="3"/>
      <c r="N42" s="22"/>
    </row>
    <row r="43" spans="1:14" ht="13.5" thickBot="1" x14ac:dyDescent="0.35">
      <c r="A43" s="2"/>
      <c r="C43" s="25"/>
      <c r="D43" s="25"/>
      <c r="E43" s="25"/>
      <c r="F43" s="25"/>
      <c r="G43" s="25"/>
      <c r="H43" s="25"/>
      <c r="I43" s="25"/>
      <c r="L43" s="25"/>
      <c r="N43" s="2"/>
    </row>
    <row r="44" spans="1:14" x14ac:dyDescent="0.25">
      <c r="A44" s="23" t="s">
        <v>40</v>
      </c>
      <c r="C44" s="3">
        <v>36823</v>
      </c>
      <c r="D44" s="3">
        <v>0</v>
      </c>
      <c r="E44" s="3">
        <v>17485</v>
      </c>
      <c r="F44" s="3">
        <v>0</v>
      </c>
      <c r="G44" s="3">
        <v>-2813</v>
      </c>
      <c r="H44" s="3">
        <v>16774</v>
      </c>
      <c r="I44" s="3">
        <v>7397</v>
      </c>
      <c r="L44" s="3">
        <v>771.60399999999993</v>
      </c>
      <c r="N44" s="26" t="s">
        <v>61</v>
      </c>
    </row>
    <row r="45" spans="1:14" x14ac:dyDescent="0.25">
      <c r="A45" s="23" t="s">
        <v>41</v>
      </c>
      <c r="C45" s="3">
        <v>47569</v>
      </c>
      <c r="D45" s="3">
        <v>4066</v>
      </c>
      <c r="E45" s="3">
        <v>37595</v>
      </c>
      <c r="F45" s="3">
        <v>0</v>
      </c>
      <c r="G45" s="3">
        <v>1349</v>
      </c>
      <c r="H45" s="3">
        <v>19218</v>
      </c>
      <c r="I45" s="3">
        <v>6048</v>
      </c>
      <c r="L45" s="3">
        <v>884.02800000000002</v>
      </c>
      <c r="N45" s="26" t="s">
        <v>62</v>
      </c>
    </row>
    <row r="46" spans="1:14" x14ac:dyDescent="0.25">
      <c r="A46" s="23" t="s">
        <v>42</v>
      </c>
      <c r="C46" s="3">
        <v>40805</v>
      </c>
      <c r="D46" s="3">
        <v>0</v>
      </c>
      <c r="E46" s="3">
        <v>25411</v>
      </c>
      <c r="F46" s="3">
        <v>0</v>
      </c>
      <c r="G46" s="3">
        <v>-617</v>
      </c>
      <c r="H46" s="3">
        <v>17386</v>
      </c>
      <c r="I46" s="3">
        <v>6665</v>
      </c>
      <c r="L46" s="3">
        <v>811.57800000000009</v>
      </c>
      <c r="N46" s="26" t="s">
        <v>63</v>
      </c>
    </row>
    <row r="47" spans="1:14" x14ac:dyDescent="0.25">
      <c r="A47" s="23" t="s">
        <v>43</v>
      </c>
      <c r="C47" s="3">
        <v>20199</v>
      </c>
      <c r="D47" s="3">
        <v>1814</v>
      </c>
      <c r="E47" s="3">
        <v>6078</v>
      </c>
      <c r="F47" s="3">
        <v>0</v>
      </c>
      <c r="G47" s="3">
        <v>226</v>
      </c>
      <c r="H47" s="3">
        <v>17232</v>
      </c>
      <c r="I47" s="3">
        <v>6439</v>
      </c>
      <c r="L47" s="3">
        <v>792.67200000000003</v>
      </c>
      <c r="N47" s="26" t="s">
        <v>64</v>
      </c>
    </row>
    <row r="48" spans="1:14" x14ac:dyDescent="0.25">
      <c r="A48" s="23"/>
      <c r="L48" s="3"/>
    </row>
    <row r="49" spans="1:14" x14ac:dyDescent="0.25">
      <c r="A49" s="23" t="s">
        <v>44</v>
      </c>
      <c r="C49" s="3">
        <v>33316</v>
      </c>
      <c r="D49" s="3">
        <v>666</v>
      </c>
      <c r="E49" s="3">
        <v>15677</v>
      </c>
      <c r="F49" s="3">
        <v>0</v>
      </c>
      <c r="G49" s="3">
        <v>-105</v>
      </c>
      <c r="H49" s="3">
        <v>17464</v>
      </c>
      <c r="I49" s="3">
        <v>6544</v>
      </c>
      <c r="L49" s="3">
        <v>803.34400000000005</v>
      </c>
      <c r="N49" s="26" t="s">
        <v>81</v>
      </c>
    </row>
    <row r="50" spans="1:14" x14ac:dyDescent="0.25">
      <c r="A50" s="23" t="s">
        <v>45</v>
      </c>
      <c r="C50" s="3">
        <v>47802</v>
      </c>
      <c r="D50" s="3">
        <v>2761</v>
      </c>
      <c r="E50" s="3">
        <v>34508</v>
      </c>
      <c r="F50" s="3">
        <v>0</v>
      </c>
      <c r="G50" s="3">
        <v>1000</v>
      </c>
      <c r="H50" s="3">
        <v>17264</v>
      </c>
      <c r="I50" s="3">
        <v>5544</v>
      </c>
      <c r="L50" s="3">
        <v>794.14400000000001</v>
      </c>
      <c r="N50" s="26" t="s">
        <v>82</v>
      </c>
    </row>
    <row r="51" spans="1:14" x14ac:dyDescent="0.25">
      <c r="A51" s="23" t="s">
        <v>46</v>
      </c>
      <c r="C51" s="3">
        <v>45666</v>
      </c>
      <c r="D51" s="3">
        <v>775</v>
      </c>
      <c r="E51" s="3">
        <v>28196</v>
      </c>
      <c r="F51" s="3">
        <v>0</v>
      </c>
      <c r="G51" s="3">
        <v>920</v>
      </c>
      <c r="H51" s="3">
        <v>19189</v>
      </c>
      <c r="I51" s="3">
        <v>4624</v>
      </c>
      <c r="L51" s="3">
        <v>882.69399999999996</v>
      </c>
      <c r="N51" s="26" t="s">
        <v>83</v>
      </c>
    </row>
    <row r="52" spans="1:14" x14ac:dyDescent="0.25">
      <c r="A52" s="23" t="s">
        <v>47</v>
      </c>
      <c r="C52" s="3">
        <v>39526</v>
      </c>
      <c r="D52" s="3">
        <v>0</v>
      </c>
      <c r="E52" s="3">
        <v>23227</v>
      </c>
      <c r="F52" s="3">
        <v>0</v>
      </c>
      <c r="G52" s="3">
        <v>-2427</v>
      </c>
      <c r="H52" s="3">
        <v>17738</v>
      </c>
      <c r="I52" s="3">
        <v>7051</v>
      </c>
      <c r="L52" s="3">
        <v>815.94800000000009</v>
      </c>
      <c r="N52" s="26" t="s">
        <v>84</v>
      </c>
    </row>
    <row r="53" spans="1:14" x14ac:dyDescent="0.25">
      <c r="A53" s="23"/>
      <c r="L53" s="3"/>
    </row>
    <row r="54" spans="1:14" x14ac:dyDescent="0.25">
      <c r="A54" s="23" t="s">
        <v>48</v>
      </c>
      <c r="C54" s="3">
        <v>43376</v>
      </c>
      <c r="D54" s="3">
        <v>0</v>
      </c>
      <c r="E54" s="3">
        <v>29709</v>
      </c>
      <c r="F54" s="3">
        <v>0</v>
      </c>
      <c r="G54" s="3">
        <v>871</v>
      </c>
      <c r="H54" s="3">
        <v>14782</v>
      </c>
      <c r="I54" s="3">
        <v>6180</v>
      </c>
      <c r="L54" s="3">
        <v>679.97199999999998</v>
      </c>
      <c r="N54" s="26" t="s">
        <v>85</v>
      </c>
    </row>
    <row r="55" spans="1:14" x14ac:dyDescent="0.25">
      <c r="A55" s="23" t="s">
        <v>49</v>
      </c>
      <c r="C55" s="3">
        <v>52772</v>
      </c>
      <c r="D55" s="3">
        <v>2535</v>
      </c>
      <c r="E55" s="3">
        <v>39192</v>
      </c>
      <c r="F55" s="3">
        <v>0</v>
      </c>
      <c r="G55" s="3">
        <v>-113</v>
      </c>
      <c r="H55" s="3">
        <v>16798</v>
      </c>
      <c r="I55" s="3">
        <v>6293</v>
      </c>
      <c r="L55" s="3">
        <v>772.70799999999997</v>
      </c>
      <c r="N55" s="26" t="s">
        <v>86</v>
      </c>
    </row>
    <row r="56" spans="1:14" x14ac:dyDescent="0.25">
      <c r="A56" s="23" t="s">
        <v>50</v>
      </c>
      <c r="C56" s="3">
        <v>38813</v>
      </c>
      <c r="D56" s="3">
        <v>1726</v>
      </c>
      <c r="E56" s="3">
        <v>25091</v>
      </c>
      <c r="F56" s="3">
        <v>0</v>
      </c>
      <c r="G56" s="3">
        <v>459</v>
      </c>
      <c r="H56" s="3">
        <v>16239</v>
      </c>
      <c r="I56" s="3">
        <v>5834</v>
      </c>
      <c r="L56" s="3">
        <v>746.99399999999991</v>
      </c>
      <c r="N56" s="26" t="s">
        <v>87</v>
      </c>
    </row>
    <row r="57" spans="1:14" x14ac:dyDescent="0.25">
      <c r="A57" s="23" t="s">
        <v>51</v>
      </c>
      <c r="C57" s="3">
        <v>24248</v>
      </c>
      <c r="D57" s="3">
        <v>1799</v>
      </c>
      <c r="E57" s="3">
        <v>8973</v>
      </c>
      <c r="F57" s="3">
        <v>0</v>
      </c>
      <c r="G57" s="3">
        <v>-1858</v>
      </c>
      <c r="H57" s="3">
        <v>16528</v>
      </c>
      <c r="I57" s="3">
        <v>7692</v>
      </c>
      <c r="L57" s="3">
        <v>760.28800000000001</v>
      </c>
      <c r="N57" s="26" t="s">
        <v>88</v>
      </c>
    </row>
    <row r="58" spans="1:14" x14ac:dyDescent="0.25">
      <c r="A58" s="23"/>
      <c r="L58" s="3"/>
    </row>
    <row r="59" spans="1:14" x14ac:dyDescent="0.25">
      <c r="A59" s="23" t="s">
        <v>52</v>
      </c>
      <c r="C59" s="3">
        <v>17626</v>
      </c>
      <c r="D59" s="3">
        <v>7026</v>
      </c>
      <c r="E59" s="3">
        <v>11056</v>
      </c>
      <c r="F59" s="3">
        <v>0</v>
      </c>
      <c r="G59" s="3">
        <v>799</v>
      </c>
      <c r="H59" s="3">
        <v>14792</v>
      </c>
      <c r="I59" s="3">
        <v>6893</v>
      </c>
      <c r="L59" s="3">
        <v>680.43200000000002</v>
      </c>
      <c r="N59" s="26" t="s">
        <v>89</v>
      </c>
    </row>
    <row r="60" spans="1:14" x14ac:dyDescent="0.25">
      <c r="A60" s="23" t="s">
        <v>53</v>
      </c>
      <c r="C60" s="3">
        <v>35676</v>
      </c>
      <c r="D60" s="3">
        <v>6479</v>
      </c>
      <c r="E60" s="3">
        <v>26400</v>
      </c>
      <c r="F60" s="3">
        <v>0</v>
      </c>
      <c r="G60" s="3">
        <v>306</v>
      </c>
      <c r="H60" s="3">
        <v>14892</v>
      </c>
      <c r="I60" s="3">
        <v>6587</v>
      </c>
      <c r="L60" s="3">
        <v>685.03200000000004</v>
      </c>
      <c r="N60" s="26" t="s">
        <v>90</v>
      </c>
    </row>
    <row r="61" spans="1:14" x14ac:dyDescent="0.25">
      <c r="A61" s="23" t="s">
        <v>54</v>
      </c>
      <c r="C61" s="3">
        <v>35749</v>
      </c>
      <c r="D61" s="3">
        <v>733</v>
      </c>
      <c r="E61" s="3">
        <v>23581</v>
      </c>
      <c r="F61" s="3">
        <v>0</v>
      </c>
      <c r="G61" s="3">
        <v>2961</v>
      </c>
      <c r="H61" s="3">
        <v>15574</v>
      </c>
      <c r="I61" s="3">
        <v>3626</v>
      </c>
      <c r="L61" s="3">
        <v>716.404</v>
      </c>
      <c r="N61" s="26" t="s">
        <v>91</v>
      </c>
    </row>
    <row r="62" spans="1:14" x14ac:dyDescent="0.25">
      <c r="A62" s="23" t="s">
        <v>55</v>
      </c>
      <c r="C62" s="3">
        <v>25154</v>
      </c>
      <c r="D62" s="3">
        <v>0</v>
      </c>
      <c r="E62" s="3">
        <v>7884</v>
      </c>
      <c r="F62" s="3">
        <v>0</v>
      </c>
      <c r="G62" s="3">
        <v>-4247</v>
      </c>
      <c r="H62" s="3">
        <v>13795</v>
      </c>
      <c r="I62" s="3">
        <v>7873</v>
      </c>
      <c r="L62" s="3">
        <v>634.57000000000005</v>
      </c>
      <c r="N62" s="26" t="s">
        <v>92</v>
      </c>
    </row>
    <row r="63" spans="1:14" x14ac:dyDescent="0.25">
      <c r="A63" s="23"/>
      <c r="L63" s="3"/>
    </row>
    <row r="64" spans="1:14" x14ac:dyDescent="0.25">
      <c r="A64" s="23" t="s">
        <v>56</v>
      </c>
      <c r="C64" s="3">
        <v>37487</v>
      </c>
      <c r="D64" s="3">
        <v>0</v>
      </c>
      <c r="E64" s="3">
        <v>25337</v>
      </c>
      <c r="F64" s="3">
        <v>0</v>
      </c>
      <c r="G64" s="3">
        <v>-93</v>
      </c>
      <c r="H64" s="3">
        <v>12352</v>
      </c>
      <c r="I64" s="3">
        <v>7966</v>
      </c>
      <c r="L64" s="3">
        <v>568.19200000000001</v>
      </c>
      <c r="N64" s="26" t="s">
        <v>93</v>
      </c>
    </row>
    <row r="65" spans="1:14" x14ac:dyDescent="0.25">
      <c r="A65" s="23" t="s">
        <v>57</v>
      </c>
      <c r="C65" s="3">
        <v>42054</v>
      </c>
      <c r="D65" s="3">
        <v>656</v>
      </c>
      <c r="E65" s="3">
        <v>32249</v>
      </c>
      <c r="F65" s="3">
        <v>0</v>
      </c>
      <c r="G65" s="3">
        <v>2682</v>
      </c>
      <c r="H65" s="3">
        <v>13311</v>
      </c>
      <c r="I65" s="3">
        <v>5284</v>
      </c>
      <c r="L65" s="3">
        <v>612.30600000000004</v>
      </c>
      <c r="N65" s="26" t="s">
        <v>94</v>
      </c>
    </row>
    <row r="66" spans="1:14" x14ac:dyDescent="0.25">
      <c r="A66" s="23" t="s">
        <v>58</v>
      </c>
      <c r="C66" s="3">
        <v>32695</v>
      </c>
      <c r="D66" s="3">
        <v>2478</v>
      </c>
      <c r="E66" s="3">
        <v>22363</v>
      </c>
      <c r="F66" s="3">
        <v>0</v>
      </c>
      <c r="G66" s="3">
        <v>184</v>
      </c>
      <c r="H66" s="3">
        <v>13109</v>
      </c>
      <c r="I66" s="3">
        <v>5100</v>
      </c>
      <c r="L66" s="3">
        <v>603.01400000000001</v>
      </c>
      <c r="N66" s="26" t="s">
        <v>95</v>
      </c>
    </row>
    <row r="67" spans="1:14" x14ac:dyDescent="0.25">
      <c r="A67" s="23" t="s">
        <v>96</v>
      </c>
      <c r="C67" s="3">
        <v>27779</v>
      </c>
      <c r="D67" s="3">
        <v>1408</v>
      </c>
      <c r="E67" s="3">
        <v>17185</v>
      </c>
      <c r="F67" s="3">
        <v>0</v>
      </c>
      <c r="G67" s="3">
        <v>103</v>
      </c>
      <c r="H67" s="3">
        <v>12123</v>
      </c>
      <c r="I67" s="3">
        <v>4997</v>
      </c>
      <c r="L67" s="3">
        <v>557.65800000000002</v>
      </c>
      <c r="N67" s="26" t="s">
        <v>97</v>
      </c>
    </row>
    <row r="68" spans="1:14" x14ac:dyDescent="0.25">
      <c r="A68" s="23"/>
      <c r="L68" s="3"/>
      <c r="N68" s="26"/>
    </row>
    <row r="69" spans="1:14" x14ac:dyDescent="0.25">
      <c r="A69" s="32" t="s">
        <v>98</v>
      </c>
      <c r="C69" s="3">
        <v>39457</v>
      </c>
      <c r="D69" s="3">
        <v>1775</v>
      </c>
      <c r="E69" s="3">
        <v>30028</v>
      </c>
      <c r="F69" s="3">
        <v>0</v>
      </c>
      <c r="G69" s="3">
        <v>498</v>
      </c>
      <c r="H69" s="3">
        <v>13202</v>
      </c>
      <c r="I69" s="3">
        <v>4499</v>
      </c>
      <c r="L69" s="3">
        <v>607.29199999999992</v>
      </c>
      <c r="N69" s="26" t="s">
        <v>99</v>
      </c>
    </row>
    <row r="70" spans="1:14" x14ac:dyDescent="0.25">
      <c r="A70" s="32" t="s">
        <v>114</v>
      </c>
      <c r="C70" s="3">
        <v>58881</v>
      </c>
      <c r="D70" s="3">
        <v>882</v>
      </c>
      <c r="E70" s="3">
        <v>46386</v>
      </c>
      <c r="F70" s="3">
        <v>0</v>
      </c>
      <c r="G70" s="3">
        <v>-1146</v>
      </c>
      <c r="H70" s="3">
        <v>12639</v>
      </c>
      <c r="I70" s="3">
        <v>5645</v>
      </c>
      <c r="J70" s="3"/>
      <c r="K70" s="3"/>
      <c r="L70" s="3">
        <v>581.39400000000001</v>
      </c>
      <c r="N70" s="26" t="s">
        <v>126</v>
      </c>
    </row>
    <row r="71" spans="1:14" ht="12.75" customHeight="1" x14ac:dyDescent="0.25">
      <c r="A71" s="32" t="s">
        <v>127</v>
      </c>
      <c r="C71" s="3">
        <v>36707</v>
      </c>
      <c r="D71" s="3">
        <v>3810</v>
      </c>
      <c r="E71" s="3">
        <v>26050</v>
      </c>
      <c r="F71" s="3">
        <v>0</v>
      </c>
      <c r="G71" s="3">
        <v>-1563</v>
      </c>
      <c r="H71" s="3">
        <v>13414</v>
      </c>
      <c r="I71" s="3">
        <v>7208</v>
      </c>
      <c r="J71" s="3"/>
      <c r="K71" s="3"/>
      <c r="L71" s="3">
        <v>617.04399999999998</v>
      </c>
      <c r="N71" s="26" t="s">
        <v>128</v>
      </c>
    </row>
    <row r="72" spans="1:14" ht="12.75" customHeight="1" x14ac:dyDescent="0.25">
      <c r="A72" s="32" t="s">
        <v>132</v>
      </c>
      <c r="C72" s="3">
        <v>16634</v>
      </c>
      <c r="D72" s="3">
        <v>800</v>
      </c>
      <c r="E72" s="3">
        <v>6839</v>
      </c>
      <c r="F72" s="3">
        <v>0</v>
      </c>
      <c r="G72" s="3">
        <v>2953</v>
      </c>
      <c r="H72" s="3">
        <v>13110</v>
      </c>
      <c r="I72" s="3">
        <v>4255</v>
      </c>
      <c r="J72" s="3"/>
      <c r="K72" s="3"/>
      <c r="L72" s="3">
        <v>603.06000000000006</v>
      </c>
      <c r="N72" s="26" t="s">
        <v>133</v>
      </c>
    </row>
    <row r="73" spans="1:14" ht="12.75" customHeight="1" x14ac:dyDescent="0.25">
      <c r="A73" s="32"/>
      <c r="J73" s="3"/>
      <c r="K73" s="3"/>
      <c r="L73" s="3"/>
      <c r="N73" s="26"/>
    </row>
    <row r="74" spans="1:14" ht="12.75" customHeight="1" x14ac:dyDescent="0.25">
      <c r="A74" s="32" t="s">
        <v>134</v>
      </c>
      <c r="C74" s="3">
        <v>24889</v>
      </c>
      <c r="D74" s="3">
        <v>3118</v>
      </c>
      <c r="E74" s="3">
        <v>14680</v>
      </c>
      <c r="F74" s="3">
        <v>0</v>
      </c>
      <c r="G74" s="3">
        <v>-1949</v>
      </c>
      <c r="H74" s="3">
        <v>11711</v>
      </c>
      <c r="I74" s="3">
        <v>6204</v>
      </c>
      <c r="J74" s="3"/>
      <c r="K74" s="3"/>
      <c r="L74" s="3">
        <v>538.70600000000002</v>
      </c>
      <c r="N74" s="26" t="s">
        <v>135</v>
      </c>
    </row>
    <row r="75" spans="1:14" ht="12.75" customHeight="1" x14ac:dyDescent="0.25">
      <c r="A75" s="32" t="s">
        <v>139</v>
      </c>
      <c r="C75" s="3">
        <v>43350</v>
      </c>
      <c r="D75" s="3">
        <v>1128</v>
      </c>
      <c r="E75" s="3">
        <v>35285</v>
      </c>
      <c r="F75" s="3">
        <v>0</v>
      </c>
      <c r="G75" s="3">
        <v>1158</v>
      </c>
      <c r="H75" s="3">
        <v>12335</v>
      </c>
      <c r="I75" s="3">
        <v>5046</v>
      </c>
      <c r="J75" s="3"/>
      <c r="K75" s="3"/>
      <c r="L75" s="3">
        <v>567.41</v>
      </c>
      <c r="N75" s="26" t="s">
        <v>140</v>
      </c>
    </row>
    <row r="76" spans="1:14" ht="12.75" customHeight="1" x14ac:dyDescent="0.25">
      <c r="A76" s="32" t="s">
        <v>141</v>
      </c>
      <c r="C76" s="3">
        <v>40934</v>
      </c>
      <c r="D76" s="3">
        <v>564</v>
      </c>
      <c r="E76" s="3">
        <v>28385</v>
      </c>
      <c r="F76" s="3">
        <v>0</v>
      </c>
      <c r="G76" s="3">
        <v>92</v>
      </c>
      <c r="H76" s="3">
        <v>13433</v>
      </c>
      <c r="I76" s="3">
        <v>4954</v>
      </c>
      <c r="J76" s="3"/>
      <c r="K76" s="3"/>
      <c r="L76" s="3">
        <v>617.91800000000001</v>
      </c>
      <c r="N76" s="26" t="s">
        <v>142</v>
      </c>
    </row>
    <row r="77" spans="1:14" ht="12.75" customHeight="1" x14ac:dyDescent="0.25">
      <c r="A77" s="32" t="s">
        <v>151</v>
      </c>
      <c r="C77" s="3">
        <v>22629</v>
      </c>
      <c r="D77" s="3">
        <v>2950</v>
      </c>
      <c r="E77" s="3">
        <v>14691</v>
      </c>
      <c r="F77" s="3">
        <v>0</v>
      </c>
      <c r="G77" s="3">
        <v>982</v>
      </c>
      <c r="H77" s="3">
        <v>12793</v>
      </c>
      <c r="I77" s="3">
        <v>3972</v>
      </c>
      <c r="J77" s="3"/>
      <c r="K77" s="3"/>
      <c r="L77" s="3">
        <v>588.47799999999995</v>
      </c>
      <c r="N77" s="26" t="s">
        <v>152</v>
      </c>
    </row>
    <row r="78" spans="1:14" ht="12.75" customHeight="1" x14ac:dyDescent="0.25">
      <c r="A78" s="32"/>
      <c r="J78" s="3"/>
      <c r="K78" s="3"/>
      <c r="L78" s="3"/>
      <c r="N78" s="26"/>
    </row>
    <row r="79" spans="1:14" ht="12.75" customHeight="1" x14ac:dyDescent="0.25">
      <c r="A79" s="32" t="s">
        <v>156</v>
      </c>
      <c r="C79" s="3">
        <v>42028</v>
      </c>
      <c r="D79" s="3">
        <v>0</v>
      </c>
      <c r="E79" s="3">
        <v>29623</v>
      </c>
      <c r="F79" s="3">
        <v>0</v>
      </c>
      <c r="G79" s="3">
        <v>-1122</v>
      </c>
      <c r="H79" s="3">
        <v>14136</v>
      </c>
      <c r="I79" s="3">
        <v>5094</v>
      </c>
      <c r="J79" s="3"/>
      <c r="K79" s="3"/>
      <c r="L79" s="3">
        <v>650.25599999999997</v>
      </c>
      <c r="N79" s="26" t="s">
        <v>157</v>
      </c>
    </row>
    <row r="80" spans="1:14" ht="12.75" customHeight="1" x14ac:dyDescent="0.25">
      <c r="A80" s="32" t="s">
        <v>159</v>
      </c>
      <c r="C80" s="3">
        <v>45617</v>
      </c>
      <c r="D80" s="3">
        <v>2457</v>
      </c>
      <c r="E80" s="3">
        <v>35110</v>
      </c>
      <c r="F80" s="3">
        <v>0</v>
      </c>
      <c r="G80" s="3">
        <v>-1609</v>
      </c>
      <c r="H80" s="3">
        <v>14228</v>
      </c>
      <c r="I80" s="3">
        <v>6703</v>
      </c>
      <c r="J80" s="3"/>
      <c r="K80" s="3"/>
      <c r="L80" s="3">
        <v>654.48800000000006</v>
      </c>
      <c r="N80" s="26" t="s">
        <v>160</v>
      </c>
    </row>
    <row r="81" spans="1:14" ht="12.75" customHeight="1" x14ac:dyDescent="0.25">
      <c r="A81" s="32" t="s">
        <v>161</v>
      </c>
      <c r="C81" s="3">
        <v>44164</v>
      </c>
      <c r="D81" s="3">
        <v>0</v>
      </c>
      <c r="E81" s="3">
        <v>33028</v>
      </c>
      <c r="F81" s="3">
        <v>0</v>
      </c>
      <c r="G81" s="3">
        <v>852</v>
      </c>
      <c r="H81" s="3">
        <v>13848</v>
      </c>
      <c r="I81" s="3">
        <v>5851</v>
      </c>
      <c r="J81" s="3"/>
      <c r="K81" s="3"/>
      <c r="L81" s="3">
        <v>637.00800000000004</v>
      </c>
      <c r="N81" s="26"/>
    </row>
    <row r="82" spans="1:14" ht="12.75" customHeight="1" x14ac:dyDescent="0.25">
      <c r="A82" s="32" t="s">
        <v>163</v>
      </c>
      <c r="C82" s="3">
        <v>30052</v>
      </c>
      <c r="D82" s="3">
        <v>1678</v>
      </c>
      <c r="E82" s="3">
        <v>21321</v>
      </c>
      <c r="F82" s="3">
        <v>0</v>
      </c>
      <c r="G82" s="3">
        <v>1201</v>
      </c>
      <c r="H82" s="3">
        <v>11483</v>
      </c>
      <c r="I82" s="3">
        <v>4650</v>
      </c>
      <c r="J82" s="3"/>
      <c r="K82" s="3"/>
      <c r="L82" s="3">
        <v>528.21800000000007</v>
      </c>
      <c r="N82" s="26"/>
    </row>
    <row r="83" spans="1:14" ht="12.75" customHeight="1" x14ac:dyDescent="0.25">
      <c r="A83" s="32"/>
      <c r="J83" s="3"/>
      <c r="K83" s="3"/>
      <c r="L83" s="3"/>
      <c r="N83" s="26"/>
    </row>
    <row r="84" spans="1:14" x14ac:dyDescent="0.25">
      <c r="A84" s="32" t="s">
        <v>165</v>
      </c>
      <c r="C84" s="3">
        <v>19528</v>
      </c>
      <c r="D84" s="3">
        <v>3231</v>
      </c>
      <c r="E84" s="3">
        <v>11505</v>
      </c>
      <c r="F84" s="3">
        <v>0</v>
      </c>
      <c r="G84" s="3">
        <v>-1528</v>
      </c>
      <c r="H84" s="3">
        <v>11008</v>
      </c>
      <c r="I84" s="3">
        <v>6178</v>
      </c>
      <c r="J84" s="3"/>
      <c r="K84" s="3"/>
      <c r="L84" s="3">
        <v>506.36800000000005</v>
      </c>
      <c r="M84" s="3"/>
      <c r="N84" s="26" t="s">
        <v>166</v>
      </c>
    </row>
    <row r="85" spans="1:14" x14ac:dyDescent="0.25">
      <c r="A85" s="32" t="s">
        <v>167</v>
      </c>
      <c r="C85" s="3">
        <v>46107</v>
      </c>
      <c r="D85" s="3">
        <v>1746</v>
      </c>
      <c r="E85" s="3">
        <v>35520</v>
      </c>
      <c r="F85" s="3">
        <v>0</v>
      </c>
      <c r="G85" s="3">
        <v>-338</v>
      </c>
      <c r="H85" s="3">
        <v>12294</v>
      </c>
      <c r="I85" s="3">
        <v>6516</v>
      </c>
      <c r="J85" s="3"/>
      <c r="K85" s="3"/>
      <c r="L85" s="3">
        <v>565.524</v>
      </c>
      <c r="M85" s="3"/>
      <c r="N85" s="26" t="s">
        <v>168</v>
      </c>
    </row>
    <row r="86" spans="1:14" x14ac:dyDescent="0.25">
      <c r="A86" s="32" t="s">
        <v>169</v>
      </c>
      <c r="C86" s="3">
        <v>22619</v>
      </c>
      <c r="D86" s="3">
        <v>5819</v>
      </c>
      <c r="E86" s="3">
        <v>18282</v>
      </c>
      <c r="F86" s="3">
        <v>0</v>
      </c>
      <c r="G86" s="3">
        <v>1424</v>
      </c>
      <c r="H86" s="3">
        <v>12536</v>
      </c>
      <c r="I86" s="3">
        <v>5092</v>
      </c>
      <c r="J86" s="3"/>
      <c r="K86" s="3"/>
      <c r="L86" s="3">
        <v>576.65600000000006</v>
      </c>
      <c r="M86" s="3"/>
      <c r="N86" s="26" t="s">
        <v>170</v>
      </c>
    </row>
    <row r="87" spans="1:14" x14ac:dyDescent="0.25">
      <c r="A87" s="32" t="s">
        <v>171</v>
      </c>
      <c r="C87" s="3">
        <v>15222</v>
      </c>
      <c r="D87" s="3">
        <v>7413</v>
      </c>
      <c r="E87" s="3">
        <v>8584</v>
      </c>
      <c r="F87" s="3">
        <v>0</v>
      </c>
      <c r="G87" s="3">
        <v>-2833</v>
      </c>
      <c r="H87" s="3">
        <v>11481</v>
      </c>
      <c r="I87" s="3">
        <v>7925</v>
      </c>
      <c r="J87" s="3"/>
      <c r="L87" s="3">
        <v>528.12599999999998</v>
      </c>
      <c r="M87" s="3"/>
      <c r="N87" s="26" t="s">
        <v>172</v>
      </c>
    </row>
    <row r="88" spans="1:14" x14ac:dyDescent="0.25">
      <c r="A88" s="32"/>
      <c r="J88" s="3"/>
      <c r="K88" s="3"/>
      <c r="L88" s="3"/>
      <c r="M88" s="26"/>
    </row>
    <row r="89" spans="1:14" x14ac:dyDescent="0.25">
      <c r="A89" s="32" t="s">
        <v>173</v>
      </c>
      <c r="C89" s="3">
        <f>SUM(C300:C302)</f>
        <v>13505</v>
      </c>
      <c r="D89" s="3">
        <f t="shared" ref="D89:H89" si="45">SUM(D300:D302)</f>
        <v>4381</v>
      </c>
      <c r="E89" s="3">
        <f t="shared" si="45"/>
        <v>12676</v>
      </c>
      <c r="F89" s="3">
        <f t="shared" si="45"/>
        <v>0</v>
      </c>
      <c r="G89" s="3">
        <f t="shared" si="45"/>
        <v>2262</v>
      </c>
      <c r="H89" s="3">
        <f t="shared" si="45"/>
        <v>10444</v>
      </c>
      <c r="I89" s="3">
        <f>I302</f>
        <v>5663</v>
      </c>
      <c r="J89" s="3"/>
      <c r="K89" s="3"/>
      <c r="L89" s="3">
        <f>SUM(L300:L302)</f>
        <v>480.42399999999998</v>
      </c>
      <c r="N89" s="26" t="s">
        <v>174</v>
      </c>
    </row>
    <row r="90" spans="1:14" x14ac:dyDescent="0.25">
      <c r="A90" s="32" t="s">
        <v>175</v>
      </c>
      <c r="C90" s="3">
        <f>SUM(C303:C305)</f>
        <v>45756</v>
      </c>
      <c r="D90" s="3">
        <f t="shared" ref="D90:H90" si="46">SUM(D303:D305)</f>
        <v>5333</v>
      </c>
      <c r="E90" s="3">
        <f t="shared" si="46"/>
        <v>37552</v>
      </c>
      <c r="F90" s="3">
        <f t="shared" si="46"/>
        <v>0</v>
      </c>
      <c r="G90" s="3">
        <f t="shared" si="46"/>
        <v>-799</v>
      </c>
      <c r="H90" s="3">
        <f t="shared" si="46"/>
        <v>13090</v>
      </c>
      <c r="I90" s="3">
        <f>I305</f>
        <v>6462</v>
      </c>
      <c r="J90" s="3"/>
      <c r="L90" s="3">
        <f t="shared" ref="L90" si="47">SUM(L303:L305)</f>
        <v>602.14</v>
      </c>
      <c r="M90" s="3"/>
      <c r="N90" s="26" t="s">
        <v>176</v>
      </c>
    </row>
    <row r="91" spans="1:14" x14ac:dyDescent="0.25">
      <c r="A91" s="32" t="s">
        <v>177</v>
      </c>
      <c r="C91" s="3">
        <f>SUM(C306:C308)</f>
        <v>36159</v>
      </c>
      <c r="D91" s="3">
        <f t="shared" ref="D91:H91" si="48">SUM(D306:D308)</f>
        <v>3536</v>
      </c>
      <c r="E91" s="3">
        <f t="shared" si="48"/>
        <v>28579</v>
      </c>
      <c r="F91" s="3">
        <f t="shared" si="48"/>
        <v>0</v>
      </c>
      <c r="G91" s="3">
        <f t="shared" si="48"/>
        <v>753</v>
      </c>
      <c r="H91" s="3">
        <f t="shared" si="48"/>
        <v>12222</v>
      </c>
      <c r="I91" s="3">
        <f>I308</f>
        <v>5709</v>
      </c>
      <c r="J91" s="3"/>
      <c r="L91" s="3">
        <f>SUM(L306:L308)</f>
        <v>562.21199999999999</v>
      </c>
      <c r="M91" s="3"/>
      <c r="N91" s="26" t="s">
        <v>178</v>
      </c>
    </row>
    <row r="92" spans="1:14" x14ac:dyDescent="0.25">
      <c r="A92" s="32" t="s">
        <v>179</v>
      </c>
      <c r="C92" s="3">
        <f>SUM(C309:C311)</f>
        <v>22944</v>
      </c>
      <c r="D92" s="3">
        <f t="shared" ref="D92:H92" si="49">SUM(D309:D311)</f>
        <v>4690</v>
      </c>
      <c r="E92" s="3">
        <f t="shared" si="49"/>
        <v>18897</v>
      </c>
      <c r="F92" s="3">
        <f t="shared" si="49"/>
        <v>0</v>
      </c>
      <c r="G92" s="3">
        <f t="shared" si="49"/>
        <v>1477</v>
      </c>
      <c r="H92" s="3">
        <f t="shared" si="49"/>
        <v>10987</v>
      </c>
      <c r="I92" s="3">
        <f>I311</f>
        <v>4232</v>
      </c>
      <c r="J92" s="3"/>
      <c r="L92" s="3">
        <f t="shared" ref="L92" si="50">SUM(L309:L311)</f>
        <v>505.40199999999993</v>
      </c>
      <c r="M92" s="3"/>
      <c r="N92" s="26" t="s">
        <v>180</v>
      </c>
    </row>
    <row r="93" spans="1:14" x14ac:dyDescent="0.25">
      <c r="A93" s="32"/>
      <c r="J93" s="3"/>
      <c r="L93" s="3"/>
      <c r="M93" s="3"/>
      <c r="N93" s="26"/>
    </row>
    <row r="94" spans="1:14" s="57" customFormat="1" x14ac:dyDescent="0.25">
      <c r="A94" s="32" t="s">
        <v>181</v>
      </c>
      <c r="C94" s="3">
        <f>SUM(C313:C315)</f>
        <v>28754</v>
      </c>
      <c r="D94" s="3">
        <f t="shared" ref="D94:G94" si="51">SUM(D313:D315)</f>
        <v>3519</v>
      </c>
      <c r="E94" s="3">
        <f t="shared" si="51"/>
        <v>20473</v>
      </c>
      <c r="F94" s="3">
        <f t="shared" si="51"/>
        <v>0</v>
      </c>
      <c r="G94" s="3">
        <f t="shared" si="51"/>
        <v>-2427</v>
      </c>
      <c r="H94" s="3">
        <f>SUM(H313:H315)</f>
        <v>11188</v>
      </c>
      <c r="I94" s="3">
        <f>I315</f>
        <v>6659</v>
      </c>
      <c r="J94" s="65"/>
      <c r="L94" s="3">
        <f>SUM(L313:L315)</f>
        <v>514.64800000000002</v>
      </c>
      <c r="M94" s="65"/>
      <c r="N94" s="26" t="s">
        <v>185</v>
      </c>
    </row>
    <row r="95" spans="1:14" s="57" customFormat="1" x14ac:dyDescent="0.25">
      <c r="A95" s="32" t="s">
        <v>182</v>
      </c>
      <c r="C95" s="3">
        <f>SUM(C316:C318)</f>
        <v>46871</v>
      </c>
      <c r="D95" s="3">
        <f t="shared" ref="D95:H95" si="52">SUM(D316:D318)</f>
        <v>3626</v>
      </c>
      <c r="E95" s="3">
        <f t="shared" si="52"/>
        <v>39940</v>
      </c>
      <c r="F95" s="3">
        <f t="shared" si="52"/>
        <v>0</v>
      </c>
      <c r="G95" s="3">
        <f t="shared" si="52"/>
        <v>1060</v>
      </c>
      <c r="H95" s="3">
        <f t="shared" si="52"/>
        <v>13738</v>
      </c>
      <c r="I95" s="3">
        <f>I318</f>
        <v>5599</v>
      </c>
      <c r="J95" s="65"/>
      <c r="L95" s="3">
        <f t="shared" ref="L95" si="53">SUM(L316:L318)</f>
        <v>631.94799999999998</v>
      </c>
      <c r="M95" s="65"/>
      <c r="N95" s="26" t="s">
        <v>186</v>
      </c>
    </row>
    <row r="96" spans="1:14" s="57" customFormat="1" x14ac:dyDescent="0.25">
      <c r="A96" s="32" t="s">
        <v>183</v>
      </c>
      <c r="C96" s="3">
        <f>SUM(C319:C321)</f>
        <v>24848</v>
      </c>
      <c r="D96" s="3">
        <f t="shared" ref="D96:H96" si="54">SUM(D319:D321)</f>
        <v>10881</v>
      </c>
      <c r="E96" s="3">
        <f t="shared" si="54"/>
        <v>24087</v>
      </c>
      <c r="F96" s="3">
        <f t="shared" si="54"/>
        <v>0</v>
      </c>
      <c r="G96" s="3">
        <f t="shared" si="54"/>
        <v>1026</v>
      </c>
      <c r="H96" s="3">
        <f t="shared" si="54"/>
        <v>14446</v>
      </c>
      <c r="I96" s="3">
        <f>I321</f>
        <v>4573</v>
      </c>
      <c r="J96" s="65"/>
      <c r="L96" s="3">
        <f>SUM(L319:L321)</f>
        <v>664.51599999999996</v>
      </c>
      <c r="M96" s="65"/>
      <c r="N96" s="26" t="s">
        <v>187</v>
      </c>
    </row>
    <row r="97" spans="1:14" s="57" customFormat="1" x14ac:dyDescent="0.25">
      <c r="A97" s="32" t="s">
        <v>184</v>
      </c>
      <c r="C97" s="3">
        <f>SUM(C322:C324)</f>
        <v>15648</v>
      </c>
      <c r="D97" s="3">
        <f t="shared" ref="D97:H97" si="55">SUM(D322:D324)</f>
        <v>7222</v>
      </c>
      <c r="E97" s="3">
        <f t="shared" si="55"/>
        <v>10726</v>
      </c>
      <c r="F97" s="3">
        <f t="shared" si="55"/>
        <v>0</v>
      </c>
      <c r="G97" s="3">
        <f t="shared" si="55"/>
        <v>-958</v>
      </c>
      <c r="H97" s="3">
        <f t="shared" si="55"/>
        <v>11815</v>
      </c>
      <c r="I97" s="3">
        <f>I324</f>
        <v>5531</v>
      </c>
      <c r="J97" s="65"/>
      <c r="L97" s="3">
        <f t="shared" ref="L97" si="56">SUM(L322:L324)</f>
        <v>543.49</v>
      </c>
      <c r="M97" s="65"/>
      <c r="N97" s="26" t="s">
        <v>188</v>
      </c>
    </row>
    <row r="98" spans="1:14" s="57" customFormat="1" x14ac:dyDescent="0.25">
      <c r="A98" s="32"/>
      <c r="C98" s="3"/>
      <c r="D98" s="3"/>
      <c r="E98" s="3"/>
      <c r="F98" s="3"/>
      <c r="G98" s="3"/>
      <c r="H98" s="3"/>
      <c r="I98" s="3"/>
      <c r="J98" s="65"/>
      <c r="L98" s="3"/>
      <c r="M98" s="65"/>
      <c r="N98" s="26"/>
    </row>
    <row r="99" spans="1:14" s="57" customFormat="1" x14ac:dyDescent="0.25">
      <c r="A99" s="32" t="s">
        <v>193</v>
      </c>
      <c r="C99" s="3">
        <f>SUM(C326:C328)</f>
        <v>26689</v>
      </c>
      <c r="D99" s="3">
        <f t="shared" ref="D99:L99" si="57">SUM(D326:D328)</f>
        <v>2724</v>
      </c>
      <c r="E99" s="3">
        <f t="shared" si="57"/>
        <v>17642</v>
      </c>
      <c r="F99" s="3">
        <f t="shared" si="57"/>
        <v>0</v>
      </c>
      <c r="G99" s="3">
        <f t="shared" si="57"/>
        <v>-339</v>
      </c>
      <c r="H99" s="3">
        <f t="shared" si="57"/>
        <v>11681</v>
      </c>
      <c r="I99" s="3">
        <f>I328</f>
        <v>5870</v>
      </c>
      <c r="J99" s="3"/>
      <c r="K99" s="3"/>
      <c r="L99" s="3">
        <f t="shared" si="57"/>
        <v>537.32600000000002</v>
      </c>
      <c r="M99" s="65"/>
      <c r="N99" s="26" t="s">
        <v>189</v>
      </c>
    </row>
    <row r="100" spans="1:14" s="57" customFormat="1" x14ac:dyDescent="0.25">
      <c r="A100" s="32" t="s">
        <v>194</v>
      </c>
      <c r="C100" s="3">
        <f>SUM(C329:C331)</f>
        <v>25351</v>
      </c>
      <c r="D100" s="3">
        <f t="shared" ref="D100:H100" si="58">SUM(D329:D331)</f>
        <v>8314</v>
      </c>
      <c r="E100" s="3">
        <f t="shared" si="58"/>
        <v>21602</v>
      </c>
      <c r="F100" s="3">
        <f t="shared" si="58"/>
        <v>0</v>
      </c>
      <c r="G100" s="3">
        <f t="shared" si="58"/>
        <v>1069</v>
      </c>
      <c r="H100" s="3">
        <f t="shared" si="58"/>
        <v>14481</v>
      </c>
      <c r="I100" s="3">
        <f>I331</f>
        <v>4801</v>
      </c>
      <c r="J100" s="3"/>
      <c r="K100" s="3"/>
      <c r="L100" s="3">
        <f>SUM(L329:L331)</f>
        <v>666.12599999999998</v>
      </c>
      <c r="M100" s="65"/>
      <c r="N100" s="26" t="s">
        <v>190</v>
      </c>
    </row>
    <row r="101" spans="1:14" s="57" customFormat="1" x14ac:dyDescent="0.25">
      <c r="A101" s="32" t="s">
        <v>195</v>
      </c>
      <c r="C101" s="3">
        <f>SUM(C332:C334)</f>
        <v>29432</v>
      </c>
      <c r="D101" s="3">
        <f t="shared" ref="D101:L101" si="59">SUM(D332:D334)</f>
        <v>10517</v>
      </c>
      <c r="E101" s="3">
        <f t="shared" si="59"/>
        <v>26443</v>
      </c>
      <c r="F101" s="3">
        <f t="shared" si="59"/>
        <v>0</v>
      </c>
      <c r="G101" s="3">
        <f t="shared" si="59"/>
        <v>-968</v>
      </c>
      <c r="H101" s="3">
        <f t="shared" si="59"/>
        <v>14120</v>
      </c>
      <c r="I101" s="3">
        <f>I334</f>
        <v>5769</v>
      </c>
      <c r="J101" s="3"/>
      <c r="K101" s="3"/>
      <c r="L101" s="3">
        <f t="shared" si="59"/>
        <v>649.52</v>
      </c>
      <c r="M101" s="65"/>
      <c r="N101" s="26" t="s">
        <v>191</v>
      </c>
    </row>
    <row r="102" spans="1:14" s="57" customFormat="1" x14ac:dyDescent="0.25">
      <c r="A102" s="32" t="s">
        <v>196</v>
      </c>
      <c r="C102" s="3">
        <f>SUM(C335:C337)</f>
        <v>12732</v>
      </c>
      <c r="D102" s="3">
        <f t="shared" ref="D102:L102" si="60">SUM(D335:D337)</f>
        <v>9954</v>
      </c>
      <c r="E102" s="3">
        <f t="shared" si="60"/>
        <v>12372</v>
      </c>
      <c r="F102" s="3">
        <f t="shared" si="60"/>
        <v>0</v>
      </c>
      <c r="G102" s="3">
        <f t="shared" si="60"/>
        <v>2550</v>
      </c>
      <c r="H102" s="3">
        <f t="shared" si="60"/>
        <v>13134</v>
      </c>
      <c r="I102" s="3">
        <f>I337</f>
        <v>3219</v>
      </c>
      <c r="J102" s="3"/>
      <c r="K102" s="3"/>
      <c r="L102" s="3">
        <f t="shared" si="60"/>
        <v>604.16399999999999</v>
      </c>
      <c r="M102" s="65"/>
      <c r="N102" s="26" t="s">
        <v>192</v>
      </c>
    </row>
    <row r="103" spans="1:14" s="57" customFormat="1" x14ac:dyDescent="0.25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65"/>
      <c r="N103" s="26"/>
    </row>
    <row r="104" spans="1:14" s="57" customFormat="1" x14ac:dyDescent="0.25">
      <c r="A104" s="32" t="s">
        <v>198</v>
      </c>
      <c r="C104" s="3">
        <f>SUM(C339:C341)</f>
        <v>21620</v>
      </c>
      <c r="D104" s="3">
        <f t="shared" ref="D104:H104" si="61">SUM(D339:D341)</f>
        <v>7909</v>
      </c>
      <c r="E104" s="3">
        <f t="shared" si="61"/>
        <v>13966</v>
      </c>
      <c r="F104" s="3">
        <f t="shared" si="61"/>
        <v>0</v>
      </c>
      <c r="G104" s="3">
        <f t="shared" si="61"/>
        <v>-3832</v>
      </c>
      <c r="H104" s="3">
        <f t="shared" si="61"/>
        <v>12585</v>
      </c>
      <c r="I104" s="3">
        <f>I341</f>
        <v>7051</v>
      </c>
      <c r="J104" s="3"/>
      <c r="K104" s="3"/>
      <c r="L104" s="3">
        <f>SUM(L339:L341)</f>
        <v>578.91</v>
      </c>
      <c r="M104" s="65"/>
      <c r="N104" s="26" t="s">
        <v>202</v>
      </c>
    </row>
    <row r="105" spans="1:14" s="57" customFormat="1" x14ac:dyDescent="0.25">
      <c r="A105" s="32" t="s">
        <v>199</v>
      </c>
      <c r="C105" s="3">
        <f t="shared" ref="C105:H105" si="62">SUM(C342:C344)</f>
        <v>44329</v>
      </c>
      <c r="D105" s="3">
        <f t="shared" si="62"/>
        <v>7181</v>
      </c>
      <c r="E105" s="3">
        <f t="shared" si="62"/>
        <v>39415</v>
      </c>
      <c r="F105" s="3">
        <f t="shared" si="62"/>
        <v>0</v>
      </c>
      <c r="G105" s="3">
        <f t="shared" si="62"/>
        <v>2470</v>
      </c>
      <c r="H105" s="3">
        <f t="shared" si="62"/>
        <v>15350</v>
      </c>
      <c r="I105" s="3">
        <f>I344</f>
        <v>4581</v>
      </c>
      <c r="J105" s="3"/>
      <c r="K105" s="3"/>
      <c r="L105" s="3">
        <f>SUM(L342:L344)</f>
        <v>706.1</v>
      </c>
      <c r="M105" s="65"/>
      <c r="N105" s="26" t="s">
        <v>203</v>
      </c>
    </row>
    <row r="106" spans="1:14" s="57" customFormat="1" x14ac:dyDescent="0.25">
      <c r="A106" s="32" t="s">
        <v>200</v>
      </c>
      <c r="C106" s="3">
        <f>SUM(C345:C347)</f>
        <v>19523</v>
      </c>
      <c r="D106" s="3">
        <f t="shared" ref="D106:L106" si="63">SUM(D345:D347)</f>
        <v>14282</v>
      </c>
      <c r="E106" s="3">
        <f t="shared" si="63"/>
        <v>19232</v>
      </c>
      <c r="F106" s="3">
        <f t="shared" si="63"/>
        <v>0</v>
      </c>
      <c r="G106" s="3">
        <f t="shared" si="63"/>
        <v>-925</v>
      </c>
      <c r="H106" s="3">
        <f t="shared" si="63"/>
        <v>16169</v>
      </c>
      <c r="I106" s="3">
        <f>I347</f>
        <v>5506</v>
      </c>
      <c r="J106" s="3"/>
      <c r="K106" s="3"/>
      <c r="L106" s="3">
        <f t="shared" si="63"/>
        <v>743.774</v>
      </c>
      <c r="M106" s="65"/>
      <c r="N106" s="26" t="s">
        <v>204</v>
      </c>
    </row>
    <row r="107" spans="1:14" s="57" customFormat="1" x14ac:dyDescent="0.25">
      <c r="A107" s="32" t="s">
        <v>201</v>
      </c>
      <c r="C107" s="3">
        <f t="shared" ref="C107:H107" si="64">SUM(C348:C350)</f>
        <v>20055</v>
      </c>
      <c r="D107" s="3">
        <f t="shared" si="64"/>
        <v>5429</v>
      </c>
      <c r="E107" s="3">
        <f t="shared" si="64"/>
        <v>12303</v>
      </c>
      <c r="F107" s="3">
        <f t="shared" si="64"/>
        <v>0</v>
      </c>
      <c r="G107" s="3">
        <f t="shared" si="64"/>
        <v>-1268</v>
      </c>
      <c r="H107" s="3">
        <f t="shared" si="64"/>
        <v>13753</v>
      </c>
      <c r="I107" s="3">
        <f>I350</f>
        <v>6774</v>
      </c>
      <c r="J107" s="3"/>
      <c r="K107" s="3"/>
      <c r="L107" s="3">
        <f>SUM(L348:L350)</f>
        <v>632.63800000000003</v>
      </c>
      <c r="M107" s="65"/>
      <c r="N107" s="26" t="s">
        <v>205</v>
      </c>
    </row>
    <row r="108" spans="1:14" s="57" customFormat="1" x14ac:dyDescent="0.25">
      <c r="A108" s="32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65"/>
      <c r="N108" s="26"/>
    </row>
    <row r="109" spans="1:14" s="57" customFormat="1" x14ac:dyDescent="0.25">
      <c r="A109" s="32" t="s">
        <v>206</v>
      </c>
      <c r="C109" s="3">
        <f t="shared" ref="C109:H109" si="65">SUM(C352:C354)</f>
        <v>31019</v>
      </c>
      <c r="D109" s="3">
        <f t="shared" si="65"/>
        <v>5237</v>
      </c>
      <c r="E109" s="3">
        <f t="shared" si="65"/>
        <v>22147</v>
      </c>
      <c r="F109" s="3">
        <f t="shared" si="65"/>
        <v>0</v>
      </c>
      <c r="G109" s="3">
        <f t="shared" si="65"/>
        <v>-436</v>
      </c>
      <c r="H109" s="3">
        <f t="shared" si="65"/>
        <v>13833</v>
      </c>
      <c r="I109" s="3">
        <f>SUM(I354)</f>
        <v>7210</v>
      </c>
      <c r="J109" s="3"/>
      <c r="L109" s="3">
        <f>SUM(L352:L354)</f>
        <v>636.31799999999998</v>
      </c>
      <c r="M109" s="65"/>
      <c r="N109" s="26" t="s">
        <v>210</v>
      </c>
    </row>
    <row r="110" spans="1:14" s="57" customFormat="1" x14ac:dyDescent="0.25">
      <c r="A110" s="32" t="s">
        <v>207</v>
      </c>
      <c r="C110" s="3">
        <f>SUM(C355:C357)</f>
        <v>34714</v>
      </c>
      <c r="D110" s="3">
        <f t="shared" ref="D110:L110" si="66">SUM(D355:D357)</f>
        <v>4907</v>
      </c>
      <c r="E110" s="3">
        <f t="shared" si="66"/>
        <v>26344</v>
      </c>
      <c r="F110" s="3">
        <f t="shared" si="66"/>
        <v>0</v>
      </c>
      <c r="G110" s="3">
        <f t="shared" si="66"/>
        <v>-578</v>
      </c>
      <c r="H110" s="3">
        <f t="shared" si="66"/>
        <v>14609</v>
      </c>
      <c r="I110" s="3">
        <f>I357</f>
        <v>7788</v>
      </c>
      <c r="J110" s="3"/>
      <c r="K110" s="3"/>
      <c r="L110" s="3">
        <f t="shared" si="66"/>
        <v>672.01400000000001</v>
      </c>
      <c r="M110" s="65"/>
      <c r="N110" s="26" t="s">
        <v>211</v>
      </c>
    </row>
    <row r="111" spans="1:14" s="57" customFormat="1" x14ac:dyDescent="0.25">
      <c r="A111" s="32" t="s">
        <v>208</v>
      </c>
      <c r="C111" s="3">
        <f>SUM(C358:C360)</f>
        <v>31796</v>
      </c>
      <c r="D111" s="3">
        <f t="shared" ref="D111:H111" si="67">SUM(D358:D360)</f>
        <v>3406</v>
      </c>
      <c r="E111" s="3">
        <f t="shared" si="67"/>
        <v>25476</v>
      </c>
      <c r="F111" s="3">
        <f t="shared" si="67"/>
        <v>0</v>
      </c>
      <c r="G111" s="3">
        <f t="shared" si="67"/>
        <v>3200</v>
      </c>
      <c r="H111" s="3">
        <f t="shared" si="67"/>
        <v>13406</v>
      </c>
      <c r="I111" s="3">
        <f>I360</f>
        <v>4588</v>
      </c>
      <c r="J111" s="3"/>
      <c r="L111" s="3">
        <f t="shared" ref="L111" si="68">SUM(L358:L360)</f>
        <v>616.67600000000004</v>
      </c>
      <c r="M111" s="65"/>
      <c r="N111" s="26" t="s">
        <v>212</v>
      </c>
    </row>
    <row r="112" spans="1:14" s="57" customFormat="1" x14ac:dyDescent="0.25">
      <c r="A112" s="32" t="s">
        <v>209</v>
      </c>
      <c r="C112" s="3">
        <f>SUM(C361:C363)</f>
        <v>20633</v>
      </c>
      <c r="D112" s="3">
        <f t="shared" ref="D112:H112" si="69">SUM(D361:D363)</f>
        <v>5148</v>
      </c>
      <c r="E112" s="3">
        <f t="shared" si="69"/>
        <v>10700</v>
      </c>
      <c r="F112" s="3">
        <f t="shared" si="69"/>
        <v>0</v>
      </c>
      <c r="G112" s="3">
        <f t="shared" si="69"/>
        <v>-2232</v>
      </c>
      <c r="H112" s="3">
        <f t="shared" si="69"/>
        <v>13886</v>
      </c>
      <c r="I112" s="3">
        <f>I363</f>
        <v>6820</v>
      </c>
      <c r="J112" s="3"/>
      <c r="L112" s="3">
        <f t="shared" ref="L112" si="70">SUM(L361:L363)</f>
        <v>638.75600000000009</v>
      </c>
      <c r="M112" s="65"/>
      <c r="N112" s="26" t="s">
        <v>213</v>
      </c>
    </row>
    <row r="113" spans="1:14" s="57" customFormat="1" x14ac:dyDescent="0.25">
      <c r="A113" s="32"/>
      <c r="C113" s="3"/>
      <c r="D113" s="3"/>
      <c r="E113" s="3"/>
      <c r="F113" s="3"/>
      <c r="G113" s="3"/>
      <c r="H113" s="3"/>
      <c r="I113" s="3"/>
      <c r="J113" s="3"/>
      <c r="L113" s="3"/>
      <c r="M113" s="65"/>
      <c r="N113" s="26"/>
    </row>
    <row r="114" spans="1:14" s="57" customFormat="1" x14ac:dyDescent="0.25">
      <c r="A114" s="32" t="str">
        <f>'Olieforbrug, TJ'!A114</f>
        <v>1. kvartal 2019</v>
      </c>
      <c r="C114" s="3">
        <f>SUM(C365:C367)</f>
        <v>26424</v>
      </c>
      <c r="D114" s="3">
        <f t="shared" ref="D114:H114" si="71">SUM(D365:D367)</f>
        <v>3567</v>
      </c>
      <c r="E114" s="3">
        <f t="shared" si="71"/>
        <v>16276</v>
      </c>
      <c r="F114" s="3">
        <f t="shared" si="71"/>
        <v>0</v>
      </c>
      <c r="G114" s="3">
        <f t="shared" si="71"/>
        <v>-748</v>
      </c>
      <c r="H114" s="3">
        <f t="shared" si="71"/>
        <v>13583</v>
      </c>
      <c r="I114" s="3">
        <f>SUM(I367)</f>
        <v>7568</v>
      </c>
      <c r="J114" s="3"/>
      <c r="L114" s="3">
        <f t="shared" ref="L114" si="72">SUM(L365:L367)</f>
        <v>624.81799999999998</v>
      </c>
      <c r="M114" s="65"/>
      <c r="N114" s="26" t="str">
        <f>'Olieforbrug, TJ'!M114</f>
        <v>1. Quarter 2019</v>
      </c>
    </row>
    <row r="115" spans="1:14" s="57" customFormat="1" x14ac:dyDescent="0.25">
      <c r="A115" s="32" t="str">
        <f>'Olieforbrug, TJ'!A115</f>
        <v>2. kvartal 2019</v>
      </c>
      <c r="C115" s="3">
        <f>SUM(C368:C370)</f>
        <v>42151</v>
      </c>
      <c r="D115" s="3">
        <f t="shared" ref="D115:H115" si="73">SUM(D368:D370)</f>
        <v>3570</v>
      </c>
      <c r="E115" s="3">
        <f t="shared" si="73"/>
        <v>32648</v>
      </c>
      <c r="F115" s="3">
        <f t="shared" si="73"/>
        <v>0</v>
      </c>
      <c r="G115" s="3">
        <f t="shared" si="73"/>
        <v>2362</v>
      </c>
      <c r="H115" s="3">
        <f t="shared" si="73"/>
        <v>15811</v>
      </c>
      <c r="I115" s="3">
        <f>SUM(I370)</f>
        <v>5206</v>
      </c>
      <c r="J115" s="3"/>
      <c r="L115" s="3">
        <f t="shared" ref="L115" si="74">SUM(L368:L370)</f>
        <v>727.30599999999993</v>
      </c>
      <c r="M115" s="65"/>
      <c r="N115" s="26" t="str">
        <f>'Olieforbrug, TJ'!M115</f>
        <v>2. Quarter 2019</v>
      </c>
    </row>
    <row r="116" spans="1:14" s="57" customFormat="1" x14ac:dyDescent="0.25">
      <c r="A116" s="32" t="str">
        <f>'Olieforbrug, TJ'!A116</f>
        <v>3. kvartal 2019</v>
      </c>
      <c r="C116" s="3">
        <f>SUM(C371:C373)</f>
        <v>33292</v>
      </c>
      <c r="D116" s="3">
        <f>SUM(D371:D373)</f>
        <v>5280</v>
      </c>
      <c r="E116" s="3">
        <f t="shared" ref="E116:H116" si="75">SUM(E371:E373)</f>
        <v>25662</v>
      </c>
      <c r="F116" s="3">
        <f t="shared" si="75"/>
        <v>0</v>
      </c>
      <c r="G116" s="3">
        <f t="shared" si="75"/>
        <v>1507</v>
      </c>
      <c r="H116" s="3">
        <f t="shared" si="75"/>
        <v>15910</v>
      </c>
      <c r="I116" s="3">
        <f>SUM(I373)</f>
        <v>3699</v>
      </c>
      <c r="J116" s="3"/>
      <c r="K116" s="3"/>
      <c r="L116" s="3">
        <f t="shared" ref="L116" si="76">SUM(L371:L373)</f>
        <v>731.8599999999999</v>
      </c>
      <c r="M116" s="65"/>
      <c r="N116" s="26" t="str">
        <f>'Olieforbrug, TJ'!M116</f>
        <v>3. Quarter 2019</v>
      </c>
    </row>
    <row r="117" spans="1:14" s="57" customFormat="1" x14ac:dyDescent="0.25">
      <c r="A117" s="32" t="str">
        <f>'Olieforbrug, TJ'!A117</f>
        <v>4. kvartal 2019</v>
      </c>
      <c r="C117" s="3">
        <f t="shared" ref="C117:G117" si="77">SUM(C374:C376)</f>
        <v>20378</v>
      </c>
      <c r="D117" s="3">
        <f t="shared" si="77"/>
        <v>3623</v>
      </c>
      <c r="E117" s="3">
        <f t="shared" si="77"/>
        <v>9228</v>
      </c>
      <c r="F117" s="3">
        <f t="shared" si="77"/>
        <v>0</v>
      </c>
      <c r="G117" s="3">
        <f t="shared" si="77"/>
        <v>-1696</v>
      </c>
      <c r="H117" s="3">
        <f>SUM(H374:H376)</f>
        <v>14050</v>
      </c>
      <c r="I117" s="3">
        <f>SUM(I376)</f>
        <v>5395</v>
      </c>
      <c r="J117" s="3"/>
      <c r="L117" s="3">
        <f>SUM(L374:L376)</f>
        <v>646.29999999999995</v>
      </c>
      <c r="M117" s="65"/>
      <c r="N117" s="26" t="str">
        <f>'Olieforbrug, TJ'!M117</f>
        <v>4. Quarter 2019</v>
      </c>
    </row>
    <row r="118" spans="1:14" s="57" customFormat="1" x14ac:dyDescent="0.25">
      <c r="A118" s="32"/>
      <c r="C118" s="3"/>
      <c r="D118" s="3"/>
      <c r="E118" s="3"/>
      <c r="F118" s="3"/>
      <c r="G118" s="3"/>
      <c r="H118" s="3"/>
      <c r="I118" s="3"/>
      <c r="J118" s="3"/>
      <c r="L118" s="3"/>
      <c r="M118" s="65"/>
      <c r="N118" s="26"/>
    </row>
    <row r="119" spans="1:14" s="57" customFormat="1" x14ac:dyDescent="0.25">
      <c r="A119" s="32" t="str">
        <f>'Olieforbrug, TJ'!A119</f>
        <v>1. kvartal 2020</v>
      </c>
      <c r="C119" s="3">
        <f>SUM(C378:C380)</f>
        <v>24948</v>
      </c>
      <c r="D119" s="3">
        <f t="shared" ref="D119:H119" si="78">SUM(D378:D380)</f>
        <v>1743</v>
      </c>
      <c r="E119" s="3">
        <f t="shared" si="78"/>
        <v>12949</v>
      </c>
      <c r="F119" s="3">
        <f t="shared" si="78"/>
        <v>0</v>
      </c>
      <c r="G119" s="3">
        <f t="shared" si="78"/>
        <v>-730</v>
      </c>
      <c r="H119" s="3">
        <f t="shared" si="78"/>
        <v>13216</v>
      </c>
      <c r="I119" s="3">
        <f>SUM(I380)</f>
        <v>6125</v>
      </c>
      <c r="J119" s="3"/>
      <c r="K119" s="3"/>
      <c r="L119" s="3">
        <f t="shared" ref="L119" si="79">SUM(L378:L380)</f>
        <v>607.93599999999992</v>
      </c>
      <c r="M119" s="65"/>
      <c r="N119" s="26" t="str">
        <f>'Olieforbrug, TJ'!M119</f>
        <v>1. Quarter 2020</v>
      </c>
    </row>
    <row r="120" spans="1:14" s="57" customFormat="1" x14ac:dyDescent="0.25">
      <c r="A120" s="32" t="str">
        <f>'Olieforbrug, TJ'!A120</f>
        <v>2. kvartal 2020</v>
      </c>
      <c r="C120" s="3">
        <f t="shared" ref="C120:H120" si="80">SUM(C381:C383)</f>
        <v>42895</v>
      </c>
      <c r="D120" s="3">
        <f t="shared" si="80"/>
        <v>1761</v>
      </c>
      <c r="E120" s="3">
        <f t="shared" si="80"/>
        <v>30329</v>
      </c>
      <c r="F120" s="3">
        <f t="shared" si="80"/>
        <v>0</v>
      </c>
      <c r="G120" s="3">
        <f t="shared" si="80"/>
        <v>917</v>
      </c>
      <c r="H120" s="3">
        <f t="shared" si="80"/>
        <v>16490</v>
      </c>
      <c r="I120" s="3">
        <f>SUM(I383)</f>
        <v>5208</v>
      </c>
      <c r="J120" s="3"/>
      <c r="L120" s="3">
        <f>SUM(L381:L383)</f>
        <v>758.54000000000008</v>
      </c>
      <c r="M120" s="65"/>
      <c r="N120" s="26" t="str">
        <f>'Olieforbrug, TJ'!M120</f>
        <v>2. Quarter 2020</v>
      </c>
    </row>
    <row r="121" spans="1:14" s="57" customFormat="1" x14ac:dyDescent="0.25">
      <c r="A121" s="32" t="str">
        <f>'Olieforbrug, TJ'!A121</f>
        <v>3. kvartal 2020</v>
      </c>
      <c r="C121" s="3">
        <f>SUM(C384:C386)</f>
        <v>33012</v>
      </c>
      <c r="D121" s="3">
        <f t="shared" ref="D121:H121" si="81">SUM(D384:D386)</f>
        <v>3571</v>
      </c>
      <c r="E121" s="3">
        <f t="shared" si="81"/>
        <v>22648</v>
      </c>
      <c r="F121" s="3">
        <f t="shared" si="81"/>
        <v>0</v>
      </c>
      <c r="G121" s="3">
        <f t="shared" si="81"/>
        <v>634</v>
      </c>
      <c r="H121" s="3">
        <f t="shared" si="81"/>
        <v>15166</v>
      </c>
      <c r="I121" s="3">
        <f>SUM(I386)</f>
        <v>4574</v>
      </c>
      <c r="J121" s="3"/>
      <c r="K121" s="3"/>
      <c r="L121" s="3">
        <f t="shared" ref="L121" si="82">SUM(L384:L386)</f>
        <v>697.63600000000008</v>
      </c>
      <c r="M121" s="65"/>
      <c r="N121" s="26" t="str">
        <f>'Olieforbrug, TJ'!M121</f>
        <v>3. Quarter 2020</v>
      </c>
    </row>
    <row r="122" spans="1:14" s="57" customFormat="1" x14ac:dyDescent="0.25">
      <c r="A122" s="32" t="str">
        <f>'Olieforbrug, TJ'!A122</f>
        <v>4. kvartal 2020</v>
      </c>
      <c r="C122" s="3">
        <f>SUM(C387:C389)</f>
        <v>11019</v>
      </c>
      <c r="D122" s="3">
        <f t="shared" ref="D122:H122" si="83">SUM(D387:D389)</f>
        <v>5096</v>
      </c>
      <c r="E122" s="3">
        <f t="shared" si="83"/>
        <v>144</v>
      </c>
      <c r="F122" s="3">
        <f t="shared" si="83"/>
        <v>0</v>
      </c>
      <c r="G122" s="3">
        <f t="shared" si="83"/>
        <v>-3426</v>
      </c>
      <c r="H122" s="3">
        <f t="shared" si="83"/>
        <v>14076</v>
      </c>
      <c r="I122" s="3">
        <f>SUM(I389)</f>
        <v>8000</v>
      </c>
      <c r="J122" s="3"/>
      <c r="L122" s="3">
        <f t="shared" ref="L122" si="84">SUM(L387:L389)</f>
        <v>647.49599999999998</v>
      </c>
      <c r="M122" s="65"/>
      <c r="N122" s="26" t="str">
        <f>'Olieforbrug, TJ'!M122</f>
        <v>4. Quarter 2020</v>
      </c>
    </row>
    <row r="123" spans="1:14" s="57" customFormat="1" x14ac:dyDescent="0.25">
      <c r="A123" s="32"/>
      <c r="C123" s="3"/>
      <c r="D123" s="3"/>
      <c r="E123" s="3"/>
      <c r="F123" s="3"/>
      <c r="G123" s="3"/>
      <c r="H123" s="3"/>
      <c r="I123" s="3"/>
      <c r="J123" s="3"/>
      <c r="L123" s="3"/>
      <c r="M123" s="65"/>
      <c r="N123" s="26"/>
    </row>
    <row r="124" spans="1:14" s="57" customFormat="1" x14ac:dyDescent="0.25">
      <c r="A124" s="32" t="str">
        <f>'Olieforbrug, TJ'!A124</f>
        <v>1. kvartal 2021</v>
      </c>
      <c r="C124" s="3">
        <f>SUM(C391:C393)</f>
        <v>19429</v>
      </c>
      <c r="D124" s="3">
        <f t="shared" ref="D124:H124" si="85">SUM(D391:D393)</f>
        <v>5102</v>
      </c>
      <c r="E124" s="3">
        <f t="shared" si="85"/>
        <v>12614</v>
      </c>
      <c r="F124" s="3">
        <f t="shared" si="85"/>
        <v>0</v>
      </c>
      <c r="G124" s="3">
        <f t="shared" si="85"/>
        <v>2678</v>
      </c>
      <c r="H124" s="3">
        <f t="shared" si="85"/>
        <v>15477</v>
      </c>
      <c r="I124" s="3">
        <f>SUM(I393)</f>
        <v>5322</v>
      </c>
      <c r="J124" s="3"/>
      <c r="L124" s="3">
        <f t="shared" ref="L124" si="86">SUM(L391:L393)</f>
        <v>711.94200000000001</v>
      </c>
      <c r="M124" s="65"/>
      <c r="N124" s="26" t="str">
        <f>'Olieforbrug, TJ'!M124</f>
        <v>1. Quarter 2021</v>
      </c>
    </row>
    <row r="125" spans="1:14" s="57" customFormat="1" x14ac:dyDescent="0.25">
      <c r="A125" s="32" t="str">
        <f>'Olieforbrug, TJ'!A125</f>
        <v>2. kvartal 2021</v>
      </c>
      <c r="C125" s="3">
        <f>SUM(C394:C396)</f>
        <v>34492</v>
      </c>
      <c r="D125" s="3">
        <f t="shared" ref="D125:H125" si="87">SUM(D394:D396)</f>
        <v>6694</v>
      </c>
      <c r="E125" s="3">
        <f t="shared" si="87"/>
        <v>24521</v>
      </c>
      <c r="F125" s="3">
        <f t="shared" si="87"/>
        <v>0</v>
      </c>
      <c r="G125" s="3">
        <f t="shared" si="87"/>
        <v>506</v>
      </c>
      <c r="H125" s="3">
        <f t="shared" si="87"/>
        <v>17768</v>
      </c>
      <c r="I125" s="3">
        <f>SUM(I396)</f>
        <v>4816</v>
      </c>
      <c r="J125" s="3"/>
      <c r="L125" s="3">
        <f t="shared" ref="L125" si="88">SUM(L394:L396)</f>
        <v>817.32799999999997</v>
      </c>
      <c r="M125" s="65"/>
      <c r="N125" s="26" t="str">
        <f>'Olieforbrug, TJ'!M125</f>
        <v>2. Quarter 2021</v>
      </c>
    </row>
    <row r="126" spans="1:14" s="57" customFormat="1" x14ac:dyDescent="0.25">
      <c r="A126" s="32" t="str">
        <f>'Olieforbrug, TJ'!A126</f>
        <v>3. kvartal 2021</v>
      </c>
      <c r="C126" s="3"/>
      <c r="D126" s="3"/>
      <c r="E126" s="3"/>
      <c r="F126" s="3"/>
      <c r="G126" s="3"/>
      <c r="H126" s="3"/>
      <c r="I126" s="3"/>
      <c r="J126" s="3"/>
      <c r="L126" s="3"/>
      <c r="M126" s="65"/>
      <c r="N126" s="26" t="str">
        <f>'Olieforbrug, TJ'!M126</f>
        <v>3. Quarter 2021</v>
      </c>
    </row>
    <row r="127" spans="1:14" s="57" customFormat="1" x14ac:dyDescent="0.25">
      <c r="A127" s="32" t="str">
        <f>'Olieforbrug, TJ'!A127</f>
        <v>4. kvartal 2021</v>
      </c>
      <c r="C127" s="3"/>
      <c r="D127" s="3"/>
      <c r="E127" s="3"/>
      <c r="F127" s="3"/>
      <c r="G127" s="3"/>
      <c r="H127" s="3"/>
      <c r="I127" s="3"/>
      <c r="J127" s="3"/>
      <c r="L127" s="3"/>
      <c r="M127" s="65"/>
      <c r="N127" s="26" t="str">
        <f>'Olieforbrug, TJ'!M127</f>
        <v>4. Quarter 2021</v>
      </c>
    </row>
    <row r="128" spans="1:14" x14ac:dyDescent="0.25">
      <c r="A128" s="32"/>
      <c r="J128" s="3"/>
      <c r="K128" s="3"/>
      <c r="L128" s="3"/>
      <c r="M128" s="3"/>
      <c r="N128" s="26"/>
    </row>
    <row r="129" spans="1:14" ht="13.5" thickBot="1" x14ac:dyDescent="0.35">
      <c r="A129" s="2"/>
      <c r="C129" s="25"/>
      <c r="D129" s="25"/>
      <c r="E129" s="25"/>
      <c r="F129" s="25"/>
      <c r="G129" s="25"/>
      <c r="H129" s="25"/>
      <c r="I129" s="25"/>
      <c r="J129" s="3"/>
      <c r="K129" s="3"/>
      <c r="L129" s="25"/>
      <c r="N129" s="2"/>
    </row>
    <row r="130" spans="1:14" ht="13" x14ac:dyDescent="0.3">
      <c r="A130" s="37">
        <v>2001</v>
      </c>
      <c r="C130" s="34"/>
      <c r="D130" s="34"/>
      <c r="E130" s="34"/>
      <c r="F130" s="34"/>
      <c r="G130" s="34"/>
      <c r="H130" s="34"/>
      <c r="I130" s="34"/>
      <c r="J130" s="7"/>
      <c r="K130" s="7"/>
      <c r="L130" s="34"/>
      <c r="N130" s="37">
        <v>2001</v>
      </c>
    </row>
    <row r="131" spans="1:14" x14ac:dyDescent="0.25">
      <c r="A131" s="33" t="s">
        <v>102</v>
      </c>
      <c r="C131" s="3">
        <v>11937</v>
      </c>
      <c r="D131" s="3">
        <v>943</v>
      </c>
      <c r="E131" s="3">
        <v>7353</v>
      </c>
      <c r="F131" s="3">
        <v>0</v>
      </c>
      <c r="G131" s="3">
        <v>423</v>
      </c>
      <c r="H131" s="3">
        <v>5882</v>
      </c>
      <c r="I131" s="3">
        <v>6034</v>
      </c>
      <c r="L131" s="16"/>
      <c r="N131" s="23" t="s">
        <v>115</v>
      </c>
    </row>
    <row r="132" spans="1:14" x14ac:dyDescent="0.25">
      <c r="A132" s="33" t="s">
        <v>103</v>
      </c>
      <c r="C132" s="3">
        <v>11245</v>
      </c>
      <c r="D132" s="3">
        <v>523</v>
      </c>
      <c r="E132" s="3">
        <v>5782</v>
      </c>
      <c r="F132" s="3">
        <v>0</v>
      </c>
      <c r="G132" s="3">
        <v>175</v>
      </c>
      <c r="H132" s="3">
        <v>5631</v>
      </c>
      <c r="I132" s="3">
        <v>5859</v>
      </c>
      <c r="L132" s="16"/>
      <c r="N132" s="23" t="s">
        <v>116</v>
      </c>
    </row>
    <row r="133" spans="1:14" x14ac:dyDescent="0.25">
      <c r="A133" s="33" t="s">
        <v>104</v>
      </c>
      <c r="C133" s="3">
        <v>9481</v>
      </c>
      <c r="D133" s="3">
        <v>477</v>
      </c>
      <c r="E133" s="3">
        <v>4524</v>
      </c>
      <c r="F133" s="3">
        <v>0</v>
      </c>
      <c r="G133" s="3">
        <v>-372</v>
      </c>
      <c r="H133" s="3">
        <v>5899</v>
      </c>
      <c r="I133" s="3">
        <v>6231</v>
      </c>
      <c r="L133" s="16"/>
      <c r="N133" s="23" t="s">
        <v>117</v>
      </c>
    </row>
    <row r="134" spans="1:14" x14ac:dyDescent="0.25">
      <c r="A134" s="33" t="s">
        <v>105</v>
      </c>
      <c r="B134" s="15"/>
      <c r="C134" s="16">
        <v>17985</v>
      </c>
      <c r="D134" s="16">
        <v>941</v>
      </c>
      <c r="E134" s="16">
        <v>13730</v>
      </c>
      <c r="F134" s="16">
        <v>0</v>
      </c>
      <c r="G134" s="16">
        <v>829</v>
      </c>
      <c r="H134" s="16">
        <v>5768</v>
      </c>
      <c r="I134" s="16">
        <v>5402</v>
      </c>
      <c r="J134" s="15"/>
      <c r="K134" s="15"/>
      <c r="L134" s="16"/>
      <c r="N134" s="23" t="s">
        <v>118</v>
      </c>
    </row>
    <row r="135" spans="1:14" x14ac:dyDescent="0.25">
      <c r="A135" s="33" t="s">
        <v>106</v>
      </c>
      <c r="B135" s="15"/>
      <c r="C135" s="16">
        <v>19612</v>
      </c>
      <c r="D135" s="16">
        <v>473</v>
      </c>
      <c r="E135" s="16">
        <v>14564</v>
      </c>
      <c r="F135" s="16">
        <v>0</v>
      </c>
      <c r="G135" s="16">
        <v>-559</v>
      </c>
      <c r="H135" s="16">
        <v>6272</v>
      </c>
      <c r="I135" s="16">
        <v>5961</v>
      </c>
      <c r="J135" s="15"/>
      <c r="K135" s="15"/>
      <c r="L135" s="16"/>
      <c r="N135" s="23" t="s">
        <v>119</v>
      </c>
    </row>
    <row r="136" spans="1:14" x14ac:dyDescent="0.25">
      <c r="A136" s="33" t="s">
        <v>107</v>
      </c>
      <c r="B136" s="15"/>
      <c r="C136" s="16">
        <v>22166</v>
      </c>
      <c r="D136" s="16">
        <v>928</v>
      </c>
      <c r="E136" s="16">
        <v>15086</v>
      </c>
      <c r="F136" s="16">
        <v>0</v>
      </c>
      <c r="G136" s="16">
        <v>-562</v>
      </c>
      <c r="H136" s="16">
        <v>6011</v>
      </c>
      <c r="I136" s="16">
        <v>6523</v>
      </c>
      <c r="J136" s="15"/>
      <c r="K136" s="15"/>
      <c r="L136" s="16"/>
      <c r="N136" s="23" t="s">
        <v>120</v>
      </c>
    </row>
    <row r="137" spans="1:14" x14ac:dyDescent="0.25">
      <c r="A137" s="33" t="s">
        <v>108</v>
      </c>
      <c r="B137" s="15"/>
      <c r="C137" s="16">
        <v>20833</v>
      </c>
      <c r="D137" s="16">
        <v>903</v>
      </c>
      <c r="E137" s="16">
        <v>16331</v>
      </c>
      <c r="F137" s="16">
        <v>0</v>
      </c>
      <c r="G137" s="16">
        <v>-137</v>
      </c>
      <c r="H137" s="16">
        <v>4800</v>
      </c>
      <c r="I137" s="16">
        <v>6660</v>
      </c>
      <c r="J137" s="15"/>
      <c r="K137" s="15"/>
      <c r="L137" s="16"/>
      <c r="N137" s="23" t="s">
        <v>121</v>
      </c>
    </row>
    <row r="138" spans="1:14" x14ac:dyDescent="0.25">
      <c r="A138" s="33" t="s">
        <v>109</v>
      </c>
      <c r="B138" s="15"/>
      <c r="C138" s="16">
        <v>19352</v>
      </c>
      <c r="D138" s="16">
        <v>15</v>
      </c>
      <c r="E138" s="16">
        <v>13704</v>
      </c>
      <c r="F138" s="16">
        <v>0</v>
      </c>
      <c r="G138" s="16">
        <v>13</v>
      </c>
      <c r="H138" s="16">
        <v>6684</v>
      </c>
      <c r="I138" s="16">
        <v>6647</v>
      </c>
      <c r="J138" s="15"/>
      <c r="K138" s="15"/>
      <c r="L138" s="16"/>
      <c r="N138" s="23" t="s">
        <v>122</v>
      </c>
    </row>
    <row r="139" spans="1:14" x14ac:dyDescent="0.25">
      <c r="A139" s="33" t="s">
        <v>110</v>
      </c>
      <c r="B139" s="15"/>
      <c r="C139" s="16">
        <v>9108</v>
      </c>
      <c r="D139" s="16">
        <v>472</v>
      </c>
      <c r="E139" s="16">
        <v>3580</v>
      </c>
      <c r="F139" s="16">
        <v>0</v>
      </c>
      <c r="G139" s="16">
        <v>130</v>
      </c>
      <c r="H139" s="16">
        <v>5998</v>
      </c>
      <c r="I139" s="16">
        <v>6517</v>
      </c>
      <c r="J139" s="15"/>
      <c r="K139" s="15"/>
      <c r="L139" s="16"/>
      <c r="N139" s="23" t="s">
        <v>123</v>
      </c>
    </row>
    <row r="140" spans="1:14" x14ac:dyDescent="0.25">
      <c r="A140" s="33" t="s">
        <v>111</v>
      </c>
      <c r="B140" s="15"/>
      <c r="C140" s="16">
        <v>8472</v>
      </c>
      <c r="D140" s="16">
        <v>927</v>
      </c>
      <c r="E140" s="16">
        <v>2776</v>
      </c>
      <c r="F140" s="16">
        <v>0</v>
      </c>
      <c r="G140" s="16">
        <v>-313</v>
      </c>
      <c r="H140" s="16">
        <v>6358</v>
      </c>
      <c r="I140" s="16">
        <v>6830</v>
      </c>
      <c r="J140" s="15"/>
      <c r="K140" s="15"/>
      <c r="L140" s="16"/>
      <c r="N140" s="23" t="s">
        <v>124</v>
      </c>
    </row>
    <row r="141" spans="1:14" x14ac:dyDescent="0.25">
      <c r="A141" s="33" t="s">
        <v>112</v>
      </c>
      <c r="B141" s="15"/>
      <c r="C141" s="16">
        <v>6813</v>
      </c>
      <c r="D141" s="16">
        <v>469</v>
      </c>
      <c r="E141" s="16">
        <v>1964</v>
      </c>
      <c r="F141" s="16">
        <v>0</v>
      </c>
      <c r="G141" s="16">
        <v>728</v>
      </c>
      <c r="H141" s="16">
        <v>6089</v>
      </c>
      <c r="I141" s="16">
        <v>6102</v>
      </c>
      <c r="J141" s="15"/>
      <c r="K141" s="15"/>
      <c r="L141" s="16"/>
      <c r="N141" s="23" t="s">
        <v>125</v>
      </c>
    </row>
    <row r="142" spans="1:14" ht="13" thickBot="1" x14ac:dyDescent="0.3">
      <c r="A142" s="41" t="s">
        <v>113</v>
      </c>
      <c r="C142" s="42">
        <v>9881</v>
      </c>
      <c r="D142" s="42">
        <v>17</v>
      </c>
      <c r="E142" s="42">
        <v>2225</v>
      </c>
      <c r="F142" s="42">
        <v>0</v>
      </c>
      <c r="G142" s="42">
        <v>-2342</v>
      </c>
      <c r="H142" s="42">
        <v>5414</v>
      </c>
      <c r="I142" s="42">
        <v>8444</v>
      </c>
      <c r="J142" s="2"/>
      <c r="K142" s="2"/>
      <c r="L142" s="42"/>
      <c r="N142" s="43" t="s">
        <v>113</v>
      </c>
    </row>
    <row r="143" spans="1:14" ht="13" x14ac:dyDescent="0.3">
      <c r="A143" s="37">
        <v>2002</v>
      </c>
      <c r="B143" s="15"/>
      <c r="C143" s="16"/>
      <c r="D143" s="16"/>
      <c r="E143" s="16"/>
      <c r="F143" s="16"/>
      <c r="G143" s="16"/>
      <c r="H143" s="16"/>
      <c r="I143" s="16"/>
      <c r="M143" s="3"/>
      <c r="N143" s="37">
        <v>2002</v>
      </c>
    </row>
    <row r="144" spans="1:14" x14ac:dyDescent="0.25">
      <c r="A144" s="33" t="s">
        <v>102</v>
      </c>
      <c r="B144" s="15"/>
      <c r="C144" s="16">
        <v>10198</v>
      </c>
      <c r="D144" s="16">
        <v>11</v>
      </c>
      <c r="E144" s="16">
        <v>5506</v>
      </c>
      <c r="F144" s="16">
        <v>0</v>
      </c>
      <c r="G144" s="16">
        <v>1271</v>
      </c>
      <c r="H144" s="16">
        <v>5961</v>
      </c>
      <c r="I144" s="16">
        <v>7173</v>
      </c>
      <c r="J144" s="15"/>
      <c r="K144" s="15"/>
      <c r="L144" s="16"/>
      <c r="N144" s="23" t="s">
        <v>115</v>
      </c>
    </row>
    <row r="145" spans="1:14" x14ac:dyDescent="0.25">
      <c r="A145" s="33" t="s">
        <v>103</v>
      </c>
      <c r="B145" s="15"/>
      <c r="C145" s="16">
        <v>12020</v>
      </c>
      <c r="D145" s="16">
        <v>10</v>
      </c>
      <c r="E145" s="16">
        <v>5536</v>
      </c>
      <c r="F145" s="16">
        <v>0</v>
      </c>
      <c r="G145" s="16">
        <v>-882</v>
      </c>
      <c r="H145" s="16">
        <v>4778</v>
      </c>
      <c r="I145" s="16">
        <v>8055</v>
      </c>
      <c r="J145" s="15"/>
      <c r="K145" s="15"/>
      <c r="L145" s="16"/>
      <c r="N145" s="23" t="s">
        <v>116</v>
      </c>
    </row>
    <row r="146" spans="1:14" x14ac:dyDescent="0.25">
      <c r="A146" s="33" t="s">
        <v>104</v>
      </c>
      <c r="B146" s="15"/>
      <c r="C146" s="16">
        <v>18187</v>
      </c>
      <c r="D146" s="16">
        <v>12</v>
      </c>
      <c r="E146" s="16">
        <v>13648</v>
      </c>
      <c r="F146" s="16">
        <v>0</v>
      </c>
      <c r="G146" s="16">
        <v>1051</v>
      </c>
      <c r="H146" s="16">
        <v>5204</v>
      </c>
      <c r="I146" s="16">
        <v>7004</v>
      </c>
      <c r="J146" s="15"/>
      <c r="K146" s="15"/>
      <c r="L146" s="16"/>
      <c r="N146" s="23" t="s">
        <v>117</v>
      </c>
    </row>
    <row r="147" spans="1:14" x14ac:dyDescent="0.25">
      <c r="A147" s="33" t="s">
        <v>105</v>
      </c>
      <c r="B147" s="15"/>
      <c r="C147" s="16">
        <v>17669</v>
      </c>
      <c r="D147" s="16">
        <v>13</v>
      </c>
      <c r="E147" s="16">
        <v>12182</v>
      </c>
      <c r="F147" s="16">
        <v>0</v>
      </c>
      <c r="G147" s="16">
        <v>-15</v>
      </c>
      <c r="H147" s="16">
        <v>6027</v>
      </c>
      <c r="I147" s="16">
        <v>7019</v>
      </c>
      <c r="J147" s="15"/>
      <c r="K147" s="15"/>
      <c r="L147" s="16"/>
      <c r="N147" s="23" t="s">
        <v>118</v>
      </c>
    </row>
    <row r="148" spans="1:14" x14ac:dyDescent="0.25">
      <c r="A148" s="33" t="s">
        <v>106</v>
      </c>
      <c r="B148" s="15"/>
      <c r="C148" s="16">
        <v>18887</v>
      </c>
      <c r="D148" s="16">
        <v>27</v>
      </c>
      <c r="E148" s="16">
        <v>15610</v>
      </c>
      <c r="F148" s="16">
        <v>0</v>
      </c>
      <c r="G148" s="16">
        <v>1377</v>
      </c>
      <c r="H148" s="16">
        <v>6230</v>
      </c>
      <c r="I148" s="16">
        <v>5642</v>
      </c>
      <c r="J148" s="15"/>
      <c r="K148" s="15"/>
      <c r="L148" s="16"/>
      <c r="N148" s="23" t="s">
        <v>119</v>
      </c>
    </row>
    <row r="149" spans="1:14" x14ac:dyDescent="0.25">
      <c r="A149" s="33" t="s">
        <v>107</v>
      </c>
      <c r="B149" s="15"/>
      <c r="C149" s="16">
        <v>17225</v>
      </c>
      <c r="D149" s="16">
        <v>1244</v>
      </c>
      <c r="E149" s="16">
        <v>11954</v>
      </c>
      <c r="F149" s="16">
        <v>0</v>
      </c>
      <c r="G149" s="16">
        <v>-744</v>
      </c>
      <c r="H149" s="16">
        <v>5520</v>
      </c>
      <c r="I149" s="16">
        <v>6386</v>
      </c>
      <c r="J149" s="15"/>
      <c r="K149" s="15"/>
      <c r="L149" s="16"/>
      <c r="N149" s="23" t="s">
        <v>120</v>
      </c>
    </row>
    <row r="150" spans="1:14" x14ac:dyDescent="0.25">
      <c r="A150" s="33" t="s">
        <v>108</v>
      </c>
      <c r="B150" s="15"/>
      <c r="C150" s="16">
        <v>19768</v>
      </c>
      <c r="D150" s="16">
        <v>14</v>
      </c>
      <c r="E150" s="16">
        <v>13944</v>
      </c>
      <c r="F150" s="16">
        <v>0</v>
      </c>
      <c r="G150" s="16">
        <v>-1050</v>
      </c>
      <c r="H150" s="16">
        <v>5018</v>
      </c>
      <c r="I150" s="16">
        <v>7436</v>
      </c>
      <c r="J150" s="15"/>
      <c r="K150" s="15"/>
      <c r="L150" s="16"/>
      <c r="N150" s="23" t="s">
        <v>121</v>
      </c>
    </row>
    <row r="151" spans="1:14" x14ac:dyDescent="0.25">
      <c r="A151" s="33" t="s">
        <v>109</v>
      </c>
      <c r="B151" s="15"/>
      <c r="C151" s="16">
        <v>19141</v>
      </c>
      <c r="D151" s="16">
        <v>43</v>
      </c>
      <c r="E151" s="16">
        <v>12650</v>
      </c>
      <c r="F151" s="16">
        <v>0</v>
      </c>
      <c r="G151" s="16">
        <v>508</v>
      </c>
      <c r="H151" s="16">
        <v>6260</v>
      </c>
      <c r="I151" s="16">
        <v>6928</v>
      </c>
      <c r="J151" s="15"/>
      <c r="K151" s="15"/>
      <c r="L151" s="16"/>
      <c r="N151" s="23" t="s">
        <v>122</v>
      </c>
    </row>
    <row r="152" spans="1:14" x14ac:dyDescent="0.25">
      <c r="A152" s="33" t="s">
        <v>110</v>
      </c>
      <c r="B152" s="15"/>
      <c r="C152" s="16">
        <v>11122</v>
      </c>
      <c r="D152" s="16">
        <v>11</v>
      </c>
      <c r="E152" s="16">
        <v>7303</v>
      </c>
      <c r="F152" s="16">
        <v>0</v>
      </c>
      <c r="G152" s="16">
        <v>401</v>
      </c>
      <c r="H152" s="16">
        <v>5430</v>
      </c>
      <c r="I152" s="16">
        <v>6527</v>
      </c>
      <c r="J152" s="15"/>
      <c r="K152" s="15"/>
      <c r="L152" s="16"/>
      <c r="N152" s="23" t="s">
        <v>123</v>
      </c>
    </row>
    <row r="153" spans="1:14" x14ac:dyDescent="0.25">
      <c r="A153" s="33" t="s">
        <v>111</v>
      </c>
      <c r="B153" s="15"/>
      <c r="C153" s="16">
        <v>5293</v>
      </c>
      <c r="D153" s="16">
        <v>30</v>
      </c>
      <c r="E153" s="16">
        <v>700</v>
      </c>
      <c r="F153" s="16">
        <v>0</v>
      </c>
      <c r="G153" s="16">
        <v>1480</v>
      </c>
      <c r="H153" s="16">
        <v>6207</v>
      </c>
      <c r="I153" s="16">
        <v>5047</v>
      </c>
      <c r="J153" s="15"/>
      <c r="K153" s="15"/>
      <c r="L153" s="16"/>
      <c r="N153" s="23" t="s">
        <v>124</v>
      </c>
    </row>
    <row r="154" spans="1:14" x14ac:dyDescent="0.25">
      <c r="A154" s="33" t="s">
        <v>112</v>
      </c>
      <c r="B154" s="15"/>
      <c r="C154" s="16">
        <v>5490</v>
      </c>
      <c r="D154" s="16">
        <v>1793</v>
      </c>
      <c r="E154" s="16">
        <v>39</v>
      </c>
      <c r="F154" s="16">
        <v>0</v>
      </c>
      <c r="G154" s="16">
        <v>-1562</v>
      </c>
      <c r="H154" s="16">
        <v>5872</v>
      </c>
      <c r="I154" s="16">
        <v>6609</v>
      </c>
      <c r="J154" s="15"/>
      <c r="K154" s="15"/>
      <c r="L154" s="16"/>
      <c r="N154" s="23" t="s">
        <v>125</v>
      </c>
    </row>
    <row r="155" spans="1:14" ht="13" thickBot="1" x14ac:dyDescent="0.3">
      <c r="A155" s="41" t="s">
        <v>113</v>
      </c>
      <c r="C155" s="42">
        <v>8193</v>
      </c>
      <c r="D155" s="42">
        <v>37</v>
      </c>
      <c r="E155" s="42">
        <v>32</v>
      </c>
      <c r="F155" s="42">
        <v>0</v>
      </c>
      <c r="G155" s="42">
        <v>-1315</v>
      </c>
      <c r="H155" s="42">
        <v>5604</v>
      </c>
      <c r="I155" s="42">
        <v>7924</v>
      </c>
      <c r="J155" s="2"/>
      <c r="K155" s="2"/>
      <c r="L155" s="42"/>
      <c r="N155" s="43" t="s">
        <v>113</v>
      </c>
    </row>
    <row r="156" spans="1:14" ht="13" x14ac:dyDescent="0.3">
      <c r="A156" s="37">
        <v>2003</v>
      </c>
      <c r="B156" s="15"/>
      <c r="C156" s="16"/>
      <c r="D156" s="16"/>
      <c r="E156" s="16"/>
      <c r="F156" s="16"/>
      <c r="G156" s="16"/>
      <c r="H156" s="16"/>
      <c r="I156" s="16"/>
      <c r="M156" s="3"/>
      <c r="N156" s="37">
        <v>2003</v>
      </c>
    </row>
    <row r="157" spans="1:14" x14ac:dyDescent="0.25">
      <c r="A157" s="33" t="s">
        <v>102</v>
      </c>
      <c r="B157" s="15"/>
      <c r="C157" s="16">
        <v>6414</v>
      </c>
      <c r="D157" s="16">
        <v>21</v>
      </c>
      <c r="E157" s="16">
        <v>2274</v>
      </c>
      <c r="F157" s="16">
        <v>0</v>
      </c>
      <c r="G157" s="16">
        <v>1689</v>
      </c>
      <c r="H157" s="16">
        <v>5911</v>
      </c>
      <c r="I157" s="16">
        <v>6235</v>
      </c>
      <c r="J157" s="15"/>
      <c r="K157" s="15"/>
      <c r="L157" s="16"/>
      <c r="N157" s="23" t="s">
        <v>115</v>
      </c>
    </row>
    <row r="158" spans="1:14" x14ac:dyDescent="0.25">
      <c r="A158" s="33" t="s">
        <v>103</v>
      </c>
      <c r="B158" s="15"/>
      <c r="C158" s="16">
        <v>7444</v>
      </c>
      <c r="D158" s="16">
        <v>14</v>
      </c>
      <c r="E158" s="16">
        <v>1463</v>
      </c>
      <c r="F158" s="16">
        <v>0</v>
      </c>
      <c r="G158" s="16">
        <v>-751</v>
      </c>
      <c r="H158" s="16">
        <v>5405</v>
      </c>
      <c r="I158" s="16">
        <v>6986</v>
      </c>
      <c r="J158" s="15"/>
      <c r="K158" s="15"/>
      <c r="L158" s="16"/>
      <c r="N158" s="23" t="s">
        <v>116</v>
      </c>
    </row>
    <row r="159" spans="1:14" x14ac:dyDescent="0.25">
      <c r="A159" s="33" t="s">
        <v>104</v>
      </c>
      <c r="B159" s="15"/>
      <c r="C159" s="16">
        <v>14248</v>
      </c>
      <c r="D159" s="16">
        <v>20</v>
      </c>
      <c r="E159" s="16">
        <v>9769</v>
      </c>
      <c r="F159" s="16">
        <v>0</v>
      </c>
      <c r="G159" s="16">
        <v>-69</v>
      </c>
      <c r="H159" s="16">
        <v>5379</v>
      </c>
      <c r="I159" s="16">
        <v>7055</v>
      </c>
      <c r="J159" s="15"/>
      <c r="K159" s="15"/>
      <c r="L159" s="16"/>
      <c r="N159" s="23" t="s">
        <v>117</v>
      </c>
    </row>
    <row r="160" spans="1:14" x14ac:dyDescent="0.25">
      <c r="A160" s="33" t="s">
        <v>105</v>
      </c>
      <c r="B160" s="15"/>
      <c r="C160" s="16">
        <v>16734</v>
      </c>
      <c r="D160" s="16">
        <v>548</v>
      </c>
      <c r="E160" s="16">
        <v>10287</v>
      </c>
      <c r="F160" s="16">
        <v>0</v>
      </c>
      <c r="G160" s="16">
        <v>-375</v>
      </c>
      <c r="H160" s="16">
        <v>5546</v>
      </c>
      <c r="I160" s="16">
        <v>7430</v>
      </c>
      <c r="J160" s="15"/>
      <c r="K160" s="15"/>
      <c r="L160" s="16"/>
      <c r="N160" s="23" t="s">
        <v>118</v>
      </c>
    </row>
    <row r="161" spans="1:14" x14ac:dyDescent="0.25">
      <c r="A161" s="33" t="s">
        <v>106</v>
      </c>
      <c r="B161" s="15"/>
      <c r="C161" s="16">
        <v>20984</v>
      </c>
      <c r="D161" s="16">
        <v>26</v>
      </c>
      <c r="E161" s="16">
        <v>15803</v>
      </c>
      <c r="F161" s="16">
        <v>0</v>
      </c>
      <c r="G161" s="16">
        <v>551</v>
      </c>
      <c r="H161" s="16">
        <v>5954</v>
      </c>
      <c r="I161" s="16">
        <v>6879</v>
      </c>
      <c r="J161" s="15"/>
      <c r="K161" s="15"/>
      <c r="L161" s="16"/>
      <c r="N161" s="23" t="s">
        <v>119</v>
      </c>
    </row>
    <row r="162" spans="1:14" x14ac:dyDescent="0.25">
      <c r="A162" s="33" t="s">
        <v>107</v>
      </c>
      <c r="B162" s="15"/>
      <c r="C162" s="16">
        <v>19558</v>
      </c>
      <c r="D162" s="16">
        <v>18</v>
      </c>
      <c r="E162" s="16">
        <v>13582</v>
      </c>
      <c r="F162" s="16">
        <v>0</v>
      </c>
      <c r="G162" s="16">
        <v>-543</v>
      </c>
      <c r="H162" s="16">
        <v>5651</v>
      </c>
      <c r="I162" s="16">
        <v>7422</v>
      </c>
      <c r="J162" s="15"/>
      <c r="K162" s="15"/>
      <c r="L162" s="16"/>
      <c r="N162" s="23" t="s">
        <v>120</v>
      </c>
    </row>
    <row r="163" spans="1:14" x14ac:dyDescent="0.25">
      <c r="A163" s="33" t="s">
        <v>108</v>
      </c>
      <c r="B163" s="15"/>
      <c r="C163" s="16">
        <v>20480</v>
      </c>
      <c r="D163" s="16">
        <v>0</v>
      </c>
      <c r="E163" s="16">
        <v>13236</v>
      </c>
      <c r="F163" s="16">
        <v>0</v>
      </c>
      <c r="G163" s="16">
        <v>-1264</v>
      </c>
      <c r="H163" s="16">
        <v>5059</v>
      </c>
      <c r="I163" s="16">
        <v>8686</v>
      </c>
      <c r="J163" s="15"/>
      <c r="K163" s="15"/>
      <c r="L163" s="16"/>
      <c r="N163" s="23" t="s">
        <v>121</v>
      </c>
    </row>
    <row r="164" spans="1:14" x14ac:dyDescent="0.25">
      <c r="A164" s="33" t="s">
        <v>109</v>
      </c>
      <c r="B164" s="15"/>
      <c r="C164" s="16">
        <v>22719</v>
      </c>
      <c r="D164" s="16">
        <v>20</v>
      </c>
      <c r="E164" s="16">
        <v>15545</v>
      </c>
      <c r="F164" s="16">
        <v>0</v>
      </c>
      <c r="G164" s="16">
        <v>-1551</v>
      </c>
      <c r="H164" s="16">
        <v>5784</v>
      </c>
      <c r="I164" s="16">
        <v>10237</v>
      </c>
      <c r="J164" s="15"/>
      <c r="K164" s="15"/>
      <c r="L164" s="16"/>
      <c r="N164" s="23" t="s">
        <v>122</v>
      </c>
    </row>
    <row r="165" spans="1:14" x14ac:dyDescent="0.25">
      <c r="A165" s="33" t="s">
        <v>110</v>
      </c>
      <c r="B165" s="15"/>
      <c r="C165" s="16">
        <v>9886</v>
      </c>
      <c r="D165" s="16">
        <v>0</v>
      </c>
      <c r="E165" s="16">
        <v>8467</v>
      </c>
      <c r="F165" s="16">
        <v>0</v>
      </c>
      <c r="G165" s="16">
        <v>4910</v>
      </c>
      <c r="H165" s="16">
        <v>6463</v>
      </c>
      <c r="I165" s="16">
        <v>5327</v>
      </c>
      <c r="J165" s="15"/>
      <c r="K165" s="15"/>
      <c r="L165" s="16"/>
      <c r="N165" s="23" t="s">
        <v>123</v>
      </c>
    </row>
    <row r="166" spans="1:14" x14ac:dyDescent="0.25">
      <c r="A166" s="33" t="s">
        <v>111</v>
      </c>
      <c r="B166" s="15"/>
      <c r="C166" s="16">
        <v>5145</v>
      </c>
      <c r="D166" s="16">
        <v>1575</v>
      </c>
      <c r="E166" s="16">
        <v>55</v>
      </c>
      <c r="F166" s="16">
        <v>0</v>
      </c>
      <c r="G166" s="16">
        <v>-1485</v>
      </c>
      <c r="H166" s="16">
        <v>6939</v>
      </c>
      <c r="I166" s="16">
        <v>6812</v>
      </c>
      <c r="J166" s="15"/>
      <c r="K166" s="15"/>
      <c r="L166" s="16"/>
      <c r="N166" s="23" t="s">
        <v>124</v>
      </c>
    </row>
    <row r="167" spans="1:14" x14ac:dyDescent="0.25">
      <c r="A167" s="33" t="s">
        <v>112</v>
      </c>
      <c r="B167" s="15"/>
      <c r="C167" s="16">
        <v>11805</v>
      </c>
      <c r="D167" s="16">
        <v>0</v>
      </c>
      <c r="E167" s="16">
        <v>5345</v>
      </c>
      <c r="F167" s="16">
        <v>0</v>
      </c>
      <c r="G167" s="16">
        <v>-1348</v>
      </c>
      <c r="H167" s="16">
        <v>5225</v>
      </c>
      <c r="I167" s="16">
        <v>8160</v>
      </c>
      <c r="J167" s="15"/>
      <c r="K167" s="15"/>
      <c r="L167" s="16"/>
      <c r="N167" s="23" t="s">
        <v>125</v>
      </c>
    </row>
    <row r="168" spans="1:14" ht="13" thickBot="1" x14ac:dyDescent="0.3">
      <c r="A168" s="41" t="s">
        <v>113</v>
      </c>
      <c r="C168" s="42">
        <v>12708</v>
      </c>
      <c r="D168" s="42">
        <v>0</v>
      </c>
      <c r="E168" s="42">
        <v>8062</v>
      </c>
      <c r="F168" s="42">
        <v>0</v>
      </c>
      <c r="G168" s="42">
        <v>674</v>
      </c>
      <c r="H168" s="42">
        <v>5712</v>
      </c>
      <c r="I168" s="42">
        <v>7486</v>
      </c>
      <c r="J168" s="2"/>
      <c r="K168" s="2"/>
      <c r="L168" s="42"/>
      <c r="N168" s="43" t="s">
        <v>113</v>
      </c>
    </row>
    <row r="169" spans="1:14" ht="13" x14ac:dyDescent="0.3">
      <c r="A169" s="37">
        <v>2004</v>
      </c>
      <c r="B169" s="15"/>
      <c r="C169" s="16"/>
      <c r="D169" s="16"/>
      <c r="E169" s="16"/>
      <c r="F169" s="16"/>
      <c r="G169" s="16"/>
      <c r="H169" s="16"/>
      <c r="I169" s="16"/>
      <c r="M169" s="3"/>
      <c r="N169" s="37">
        <v>2004</v>
      </c>
    </row>
    <row r="170" spans="1:14" x14ac:dyDescent="0.25">
      <c r="A170" s="33" t="s">
        <v>102</v>
      </c>
      <c r="B170" s="15"/>
      <c r="C170" s="16">
        <v>12471</v>
      </c>
      <c r="D170" s="16">
        <v>0</v>
      </c>
      <c r="E170" s="16">
        <v>5864</v>
      </c>
      <c r="F170" s="16">
        <v>0</v>
      </c>
      <c r="G170" s="16">
        <v>-1242</v>
      </c>
      <c r="H170" s="16">
        <v>5485</v>
      </c>
      <c r="I170" s="16">
        <v>8728</v>
      </c>
      <c r="J170" s="15"/>
      <c r="K170" s="15"/>
      <c r="L170" s="16"/>
      <c r="N170" s="23" t="s">
        <v>115</v>
      </c>
    </row>
    <row r="171" spans="1:14" x14ac:dyDescent="0.25">
      <c r="A171" s="33" t="s">
        <v>103</v>
      </c>
      <c r="B171" s="15"/>
      <c r="C171" s="16">
        <v>12157</v>
      </c>
      <c r="D171" s="16">
        <v>0</v>
      </c>
      <c r="E171" s="16">
        <v>7738</v>
      </c>
      <c r="F171" s="16">
        <v>0</v>
      </c>
      <c r="G171" s="16">
        <v>428</v>
      </c>
      <c r="H171" s="16">
        <v>4965</v>
      </c>
      <c r="I171" s="16">
        <v>8300</v>
      </c>
      <c r="J171" s="15"/>
      <c r="K171" s="15"/>
      <c r="L171" s="16"/>
      <c r="N171" s="23" t="s">
        <v>116</v>
      </c>
    </row>
    <row r="172" spans="1:14" x14ac:dyDescent="0.25">
      <c r="A172" s="33" t="s">
        <v>104</v>
      </c>
      <c r="B172" s="15"/>
      <c r="C172" s="16">
        <v>10147</v>
      </c>
      <c r="D172" s="16">
        <v>0</v>
      </c>
      <c r="E172" s="16">
        <v>5837</v>
      </c>
      <c r="F172" s="16">
        <v>0</v>
      </c>
      <c r="G172" s="16">
        <v>1996</v>
      </c>
      <c r="H172" s="16">
        <v>5970</v>
      </c>
      <c r="I172" s="16">
        <v>6304</v>
      </c>
      <c r="J172" s="15"/>
      <c r="K172" s="15"/>
      <c r="L172" s="16"/>
      <c r="N172" s="23" t="s">
        <v>117</v>
      </c>
    </row>
    <row r="173" spans="1:14" x14ac:dyDescent="0.25">
      <c r="A173" s="33" t="s">
        <v>105</v>
      </c>
      <c r="B173" s="15"/>
      <c r="C173" s="16">
        <v>19481</v>
      </c>
      <c r="D173" s="16">
        <v>0</v>
      </c>
      <c r="E173" s="16">
        <v>10599</v>
      </c>
      <c r="F173" s="16">
        <v>0</v>
      </c>
      <c r="G173" s="16">
        <v>-1085</v>
      </c>
      <c r="H173" s="16">
        <v>5872</v>
      </c>
      <c r="I173" s="16">
        <v>7389</v>
      </c>
      <c r="J173" s="15"/>
      <c r="K173" s="15"/>
      <c r="L173" s="16"/>
      <c r="N173" s="23" t="s">
        <v>118</v>
      </c>
    </row>
    <row r="174" spans="1:14" x14ac:dyDescent="0.25">
      <c r="A174" s="33" t="s">
        <v>106</v>
      </c>
      <c r="B174" s="15"/>
      <c r="C174" s="16">
        <v>19882</v>
      </c>
      <c r="D174" s="16">
        <v>0</v>
      </c>
      <c r="E174" s="16">
        <v>14998</v>
      </c>
      <c r="F174" s="16">
        <v>0</v>
      </c>
      <c r="G174" s="16">
        <v>750</v>
      </c>
      <c r="H174" s="16">
        <v>5750</v>
      </c>
      <c r="I174" s="16">
        <v>6639</v>
      </c>
      <c r="J174" s="15"/>
      <c r="K174" s="15"/>
      <c r="L174" s="16"/>
      <c r="N174" s="23" t="s">
        <v>119</v>
      </c>
    </row>
    <row r="175" spans="1:14" x14ac:dyDescent="0.25">
      <c r="A175" s="33" t="s">
        <v>107</v>
      </c>
      <c r="B175" s="15"/>
      <c r="C175" s="16">
        <v>20004</v>
      </c>
      <c r="D175" s="16">
        <v>0</v>
      </c>
      <c r="E175" s="16">
        <v>10552</v>
      </c>
      <c r="F175" s="16">
        <v>0</v>
      </c>
      <c r="G175" s="16">
        <v>265</v>
      </c>
      <c r="H175" s="16">
        <v>6456</v>
      </c>
      <c r="I175" s="16">
        <v>6374</v>
      </c>
      <c r="J175" s="15"/>
      <c r="K175" s="15"/>
      <c r="L175" s="16"/>
      <c r="N175" s="23" t="s">
        <v>120</v>
      </c>
    </row>
    <row r="176" spans="1:14" x14ac:dyDescent="0.25">
      <c r="A176" s="33" t="s">
        <v>108</v>
      </c>
      <c r="B176" s="15"/>
      <c r="C176" s="16">
        <v>22943</v>
      </c>
      <c r="D176" s="16">
        <v>0</v>
      </c>
      <c r="E176" s="16">
        <v>16540</v>
      </c>
      <c r="F176" s="16">
        <v>0</v>
      </c>
      <c r="G176" s="16">
        <v>-1543</v>
      </c>
      <c r="H176" s="16">
        <v>4961</v>
      </c>
      <c r="I176" s="16">
        <v>7917</v>
      </c>
      <c r="J176" s="15"/>
      <c r="K176" s="15"/>
      <c r="L176" s="16"/>
      <c r="N176" s="23" t="s">
        <v>121</v>
      </c>
    </row>
    <row r="177" spans="1:14" x14ac:dyDescent="0.25">
      <c r="A177" s="33" t="s">
        <v>109</v>
      </c>
      <c r="B177" s="15"/>
      <c r="C177" s="16">
        <v>18546</v>
      </c>
      <c r="D177" s="16">
        <v>0</v>
      </c>
      <c r="E177" s="16">
        <v>13330</v>
      </c>
      <c r="F177" s="16">
        <v>0</v>
      </c>
      <c r="G177" s="16">
        <v>2251</v>
      </c>
      <c r="H177" s="16">
        <v>6714</v>
      </c>
      <c r="I177" s="16">
        <v>5666</v>
      </c>
      <c r="J177" s="15"/>
      <c r="K177" s="15"/>
      <c r="L177" s="16"/>
      <c r="N177" s="23" t="s">
        <v>122</v>
      </c>
    </row>
    <row r="178" spans="1:14" x14ac:dyDescent="0.25">
      <c r="A178" s="33" t="s">
        <v>110</v>
      </c>
      <c r="B178" s="15"/>
      <c r="C178" s="16">
        <v>6917</v>
      </c>
      <c r="D178" s="16">
        <v>1759</v>
      </c>
      <c r="E178" s="16">
        <v>3554</v>
      </c>
      <c r="F178" s="16">
        <v>0</v>
      </c>
      <c r="G178" s="16">
        <v>1671</v>
      </c>
      <c r="H178" s="16">
        <v>6539</v>
      </c>
      <c r="I178" s="16">
        <v>3995</v>
      </c>
      <c r="J178" s="15"/>
      <c r="K178" s="15"/>
      <c r="L178" s="16"/>
      <c r="N178" s="23" t="s">
        <v>123</v>
      </c>
    </row>
    <row r="179" spans="1:14" x14ac:dyDescent="0.25">
      <c r="A179" s="33" t="s">
        <v>111</v>
      </c>
      <c r="B179" s="15"/>
      <c r="C179" s="16">
        <v>10444</v>
      </c>
      <c r="D179" s="16">
        <v>0</v>
      </c>
      <c r="E179" s="16">
        <v>1634</v>
      </c>
      <c r="F179" s="16">
        <v>0</v>
      </c>
      <c r="G179" s="16">
        <v>-2294</v>
      </c>
      <c r="H179" s="16">
        <v>5770</v>
      </c>
      <c r="I179" s="16">
        <v>6289</v>
      </c>
      <c r="J179" s="15"/>
      <c r="K179" s="15"/>
      <c r="L179" s="16"/>
      <c r="N179" s="23" t="s">
        <v>124</v>
      </c>
    </row>
    <row r="180" spans="1:14" x14ac:dyDescent="0.25">
      <c r="A180" s="33" t="s">
        <v>112</v>
      </c>
      <c r="B180" s="15"/>
      <c r="C180" s="16">
        <v>4320</v>
      </c>
      <c r="D180" s="16">
        <v>445</v>
      </c>
      <c r="E180" s="16">
        <v>34</v>
      </c>
      <c r="F180" s="16">
        <v>0</v>
      </c>
      <c r="G180" s="16">
        <v>386</v>
      </c>
      <c r="H180" s="16">
        <v>6056</v>
      </c>
      <c r="I180" s="16">
        <v>5903</v>
      </c>
      <c r="J180" s="15"/>
      <c r="K180" s="15"/>
      <c r="L180" s="16"/>
      <c r="N180" s="23" t="s">
        <v>125</v>
      </c>
    </row>
    <row r="181" spans="1:14" ht="13" thickBot="1" x14ac:dyDescent="0.3">
      <c r="A181" s="41" t="s">
        <v>113</v>
      </c>
      <c r="C181" s="42">
        <v>6854</v>
      </c>
      <c r="D181" s="42">
        <v>2220</v>
      </c>
      <c r="E181" s="42">
        <v>4406</v>
      </c>
      <c r="F181" s="42">
        <v>0</v>
      </c>
      <c r="G181" s="42">
        <v>1319</v>
      </c>
      <c r="H181" s="42">
        <v>5756</v>
      </c>
      <c r="I181" s="42">
        <v>4584</v>
      </c>
      <c r="J181" s="2"/>
      <c r="K181" s="2"/>
      <c r="L181" s="42"/>
      <c r="N181" s="43" t="s">
        <v>113</v>
      </c>
    </row>
    <row r="182" spans="1:14" ht="13" x14ac:dyDescent="0.3">
      <c r="A182" s="37">
        <v>2005</v>
      </c>
      <c r="B182" s="15"/>
      <c r="C182" s="16"/>
      <c r="D182" s="16"/>
      <c r="E182" s="16"/>
      <c r="F182" s="16"/>
      <c r="G182" s="16"/>
      <c r="H182" s="16"/>
      <c r="I182" s="16"/>
      <c r="M182" s="3"/>
      <c r="N182" s="37">
        <v>2005</v>
      </c>
    </row>
    <row r="183" spans="1:14" x14ac:dyDescent="0.25">
      <c r="A183" s="33" t="s">
        <v>102</v>
      </c>
      <c r="B183" s="15"/>
      <c r="C183" s="16">
        <v>9713</v>
      </c>
      <c r="D183" s="16">
        <v>0</v>
      </c>
      <c r="E183" s="16">
        <v>2633</v>
      </c>
      <c r="F183" s="16">
        <v>0</v>
      </c>
      <c r="G183" s="16">
        <v>-2751</v>
      </c>
      <c r="H183" s="16">
        <v>5115</v>
      </c>
      <c r="I183" s="16">
        <v>7335</v>
      </c>
      <c r="J183" s="15"/>
      <c r="K183" s="15"/>
      <c r="L183" s="16">
        <v>235.29</v>
      </c>
      <c r="N183" s="23" t="s">
        <v>115</v>
      </c>
    </row>
    <row r="184" spans="1:14" x14ac:dyDescent="0.25">
      <c r="A184" s="33" t="s">
        <v>103</v>
      </c>
      <c r="B184" s="15"/>
      <c r="C184" s="16">
        <v>11926</v>
      </c>
      <c r="D184" s="16">
        <v>0</v>
      </c>
      <c r="E184" s="16">
        <v>6846</v>
      </c>
      <c r="F184" s="16">
        <v>0</v>
      </c>
      <c r="G184" s="16">
        <v>394</v>
      </c>
      <c r="H184" s="16">
        <v>5516</v>
      </c>
      <c r="I184" s="16">
        <v>6941</v>
      </c>
      <c r="J184" s="15"/>
      <c r="K184" s="15"/>
      <c r="L184" s="16">
        <v>253.73599999999999</v>
      </c>
      <c r="N184" s="23" t="s">
        <v>116</v>
      </c>
    </row>
    <row r="185" spans="1:14" x14ac:dyDescent="0.25">
      <c r="A185" s="33" t="s">
        <v>104</v>
      </c>
      <c r="B185" s="15"/>
      <c r="C185" s="16">
        <v>15184</v>
      </c>
      <c r="D185" s="16">
        <v>0</v>
      </c>
      <c r="E185" s="16">
        <v>8006</v>
      </c>
      <c r="F185" s="16">
        <v>0</v>
      </c>
      <c r="G185" s="16">
        <v>-456</v>
      </c>
      <c r="H185" s="16">
        <v>6143</v>
      </c>
      <c r="I185" s="16">
        <v>7397</v>
      </c>
      <c r="J185" s="15"/>
      <c r="K185" s="15"/>
      <c r="L185" s="16">
        <v>282.57799999999997</v>
      </c>
      <c r="N185" s="23" t="s">
        <v>117</v>
      </c>
    </row>
    <row r="186" spans="1:14" x14ac:dyDescent="0.25">
      <c r="A186" s="33" t="s">
        <v>105</v>
      </c>
      <c r="B186" s="15"/>
      <c r="C186" s="16">
        <v>11036</v>
      </c>
      <c r="D186" s="16">
        <v>840</v>
      </c>
      <c r="E186" s="16">
        <v>10679</v>
      </c>
      <c r="F186" s="16">
        <v>0</v>
      </c>
      <c r="G186" s="16">
        <v>2577</v>
      </c>
      <c r="H186" s="16">
        <v>5982</v>
      </c>
      <c r="I186" s="16">
        <v>4820</v>
      </c>
      <c r="J186" s="15"/>
      <c r="K186" s="15"/>
      <c r="L186" s="16">
        <v>275.17200000000003</v>
      </c>
      <c r="N186" s="23" t="s">
        <v>118</v>
      </c>
    </row>
    <row r="187" spans="1:14" x14ac:dyDescent="0.25">
      <c r="A187" s="33" t="s">
        <v>106</v>
      </c>
      <c r="B187" s="15"/>
      <c r="C187" s="16">
        <v>15526</v>
      </c>
      <c r="D187" s="16">
        <v>3226</v>
      </c>
      <c r="E187" s="16">
        <v>11035</v>
      </c>
      <c r="F187" s="16">
        <v>0</v>
      </c>
      <c r="G187" s="16">
        <v>-1516</v>
      </c>
      <c r="H187" s="16">
        <v>5992</v>
      </c>
      <c r="I187" s="16">
        <v>6336</v>
      </c>
      <c r="J187" s="15"/>
      <c r="K187" s="15"/>
      <c r="L187" s="16">
        <v>275.63200000000001</v>
      </c>
      <c r="N187" s="23" t="s">
        <v>119</v>
      </c>
    </row>
    <row r="188" spans="1:14" x14ac:dyDescent="0.25">
      <c r="A188" s="33" t="s">
        <v>107</v>
      </c>
      <c r="B188" s="15"/>
      <c r="C188" s="16">
        <v>21007</v>
      </c>
      <c r="D188" s="16">
        <v>0</v>
      </c>
      <c r="E188" s="16">
        <v>15881</v>
      </c>
      <c r="F188" s="16">
        <v>0</v>
      </c>
      <c r="G188" s="16">
        <v>288</v>
      </c>
      <c r="H188" s="16">
        <v>7244</v>
      </c>
      <c r="I188" s="16">
        <v>6048</v>
      </c>
      <c r="J188" s="15"/>
      <c r="K188" s="15"/>
      <c r="L188" s="16">
        <v>333.22399999999999</v>
      </c>
      <c r="N188" s="23" t="s">
        <v>120</v>
      </c>
    </row>
    <row r="189" spans="1:14" x14ac:dyDescent="0.25">
      <c r="A189" s="33" t="s">
        <v>108</v>
      </c>
      <c r="B189" s="15"/>
      <c r="C189" s="16">
        <v>19651</v>
      </c>
      <c r="D189" s="16">
        <v>0</v>
      </c>
      <c r="E189" s="16">
        <v>14586</v>
      </c>
      <c r="F189" s="16">
        <v>0</v>
      </c>
      <c r="G189" s="16">
        <v>-333</v>
      </c>
      <c r="H189" s="16">
        <v>5120</v>
      </c>
      <c r="I189" s="16">
        <v>6381</v>
      </c>
      <c r="J189" s="15"/>
      <c r="K189" s="15"/>
      <c r="L189" s="16">
        <v>235.52</v>
      </c>
      <c r="N189" s="23" t="s">
        <v>121</v>
      </c>
    </row>
    <row r="190" spans="1:14" x14ac:dyDescent="0.25">
      <c r="A190" s="33" t="s">
        <v>109</v>
      </c>
      <c r="B190" s="15"/>
      <c r="C190" s="16">
        <v>15701</v>
      </c>
      <c r="D190" s="16">
        <v>0</v>
      </c>
      <c r="E190" s="16">
        <v>10805</v>
      </c>
      <c r="F190" s="16">
        <v>0</v>
      </c>
      <c r="G190" s="16">
        <v>-446</v>
      </c>
      <c r="H190" s="16">
        <v>6504</v>
      </c>
      <c r="I190" s="16">
        <v>6827</v>
      </c>
      <c r="J190" s="15"/>
      <c r="K190" s="15"/>
      <c r="L190" s="16">
        <v>299.18400000000003</v>
      </c>
      <c r="N190" s="23" t="s">
        <v>122</v>
      </c>
    </row>
    <row r="191" spans="1:14" x14ac:dyDescent="0.25">
      <c r="A191" s="33" t="s">
        <v>110</v>
      </c>
      <c r="B191" s="15"/>
      <c r="C191" s="16">
        <v>5453</v>
      </c>
      <c r="D191" s="16">
        <v>0</v>
      </c>
      <c r="E191" s="16">
        <v>20</v>
      </c>
      <c r="F191" s="16">
        <v>0</v>
      </c>
      <c r="G191" s="16">
        <v>162</v>
      </c>
      <c r="H191" s="16">
        <v>5762</v>
      </c>
      <c r="I191" s="16">
        <v>6665</v>
      </c>
      <c r="J191" s="15"/>
      <c r="K191" s="15"/>
      <c r="L191" s="16">
        <v>276.87400000000002</v>
      </c>
      <c r="N191" s="23" t="s">
        <v>123</v>
      </c>
    </row>
    <row r="192" spans="1:14" x14ac:dyDescent="0.25">
      <c r="A192" s="33" t="s">
        <v>111</v>
      </c>
      <c r="B192" s="15"/>
      <c r="C192" s="16">
        <v>9531</v>
      </c>
      <c r="D192" s="16">
        <v>0</v>
      </c>
      <c r="E192" s="16">
        <v>4427</v>
      </c>
      <c r="F192" s="16">
        <v>0</v>
      </c>
      <c r="G192" s="16">
        <v>293</v>
      </c>
      <c r="H192" s="16">
        <v>5464</v>
      </c>
      <c r="I192" s="16">
        <v>6372</v>
      </c>
      <c r="J192" s="15"/>
      <c r="K192" s="15"/>
      <c r="L192" s="16">
        <v>251.34399999999999</v>
      </c>
      <c r="N192" s="23" t="s">
        <v>124</v>
      </c>
    </row>
    <row r="193" spans="1:14" x14ac:dyDescent="0.25">
      <c r="A193" s="33" t="s">
        <v>112</v>
      </c>
      <c r="B193" s="15"/>
      <c r="C193" s="16">
        <v>1057</v>
      </c>
      <c r="D193" s="16">
        <v>1158</v>
      </c>
      <c r="E193" s="16">
        <v>20</v>
      </c>
      <c r="F193" s="16">
        <v>0</v>
      </c>
      <c r="G193" s="16">
        <v>2904</v>
      </c>
      <c r="H193" s="16">
        <v>5749</v>
      </c>
      <c r="I193" s="16">
        <v>3468</v>
      </c>
      <c r="J193" s="15"/>
      <c r="K193" s="15"/>
      <c r="L193" s="16">
        <v>264.45400000000001</v>
      </c>
      <c r="N193" s="23" t="s">
        <v>125</v>
      </c>
    </row>
    <row r="194" spans="1:14" ht="13" thickBot="1" x14ac:dyDescent="0.3">
      <c r="A194" s="41" t="s">
        <v>113</v>
      </c>
      <c r="C194" s="42">
        <v>9611</v>
      </c>
      <c r="D194" s="42">
        <v>656</v>
      </c>
      <c r="E194" s="42">
        <v>1631</v>
      </c>
      <c r="F194" s="42">
        <v>0</v>
      </c>
      <c r="G194" s="42">
        <v>-2971</v>
      </c>
      <c r="H194" s="42">
        <v>6019</v>
      </c>
      <c r="I194" s="42">
        <v>6439</v>
      </c>
      <c r="J194" s="2"/>
      <c r="K194" s="2"/>
      <c r="L194" s="42">
        <v>276.87400000000002</v>
      </c>
      <c r="N194" s="43" t="s">
        <v>113</v>
      </c>
    </row>
    <row r="195" spans="1:14" ht="13" x14ac:dyDescent="0.3">
      <c r="A195" s="37">
        <v>2006</v>
      </c>
      <c r="B195" s="15"/>
      <c r="C195" s="16"/>
      <c r="D195" s="16"/>
      <c r="E195" s="16"/>
      <c r="F195" s="16"/>
      <c r="G195" s="16"/>
      <c r="H195" s="16"/>
      <c r="I195" s="16"/>
      <c r="M195" s="3"/>
      <c r="N195" s="37">
        <v>2006</v>
      </c>
    </row>
    <row r="196" spans="1:14" x14ac:dyDescent="0.25">
      <c r="A196" s="33" t="s">
        <v>102</v>
      </c>
      <c r="B196" s="15"/>
      <c r="C196" s="16">
        <v>11550</v>
      </c>
      <c r="D196" s="16">
        <v>0</v>
      </c>
      <c r="E196" s="16">
        <v>5297</v>
      </c>
      <c r="F196" s="16">
        <v>0</v>
      </c>
      <c r="G196" s="16">
        <v>535</v>
      </c>
      <c r="H196" s="16">
        <v>5825</v>
      </c>
      <c r="I196" s="16">
        <v>5904</v>
      </c>
      <c r="J196" s="15"/>
      <c r="K196" s="15"/>
      <c r="L196" s="16">
        <v>267.95</v>
      </c>
      <c r="N196" s="23" t="s">
        <v>115</v>
      </c>
    </row>
    <row r="197" spans="1:14" x14ac:dyDescent="0.25">
      <c r="A197" s="33" t="s">
        <v>103</v>
      </c>
      <c r="B197" s="15"/>
      <c r="C197" s="16">
        <v>11969</v>
      </c>
      <c r="D197" s="16">
        <v>0</v>
      </c>
      <c r="E197" s="16">
        <v>7106</v>
      </c>
      <c r="F197" s="16">
        <v>0</v>
      </c>
      <c r="G197" s="16">
        <v>1036</v>
      </c>
      <c r="H197" s="16">
        <v>5302</v>
      </c>
      <c r="I197" s="16">
        <v>4868</v>
      </c>
      <c r="J197" s="15"/>
      <c r="K197" s="15"/>
      <c r="L197" s="16">
        <v>243.892</v>
      </c>
      <c r="N197" s="23" t="s">
        <v>116</v>
      </c>
    </row>
    <row r="198" spans="1:14" x14ac:dyDescent="0.25">
      <c r="A198" s="33" t="s">
        <v>104</v>
      </c>
      <c r="B198" s="15"/>
      <c r="C198" s="16">
        <v>9797</v>
      </c>
      <c r="D198" s="16">
        <v>666</v>
      </c>
      <c r="E198" s="16">
        <v>3274</v>
      </c>
      <c r="F198" s="16">
        <v>0</v>
      </c>
      <c r="G198" s="16">
        <v>-1676</v>
      </c>
      <c r="H198" s="16">
        <v>6337</v>
      </c>
      <c r="I198" s="16">
        <v>6544</v>
      </c>
      <c r="J198" s="15"/>
      <c r="K198" s="15"/>
      <c r="L198" s="16">
        <v>291.50200000000001</v>
      </c>
      <c r="N198" s="23" t="s">
        <v>117</v>
      </c>
    </row>
    <row r="199" spans="1:14" x14ac:dyDescent="0.25">
      <c r="A199" s="33" t="s">
        <v>105</v>
      </c>
      <c r="B199" s="15"/>
      <c r="C199" s="16">
        <v>15970</v>
      </c>
      <c r="D199" s="16">
        <v>0</v>
      </c>
      <c r="E199" s="16">
        <v>9761</v>
      </c>
      <c r="F199" s="16">
        <v>0</v>
      </c>
      <c r="G199" s="16">
        <v>-818</v>
      </c>
      <c r="H199" s="16">
        <v>5412</v>
      </c>
      <c r="I199" s="16">
        <v>7362</v>
      </c>
      <c r="J199" s="15"/>
      <c r="K199" s="15"/>
      <c r="L199" s="16">
        <v>248.952</v>
      </c>
      <c r="N199" s="23" t="s">
        <v>118</v>
      </c>
    </row>
    <row r="200" spans="1:14" x14ac:dyDescent="0.25">
      <c r="A200" s="33" t="s">
        <v>106</v>
      </c>
      <c r="B200" s="15"/>
      <c r="C200" s="16">
        <v>22461</v>
      </c>
      <c r="D200" s="16">
        <v>0</v>
      </c>
      <c r="E200" s="16">
        <v>14870</v>
      </c>
      <c r="F200" s="16">
        <v>0</v>
      </c>
      <c r="G200" s="16">
        <v>-943</v>
      </c>
      <c r="H200" s="16">
        <v>6337</v>
      </c>
      <c r="I200" s="16">
        <v>8305</v>
      </c>
      <c r="J200" s="15"/>
      <c r="K200" s="15"/>
      <c r="L200" s="16">
        <v>291.50200000000001</v>
      </c>
      <c r="N200" s="23" t="s">
        <v>119</v>
      </c>
    </row>
    <row r="201" spans="1:14" x14ac:dyDescent="0.25">
      <c r="A201" s="33" t="s">
        <v>107</v>
      </c>
      <c r="B201" s="15"/>
      <c r="C201" s="16">
        <v>9371</v>
      </c>
      <c r="D201" s="16">
        <v>2761</v>
      </c>
      <c r="E201" s="16">
        <v>9877</v>
      </c>
      <c r="F201" s="16">
        <v>0</v>
      </c>
      <c r="G201" s="16">
        <v>2761</v>
      </c>
      <c r="H201" s="16">
        <v>5515</v>
      </c>
      <c r="I201" s="16">
        <v>5544</v>
      </c>
      <c r="J201" s="15"/>
      <c r="K201" s="15"/>
      <c r="L201" s="16">
        <v>253.69</v>
      </c>
      <c r="N201" s="23" t="s">
        <v>120</v>
      </c>
    </row>
    <row r="202" spans="1:14" x14ac:dyDescent="0.25">
      <c r="A202" s="33" t="s">
        <v>108</v>
      </c>
      <c r="B202" s="15"/>
      <c r="C202" s="16">
        <v>18473</v>
      </c>
      <c r="D202" s="16">
        <v>0</v>
      </c>
      <c r="E202" s="16">
        <v>11524</v>
      </c>
      <c r="F202" s="16">
        <v>0</v>
      </c>
      <c r="G202" s="16">
        <v>-3081</v>
      </c>
      <c r="H202" s="16">
        <v>3616</v>
      </c>
      <c r="I202" s="16">
        <v>8625</v>
      </c>
      <c r="J202" s="15"/>
      <c r="K202" s="15"/>
      <c r="L202" s="16">
        <v>166.33600000000001</v>
      </c>
      <c r="N202" s="23" t="s">
        <v>121</v>
      </c>
    </row>
    <row r="203" spans="1:14" x14ac:dyDescent="0.25">
      <c r="A203" s="33" t="s">
        <v>109</v>
      </c>
      <c r="B203" s="15"/>
      <c r="C203" s="16">
        <v>18223</v>
      </c>
      <c r="D203" s="16">
        <v>0</v>
      </c>
      <c r="E203" s="16">
        <v>13506</v>
      </c>
      <c r="F203" s="16">
        <v>0</v>
      </c>
      <c r="G203" s="16">
        <v>1800</v>
      </c>
      <c r="H203" s="16">
        <v>6734</v>
      </c>
      <c r="I203" s="16">
        <v>6825</v>
      </c>
      <c r="J203" s="15"/>
      <c r="K203" s="15"/>
      <c r="L203" s="16">
        <v>309.76400000000001</v>
      </c>
      <c r="N203" s="23" t="s">
        <v>122</v>
      </c>
    </row>
    <row r="204" spans="1:14" x14ac:dyDescent="0.25">
      <c r="A204" s="33" t="s">
        <v>110</v>
      </c>
      <c r="B204" s="15"/>
      <c r="C204" s="16">
        <v>8970</v>
      </c>
      <c r="D204" s="16">
        <v>775</v>
      </c>
      <c r="E204" s="16">
        <v>3166</v>
      </c>
      <c r="F204" s="16">
        <v>0</v>
      </c>
      <c r="G204" s="16">
        <v>2201</v>
      </c>
      <c r="H204" s="16">
        <v>8839</v>
      </c>
      <c r="I204" s="16">
        <v>4624</v>
      </c>
      <c r="J204" s="15"/>
      <c r="K204" s="15"/>
      <c r="L204" s="16">
        <v>406.59399999999999</v>
      </c>
      <c r="N204" s="23" t="s">
        <v>123</v>
      </c>
    </row>
    <row r="205" spans="1:14" x14ac:dyDescent="0.25">
      <c r="A205" s="33" t="s">
        <v>111</v>
      </c>
      <c r="B205" s="15"/>
      <c r="C205" s="16">
        <v>14045</v>
      </c>
      <c r="D205" s="16">
        <v>0</v>
      </c>
      <c r="E205" s="16">
        <v>8828</v>
      </c>
      <c r="F205" s="16">
        <v>0</v>
      </c>
      <c r="G205" s="16">
        <v>-1353</v>
      </c>
      <c r="H205" s="16">
        <v>5434</v>
      </c>
      <c r="I205" s="16">
        <v>5977</v>
      </c>
      <c r="J205" s="15"/>
      <c r="K205" s="15"/>
      <c r="L205" s="16">
        <v>249.964</v>
      </c>
      <c r="N205" s="23" t="s">
        <v>124</v>
      </c>
    </row>
    <row r="206" spans="1:14" x14ac:dyDescent="0.25">
      <c r="A206" s="33" t="s">
        <v>112</v>
      </c>
      <c r="B206" s="15"/>
      <c r="C206" s="16">
        <v>13478</v>
      </c>
      <c r="D206" s="16">
        <v>0</v>
      </c>
      <c r="E206" s="16">
        <v>7238</v>
      </c>
      <c r="F206" s="16">
        <v>0</v>
      </c>
      <c r="G206" s="16">
        <v>-1986</v>
      </c>
      <c r="H206" s="16">
        <v>6414</v>
      </c>
      <c r="I206" s="16">
        <v>7963</v>
      </c>
      <c r="J206" s="15"/>
      <c r="K206" s="15"/>
      <c r="L206" s="16">
        <v>295.04399999999998</v>
      </c>
      <c r="N206" s="23" t="s">
        <v>125</v>
      </c>
    </row>
    <row r="207" spans="1:14" ht="13" thickBot="1" x14ac:dyDescent="0.3">
      <c r="A207" s="41" t="s">
        <v>113</v>
      </c>
      <c r="C207" s="42">
        <v>12003</v>
      </c>
      <c r="D207" s="42">
        <v>0</v>
      </c>
      <c r="E207" s="42">
        <v>7161</v>
      </c>
      <c r="F207" s="42">
        <v>0</v>
      </c>
      <c r="G207" s="42">
        <v>912</v>
      </c>
      <c r="H207" s="42">
        <v>5890</v>
      </c>
      <c r="I207" s="42">
        <v>7051</v>
      </c>
      <c r="J207" s="2"/>
      <c r="K207" s="2"/>
      <c r="L207" s="42">
        <v>270.94</v>
      </c>
      <c r="N207" s="43" t="s">
        <v>113</v>
      </c>
    </row>
    <row r="208" spans="1:14" ht="13" x14ac:dyDescent="0.3">
      <c r="A208" s="37">
        <v>2007</v>
      </c>
      <c r="B208" s="15"/>
      <c r="C208" s="16"/>
      <c r="D208" s="16"/>
      <c r="E208" s="16"/>
      <c r="F208" s="16"/>
      <c r="G208" s="16"/>
      <c r="H208" s="16"/>
      <c r="I208" s="16"/>
      <c r="M208" s="3"/>
      <c r="N208" s="37">
        <v>2007</v>
      </c>
    </row>
    <row r="209" spans="1:14" x14ac:dyDescent="0.25">
      <c r="A209" s="33" t="s">
        <v>102</v>
      </c>
      <c r="B209" s="15"/>
      <c r="C209" s="16">
        <v>16120</v>
      </c>
      <c r="D209" s="16">
        <v>0</v>
      </c>
      <c r="E209" s="16">
        <v>12769</v>
      </c>
      <c r="F209" s="16">
        <v>0</v>
      </c>
      <c r="G209" s="16">
        <v>790</v>
      </c>
      <c r="H209" s="16">
        <v>4272</v>
      </c>
      <c r="I209" s="16">
        <v>6261</v>
      </c>
      <c r="J209" s="15"/>
      <c r="K209" s="15"/>
      <c r="L209" s="16">
        <v>196.512</v>
      </c>
      <c r="N209" s="23" t="s">
        <v>115</v>
      </c>
    </row>
    <row r="210" spans="1:14" x14ac:dyDescent="0.25">
      <c r="A210" s="33" t="s">
        <v>103</v>
      </c>
      <c r="B210" s="15"/>
      <c r="C210" s="16">
        <v>13705</v>
      </c>
      <c r="D210" s="16">
        <v>0</v>
      </c>
      <c r="E210" s="16">
        <v>8559</v>
      </c>
      <c r="F210" s="16">
        <v>0</v>
      </c>
      <c r="G210" s="16">
        <v>-344</v>
      </c>
      <c r="H210" s="16">
        <v>4841</v>
      </c>
      <c r="I210" s="16">
        <v>6605</v>
      </c>
      <c r="J210" s="15"/>
      <c r="K210" s="15"/>
      <c r="L210" s="16">
        <v>222.68600000000001</v>
      </c>
      <c r="N210" s="23" t="s">
        <v>116</v>
      </c>
    </row>
    <row r="211" spans="1:14" x14ac:dyDescent="0.25">
      <c r="A211" s="33" t="s">
        <v>104</v>
      </c>
      <c r="B211" s="15"/>
      <c r="C211" s="16">
        <v>13551</v>
      </c>
      <c r="D211" s="16">
        <v>0</v>
      </c>
      <c r="E211" s="16">
        <v>8381</v>
      </c>
      <c r="F211" s="16">
        <v>0</v>
      </c>
      <c r="G211" s="16">
        <v>425</v>
      </c>
      <c r="H211" s="16">
        <v>5669</v>
      </c>
      <c r="I211" s="16">
        <v>6180</v>
      </c>
      <c r="J211" s="15"/>
      <c r="K211" s="15"/>
      <c r="L211" s="16">
        <v>260.774</v>
      </c>
      <c r="N211" s="23" t="s">
        <v>117</v>
      </c>
    </row>
    <row r="212" spans="1:14" x14ac:dyDescent="0.25">
      <c r="A212" s="33" t="s">
        <v>105</v>
      </c>
      <c r="B212" s="15"/>
      <c r="C212" s="16">
        <v>17045</v>
      </c>
      <c r="D212" s="16">
        <v>1796</v>
      </c>
      <c r="E212" s="16">
        <v>12500</v>
      </c>
      <c r="F212" s="16">
        <v>0</v>
      </c>
      <c r="G212" s="16">
        <v>-570</v>
      </c>
      <c r="H212" s="16">
        <v>5148</v>
      </c>
      <c r="I212" s="16">
        <v>6750</v>
      </c>
      <c r="J212" s="15"/>
      <c r="K212" s="15"/>
      <c r="L212" s="16">
        <v>236.80799999999999</v>
      </c>
      <c r="N212" s="23" t="s">
        <v>118</v>
      </c>
    </row>
    <row r="213" spans="1:14" x14ac:dyDescent="0.25">
      <c r="A213" s="33" t="s">
        <v>106</v>
      </c>
      <c r="B213" s="15"/>
      <c r="C213" s="16">
        <v>18410</v>
      </c>
      <c r="D213" s="16">
        <v>0</v>
      </c>
      <c r="E213" s="16">
        <v>13428</v>
      </c>
      <c r="F213" s="16">
        <v>0</v>
      </c>
      <c r="G213" s="16">
        <v>185</v>
      </c>
      <c r="H213" s="16">
        <v>5972</v>
      </c>
      <c r="I213" s="16">
        <v>6565</v>
      </c>
      <c r="J213" s="15"/>
      <c r="K213" s="15"/>
      <c r="L213" s="16">
        <v>274.71199999999999</v>
      </c>
      <c r="N213" s="23" t="s">
        <v>119</v>
      </c>
    </row>
    <row r="214" spans="1:14" x14ac:dyDescent="0.25">
      <c r="A214" s="33" t="s">
        <v>107</v>
      </c>
      <c r="B214" s="15"/>
      <c r="C214" s="16">
        <v>17317</v>
      </c>
      <c r="D214" s="16">
        <v>739</v>
      </c>
      <c r="E214" s="16">
        <v>13264</v>
      </c>
      <c r="F214" s="16">
        <v>0</v>
      </c>
      <c r="G214" s="16">
        <v>272</v>
      </c>
      <c r="H214" s="16">
        <v>5678</v>
      </c>
      <c r="I214" s="16">
        <v>6293</v>
      </c>
      <c r="J214" s="15"/>
      <c r="K214" s="15"/>
      <c r="L214" s="16">
        <v>261.18799999999999</v>
      </c>
      <c r="N214" s="23" t="s">
        <v>120</v>
      </c>
    </row>
    <row r="215" spans="1:14" x14ac:dyDescent="0.25">
      <c r="A215" s="33" t="s">
        <v>108</v>
      </c>
      <c r="B215" s="15"/>
      <c r="C215" s="16">
        <v>16984</v>
      </c>
      <c r="D215" s="16">
        <v>716</v>
      </c>
      <c r="E215" s="16">
        <v>12628</v>
      </c>
      <c r="F215" s="16">
        <v>0</v>
      </c>
      <c r="G215" s="16">
        <v>-257</v>
      </c>
      <c r="H215" s="16">
        <v>5021</v>
      </c>
      <c r="I215" s="16">
        <v>6550</v>
      </c>
      <c r="J215" s="15"/>
      <c r="K215" s="15"/>
      <c r="L215" s="16">
        <v>230.96600000000001</v>
      </c>
      <c r="N215" s="23" t="s">
        <v>121</v>
      </c>
    </row>
    <row r="216" spans="1:14" x14ac:dyDescent="0.25">
      <c r="A216" s="33" t="s">
        <v>109</v>
      </c>
      <c r="B216" s="15"/>
      <c r="C216" s="16">
        <v>12633</v>
      </c>
      <c r="D216" s="16">
        <v>1010</v>
      </c>
      <c r="E216" s="16">
        <v>8544</v>
      </c>
      <c r="F216" s="16">
        <v>0</v>
      </c>
      <c r="G216" s="16">
        <v>890</v>
      </c>
      <c r="H216" s="16">
        <v>6149</v>
      </c>
      <c r="I216" s="16">
        <v>5660</v>
      </c>
      <c r="J216" s="15"/>
      <c r="K216" s="15"/>
      <c r="L216" s="16">
        <v>282.85399999999998</v>
      </c>
      <c r="N216" s="23" t="s">
        <v>122</v>
      </c>
    </row>
    <row r="217" spans="1:14" x14ac:dyDescent="0.25">
      <c r="A217" s="33" t="s">
        <v>110</v>
      </c>
      <c r="B217" s="15"/>
      <c r="C217" s="16">
        <v>9196</v>
      </c>
      <c r="D217" s="16">
        <v>0</v>
      </c>
      <c r="E217" s="16">
        <v>3919</v>
      </c>
      <c r="F217" s="16">
        <v>0</v>
      </c>
      <c r="G217" s="16">
        <v>-174</v>
      </c>
      <c r="H217" s="16">
        <v>5069</v>
      </c>
      <c r="I217" s="16">
        <v>5834</v>
      </c>
      <c r="J217" s="15"/>
      <c r="K217" s="15"/>
      <c r="L217" s="16">
        <v>233.17400000000001</v>
      </c>
      <c r="N217" s="23" t="s">
        <v>123</v>
      </c>
    </row>
    <row r="218" spans="1:14" x14ac:dyDescent="0.25">
      <c r="A218" s="33" t="s">
        <v>111</v>
      </c>
      <c r="B218" s="15"/>
      <c r="C218" s="16">
        <v>7618</v>
      </c>
      <c r="D218" s="16">
        <v>199</v>
      </c>
      <c r="E218" s="16">
        <v>1813</v>
      </c>
      <c r="F218" s="16">
        <v>0</v>
      </c>
      <c r="G218" s="16">
        <v>-2012</v>
      </c>
      <c r="H218" s="16">
        <v>4131</v>
      </c>
      <c r="I218" s="16">
        <v>7846</v>
      </c>
      <c r="J218" s="15"/>
      <c r="K218" s="15"/>
      <c r="L218" s="16">
        <v>190.02600000000001</v>
      </c>
      <c r="N218" s="23" t="s">
        <v>124</v>
      </c>
    </row>
    <row r="219" spans="1:14" x14ac:dyDescent="0.25">
      <c r="A219" s="33" t="s">
        <v>112</v>
      </c>
      <c r="B219" s="15"/>
      <c r="C219" s="16">
        <v>6565</v>
      </c>
      <c r="D219" s="16">
        <v>1438</v>
      </c>
      <c r="E219" s="16">
        <v>3601</v>
      </c>
      <c r="F219" s="16">
        <v>0</v>
      </c>
      <c r="G219" s="16">
        <v>3166</v>
      </c>
      <c r="H219" s="16">
        <v>8336</v>
      </c>
      <c r="I219" s="16">
        <v>4680</v>
      </c>
      <c r="J219" s="15"/>
      <c r="K219" s="15"/>
      <c r="L219" s="16">
        <v>383.45600000000002</v>
      </c>
      <c r="N219" s="23" t="s">
        <v>125</v>
      </c>
    </row>
    <row r="220" spans="1:14" ht="13" thickBot="1" x14ac:dyDescent="0.3">
      <c r="A220" s="41" t="s">
        <v>113</v>
      </c>
      <c r="C220" s="42">
        <v>10065</v>
      </c>
      <c r="D220" s="42">
        <v>162</v>
      </c>
      <c r="E220" s="42">
        <v>3559</v>
      </c>
      <c r="F220" s="42">
        <v>0</v>
      </c>
      <c r="G220" s="42">
        <v>-3012</v>
      </c>
      <c r="H220" s="42">
        <v>4061</v>
      </c>
      <c r="I220" s="42">
        <v>7692</v>
      </c>
      <c r="J220" s="2"/>
      <c r="K220" s="2"/>
      <c r="L220" s="42">
        <v>186.80600000000001</v>
      </c>
      <c r="N220" s="43" t="s">
        <v>113</v>
      </c>
    </row>
    <row r="221" spans="1:14" ht="13" x14ac:dyDescent="0.3">
      <c r="A221" s="37">
        <v>2008</v>
      </c>
      <c r="B221" s="15"/>
      <c r="C221" s="16"/>
      <c r="D221" s="16"/>
      <c r="E221" s="16"/>
      <c r="F221" s="16"/>
      <c r="G221" s="16"/>
      <c r="H221" s="16"/>
      <c r="I221" s="16"/>
      <c r="M221" s="3"/>
      <c r="N221" s="37">
        <v>2008</v>
      </c>
    </row>
    <row r="222" spans="1:14" x14ac:dyDescent="0.25">
      <c r="A222" s="33" t="s">
        <v>102</v>
      </c>
      <c r="B222" s="15"/>
      <c r="C222" s="16">
        <v>5321</v>
      </c>
      <c r="D222" s="16">
        <v>2849</v>
      </c>
      <c r="E222" s="16">
        <v>3166</v>
      </c>
      <c r="F222" s="16">
        <v>0</v>
      </c>
      <c r="G222" s="16">
        <v>290</v>
      </c>
      <c r="H222" s="16">
        <v>5482</v>
      </c>
      <c r="I222" s="16">
        <v>7402</v>
      </c>
      <c r="J222" s="15"/>
      <c r="K222" s="15"/>
      <c r="L222" s="16">
        <v>252.172</v>
      </c>
      <c r="N222" s="23" t="s">
        <v>115</v>
      </c>
    </row>
    <row r="223" spans="1:14" x14ac:dyDescent="0.25">
      <c r="A223" s="33" t="s">
        <v>103</v>
      </c>
      <c r="B223" s="15"/>
      <c r="C223" s="16">
        <v>6901</v>
      </c>
      <c r="D223" s="16">
        <v>1173</v>
      </c>
      <c r="E223" s="16">
        <v>5224</v>
      </c>
      <c r="F223" s="16">
        <v>0</v>
      </c>
      <c r="G223" s="16">
        <v>1629</v>
      </c>
      <c r="H223" s="16">
        <v>4578</v>
      </c>
      <c r="I223" s="16">
        <v>5773</v>
      </c>
      <c r="J223" s="15"/>
      <c r="K223" s="15"/>
      <c r="L223" s="16">
        <v>210.58799999999999</v>
      </c>
      <c r="N223" s="23" t="s">
        <v>116</v>
      </c>
    </row>
    <row r="224" spans="1:14" x14ac:dyDescent="0.25">
      <c r="A224" s="33" t="s">
        <v>104</v>
      </c>
      <c r="B224" s="15"/>
      <c r="C224" s="16">
        <v>5404</v>
      </c>
      <c r="D224" s="16">
        <v>3004</v>
      </c>
      <c r="E224" s="16">
        <v>2666</v>
      </c>
      <c r="F224" s="16">
        <v>0</v>
      </c>
      <c r="G224" s="16">
        <v>-1120</v>
      </c>
      <c r="H224" s="16">
        <v>4732</v>
      </c>
      <c r="I224" s="16">
        <v>6893</v>
      </c>
      <c r="J224" s="15"/>
      <c r="K224" s="15"/>
      <c r="L224" s="16">
        <v>217.672</v>
      </c>
      <c r="N224" s="23" t="s">
        <v>117</v>
      </c>
    </row>
    <row r="225" spans="1:15" x14ac:dyDescent="0.25">
      <c r="A225" s="33" t="s">
        <v>105</v>
      </c>
      <c r="B225" s="15"/>
      <c r="C225" s="16">
        <v>7358</v>
      </c>
      <c r="D225" s="16">
        <v>3186</v>
      </c>
      <c r="E225" s="16">
        <v>8233</v>
      </c>
      <c r="F225" s="16">
        <v>0</v>
      </c>
      <c r="G225" s="16">
        <v>3074</v>
      </c>
      <c r="H225" s="16">
        <v>4116</v>
      </c>
      <c r="I225" s="16">
        <v>3819</v>
      </c>
      <c r="J225" s="15"/>
      <c r="K225" s="15"/>
      <c r="L225" s="16">
        <v>189.33600000000001</v>
      </c>
      <c r="N225" s="23" t="s">
        <v>118</v>
      </c>
    </row>
    <row r="226" spans="1:15" x14ac:dyDescent="0.25">
      <c r="A226" s="33" t="s">
        <v>106</v>
      </c>
      <c r="B226" s="15"/>
      <c r="C226" s="16">
        <v>14042</v>
      </c>
      <c r="D226" s="16">
        <v>1591</v>
      </c>
      <c r="E226" s="16">
        <v>9226</v>
      </c>
      <c r="F226" s="16">
        <v>0</v>
      </c>
      <c r="G226" s="16">
        <v>-1107</v>
      </c>
      <c r="H226" s="16">
        <v>5297</v>
      </c>
      <c r="I226" s="16">
        <v>4926</v>
      </c>
      <c r="J226" s="15"/>
      <c r="K226" s="15"/>
      <c r="L226" s="16">
        <v>243.66200000000001</v>
      </c>
      <c r="N226" s="23" t="s">
        <v>119</v>
      </c>
    </row>
    <row r="227" spans="1:15" x14ac:dyDescent="0.25">
      <c r="A227" s="33" t="s">
        <v>107</v>
      </c>
      <c r="B227" s="15"/>
      <c r="C227" s="16">
        <v>14276</v>
      </c>
      <c r="D227" s="16">
        <v>1702</v>
      </c>
      <c r="E227" s="16">
        <v>8941</v>
      </c>
      <c r="F227" s="16">
        <v>0</v>
      </c>
      <c r="G227" s="16">
        <v>-1661</v>
      </c>
      <c r="H227" s="16">
        <v>5479</v>
      </c>
      <c r="I227" s="16">
        <v>6587</v>
      </c>
      <c r="J227" s="15"/>
      <c r="K227" s="15"/>
      <c r="L227" s="16">
        <v>252.03399999999999</v>
      </c>
      <c r="N227" s="23" t="s">
        <v>120</v>
      </c>
    </row>
    <row r="228" spans="1:15" x14ac:dyDescent="0.25">
      <c r="A228" s="33" t="s">
        <v>108</v>
      </c>
      <c r="B228" s="15"/>
      <c r="C228" s="16">
        <v>15791</v>
      </c>
      <c r="D228" s="16">
        <v>258</v>
      </c>
      <c r="E228" s="16">
        <v>13462</v>
      </c>
      <c r="F228" s="16">
        <v>0</v>
      </c>
      <c r="G228" s="16">
        <v>2939</v>
      </c>
      <c r="H228" s="16">
        <v>4619</v>
      </c>
      <c r="I228" s="16">
        <v>3648</v>
      </c>
      <c r="J228" s="15"/>
      <c r="K228" s="15"/>
      <c r="L228" s="16">
        <v>212.47399999999999</v>
      </c>
      <c r="N228" s="23" t="s">
        <v>121</v>
      </c>
    </row>
    <row r="229" spans="1:15" x14ac:dyDescent="0.25">
      <c r="A229" s="33" t="s">
        <v>109</v>
      </c>
      <c r="B229" s="15"/>
      <c r="C229" s="16">
        <v>13326</v>
      </c>
      <c r="D229" s="16">
        <v>475</v>
      </c>
      <c r="E229" s="16">
        <v>8593</v>
      </c>
      <c r="F229" s="16">
        <v>0</v>
      </c>
      <c r="G229" s="16">
        <v>-214</v>
      </c>
      <c r="H229" s="16">
        <v>5462</v>
      </c>
      <c r="I229" s="16">
        <v>3862</v>
      </c>
      <c r="J229" s="15"/>
      <c r="K229" s="15"/>
      <c r="L229" s="16">
        <v>251.25200000000001</v>
      </c>
      <c r="N229" s="23" t="s">
        <v>122</v>
      </c>
    </row>
    <row r="230" spans="1:15" x14ac:dyDescent="0.25">
      <c r="A230" s="33" t="s">
        <v>110</v>
      </c>
      <c r="B230" s="15"/>
      <c r="C230" s="16">
        <v>6632</v>
      </c>
      <c r="D230" s="16">
        <v>0</v>
      </c>
      <c r="E230" s="16">
        <v>1526</v>
      </c>
      <c r="F230" s="16">
        <v>0</v>
      </c>
      <c r="G230" s="16">
        <v>236</v>
      </c>
      <c r="H230" s="16">
        <v>5493</v>
      </c>
      <c r="I230" s="16">
        <v>3626</v>
      </c>
      <c r="J230" s="15"/>
      <c r="K230" s="15"/>
      <c r="L230" s="16">
        <v>252.678</v>
      </c>
      <c r="N230" s="23" t="s">
        <v>123</v>
      </c>
    </row>
    <row r="231" spans="1:15" x14ac:dyDescent="0.25">
      <c r="A231" s="33" t="s">
        <v>111</v>
      </c>
      <c r="B231" s="15"/>
      <c r="C231" s="16">
        <v>9851</v>
      </c>
      <c r="D231" s="16">
        <v>0</v>
      </c>
      <c r="E231" s="16">
        <v>3621</v>
      </c>
      <c r="F231" s="16">
        <v>0</v>
      </c>
      <c r="G231" s="16">
        <v>-1042</v>
      </c>
      <c r="H231" s="16">
        <v>5091</v>
      </c>
      <c r="I231" s="16">
        <v>4668</v>
      </c>
      <c r="J231" s="15"/>
      <c r="K231" s="15"/>
      <c r="L231" s="16">
        <v>234.18600000000001</v>
      </c>
      <c r="N231" s="23" t="s">
        <v>124</v>
      </c>
    </row>
    <row r="232" spans="1:15" x14ac:dyDescent="0.25">
      <c r="A232" s="33" t="s">
        <v>112</v>
      </c>
      <c r="B232" s="15"/>
      <c r="C232" s="16">
        <v>9377</v>
      </c>
      <c r="D232" s="16">
        <v>0</v>
      </c>
      <c r="E232" s="16">
        <v>1883</v>
      </c>
      <c r="F232" s="16">
        <v>0</v>
      </c>
      <c r="G232" s="16">
        <v>-3216</v>
      </c>
      <c r="H232" s="16">
        <v>4412</v>
      </c>
      <c r="I232" s="16">
        <v>7884</v>
      </c>
      <c r="J232" s="15"/>
      <c r="K232" s="15"/>
      <c r="L232" s="16">
        <v>202.952</v>
      </c>
      <c r="N232" s="23" t="s">
        <v>125</v>
      </c>
    </row>
    <row r="233" spans="1:15" ht="13" thickBot="1" x14ac:dyDescent="0.3">
      <c r="A233" s="41" t="s">
        <v>113</v>
      </c>
      <c r="C233" s="42">
        <v>5926</v>
      </c>
      <c r="D233" s="42">
        <v>0</v>
      </c>
      <c r="E233" s="42">
        <v>2380</v>
      </c>
      <c r="F233" s="42">
        <v>0</v>
      </c>
      <c r="G233" s="42">
        <v>11</v>
      </c>
      <c r="H233" s="42">
        <v>4292</v>
      </c>
      <c r="I233" s="42">
        <v>7873</v>
      </c>
      <c r="J233" s="2"/>
      <c r="K233" s="2"/>
      <c r="L233" s="42">
        <v>197.43199999999999</v>
      </c>
      <c r="N233" s="43" t="s">
        <v>113</v>
      </c>
    </row>
    <row r="234" spans="1:15" ht="13" x14ac:dyDescent="0.3">
      <c r="A234" s="37">
        <v>2009</v>
      </c>
      <c r="B234" s="15"/>
      <c r="C234" s="16"/>
      <c r="D234" s="16"/>
      <c r="E234" s="16"/>
      <c r="F234" s="16"/>
      <c r="G234" s="16"/>
      <c r="H234" s="16"/>
      <c r="I234" s="16"/>
      <c r="M234" s="3"/>
      <c r="N234" s="37">
        <v>2009</v>
      </c>
    </row>
    <row r="235" spans="1:15" x14ac:dyDescent="0.25">
      <c r="A235" s="33" t="s">
        <v>102</v>
      </c>
      <c r="B235" s="16"/>
      <c r="C235" s="16">
        <v>10800</v>
      </c>
      <c r="D235" s="16">
        <v>0</v>
      </c>
      <c r="E235" s="16">
        <v>7123</v>
      </c>
      <c r="F235" s="16">
        <v>0</v>
      </c>
      <c r="G235" s="16">
        <v>438</v>
      </c>
      <c r="H235" s="16">
        <v>4240</v>
      </c>
      <c r="I235" s="16">
        <v>7435</v>
      </c>
      <c r="J235" s="15"/>
      <c r="K235" s="15"/>
      <c r="L235" s="16">
        <v>195.04</v>
      </c>
      <c r="N235" s="23" t="s">
        <v>115</v>
      </c>
      <c r="O235" s="10"/>
    </row>
    <row r="236" spans="1:15" x14ac:dyDescent="0.25">
      <c r="A236" s="33" t="s">
        <v>103</v>
      </c>
      <c r="B236" s="15"/>
      <c r="C236" s="16">
        <v>11650</v>
      </c>
      <c r="D236" s="16">
        <v>0</v>
      </c>
      <c r="E236" s="16">
        <v>8813</v>
      </c>
      <c r="F236" s="16">
        <v>0</v>
      </c>
      <c r="G236" s="16">
        <v>1065</v>
      </c>
      <c r="H236" s="16">
        <v>3921</v>
      </c>
      <c r="I236" s="16">
        <v>6370</v>
      </c>
      <c r="J236" s="15"/>
      <c r="K236" s="15"/>
      <c r="L236" s="16">
        <v>180.36600000000001</v>
      </c>
      <c r="N236" s="23" t="s">
        <v>116</v>
      </c>
      <c r="O236" s="10"/>
    </row>
    <row r="237" spans="1:15" x14ac:dyDescent="0.25">
      <c r="A237" s="33" t="s">
        <v>104</v>
      </c>
      <c r="B237" s="15"/>
      <c r="C237" s="16">
        <v>15037</v>
      </c>
      <c r="D237" s="16">
        <v>0</v>
      </c>
      <c r="E237" s="16">
        <v>9401</v>
      </c>
      <c r="F237" s="16">
        <v>0</v>
      </c>
      <c r="G237" s="16">
        <v>-1596</v>
      </c>
      <c r="H237" s="16">
        <v>4191</v>
      </c>
      <c r="I237" s="16">
        <v>7966</v>
      </c>
      <c r="J237" s="15"/>
      <c r="K237" s="15"/>
      <c r="L237" s="16">
        <v>192.786</v>
      </c>
      <c r="N237" s="23" t="s">
        <v>117</v>
      </c>
      <c r="O237" s="10"/>
    </row>
    <row r="238" spans="1:15" x14ac:dyDescent="0.25">
      <c r="A238" s="33" t="s">
        <v>105</v>
      </c>
      <c r="B238" s="15"/>
      <c r="C238" s="16">
        <v>14149</v>
      </c>
      <c r="D238" s="16">
        <v>0</v>
      </c>
      <c r="E238" s="16">
        <v>11571</v>
      </c>
      <c r="F238" s="16">
        <v>0</v>
      </c>
      <c r="G238" s="16">
        <v>1859</v>
      </c>
      <c r="H238" s="16">
        <v>4186</v>
      </c>
      <c r="I238" s="16">
        <v>6107</v>
      </c>
      <c r="J238" s="15"/>
      <c r="K238" s="15"/>
      <c r="L238" s="16">
        <v>192.55600000000001</v>
      </c>
      <c r="N238" s="23" t="s">
        <v>118</v>
      </c>
      <c r="O238" s="10"/>
    </row>
    <row r="239" spans="1:15" x14ac:dyDescent="0.25">
      <c r="A239" s="33" t="s">
        <v>106</v>
      </c>
      <c r="B239" s="15"/>
      <c r="C239" s="16">
        <v>15943</v>
      </c>
      <c r="D239" s="16">
        <v>0</v>
      </c>
      <c r="E239" s="16">
        <v>12341</v>
      </c>
      <c r="F239" s="16">
        <v>0</v>
      </c>
      <c r="G239" s="16">
        <v>244</v>
      </c>
      <c r="H239" s="16">
        <v>4202</v>
      </c>
      <c r="I239" s="16">
        <v>5863</v>
      </c>
      <c r="J239" s="15"/>
      <c r="K239" s="15"/>
      <c r="L239" s="16">
        <v>193.292</v>
      </c>
      <c r="N239" s="23" t="s">
        <v>119</v>
      </c>
      <c r="O239" s="10"/>
    </row>
    <row r="240" spans="1:15" x14ac:dyDescent="0.25">
      <c r="A240" s="33" t="s">
        <v>107</v>
      </c>
      <c r="B240" s="15"/>
      <c r="C240" s="16">
        <v>11962</v>
      </c>
      <c r="D240" s="16">
        <v>656</v>
      </c>
      <c r="E240" s="16">
        <v>8337</v>
      </c>
      <c r="F240" s="16">
        <v>0</v>
      </c>
      <c r="G240" s="16">
        <v>579</v>
      </c>
      <c r="H240" s="16">
        <v>4923</v>
      </c>
      <c r="I240" s="16">
        <v>5284</v>
      </c>
      <c r="J240" s="15"/>
      <c r="K240" s="15"/>
      <c r="L240" s="16">
        <v>226.458</v>
      </c>
      <c r="N240" s="23" t="s">
        <v>120</v>
      </c>
      <c r="O240" s="10"/>
    </row>
    <row r="241" spans="1:15" x14ac:dyDescent="0.25">
      <c r="A241" s="33" t="s">
        <v>108</v>
      </c>
      <c r="B241" s="15"/>
      <c r="C241" s="16">
        <v>18182</v>
      </c>
      <c r="D241" s="16">
        <v>0</v>
      </c>
      <c r="E241" s="16">
        <v>11946</v>
      </c>
      <c r="F241" s="16">
        <v>0</v>
      </c>
      <c r="G241" s="16">
        <v>-2191</v>
      </c>
      <c r="H241" s="16">
        <v>3851</v>
      </c>
      <c r="I241" s="16">
        <v>7475</v>
      </c>
      <c r="J241" s="15"/>
      <c r="K241" s="15"/>
      <c r="L241" s="16">
        <v>177.14599999999999</v>
      </c>
      <c r="N241" s="23" t="s">
        <v>121</v>
      </c>
      <c r="O241" s="10"/>
    </row>
    <row r="242" spans="1:15" x14ac:dyDescent="0.25">
      <c r="A242" s="33" t="s">
        <v>109</v>
      </c>
      <c r="B242" s="15"/>
      <c r="C242" s="16">
        <v>10114</v>
      </c>
      <c r="D242" s="16">
        <v>839</v>
      </c>
      <c r="E242" s="16">
        <v>9712</v>
      </c>
      <c r="F242" s="16">
        <v>0</v>
      </c>
      <c r="G242" s="16">
        <v>3505</v>
      </c>
      <c r="H242" s="16">
        <v>5084</v>
      </c>
      <c r="I242" s="16">
        <v>3970</v>
      </c>
      <c r="J242" s="15"/>
      <c r="K242" s="15"/>
      <c r="L242" s="16">
        <v>233.864</v>
      </c>
      <c r="N242" s="23" t="s">
        <v>122</v>
      </c>
      <c r="O242" s="10"/>
    </row>
    <row r="243" spans="1:15" x14ac:dyDescent="0.25">
      <c r="A243" s="33" t="s">
        <v>110</v>
      </c>
      <c r="B243" s="15"/>
      <c r="C243" s="16">
        <v>4399</v>
      </c>
      <c r="D243" s="16">
        <v>1639</v>
      </c>
      <c r="E243" s="16">
        <v>705</v>
      </c>
      <c r="F243" s="16">
        <v>0</v>
      </c>
      <c r="G243" s="16">
        <v>-1130</v>
      </c>
      <c r="H243" s="16">
        <v>4174</v>
      </c>
      <c r="I243" s="16">
        <v>5100</v>
      </c>
      <c r="J243" s="15"/>
      <c r="K243" s="15"/>
      <c r="L243" s="16">
        <v>192.00399999999999</v>
      </c>
      <c r="N243" s="23" t="s">
        <v>123</v>
      </c>
      <c r="O243" s="10"/>
    </row>
    <row r="244" spans="1:15" x14ac:dyDescent="0.25">
      <c r="A244" s="33" t="s">
        <v>111</v>
      </c>
      <c r="B244" s="15"/>
      <c r="C244" s="16">
        <v>4942</v>
      </c>
      <c r="D244" s="16">
        <v>1408</v>
      </c>
      <c r="E244" s="16">
        <v>1401</v>
      </c>
      <c r="F244" s="16">
        <v>0</v>
      </c>
      <c r="G244" s="16">
        <v>-496</v>
      </c>
      <c r="H244" s="16">
        <v>4550</v>
      </c>
      <c r="I244" s="16">
        <v>5596</v>
      </c>
      <c r="J244" s="15"/>
      <c r="K244" s="15"/>
      <c r="L244" s="16">
        <v>209.3</v>
      </c>
      <c r="N244" s="23" t="s">
        <v>124</v>
      </c>
      <c r="O244" s="10"/>
    </row>
    <row r="245" spans="1:15" x14ac:dyDescent="0.25">
      <c r="A245" s="33" t="s">
        <v>112</v>
      </c>
      <c r="B245" s="15"/>
      <c r="C245" s="16">
        <v>11721</v>
      </c>
      <c r="D245" s="16">
        <v>0</v>
      </c>
      <c r="E245" s="16">
        <v>8381</v>
      </c>
      <c r="F245" s="16">
        <v>0</v>
      </c>
      <c r="G245" s="16">
        <v>476</v>
      </c>
      <c r="H245" s="16">
        <v>3830</v>
      </c>
      <c r="I245" s="16">
        <v>5120</v>
      </c>
      <c r="J245" s="15"/>
      <c r="K245" s="15"/>
      <c r="L245" s="16">
        <v>176.18</v>
      </c>
      <c r="N245" s="23" t="s">
        <v>125</v>
      </c>
      <c r="O245" s="10"/>
    </row>
    <row r="246" spans="1:15" ht="13" thickBot="1" x14ac:dyDescent="0.3">
      <c r="A246" s="41" t="s">
        <v>113</v>
      </c>
      <c r="C246" s="42">
        <v>11116</v>
      </c>
      <c r="D246" s="42">
        <v>0</v>
      </c>
      <c r="E246" s="42">
        <v>7403</v>
      </c>
      <c r="F246" s="42">
        <v>0</v>
      </c>
      <c r="G246" s="42">
        <v>123</v>
      </c>
      <c r="H246" s="42">
        <v>3743</v>
      </c>
      <c r="I246" s="42">
        <v>4997</v>
      </c>
      <c r="J246" s="2"/>
      <c r="K246" s="2"/>
      <c r="L246" s="42">
        <v>172.178</v>
      </c>
      <c r="N246" s="43" t="s">
        <v>113</v>
      </c>
    </row>
    <row r="247" spans="1:15" ht="13" x14ac:dyDescent="0.3">
      <c r="A247" s="37">
        <v>2010</v>
      </c>
      <c r="B247" s="15"/>
      <c r="C247" s="16"/>
      <c r="D247" s="16"/>
      <c r="E247" s="16"/>
      <c r="F247" s="16"/>
      <c r="G247" s="16"/>
      <c r="H247" s="16"/>
      <c r="I247" s="16"/>
      <c r="M247" s="3"/>
      <c r="N247" s="37">
        <v>2010</v>
      </c>
    </row>
    <row r="248" spans="1:15" x14ac:dyDescent="0.25">
      <c r="A248" s="33" t="s">
        <v>102</v>
      </c>
      <c r="B248" s="15"/>
      <c r="C248" s="16">
        <v>11877</v>
      </c>
      <c r="D248" s="16">
        <v>0</v>
      </c>
      <c r="E248" s="16">
        <v>7787</v>
      </c>
      <c r="F248" s="16">
        <v>0</v>
      </c>
      <c r="G248" s="16">
        <v>-520</v>
      </c>
      <c r="H248" s="16">
        <v>4462</v>
      </c>
      <c r="I248" s="16">
        <v>5517</v>
      </c>
      <c r="J248" s="15"/>
      <c r="K248" s="15"/>
      <c r="L248" s="16">
        <v>205.25200000000001</v>
      </c>
      <c r="N248" s="23" t="s">
        <v>115</v>
      </c>
      <c r="O248" s="10"/>
    </row>
    <row r="249" spans="1:15" x14ac:dyDescent="0.25">
      <c r="A249" s="33" t="s">
        <v>103</v>
      </c>
      <c r="B249" s="15"/>
      <c r="C249" s="16">
        <v>11117</v>
      </c>
      <c r="D249" s="16">
        <v>1775</v>
      </c>
      <c r="E249" s="16">
        <v>9706</v>
      </c>
      <c r="F249" s="16">
        <v>0</v>
      </c>
      <c r="G249" s="16">
        <v>691</v>
      </c>
      <c r="H249" s="16">
        <v>4202</v>
      </c>
      <c r="I249" s="16">
        <v>4826</v>
      </c>
      <c r="J249" s="15"/>
      <c r="K249" s="15"/>
      <c r="L249" s="16">
        <v>193.292</v>
      </c>
      <c r="N249" s="23" t="s">
        <v>116</v>
      </c>
      <c r="O249" s="10"/>
    </row>
    <row r="250" spans="1:15" x14ac:dyDescent="0.25">
      <c r="A250" s="33" t="s">
        <v>104</v>
      </c>
      <c r="B250" s="15"/>
      <c r="C250" s="16">
        <v>16463</v>
      </c>
      <c r="D250" s="16">
        <v>0</v>
      </c>
      <c r="E250" s="16">
        <v>12535</v>
      </c>
      <c r="F250" s="16">
        <v>0</v>
      </c>
      <c r="G250" s="16">
        <v>327</v>
      </c>
      <c r="H250" s="16">
        <v>4538</v>
      </c>
      <c r="I250" s="16">
        <v>4499</v>
      </c>
      <c r="J250" s="15"/>
      <c r="K250" s="15"/>
      <c r="L250" s="16">
        <v>208.74799999999999</v>
      </c>
      <c r="N250" s="23" t="s">
        <v>117</v>
      </c>
      <c r="O250" s="10"/>
    </row>
    <row r="251" spans="1:15" x14ac:dyDescent="0.25">
      <c r="A251" s="33" t="s">
        <v>105</v>
      </c>
      <c r="B251" s="15"/>
      <c r="C251" s="16">
        <v>19169</v>
      </c>
      <c r="D251" s="16">
        <v>882</v>
      </c>
      <c r="E251" s="16">
        <v>12393</v>
      </c>
      <c r="F251" s="16">
        <v>0</v>
      </c>
      <c r="G251" s="16">
        <v>-4106</v>
      </c>
      <c r="H251" s="16">
        <v>3669</v>
      </c>
      <c r="I251" s="16">
        <v>8605</v>
      </c>
      <c r="J251" s="15"/>
      <c r="K251" s="15"/>
      <c r="L251" s="16">
        <v>168.774</v>
      </c>
      <c r="N251" s="23" t="s">
        <v>118</v>
      </c>
      <c r="O251" s="10"/>
    </row>
    <row r="252" spans="1:15" x14ac:dyDescent="0.25">
      <c r="A252" s="33" t="s">
        <v>106</v>
      </c>
      <c r="B252" s="15"/>
      <c r="C252" s="16">
        <v>19285</v>
      </c>
      <c r="D252" s="16">
        <v>0</v>
      </c>
      <c r="E252" s="16">
        <v>17833</v>
      </c>
      <c r="F252" s="16">
        <v>0</v>
      </c>
      <c r="G252" s="16">
        <v>2832</v>
      </c>
      <c r="H252" s="16">
        <v>4450</v>
      </c>
      <c r="I252" s="16">
        <v>5773</v>
      </c>
      <c r="J252" s="15"/>
      <c r="K252" s="15"/>
      <c r="L252" s="16">
        <v>204.7</v>
      </c>
      <c r="N252" s="23" t="s">
        <v>119</v>
      </c>
      <c r="O252" s="10"/>
    </row>
    <row r="253" spans="1:15" x14ac:dyDescent="0.25">
      <c r="A253" s="33" t="s">
        <v>107</v>
      </c>
      <c r="B253" s="15"/>
      <c r="C253" s="16">
        <v>20427</v>
      </c>
      <c r="D253" s="16">
        <v>0</v>
      </c>
      <c r="E253" s="16">
        <v>16160</v>
      </c>
      <c r="F253" s="16">
        <v>0</v>
      </c>
      <c r="G253" s="16">
        <v>128</v>
      </c>
      <c r="H253" s="16">
        <v>4520</v>
      </c>
      <c r="I253" s="16">
        <v>5645</v>
      </c>
      <c r="J253" s="15"/>
      <c r="K253" s="15"/>
      <c r="L253" s="16">
        <v>207.92</v>
      </c>
      <c r="N253" s="23" t="s">
        <v>120</v>
      </c>
      <c r="O253" s="10"/>
    </row>
    <row r="254" spans="1:15" x14ac:dyDescent="0.25">
      <c r="A254" s="33" t="s">
        <v>129</v>
      </c>
      <c r="B254" s="15"/>
      <c r="C254" s="16">
        <v>19766</v>
      </c>
      <c r="D254" s="16">
        <v>0</v>
      </c>
      <c r="E254" s="16">
        <v>17156</v>
      </c>
      <c r="F254" s="16">
        <v>0</v>
      </c>
      <c r="G254" s="16">
        <v>702</v>
      </c>
      <c r="H254" s="16">
        <v>3466</v>
      </c>
      <c r="I254" s="16">
        <v>4943</v>
      </c>
      <c r="J254" s="15"/>
      <c r="K254" s="15"/>
      <c r="L254" s="16">
        <v>159.43600000000001</v>
      </c>
      <c r="N254" s="23" t="s">
        <v>121</v>
      </c>
    </row>
    <row r="255" spans="1:15" x14ac:dyDescent="0.25">
      <c r="A255" s="33" t="s">
        <v>122</v>
      </c>
      <c r="C255" s="16">
        <v>14536</v>
      </c>
      <c r="D255" s="16">
        <v>1552</v>
      </c>
      <c r="E255" s="16">
        <v>8831</v>
      </c>
      <c r="F255" s="16">
        <v>0</v>
      </c>
      <c r="G255" s="16">
        <v>-2191</v>
      </c>
      <c r="H255" s="16">
        <v>5353</v>
      </c>
      <c r="I255" s="16">
        <v>7134</v>
      </c>
      <c r="J255" s="15"/>
      <c r="K255" s="15"/>
      <c r="L255" s="16">
        <v>246.238</v>
      </c>
      <c r="N255" s="23" t="s">
        <v>122</v>
      </c>
    </row>
    <row r="256" spans="1:15" x14ac:dyDescent="0.25">
      <c r="A256" s="33" t="s">
        <v>123</v>
      </c>
      <c r="C256" s="16">
        <v>2405</v>
      </c>
      <c r="D256" s="16">
        <v>2258</v>
      </c>
      <c r="E256" s="16">
        <v>63</v>
      </c>
      <c r="F256" s="16">
        <v>0</v>
      </c>
      <c r="G256" s="16">
        <v>-74</v>
      </c>
      <c r="H256" s="16">
        <v>4595</v>
      </c>
      <c r="I256" s="16">
        <v>7208</v>
      </c>
      <c r="J256" s="15"/>
      <c r="K256" s="15"/>
      <c r="L256" s="16">
        <v>211.37</v>
      </c>
      <c r="N256" s="23" t="s">
        <v>123</v>
      </c>
    </row>
    <row r="257" spans="1:14" x14ac:dyDescent="0.25">
      <c r="A257" s="33" t="s">
        <v>131</v>
      </c>
      <c r="C257" s="3">
        <v>1284</v>
      </c>
      <c r="D257" s="3">
        <v>800</v>
      </c>
      <c r="E257" s="3">
        <v>91</v>
      </c>
      <c r="F257" s="3">
        <v>0</v>
      </c>
      <c r="G257" s="3">
        <v>2093</v>
      </c>
      <c r="H257" s="16">
        <v>4077</v>
      </c>
      <c r="I257" s="16">
        <v>5115</v>
      </c>
      <c r="J257" s="15"/>
      <c r="K257" s="15"/>
      <c r="L257" s="16">
        <v>187.542</v>
      </c>
      <c r="N257" s="23" t="s">
        <v>124</v>
      </c>
    </row>
    <row r="258" spans="1:14" x14ac:dyDescent="0.25">
      <c r="A258" s="33" t="s">
        <v>125</v>
      </c>
      <c r="C258" s="3">
        <v>6261</v>
      </c>
      <c r="D258" s="3">
        <v>0</v>
      </c>
      <c r="E258" s="3">
        <v>1655</v>
      </c>
      <c r="F258" s="3">
        <v>0</v>
      </c>
      <c r="G258" s="3">
        <v>82</v>
      </c>
      <c r="H258" s="16">
        <v>4324</v>
      </c>
      <c r="I258" s="16">
        <v>5033</v>
      </c>
      <c r="J258" s="15"/>
      <c r="K258" s="15"/>
      <c r="L258" s="16">
        <v>198.904</v>
      </c>
      <c r="N258" s="23" t="s">
        <v>125</v>
      </c>
    </row>
    <row r="259" spans="1:14" ht="13" thickBot="1" x14ac:dyDescent="0.3">
      <c r="A259" s="41" t="s">
        <v>113</v>
      </c>
      <c r="C259" s="42">
        <v>9089</v>
      </c>
      <c r="D259" s="42">
        <v>0</v>
      </c>
      <c r="E259" s="42">
        <v>5093</v>
      </c>
      <c r="F259" s="42">
        <v>0</v>
      </c>
      <c r="G259" s="42">
        <v>778</v>
      </c>
      <c r="H259" s="42">
        <v>4709</v>
      </c>
      <c r="I259" s="42">
        <v>4255</v>
      </c>
      <c r="J259" s="2"/>
      <c r="K259" s="2"/>
      <c r="L259" s="42">
        <v>216.614</v>
      </c>
      <c r="N259" s="43" t="s">
        <v>113</v>
      </c>
    </row>
    <row r="260" spans="1:14" ht="13" x14ac:dyDescent="0.3">
      <c r="A260" s="37">
        <v>2011</v>
      </c>
      <c r="B260" s="15"/>
      <c r="C260" s="16"/>
      <c r="D260" s="16"/>
      <c r="E260" s="16"/>
      <c r="F260" s="16"/>
      <c r="G260" s="16"/>
      <c r="H260" s="16"/>
      <c r="I260" s="16"/>
      <c r="M260" s="3"/>
      <c r="N260" s="37">
        <v>2011</v>
      </c>
    </row>
    <row r="261" spans="1:14" x14ac:dyDescent="0.25">
      <c r="A261" s="33" t="s">
        <v>102</v>
      </c>
      <c r="C261" s="3">
        <v>9136</v>
      </c>
      <c r="D261" s="3">
        <v>0</v>
      </c>
      <c r="E261" s="3">
        <v>3434</v>
      </c>
      <c r="F261" s="3">
        <v>0</v>
      </c>
      <c r="G261" s="3">
        <v>-1812</v>
      </c>
      <c r="H261" s="16">
        <v>4014</v>
      </c>
      <c r="I261" s="16">
        <v>6067</v>
      </c>
      <c r="J261" s="15"/>
      <c r="K261" s="15"/>
      <c r="L261" s="16">
        <v>184.64400000000001</v>
      </c>
      <c r="N261" s="23" t="s">
        <v>115</v>
      </c>
    </row>
    <row r="262" spans="1:14" x14ac:dyDescent="0.25">
      <c r="A262" s="33" t="s">
        <v>103</v>
      </c>
      <c r="C262" s="3">
        <v>9105</v>
      </c>
      <c r="D262" s="3">
        <v>915</v>
      </c>
      <c r="E262" s="3">
        <v>7283</v>
      </c>
      <c r="F262" s="3">
        <v>0</v>
      </c>
      <c r="G262" s="3">
        <v>705</v>
      </c>
      <c r="H262" s="16">
        <v>3582</v>
      </c>
      <c r="I262" s="16">
        <v>5362</v>
      </c>
      <c r="J262" s="15"/>
      <c r="K262" s="15"/>
      <c r="L262" s="16">
        <v>164.77199999999999</v>
      </c>
      <c r="N262" s="23" t="s">
        <v>116</v>
      </c>
    </row>
    <row r="263" spans="1:14" x14ac:dyDescent="0.25">
      <c r="A263" s="33" t="s">
        <v>104</v>
      </c>
      <c r="C263" s="3">
        <v>6648</v>
      </c>
      <c r="D263" s="3">
        <v>2203</v>
      </c>
      <c r="E263" s="3">
        <v>3963</v>
      </c>
      <c r="F263" s="3">
        <v>0</v>
      </c>
      <c r="G263" s="3">
        <v>-842</v>
      </c>
      <c r="H263" s="16">
        <v>4115</v>
      </c>
      <c r="I263" s="16">
        <v>6204</v>
      </c>
      <c r="J263" s="15"/>
      <c r="K263" s="15"/>
      <c r="L263" s="16">
        <v>189.29</v>
      </c>
      <c r="N263" s="23" t="s">
        <v>117</v>
      </c>
    </row>
    <row r="264" spans="1:14" x14ac:dyDescent="0.25">
      <c r="A264" s="33" t="s">
        <v>105</v>
      </c>
      <c r="C264" s="3">
        <v>9185</v>
      </c>
      <c r="D264" s="3">
        <v>1128</v>
      </c>
      <c r="E264" s="3">
        <v>7017</v>
      </c>
      <c r="F264" s="3">
        <v>0</v>
      </c>
      <c r="G264" s="3">
        <v>-1638</v>
      </c>
      <c r="H264" s="16">
        <v>3508</v>
      </c>
      <c r="I264" s="16">
        <v>7842</v>
      </c>
      <c r="J264" s="15"/>
      <c r="K264" s="15"/>
      <c r="L264" s="16">
        <v>161.36799999999999</v>
      </c>
      <c r="N264" s="23" t="s">
        <v>118</v>
      </c>
    </row>
    <row r="265" spans="1:14" x14ac:dyDescent="0.25">
      <c r="A265" s="33" t="s">
        <v>137</v>
      </c>
      <c r="C265" s="3">
        <v>17571</v>
      </c>
      <c r="D265" s="3">
        <v>0</v>
      </c>
      <c r="E265" s="3">
        <v>14482</v>
      </c>
      <c r="F265" s="3">
        <v>0</v>
      </c>
      <c r="G265" s="3">
        <v>1349</v>
      </c>
      <c r="H265" s="16">
        <v>4445</v>
      </c>
      <c r="I265" s="16">
        <v>6493</v>
      </c>
      <c r="J265" s="15"/>
      <c r="K265" s="15"/>
      <c r="L265" s="16">
        <v>204.47</v>
      </c>
      <c r="N265" s="23" t="s">
        <v>119</v>
      </c>
    </row>
    <row r="266" spans="1:14" x14ac:dyDescent="0.25">
      <c r="A266" s="33" t="s">
        <v>138</v>
      </c>
      <c r="C266" s="3">
        <v>16594</v>
      </c>
      <c r="D266" s="3">
        <v>0</v>
      </c>
      <c r="E266" s="3">
        <v>13786</v>
      </c>
      <c r="F266" s="3">
        <v>0</v>
      </c>
      <c r="G266" s="3">
        <v>1447</v>
      </c>
      <c r="H266" s="16">
        <v>4382</v>
      </c>
      <c r="I266" s="16">
        <v>5046</v>
      </c>
      <c r="J266" s="15"/>
      <c r="K266" s="15"/>
      <c r="L266" s="16">
        <v>201.572</v>
      </c>
      <c r="N266" s="23" t="s">
        <v>120</v>
      </c>
    </row>
    <row r="267" spans="1:14" x14ac:dyDescent="0.25">
      <c r="A267" s="33" t="s">
        <v>129</v>
      </c>
      <c r="C267" s="3">
        <v>16465</v>
      </c>
      <c r="D267" s="3">
        <v>0</v>
      </c>
      <c r="E267" s="3">
        <v>12590</v>
      </c>
      <c r="F267" s="3">
        <v>0</v>
      </c>
      <c r="G267" s="3">
        <v>-492</v>
      </c>
      <c r="H267" s="16">
        <v>3514</v>
      </c>
      <c r="I267" s="16">
        <v>5538</v>
      </c>
      <c r="J267" s="15"/>
      <c r="K267" s="15"/>
      <c r="L267" s="16">
        <v>161.64400000000001</v>
      </c>
      <c r="N267" s="23" t="s">
        <v>121</v>
      </c>
    </row>
    <row r="268" spans="1:14" x14ac:dyDescent="0.25">
      <c r="A268" s="33" t="s">
        <v>122</v>
      </c>
      <c r="C268" s="3">
        <v>17438</v>
      </c>
      <c r="D268" s="3">
        <v>38</v>
      </c>
      <c r="E268" s="3">
        <v>10645</v>
      </c>
      <c r="F268" s="3">
        <v>0</v>
      </c>
      <c r="G268" s="3">
        <v>-1604</v>
      </c>
      <c r="H268" s="16">
        <v>5376</v>
      </c>
      <c r="I268" s="16">
        <v>7142</v>
      </c>
      <c r="J268" s="15"/>
      <c r="K268" s="15"/>
      <c r="L268" s="16">
        <v>247.29599999999999</v>
      </c>
      <c r="N268" s="23" t="s">
        <v>122</v>
      </c>
    </row>
    <row r="269" spans="1:14" x14ac:dyDescent="0.25">
      <c r="A269" s="33" t="s">
        <v>123</v>
      </c>
      <c r="C269" s="3">
        <v>7031</v>
      </c>
      <c r="D269" s="3">
        <v>526</v>
      </c>
      <c r="E269" s="3">
        <v>5150</v>
      </c>
      <c r="F269" s="3">
        <v>0</v>
      </c>
      <c r="G269" s="3">
        <v>2188</v>
      </c>
      <c r="H269" s="16">
        <v>4543</v>
      </c>
      <c r="I269" s="16">
        <v>4954</v>
      </c>
      <c r="J269" s="15"/>
      <c r="K269" s="15"/>
      <c r="L269" s="16">
        <v>208.97800000000001</v>
      </c>
      <c r="N269" s="23" t="s">
        <v>123</v>
      </c>
    </row>
    <row r="270" spans="1:14" x14ac:dyDescent="0.25">
      <c r="A270" s="33" t="s">
        <v>131</v>
      </c>
      <c r="C270" s="3">
        <v>7267</v>
      </c>
      <c r="D270" s="3">
        <v>353</v>
      </c>
      <c r="E270" s="3">
        <v>3390</v>
      </c>
      <c r="F270" s="3">
        <v>0</v>
      </c>
      <c r="G270" s="3">
        <v>-1140</v>
      </c>
      <c r="H270" s="16">
        <v>3829</v>
      </c>
      <c r="I270" s="16">
        <v>6094</v>
      </c>
      <c r="J270" s="15"/>
      <c r="K270" s="15"/>
      <c r="L270" s="16">
        <v>176.13399999999999</v>
      </c>
      <c r="N270" s="23" t="s">
        <v>124</v>
      </c>
    </row>
    <row r="271" spans="1:14" x14ac:dyDescent="0.25">
      <c r="A271" s="33" t="s">
        <v>125</v>
      </c>
      <c r="C271" s="3">
        <v>4903</v>
      </c>
      <c r="D271" s="3">
        <v>2519</v>
      </c>
      <c r="E271" s="3">
        <v>1794</v>
      </c>
      <c r="F271" s="3">
        <v>0</v>
      </c>
      <c r="G271" s="3">
        <v>1528</v>
      </c>
      <c r="H271" s="16">
        <v>4272</v>
      </c>
      <c r="I271" s="16">
        <v>4566</v>
      </c>
      <c r="J271" s="15"/>
      <c r="K271" s="15"/>
      <c r="L271" s="16">
        <v>196.512</v>
      </c>
      <c r="N271" s="23" t="s">
        <v>125</v>
      </c>
    </row>
    <row r="272" spans="1:14" ht="13" thickBot="1" x14ac:dyDescent="0.3">
      <c r="A272" s="41" t="s">
        <v>113</v>
      </c>
      <c r="C272" s="42">
        <v>10459</v>
      </c>
      <c r="D272" s="42">
        <v>78</v>
      </c>
      <c r="E272" s="42">
        <v>9507</v>
      </c>
      <c r="F272" s="42">
        <v>0</v>
      </c>
      <c r="G272" s="42">
        <v>594</v>
      </c>
      <c r="H272" s="42">
        <v>4692</v>
      </c>
      <c r="I272" s="42">
        <v>3972</v>
      </c>
      <c r="J272" s="2"/>
      <c r="K272" s="2"/>
      <c r="L272" s="42">
        <v>215.83199999999999</v>
      </c>
      <c r="N272" s="43" t="s">
        <v>113</v>
      </c>
    </row>
    <row r="273" spans="1:14" ht="13" x14ac:dyDescent="0.3">
      <c r="A273" s="37">
        <v>2012</v>
      </c>
      <c r="B273" s="15"/>
      <c r="C273" s="16"/>
      <c r="D273" s="16"/>
      <c r="E273" s="16"/>
      <c r="F273" s="16"/>
      <c r="G273" s="16"/>
      <c r="H273" s="16"/>
      <c r="I273" s="16"/>
      <c r="M273" s="3"/>
      <c r="N273" s="37">
        <v>2012</v>
      </c>
    </row>
    <row r="274" spans="1:14" x14ac:dyDescent="0.25">
      <c r="A274" s="33" t="s">
        <v>153</v>
      </c>
      <c r="C274" s="3">
        <v>14873</v>
      </c>
      <c r="D274" s="3">
        <v>0</v>
      </c>
      <c r="E274" s="3">
        <v>8269</v>
      </c>
      <c r="F274" s="3">
        <v>0</v>
      </c>
      <c r="G274" s="3">
        <v>-3086</v>
      </c>
      <c r="H274" s="16">
        <v>4502</v>
      </c>
      <c r="I274" s="16">
        <v>7058</v>
      </c>
      <c r="J274" s="15"/>
      <c r="K274" s="15"/>
      <c r="L274" s="16">
        <v>207.09200000000001</v>
      </c>
      <c r="N274" s="23" t="s">
        <v>115</v>
      </c>
    </row>
    <row r="275" spans="1:14" x14ac:dyDescent="0.25">
      <c r="A275" s="33" t="s">
        <v>154</v>
      </c>
      <c r="C275" s="3">
        <v>12528</v>
      </c>
      <c r="D275" s="3">
        <v>0</v>
      </c>
      <c r="E275" s="3">
        <v>8645</v>
      </c>
      <c r="F275" s="3">
        <v>0</v>
      </c>
      <c r="G275" s="3">
        <v>222</v>
      </c>
      <c r="H275" s="16">
        <v>5053</v>
      </c>
      <c r="I275" s="16">
        <v>6836</v>
      </c>
      <c r="J275" s="15"/>
      <c r="K275" s="15"/>
      <c r="L275" s="16">
        <v>232.43799999999999</v>
      </c>
      <c r="N275" s="23" t="s">
        <v>116</v>
      </c>
    </row>
    <row r="276" spans="1:14" x14ac:dyDescent="0.25">
      <c r="A276" s="33" t="s">
        <v>155</v>
      </c>
      <c r="C276" s="3">
        <v>14627</v>
      </c>
      <c r="D276" s="3">
        <v>0</v>
      </c>
      <c r="E276" s="3">
        <v>12709</v>
      </c>
      <c r="F276" s="3">
        <v>0</v>
      </c>
      <c r="G276" s="3">
        <v>1742</v>
      </c>
      <c r="H276" s="16">
        <v>4581</v>
      </c>
      <c r="I276" s="16">
        <v>5094</v>
      </c>
      <c r="J276" s="15"/>
      <c r="K276" s="15"/>
      <c r="L276" s="16">
        <v>210.726</v>
      </c>
      <c r="N276" s="23" t="s">
        <v>117</v>
      </c>
    </row>
    <row r="277" spans="1:14" x14ac:dyDescent="0.25">
      <c r="A277" s="33" t="s">
        <v>118</v>
      </c>
      <c r="C277" s="3">
        <v>17828</v>
      </c>
      <c r="D277" s="3">
        <v>0</v>
      </c>
      <c r="E277" s="3">
        <v>12200</v>
      </c>
      <c r="F277" s="3">
        <v>0</v>
      </c>
      <c r="G277" s="3">
        <v>-1554</v>
      </c>
      <c r="H277" s="16">
        <v>5350</v>
      </c>
      <c r="I277" s="16">
        <v>6648</v>
      </c>
      <c r="J277" s="15"/>
      <c r="K277" s="15"/>
      <c r="L277" s="16">
        <v>246.1</v>
      </c>
      <c r="N277" s="23" t="s">
        <v>118</v>
      </c>
    </row>
    <row r="278" spans="1:14" x14ac:dyDescent="0.25">
      <c r="A278" s="33" t="s">
        <v>137</v>
      </c>
      <c r="C278" s="3">
        <v>12407</v>
      </c>
      <c r="D278" s="3">
        <v>0</v>
      </c>
      <c r="E278" s="3">
        <v>10659</v>
      </c>
      <c r="F278" s="3">
        <v>0</v>
      </c>
      <c r="G278" s="3">
        <v>2017</v>
      </c>
      <c r="H278" s="16">
        <v>4634</v>
      </c>
      <c r="I278" s="16">
        <v>4631</v>
      </c>
      <c r="J278" s="15"/>
      <c r="K278" s="15"/>
      <c r="L278" s="16">
        <v>213.16399999999999</v>
      </c>
      <c r="N278" s="23" t="s">
        <v>119</v>
      </c>
    </row>
    <row r="279" spans="1:14" x14ac:dyDescent="0.25">
      <c r="A279" s="33" t="s">
        <v>138</v>
      </c>
      <c r="C279" s="3">
        <v>15382</v>
      </c>
      <c r="D279" s="3">
        <v>2457</v>
      </c>
      <c r="E279" s="3">
        <v>12251</v>
      </c>
      <c r="F279" s="3">
        <v>0</v>
      </c>
      <c r="G279" s="3">
        <v>-2072</v>
      </c>
      <c r="H279" s="16">
        <v>4244</v>
      </c>
      <c r="I279" s="16">
        <v>6703</v>
      </c>
      <c r="J279" s="15"/>
      <c r="K279" s="15"/>
      <c r="L279" s="16">
        <v>195.22399999999999</v>
      </c>
      <c r="N279" s="23" t="s">
        <v>120</v>
      </c>
    </row>
    <row r="280" spans="1:14" x14ac:dyDescent="0.25">
      <c r="A280" s="33" t="s">
        <v>129</v>
      </c>
      <c r="C280" s="3">
        <v>18639</v>
      </c>
      <c r="D280" s="3">
        <v>0</v>
      </c>
      <c r="E280" s="3">
        <v>16055</v>
      </c>
      <c r="F280" s="3">
        <v>0</v>
      </c>
      <c r="G280" s="3">
        <v>1067</v>
      </c>
      <c r="H280" s="16">
        <v>3860</v>
      </c>
      <c r="I280" s="16">
        <v>5636</v>
      </c>
      <c r="J280" s="15"/>
      <c r="K280" s="15"/>
      <c r="L280" s="16">
        <v>177.56</v>
      </c>
      <c r="N280" s="23" t="s">
        <v>121</v>
      </c>
    </row>
    <row r="281" spans="1:14" x14ac:dyDescent="0.25">
      <c r="A281" s="33" t="s">
        <v>122</v>
      </c>
      <c r="C281" s="3">
        <v>16396</v>
      </c>
      <c r="D281" s="3">
        <v>0</v>
      </c>
      <c r="E281" s="3">
        <v>11473</v>
      </c>
      <c r="F281" s="3">
        <v>0</v>
      </c>
      <c r="G281" s="3">
        <v>-508</v>
      </c>
      <c r="H281" s="16">
        <v>5705</v>
      </c>
      <c r="I281" s="16">
        <v>6144</v>
      </c>
      <c r="J281" s="15"/>
      <c r="K281" s="15"/>
      <c r="L281" s="16">
        <v>262.43</v>
      </c>
      <c r="N281" s="23" t="s">
        <v>122</v>
      </c>
    </row>
    <row r="282" spans="1:14" x14ac:dyDescent="0.25">
      <c r="A282" s="33" t="s">
        <v>123</v>
      </c>
      <c r="C282" s="3">
        <v>9129</v>
      </c>
      <c r="D282" s="3">
        <v>0</v>
      </c>
      <c r="E282" s="3">
        <v>5500</v>
      </c>
      <c r="F282" s="3">
        <v>0</v>
      </c>
      <c r="G282" s="3">
        <v>293</v>
      </c>
      <c r="H282" s="16">
        <v>4283</v>
      </c>
      <c r="I282" s="16">
        <v>5851</v>
      </c>
      <c r="J282" s="15"/>
      <c r="K282" s="15"/>
      <c r="L282" s="16">
        <v>197.018</v>
      </c>
      <c r="N282" s="23" t="s">
        <v>123</v>
      </c>
    </row>
    <row r="283" spans="1:14" x14ac:dyDescent="0.25">
      <c r="A283" s="33" t="s">
        <v>131</v>
      </c>
      <c r="C283" s="3">
        <v>7793</v>
      </c>
      <c r="D283" s="3">
        <v>1678</v>
      </c>
      <c r="E283" s="3">
        <v>3277</v>
      </c>
      <c r="F283" s="3">
        <v>0</v>
      </c>
      <c r="G283" s="3">
        <v>-2205</v>
      </c>
      <c r="H283" s="16">
        <v>4076</v>
      </c>
      <c r="I283" s="16">
        <v>8056</v>
      </c>
      <c r="J283" s="15"/>
      <c r="K283" s="15"/>
      <c r="L283" s="16">
        <v>187.49600000000001</v>
      </c>
      <c r="N283" s="23" t="s">
        <v>124</v>
      </c>
    </row>
    <row r="284" spans="1:14" x14ac:dyDescent="0.25">
      <c r="A284" s="33" t="s">
        <v>125</v>
      </c>
      <c r="C284" s="3">
        <v>10322</v>
      </c>
      <c r="D284" s="3">
        <v>0</v>
      </c>
      <c r="E284" s="3">
        <v>5795</v>
      </c>
      <c r="F284" s="3">
        <v>0</v>
      </c>
      <c r="G284" s="3">
        <v>-522</v>
      </c>
      <c r="H284" s="16">
        <v>3907</v>
      </c>
      <c r="I284" s="16">
        <v>8578</v>
      </c>
      <c r="J284" s="15"/>
      <c r="K284" s="15"/>
      <c r="L284" s="16">
        <v>179.72200000000001</v>
      </c>
      <c r="N284" s="23" t="s">
        <v>125</v>
      </c>
    </row>
    <row r="285" spans="1:14" ht="13" thickBot="1" x14ac:dyDescent="0.3">
      <c r="A285" s="41" t="s">
        <v>113</v>
      </c>
      <c r="C285" s="42">
        <v>11937</v>
      </c>
      <c r="D285" s="42">
        <v>0</v>
      </c>
      <c r="E285" s="42">
        <v>12249</v>
      </c>
      <c r="F285" s="42">
        <v>0</v>
      </c>
      <c r="G285" s="42">
        <v>3928</v>
      </c>
      <c r="H285" s="42">
        <v>3500</v>
      </c>
      <c r="I285" s="42">
        <v>4650</v>
      </c>
      <c r="J285" s="2"/>
      <c r="K285" s="2"/>
      <c r="L285" s="42">
        <v>161</v>
      </c>
      <c r="N285" s="43" t="s">
        <v>113</v>
      </c>
    </row>
    <row r="286" spans="1:14" ht="13" x14ac:dyDescent="0.3">
      <c r="A286" s="37">
        <v>2013</v>
      </c>
      <c r="B286" s="15"/>
      <c r="C286" s="16"/>
      <c r="D286" s="16"/>
      <c r="E286" s="16"/>
      <c r="F286" s="16"/>
      <c r="G286" s="16"/>
      <c r="H286" s="16"/>
      <c r="I286" s="16"/>
      <c r="M286" s="3"/>
      <c r="N286" s="37">
        <v>2013</v>
      </c>
    </row>
    <row r="287" spans="1:14" x14ac:dyDescent="0.25">
      <c r="A287" s="33" t="s">
        <v>153</v>
      </c>
      <c r="C287" s="3">
        <v>7259</v>
      </c>
      <c r="D287" s="3">
        <v>0</v>
      </c>
      <c r="E287" s="3">
        <v>3617</v>
      </c>
      <c r="F287" s="3">
        <v>0</v>
      </c>
      <c r="G287" s="3">
        <v>409</v>
      </c>
      <c r="H287" s="16">
        <v>3929</v>
      </c>
      <c r="I287" s="16">
        <v>4241</v>
      </c>
      <c r="J287" s="15"/>
      <c r="K287" s="15"/>
      <c r="L287" s="16">
        <v>180.73400000000001</v>
      </c>
      <c r="N287" s="23" t="s">
        <v>115</v>
      </c>
    </row>
    <row r="288" spans="1:14" x14ac:dyDescent="0.25">
      <c r="A288" s="33" t="s">
        <v>154</v>
      </c>
      <c r="C288" s="3">
        <v>1907</v>
      </c>
      <c r="D288" s="3">
        <v>2215</v>
      </c>
      <c r="E288" s="3">
        <v>1145</v>
      </c>
      <c r="F288" s="3">
        <v>0</v>
      </c>
      <c r="G288" s="3">
        <v>-104</v>
      </c>
      <c r="H288" s="16">
        <v>3356</v>
      </c>
      <c r="I288" s="16">
        <v>4345</v>
      </c>
      <c r="J288" s="15"/>
      <c r="K288" s="15"/>
      <c r="L288" s="16">
        <v>154.376</v>
      </c>
      <c r="N288" s="23" t="s">
        <v>116</v>
      </c>
    </row>
    <row r="289" spans="1:14" x14ac:dyDescent="0.25">
      <c r="A289" s="33" t="s">
        <v>155</v>
      </c>
      <c r="C289" s="3">
        <v>10362</v>
      </c>
      <c r="D289" s="3">
        <v>1016</v>
      </c>
      <c r="E289" s="3">
        <v>6743</v>
      </c>
      <c r="F289" s="3">
        <v>0</v>
      </c>
      <c r="G289" s="3">
        <v>-1833</v>
      </c>
      <c r="H289" s="16">
        <v>3723</v>
      </c>
      <c r="I289" s="16">
        <v>6178</v>
      </c>
      <c r="J289" s="15"/>
      <c r="K289" s="15"/>
      <c r="L289" s="16">
        <v>171.25800000000001</v>
      </c>
      <c r="N289" s="23" t="s">
        <v>117</v>
      </c>
    </row>
    <row r="290" spans="1:14" x14ac:dyDescent="0.25">
      <c r="A290" s="33" t="s">
        <v>118</v>
      </c>
      <c r="C290" s="3">
        <v>16436</v>
      </c>
      <c r="D290" s="3">
        <v>1700</v>
      </c>
      <c r="E290" s="3">
        <v>13296</v>
      </c>
      <c r="F290" s="3">
        <v>0</v>
      </c>
      <c r="G290" s="3">
        <v>-770</v>
      </c>
      <c r="H290" s="16">
        <v>3939</v>
      </c>
      <c r="I290" s="16">
        <v>6948</v>
      </c>
      <c r="J290" s="15"/>
      <c r="K290" s="15"/>
      <c r="L290" s="16">
        <v>181.19399999999999</v>
      </c>
      <c r="N290" s="23" t="s">
        <v>118</v>
      </c>
    </row>
    <row r="291" spans="1:14" x14ac:dyDescent="0.25">
      <c r="A291" s="33" t="s">
        <v>137</v>
      </c>
      <c r="C291" s="3">
        <v>16144</v>
      </c>
      <c r="D291" s="3">
        <v>0</v>
      </c>
      <c r="E291" s="3">
        <v>12944</v>
      </c>
      <c r="F291" s="3">
        <v>0</v>
      </c>
      <c r="G291" s="3">
        <v>967</v>
      </c>
      <c r="H291" s="16">
        <v>4258</v>
      </c>
      <c r="I291" s="16">
        <v>5981</v>
      </c>
      <c r="J291" s="15"/>
      <c r="K291" s="15"/>
      <c r="L291" s="16">
        <v>195.86799999999999</v>
      </c>
      <c r="N291" s="23" t="s">
        <v>119</v>
      </c>
    </row>
    <row r="292" spans="1:14" x14ac:dyDescent="0.25">
      <c r="A292" s="33" t="s">
        <v>138</v>
      </c>
      <c r="C292" s="3">
        <v>13527</v>
      </c>
      <c r="D292" s="3">
        <v>46</v>
      </c>
      <c r="E292" s="3">
        <v>9280</v>
      </c>
      <c r="F292" s="3">
        <v>0</v>
      </c>
      <c r="G292" s="3">
        <v>-535</v>
      </c>
      <c r="H292" s="16">
        <v>4097</v>
      </c>
      <c r="I292" s="16">
        <v>6516</v>
      </c>
      <c r="J292" s="15"/>
      <c r="K292" s="15"/>
      <c r="L292" s="16">
        <v>188.46199999999999</v>
      </c>
      <c r="N292" s="23" t="s">
        <v>120</v>
      </c>
    </row>
    <row r="293" spans="1:14" x14ac:dyDescent="0.25">
      <c r="A293" s="33" t="s">
        <v>129</v>
      </c>
      <c r="C293" s="3">
        <v>13104</v>
      </c>
      <c r="D293" s="3">
        <v>1567</v>
      </c>
      <c r="E293" s="3">
        <v>12402</v>
      </c>
      <c r="F293" s="3">
        <v>0</v>
      </c>
      <c r="G293" s="3">
        <v>1572</v>
      </c>
      <c r="H293" s="16">
        <v>4094</v>
      </c>
      <c r="I293" s="16">
        <v>4944</v>
      </c>
      <c r="J293" s="15"/>
      <c r="K293" s="15"/>
      <c r="L293" s="16">
        <v>188.32400000000001</v>
      </c>
      <c r="N293" s="23" t="s">
        <v>121</v>
      </c>
    </row>
    <row r="294" spans="1:14" x14ac:dyDescent="0.25">
      <c r="A294" s="33" t="s">
        <v>122</v>
      </c>
      <c r="C294" s="3">
        <v>8515</v>
      </c>
      <c r="D294" s="3">
        <v>2572</v>
      </c>
      <c r="E294" s="3">
        <v>5654</v>
      </c>
      <c r="F294" s="3">
        <v>0</v>
      </c>
      <c r="G294" s="3">
        <v>-1165</v>
      </c>
      <c r="H294" s="16">
        <v>4550</v>
      </c>
      <c r="I294" s="16">
        <v>6109</v>
      </c>
      <c r="J294" s="15"/>
      <c r="K294" s="15"/>
      <c r="L294" s="16">
        <v>209.3</v>
      </c>
      <c r="N294" s="23" t="s">
        <v>122</v>
      </c>
    </row>
    <row r="295" spans="1:14" x14ac:dyDescent="0.25">
      <c r="A295" s="33" t="s">
        <v>123</v>
      </c>
      <c r="C295" s="3">
        <v>1000</v>
      </c>
      <c r="D295" s="3">
        <v>1680</v>
      </c>
      <c r="E295" s="3">
        <v>226</v>
      </c>
      <c r="F295" s="3">
        <v>0</v>
      </c>
      <c r="G295" s="3">
        <v>1017</v>
      </c>
      <c r="H295" s="16">
        <v>3892</v>
      </c>
      <c r="I295" s="16">
        <v>5092</v>
      </c>
      <c r="J295" s="15"/>
      <c r="K295" s="15"/>
      <c r="L295" s="16">
        <v>179.03200000000001</v>
      </c>
      <c r="N295" s="23" t="s">
        <v>123</v>
      </c>
    </row>
    <row r="296" spans="1:14" x14ac:dyDescent="0.25">
      <c r="A296" s="33" t="s">
        <v>131</v>
      </c>
      <c r="C296" s="3">
        <v>6043</v>
      </c>
      <c r="D296" s="3">
        <v>1702</v>
      </c>
      <c r="E296" s="3">
        <v>2998</v>
      </c>
      <c r="F296" s="3">
        <v>0</v>
      </c>
      <c r="G296" s="3">
        <v>-771</v>
      </c>
      <c r="H296" s="16">
        <v>4132</v>
      </c>
      <c r="I296" s="16">
        <v>5863</v>
      </c>
      <c r="J296" s="15"/>
      <c r="K296" s="15"/>
      <c r="L296" s="16">
        <v>190.072</v>
      </c>
      <c r="N296" s="23" t="s">
        <v>124</v>
      </c>
    </row>
    <row r="297" spans="1:14" x14ac:dyDescent="0.25">
      <c r="A297" s="33" t="s">
        <v>125</v>
      </c>
      <c r="C297" s="3">
        <v>4373</v>
      </c>
      <c r="D297" s="3">
        <v>0</v>
      </c>
      <c r="E297" s="3">
        <v>2038</v>
      </c>
      <c r="F297" s="3">
        <v>0</v>
      </c>
      <c r="G297" s="3">
        <v>1528</v>
      </c>
      <c r="H297" s="16">
        <v>3941</v>
      </c>
      <c r="I297" s="16">
        <v>4335</v>
      </c>
      <c r="J297" s="15"/>
      <c r="K297" s="15"/>
      <c r="L297" s="16">
        <v>181.286</v>
      </c>
      <c r="N297" s="23" t="s">
        <v>125</v>
      </c>
    </row>
    <row r="298" spans="1:14" ht="13" thickBot="1" x14ac:dyDescent="0.3">
      <c r="A298" s="41" t="s">
        <v>113</v>
      </c>
      <c r="C298" s="42">
        <v>4806</v>
      </c>
      <c r="D298" s="42">
        <v>5711</v>
      </c>
      <c r="E298" s="42">
        <v>3548</v>
      </c>
      <c r="F298" s="42">
        <v>0</v>
      </c>
      <c r="G298" s="42">
        <v>-3590</v>
      </c>
      <c r="H298" s="42">
        <v>3408</v>
      </c>
      <c r="I298" s="42">
        <v>7925</v>
      </c>
      <c r="J298" s="2"/>
      <c r="K298" s="2"/>
      <c r="L298" s="42">
        <v>156.768</v>
      </c>
      <c r="N298" s="43" t="s">
        <v>113</v>
      </c>
    </row>
    <row r="299" spans="1:14" ht="13" x14ac:dyDescent="0.3">
      <c r="A299" s="37">
        <f>'Olieforbrug, TJ'!A299</f>
        <v>2014</v>
      </c>
      <c r="B299" s="15"/>
      <c r="C299" s="16"/>
      <c r="D299" s="16"/>
      <c r="E299" s="16"/>
      <c r="F299" s="16"/>
      <c r="G299" s="16"/>
      <c r="H299" s="16"/>
      <c r="I299" s="16"/>
      <c r="M299" s="3"/>
      <c r="N299" s="37">
        <f>'Olieforbrug, TJ'!M299</f>
        <v>2014</v>
      </c>
    </row>
    <row r="300" spans="1:14" x14ac:dyDescent="0.25">
      <c r="A300" s="33" t="s">
        <v>153</v>
      </c>
      <c r="C300" s="3">
        <v>2610</v>
      </c>
      <c r="D300" s="3">
        <v>883</v>
      </c>
      <c r="E300" s="3">
        <v>3381</v>
      </c>
      <c r="F300" s="3">
        <v>0</v>
      </c>
      <c r="G300" s="3">
        <v>584</v>
      </c>
      <c r="H300" s="16">
        <v>3510</v>
      </c>
      <c r="I300" s="16">
        <v>7341</v>
      </c>
      <c r="J300" s="15"/>
      <c r="K300" s="15"/>
      <c r="L300" s="16">
        <v>161.46</v>
      </c>
      <c r="N300" s="23" t="s">
        <v>115</v>
      </c>
    </row>
    <row r="301" spans="1:14" x14ac:dyDescent="0.25">
      <c r="A301" s="33" t="s">
        <v>154</v>
      </c>
      <c r="C301" s="3">
        <v>4249</v>
      </c>
      <c r="D301" s="3">
        <v>2601</v>
      </c>
      <c r="E301" s="3">
        <v>3493</v>
      </c>
      <c r="F301" s="3">
        <v>0</v>
      </c>
      <c r="G301" s="3">
        <v>89</v>
      </c>
      <c r="H301" s="16">
        <v>3473</v>
      </c>
      <c r="I301" s="16">
        <v>7252</v>
      </c>
      <c r="J301" s="15"/>
      <c r="K301" s="15"/>
      <c r="L301" s="16">
        <v>159.75800000000001</v>
      </c>
      <c r="N301" s="23" t="s">
        <v>116</v>
      </c>
    </row>
    <row r="302" spans="1:14" x14ac:dyDescent="0.25">
      <c r="A302" s="33" t="s">
        <v>155</v>
      </c>
      <c r="C302" s="3">
        <v>6646</v>
      </c>
      <c r="D302" s="3">
        <v>897</v>
      </c>
      <c r="E302" s="3">
        <v>5802</v>
      </c>
      <c r="F302" s="3">
        <v>0</v>
      </c>
      <c r="G302" s="3">
        <v>1589</v>
      </c>
      <c r="H302" s="16">
        <v>3461</v>
      </c>
      <c r="I302" s="16">
        <v>5663</v>
      </c>
      <c r="J302" s="15"/>
      <c r="K302" s="15"/>
      <c r="L302" s="16">
        <v>159.20599999999999</v>
      </c>
      <c r="N302" s="23" t="s">
        <v>117</v>
      </c>
    </row>
    <row r="303" spans="1:14" x14ac:dyDescent="0.25">
      <c r="A303" s="33" t="s">
        <v>118</v>
      </c>
      <c r="C303" s="3">
        <v>11372</v>
      </c>
      <c r="D303" s="3">
        <v>1923</v>
      </c>
      <c r="E303" s="3">
        <v>9544</v>
      </c>
      <c r="F303" s="3">
        <v>0</v>
      </c>
      <c r="G303" s="3">
        <v>312</v>
      </c>
      <c r="H303" s="16">
        <v>4109</v>
      </c>
      <c r="I303" s="16">
        <v>5351</v>
      </c>
      <c r="J303" s="15"/>
      <c r="K303" s="15"/>
      <c r="L303" s="16">
        <v>189.01400000000001</v>
      </c>
      <c r="N303" s="23" t="s">
        <v>118</v>
      </c>
    </row>
    <row r="304" spans="1:14" x14ac:dyDescent="0.25">
      <c r="A304" s="33" t="s">
        <v>137</v>
      </c>
      <c r="C304" s="3">
        <v>16971</v>
      </c>
      <c r="D304" s="3">
        <v>1769</v>
      </c>
      <c r="E304" s="3">
        <v>13269</v>
      </c>
      <c r="F304" s="3">
        <v>0</v>
      </c>
      <c r="G304" s="3">
        <v>-1302</v>
      </c>
      <c r="H304" s="16">
        <v>4369</v>
      </c>
      <c r="I304" s="16">
        <v>6653</v>
      </c>
      <c r="J304" s="15"/>
      <c r="K304" s="15"/>
      <c r="L304" s="16">
        <v>200.97399999999999</v>
      </c>
      <c r="N304" s="23" t="s">
        <v>119</v>
      </c>
    </row>
    <row r="305" spans="1:14" x14ac:dyDescent="0.25">
      <c r="A305" s="33" t="s">
        <v>138</v>
      </c>
      <c r="C305" s="3">
        <v>17413</v>
      </c>
      <c r="D305" s="3">
        <v>1641</v>
      </c>
      <c r="E305" s="3">
        <v>14739</v>
      </c>
      <c r="F305" s="3">
        <v>0</v>
      </c>
      <c r="G305" s="3">
        <v>191</v>
      </c>
      <c r="H305" s="16">
        <v>4612</v>
      </c>
      <c r="I305" s="16">
        <v>6462</v>
      </c>
      <c r="J305" s="15"/>
      <c r="K305" s="15"/>
      <c r="L305" s="16">
        <v>212.15199999999999</v>
      </c>
      <c r="N305" s="23" t="s">
        <v>120</v>
      </c>
    </row>
    <row r="306" spans="1:14" x14ac:dyDescent="0.25">
      <c r="A306" s="33" t="s">
        <v>129</v>
      </c>
      <c r="C306" s="3">
        <v>16158</v>
      </c>
      <c r="D306" s="3">
        <v>1663</v>
      </c>
      <c r="E306" s="3">
        <v>15091</v>
      </c>
      <c r="F306" s="3">
        <v>0</v>
      </c>
      <c r="G306" s="3">
        <v>1055</v>
      </c>
      <c r="H306" s="16">
        <v>3905</v>
      </c>
      <c r="I306" s="16">
        <v>5407</v>
      </c>
      <c r="J306" s="15"/>
      <c r="K306" s="15"/>
      <c r="L306" s="16">
        <v>179.63</v>
      </c>
      <c r="N306" s="23" t="s">
        <v>121</v>
      </c>
    </row>
    <row r="307" spans="1:14" x14ac:dyDescent="0.25">
      <c r="A307" s="33" t="s">
        <v>122</v>
      </c>
      <c r="C307" s="3">
        <v>12576</v>
      </c>
      <c r="D307" s="3">
        <v>0</v>
      </c>
      <c r="E307" s="3">
        <v>7916</v>
      </c>
      <c r="F307" s="3">
        <v>0</v>
      </c>
      <c r="G307" s="3">
        <v>-629</v>
      </c>
      <c r="H307" s="16">
        <v>4051</v>
      </c>
      <c r="I307" s="16">
        <v>6036</v>
      </c>
      <c r="J307" s="15"/>
      <c r="K307" s="15"/>
      <c r="L307" s="16">
        <v>186.346</v>
      </c>
      <c r="N307" s="23" t="s">
        <v>122</v>
      </c>
    </row>
    <row r="308" spans="1:14" x14ac:dyDescent="0.25">
      <c r="A308" s="33" t="s">
        <v>123</v>
      </c>
      <c r="C308" s="3">
        <v>7425</v>
      </c>
      <c r="D308" s="3">
        <v>1873</v>
      </c>
      <c r="E308" s="3">
        <v>5572</v>
      </c>
      <c r="F308" s="3">
        <v>0</v>
      </c>
      <c r="G308" s="3">
        <v>327</v>
      </c>
      <c r="H308" s="16">
        <v>4266</v>
      </c>
      <c r="I308" s="16">
        <v>5709</v>
      </c>
      <c r="J308" s="15"/>
      <c r="K308" s="15"/>
      <c r="L308" s="16">
        <v>196.23599999999999</v>
      </c>
      <c r="N308" s="23" t="s">
        <v>123</v>
      </c>
    </row>
    <row r="309" spans="1:14" x14ac:dyDescent="0.25">
      <c r="A309" s="33" t="s">
        <v>131</v>
      </c>
      <c r="C309" s="3">
        <v>8722</v>
      </c>
      <c r="D309" s="3">
        <v>1793</v>
      </c>
      <c r="E309" s="3">
        <v>7089</v>
      </c>
      <c r="F309" s="3">
        <v>0</v>
      </c>
      <c r="G309" s="3">
        <v>-314</v>
      </c>
      <c r="H309" s="16">
        <v>3615</v>
      </c>
      <c r="I309" s="16">
        <v>6023</v>
      </c>
      <c r="J309" s="15"/>
      <c r="K309" s="15"/>
      <c r="L309" s="16">
        <v>166.29</v>
      </c>
      <c r="N309" s="23" t="s">
        <v>124</v>
      </c>
    </row>
    <row r="310" spans="1:14" x14ac:dyDescent="0.25">
      <c r="A310" s="33" t="s">
        <v>125</v>
      </c>
      <c r="C310" s="3">
        <v>5407</v>
      </c>
      <c r="D310" s="3">
        <v>2897</v>
      </c>
      <c r="E310" s="3">
        <v>4872</v>
      </c>
      <c r="F310" s="3">
        <v>0</v>
      </c>
      <c r="G310" s="3">
        <v>-166</v>
      </c>
      <c r="H310" s="16">
        <v>3477</v>
      </c>
      <c r="I310" s="16">
        <v>6189</v>
      </c>
      <c r="J310" s="15"/>
      <c r="K310" s="15"/>
      <c r="L310" s="16">
        <v>159.94200000000001</v>
      </c>
      <c r="N310" s="23" t="s">
        <v>125</v>
      </c>
    </row>
    <row r="311" spans="1:14" ht="13" thickBot="1" x14ac:dyDescent="0.3">
      <c r="A311" s="41" t="s">
        <v>113</v>
      </c>
      <c r="C311" s="42">
        <v>8815</v>
      </c>
      <c r="D311" s="42">
        <v>0</v>
      </c>
      <c r="E311" s="42">
        <v>6936</v>
      </c>
      <c r="F311" s="42">
        <v>0</v>
      </c>
      <c r="G311" s="42">
        <v>1957</v>
      </c>
      <c r="H311" s="42">
        <v>3895</v>
      </c>
      <c r="I311" s="42">
        <v>4232</v>
      </c>
      <c r="J311" s="2"/>
      <c r="K311" s="2"/>
      <c r="L311" s="42">
        <v>179.17</v>
      </c>
      <c r="N311" s="43" t="s">
        <v>113</v>
      </c>
    </row>
    <row r="312" spans="1:14" ht="13" x14ac:dyDescent="0.3">
      <c r="A312" s="37">
        <f>'Olieforbrug, TJ'!A312</f>
        <v>2015</v>
      </c>
      <c r="B312" s="15"/>
      <c r="C312" s="16"/>
      <c r="D312" s="16"/>
      <c r="E312" s="16"/>
      <c r="F312" s="16"/>
      <c r="G312" s="16"/>
      <c r="H312" s="16"/>
      <c r="I312" s="16"/>
      <c r="M312" s="3"/>
      <c r="N312" s="37">
        <f>'Olieforbrug, TJ'!M312</f>
        <v>2015</v>
      </c>
    </row>
    <row r="313" spans="1:14" x14ac:dyDescent="0.25">
      <c r="A313" s="33" t="str">
        <f>'Olieforbrug, TJ'!A313</f>
        <v>Januar</v>
      </c>
      <c r="C313" s="67">
        <v>8646</v>
      </c>
      <c r="D313" s="67">
        <v>1769</v>
      </c>
      <c r="E313" s="67">
        <v>6022</v>
      </c>
      <c r="F313" s="67">
        <v>0</v>
      </c>
      <c r="G313" s="67">
        <f>I311-I313</f>
        <v>-2601</v>
      </c>
      <c r="H313" s="67">
        <v>3463</v>
      </c>
      <c r="I313" s="67">
        <v>6833</v>
      </c>
      <c r="J313" s="15"/>
      <c r="K313" s="15"/>
      <c r="L313" s="16">
        <f t="shared" ref="L313" si="89">H313*46/1000</f>
        <v>159.298</v>
      </c>
      <c r="N313" s="23" t="str">
        <f>'Olieforbrug, TJ'!M313</f>
        <v>January</v>
      </c>
    </row>
    <row r="314" spans="1:14" x14ac:dyDescent="0.25">
      <c r="A314" s="33" t="str">
        <f>'Olieforbrug, TJ'!A314</f>
        <v>Februar</v>
      </c>
      <c r="C314" s="67">
        <v>7955</v>
      </c>
      <c r="D314" s="67">
        <v>0</v>
      </c>
      <c r="E314" s="67">
        <v>6088</v>
      </c>
      <c r="F314" s="67">
        <v>0</v>
      </c>
      <c r="G314" s="67">
        <f t="shared" ref="G314:G319" si="90">I313-I314</f>
        <v>1678</v>
      </c>
      <c r="H314" s="67">
        <v>3590</v>
      </c>
      <c r="I314" s="67">
        <v>5155</v>
      </c>
      <c r="J314" s="15"/>
      <c r="K314" s="15"/>
      <c r="L314" s="16">
        <f t="shared" ref="L314" si="91">H314*46/1000</f>
        <v>165.14</v>
      </c>
      <c r="N314" s="23" t="str">
        <f>'Olieforbrug, TJ'!M314</f>
        <v>February</v>
      </c>
    </row>
    <row r="315" spans="1:14" x14ac:dyDescent="0.25">
      <c r="A315" s="33" t="str">
        <f>'Olieforbrug, TJ'!A315</f>
        <v>Marts</v>
      </c>
      <c r="C315" s="67">
        <v>12153</v>
      </c>
      <c r="D315" s="67">
        <v>1750</v>
      </c>
      <c r="E315" s="67">
        <v>8363</v>
      </c>
      <c r="F315" s="67">
        <v>0</v>
      </c>
      <c r="G315" s="67">
        <f t="shared" si="90"/>
        <v>-1504</v>
      </c>
      <c r="H315" s="67">
        <v>4135</v>
      </c>
      <c r="I315" s="67">
        <v>6659</v>
      </c>
      <c r="J315" s="15"/>
      <c r="K315" s="15"/>
      <c r="L315" s="16">
        <f t="shared" ref="L315:L317" si="92">H315*46/1000</f>
        <v>190.21</v>
      </c>
      <c r="N315" s="23" t="str">
        <f>'Olieforbrug, TJ'!M315</f>
        <v>March</v>
      </c>
    </row>
    <row r="316" spans="1:14" x14ac:dyDescent="0.25">
      <c r="A316" s="33" t="str">
        <f>'Olieforbrug, TJ'!A316</f>
        <v>April</v>
      </c>
      <c r="C316" s="67">
        <v>12719</v>
      </c>
      <c r="D316" s="67">
        <v>940</v>
      </c>
      <c r="E316" s="67">
        <v>11224</v>
      </c>
      <c r="F316" s="67">
        <v>0</v>
      </c>
      <c r="G316" s="67">
        <f t="shared" si="90"/>
        <v>-26</v>
      </c>
      <c r="H316" s="67">
        <v>4208</v>
      </c>
      <c r="I316" s="67">
        <v>6685</v>
      </c>
      <c r="L316" s="16">
        <f t="shared" si="92"/>
        <v>193.56800000000001</v>
      </c>
      <c r="N316" s="23" t="str">
        <f>'Olieforbrug, TJ'!M316</f>
        <v>April</v>
      </c>
    </row>
    <row r="317" spans="1:14" x14ac:dyDescent="0.25">
      <c r="A317" s="33" t="str">
        <f>'Olieforbrug, TJ'!A317</f>
        <v>Maj</v>
      </c>
      <c r="C317" s="67">
        <v>17877</v>
      </c>
      <c r="D317" s="67">
        <v>1736</v>
      </c>
      <c r="E317" s="67">
        <v>17246</v>
      </c>
      <c r="F317" s="67">
        <v>0</v>
      </c>
      <c r="G317" s="67">
        <f t="shared" si="90"/>
        <v>2001</v>
      </c>
      <c r="H317" s="67">
        <v>4547</v>
      </c>
      <c r="I317" s="67">
        <v>4684</v>
      </c>
      <c r="L317" s="16">
        <f t="shared" si="92"/>
        <v>209.16200000000001</v>
      </c>
      <c r="N317" s="23" t="str">
        <f>'Olieforbrug, TJ'!M317</f>
        <v>May</v>
      </c>
    </row>
    <row r="318" spans="1:14" x14ac:dyDescent="0.25">
      <c r="A318" s="33" t="str">
        <f>'Olieforbrug, TJ'!A318</f>
        <v>Juni</v>
      </c>
      <c r="C318" s="67">
        <v>16275</v>
      </c>
      <c r="D318" s="67">
        <v>950</v>
      </c>
      <c r="E318" s="67">
        <v>11470</v>
      </c>
      <c r="F318" s="67">
        <v>0</v>
      </c>
      <c r="G318" s="67">
        <f t="shared" si="90"/>
        <v>-915</v>
      </c>
      <c r="H318" s="67">
        <v>4983</v>
      </c>
      <c r="I318" s="67">
        <v>5599</v>
      </c>
      <c r="L318" s="16">
        <f t="shared" ref="L318" si="93">H318*46/1000</f>
        <v>229.21799999999999</v>
      </c>
      <c r="N318" s="23" t="str">
        <f>'Olieforbrug, TJ'!M318</f>
        <v>June</v>
      </c>
    </row>
    <row r="319" spans="1:14" x14ac:dyDescent="0.25">
      <c r="A319" s="33" t="str">
        <f>'Olieforbrug, TJ'!A319</f>
        <v>Juli</v>
      </c>
      <c r="C319" s="67">
        <v>14526</v>
      </c>
      <c r="D319" s="67">
        <v>1690</v>
      </c>
      <c r="E319" s="67">
        <v>13383</v>
      </c>
      <c r="F319" s="67">
        <v>0</v>
      </c>
      <c r="G319" s="67">
        <f t="shared" si="90"/>
        <v>1318</v>
      </c>
      <c r="H319" s="67">
        <v>4285</v>
      </c>
      <c r="I319" s="67">
        <v>4281</v>
      </c>
      <c r="L319" s="16">
        <f t="shared" ref="L319" si="94">H319*46/1000</f>
        <v>197.11</v>
      </c>
      <c r="N319" s="23" t="str">
        <f>'Olieforbrug, TJ'!M319</f>
        <v>July</v>
      </c>
    </row>
    <row r="320" spans="1:14" x14ac:dyDescent="0.25">
      <c r="A320" s="33" t="str">
        <f>'Olieforbrug, TJ'!A320</f>
        <v>August</v>
      </c>
      <c r="C320" s="67">
        <v>11923</v>
      </c>
      <c r="D320" s="67">
        <v>1839</v>
      </c>
      <c r="E320" s="67">
        <v>8236</v>
      </c>
      <c r="F320" s="67">
        <v>0</v>
      </c>
      <c r="G320" s="67">
        <f t="shared" ref="G320" si="95">I319-I320</f>
        <v>-912</v>
      </c>
      <c r="H320" s="67">
        <v>4777</v>
      </c>
      <c r="I320" s="67">
        <v>5193</v>
      </c>
      <c r="L320" s="16">
        <f t="shared" ref="L320" si="96">H320*46/1000</f>
        <v>219.74199999999999</v>
      </c>
      <c r="N320" s="23" t="str">
        <f>'Olieforbrug, TJ'!M320</f>
        <v>August</v>
      </c>
    </row>
    <row r="321" spans="1:14" x14ac:dyDescent="0.25">
      <c r="A321" s="33" t="str">
        <f>'Olieforbrug, TJ'!A321</f>
        <v>September</v>
      </c>
      <c r="C321" s="67">
        <v>-1601</v>
      </c>
      <c r="D321" s="67">
        <v>7352</v>
      </c>
      <c r="E321" s="67">
        <v>2468</v>
      </c>
      <c r="F321" s="67">
        <v>0</v>
      </c>
      <c r="G321" s="67">
        <f t="shared" ref="G321" si="97">I320-I321</f>
        <v>620</v>
      </c>
      <c r="H321" s="67">
        <v>5384</v>
      </c>
      <c r="I321" s="67">
        <v>4573</v>
      </c>
      <c r="L321" s="16">
        <f>H321*46/1000</f>
        <v>247.66399999999999</v>
      </c>
      <c r="N321" s="23" t="str">
        <f>'Olieforbrug, TJ'!M321</f>
        <v>September</v>
      </c>
    </row>
    <row r="322" spans="1:14" x14ac:dyDescent="0.25">
      <c r="A322" s="33" t="str">
        <f>'Olieforbrug, TJ'!A322</f>
        <v>Oktober</v>
      </c>
      <c r="C322" s="67">
        <v>4105</v>
      </c>
      <c r="D322" s="67">
        <v>4516</v>
      </c>
      <c r="E322" s="67">
        <v>2051</v>
      </c>
      <c r="F322" s="67">
        <v>0</v>
      </c>
      <c r="G322" s="67">
        <f t="shared" ref="G322:G323" si="98">I321-I322</f>
        <v>-2710</v>
      </c>
      <c r="H322" s="67">
        <v>4218</v>
      </c>
      <c r="I322" s="67">
        <v>7283</v>
      </c>
      <c r="L322" s="16">
        <f t="shared" ref="L322:L323" si="99">H322*46/1000</f>
        <v>194.02799999999999</v>
      </c>
      <c r="N322" s="23" t="str">
        <f>'Olieforbrug, TJ'!M322</f>
        <v>October</v>
      </c>
    </row>
    <row r="323" spans="1:14" x14ac:dyDescent="0.25">
      <c r="A323" s="33" t="str">
        <f>'Olieforbrug, TJ'!A323</f>
        <v>November</v>
      </c>
      <c r="C323" s="67">
        <v>4579</v>
      </c>
      <c r="D323" s="67">
        <v>903</v>
      </c>
      <c r="E323" s="67">
        <v>3516</v>
      </c>
      <c r="F323" s="67">
        <v>0</v>
      </c>
      <c r="G323" s="67">
        <f t="shared" si="98"/>
        <v>1771</v>
      </c>
      <c r="H323" s="67">
        <v>3884</v>
      </c>
      <c r="I323" s="67">
        <v>5512</v>
      </c>
      <c r="L323" s="16">
        <f t="shared" si="99"/>
        <v>178.66399999999999</v>
      </c>
      <c r="N323" s="23" t="str">
        <f>'Olieforbrug, TJ'!M323</f>
        <v>November</v>
      </c>
    </row>
    <row r="324" spans="1:14" ht="13" thickBot="1" x14ac:dyDescent="0.3">
      <c r="A324" s="41" t="str">
        <f>'Olieforbrug, TJ'!A324</f>
        <v>December</v>
      </c>
      <c r="C324" s="42">
        <v>6964</v>
      </c>
      <c r="D324" s="42">
        <v>1803</v>
      </c>
      <c r="E324" s="42">
        <v>5159</v>
      </c>
      <c r="F324" s="42">
        <v>0</v>
      </c>
      <c r="G324" s="42">
        <f t="shared" ref="G324" si="100">I323-I324</f>
        <v>-19</v>
      </c>
      <c r="H324" s="42">
        <v>3713</v>
      </c>
      <c r="I324" s="42">
        <v>5531</v>
      </c>
      <c r="J324" s="2"/>
      <c r="K324" s="2"/>
      <c r="L324" s="42">
        <f t="shared" ref="L324" si="101">H324*46/1000</f>
        <v>170.798</v>
      </c>
      <c r="N324" s="43" t="str">
        <f>'Olieforbrug, TJ'!M324</f>
        <v>December</v>
      </c>
    </row>
    <row r="325" spans="1:14" ht="13" x14ac:dyDescent="0.3">
      <c r="A325" s="37">
        <v>2016</v>
      </c>
      <c r="B325" s="15"/>
      <c r="C325" s="16"/>
      <c r="D325" s="16"/>
      <c r="E325" s="16"/>
      <c r="F325" s="16"/>
      <c r="G325" s="16"/>
      <c r="H325" s="16"/>
      <c r="I325" s="16"/>
      <c r="M325" s="3"/>
      <c r="N325" s="37">
        <v>2016</v>
      </c>
    </row>
    <row r="326" spans="1:14" x14ac:dyDescent="0.25">
      <c r="A326" s="33" t="str">
        <f>'Olieforbrug, TJ'!A326</f>
        <v>Januar</v>
      </c>
      <c r="C326" s="67">
        <v>8454</v>
      </c>
      <c r="D326" s="67">
        <v>909</v>
      </c>
      <c r="E326" s="67">
        <v>5027</v>
      </c>
      <c r="F326" s="67">
        <v>0</v>
      </c>
      <c r="G326" s="67">
        <v>-650</v>
      </c>
      <c r="H326" s="67">
        <v>3812</v>
      </c>
      <c r="I326" s="67">
        <v>6181</v>
      </c>
      <c r="J326" s="15"/>
      <c r="K326" s="15"/>
      <c r="L326" s="16">
        <v>175.352</v>
      </c>
      <c r="N326" s="23" t="str">
        <f>'Olieforbrug, TJ'!M326</f>
        <v>January</v>
      </c>
    </row>
    <row r="327" spans="1:14" x14ac:dyDescent="0.25">
      <c r="A327" s="33" t="str">
        <f>'Olieforbrug, TJ'!A327</f>
        <v>Februar</v>
      </c>
      <c r="C327" s="67">
        <v>6801</v>
      </c>
      <c r="D327" s="67">
        <v>905</v>
      </c>
      <c r="E327" s="67">
        <v>5464</v>
      </c>
      <c r="F327" s="67">
        <v>0</v>
      </c>
      <c r="G327" s="67">
        <v>1278</v>
      </c>
      <c r="H327" s="67">
        <v>3596</v>
      </c>
      <c r="I327" s="67">
        <v>4903</v>
      </c>
      <c r="J327" s="15"/>
      <c r="K327" s="15"/>
      <c r="L327" s="16">
        <v>165.416</v>
      </c>
      <c r="N327" s="23" t="str">
        <f>'Olieforbrug, TJ'!M327</f>
        <v>February</v>
      </c>
    </row>
    <row r="328" spans="1:14" x14ac:dyDescent="0.25">
      <c r="A328" s="33" t="str">
        <f>'Olieforbrug, TJ'!A328</f>
        <v>Marts</v>
      </c>
      <c r="C328" s="67">
        <v>11434</v>
      </c>
      <c r="D328" s="67">
        <v>910</v>
      </c>
      <c r="E328" s="67">
        <v>7151</v>
      </c>
      <c r="F328" s="67">
        <v>0</v>
      </c>
      <c r="G328" s="67">
        <v>-967</v>
      </c>
      <c r="H328" s="67">
        <v>4273</v>
      </c>
      <c r="I328" s="67">
        <v>5870</v>
      </c>
      <c r="J328" s="15"/>
      <c r="K328" s="15"/>
      <c r="L328" s="16">
        <v>196.55799999999999</v>
      </c>
      <c r="N328" s="23" t="str">
        <f>'Olieforbrug, TJ'!M328</f>
        <v>March</v>
      </c>
    </row>
    <row r="329" spans="1:14" x14ac:dyDescent="0.25">
      <c r="A329" s="33" t="str">
        <f>'Olieforbrug, TJ'!A329</f>
        <v>April</v>
      </c>
      <c r="C329" s="67">
        <v>4443</v>
      </c>
      <c r="D329" s="67">
        <v>2413</v>
      </c>
      <c r="E329" s="67">
        <v>3653</v>
      </c>
      <c r="F329" s="67">
        <v>0</v>
      </c>
      <c r="G329" s="67">
        <v>354</v>
      </c>
      <c r="H329" s="67">
        <v>4020</v>
      </c>
      <c r="I329" s="67">
        <v>5516</v>
      </c>
      <c r="J329" s="15"/>
      <c r="K329" s="15"/>
      <c r="L329" s="16">
        <v>184.92</v>
      </c>
      <c r="N329" s="23" t="str">
        <f>'Olieforbrug, TJ'!M329</f>
        <v>April</v>
      </c>
    </row>
    <row r="330" spans="1:14" x14ac:dyDescent="0.25">
      <c r="A330" s="33" t="str">
        <f>'Olieforbrug, TJ'!A330</f>
        <v>Maj</v>
      </c>
      <c r="C330" s="67">
        <v>8154</v>
      </c>
      <c r="D330" s="67">
        <v>1458</v>
      </c>
      <c r="E330" s="67">
        <v>5128</v>
      </c>
      <c r="F330" s="67">
        <v>0</v>
      </c>
      <c r="G330" s="67">
        <v>-178</v>
      </c>
      <c r="H330" s="67">
        <v>5000</v>
      </c>
      <c r="I330" s="67">
        <v>5694</v>
      </c>
      <c r="J330" s="15"/>
      <c r="K330" s="15"/>
      <c r="L330" s="16">
        <v>230</v>
      </c>
      <c r="N330" s="23" t="str">
        <f>'Olieforbrug, TJ'!M330</f>
        <v>May</v>
      </c>
    </row>
    <row r="331" spans="1:14" ht="13.9" customHeight="1" x14ac:dyDescent="0.25">
      <c r="A331" s="33" t="str">
        <f>'Olieforbrug, TJ'!A331</f>
        <v>Juni</v>
      </c>
      <c r="C331" s="67">
        <v>12754</v>
      </c>
      <c r="D331" s="67">
        <v>4443</v>
      </c>
      <c r="E331" s="67">
        <v>12821</v>
      </c>
      <c r="F331" s="67">
        <v>0</v>
      </c>
      <c r="G331" s="67">
        <v>893</v>
      </c>
      <c r="H331" s="67">
        <v>5461</v>
      </c>
      <c r="I331" s="67">
        <v>4801</v>
      </c>
      <c r="J331" s="15"/>
      <c r="K331" s="15"/>
      <c r="L331" s="16">
        <v>251.20599999999999</v>
      </c>
      <c r="N331" s="23" t="str">
        <f>'Olieforbrug, TJ'!M331</f>
        <v>June</v>
      </c>
    </row>
    <row r="332" spans="1:14" x14ac:dyDescent="0.25">
      <c r="A332" s="33" t="str">
        <f>'Olieforbrug, TJ'!A332</f>
        <v>Juli</v>
      </c>
      <c r="C332" s="67">
        <v>12914</v>
      </c>
      <c r="D332" s="67">
        <v>4322</v>
      </c>
      <c r="E332" s="67">
        <v>11059</v>
      </c>
      <c r="F332" s="67">
        <v>0</v>
      </c>
      <c r="G332" s="67">
        <v>-2931</v>
      </c>
      <c r="H332" s="67">
        <v>3982</v>
      </c>
      <c r="I332" s="67">
        <v>7732</v>
      </c>
      <c r="J332" s="15"/>
      <c r="K332" s="15"/>
      <c r="L332" s="16">
        <v>183.172</v>
      </c>
      <c r="N332" s="23" t="str">
        <f>'Olieforbrug, TJ'!M332</f>
        <v>July</v>
      </c>
    </row>
    <row r="333" spans="1:14" x14ac:dyDescent="0.25">
      <c r="A333" s="33" t="str">
        <f>'Olieforbrug, TJ'!A333</f>
        <v>August</v>
      </c>
      <c r="C333" s="67">
        <v>11536</v>
      </c>
      <c r="D333" s="67">
        <v>2068</v>
      </c>
      <c r="E333" s="67">
        <v>10634</v>
      </c>
      <c r="F333" s="67">
        <v>0</v>
      </c>
      <c r="G333" s="67">
        <v>2058</v>
      </c>
      <c r="H333" s="67">
        <v>5563</v>
      </c>
      <c r="I333" s="67">
        <v>5674</v>
      </c>
      <c r="J333" s="15"/>
      <c r="K333" s="15"/>
      <c r="L333" s="16">
        <v>255.898</v>
      </c>
      <c r="N333" s="23" t="str">
        <f>'Olieforbrug, TJ'!M333</f>
        <v>August</v>
      </c>
    </row>
    <row r="334" spans="1:14" x14ac:dyDescent="0.25">
      <c r="A334" s="33" t="str">
        <f>'Olieforbrug, TJ'!A334</f>
        <v>September</v>
      </c>
      <c r="C334" s="67">
        <v>4982</v>
      </c>
      <c r="D334" s="67">
        <v>4127</v>
      </c>
      <c r="E334" s="67">
        <v>4750</v>
      </c>
      <c r="F334" s="67">
        <v>0</v>
      </c>
      <c r="G334" s="67">
        <v>-95</v>
      </c>
      <c r="H334" s="67">
        <v>4575</v>
      </c>
      <c r="I334" s="67">
        <v>5769</v>
      </c>
      <c r="J334" s="15"/>
      <c r="K334" s="15"/>
      <c r="L334" s="16">
        <v>210.45</v>
      </c>
      <c r="N334" s="23" t="str">
        <f>'Olieforbrug, TJ'!M334</f>
        <v>September</v>
      </c>
    </row>
    <row r="335" spans="1:14" x14ac:dyDescent="0.25">
      <c r="A335" s="33" t="str">
        <f>'Olieforbrug, TJ'!A335</f>
        <v>Oktober</v>
      </c>
      <c r="C335" s="67">
        <v>2221</v>
      </c>
      <c r="D335" s="67">
        <v>4405</v>
      </c>
      <c r="E335" s="67">
        <v>3568</v>
      </c>
      <c r="F335" s="67">
        <v>0</v>
      </c>
      <c r="G335" s="67">
        <v>1024</v>
      </c>
      <c r="H335" s="67">
        <v>4208</v>
      </c>
      <c r="I335" s="67">
        <v>4745</v>
      </c>
      <c r="J335" s="15"/>
      <c r="K335" s="15"/>
      <c r="L335" s="16">
        <v>193.56800000000001</v>
      </c>
      <c r="N335" s="23" t="str">
        <f>'Olieforbrug, TJ'!M335</f>
        <v>October</v>
      </c>
    </row>
    <row r="336" spans="1:14" x14ac:dyDescent="0.25">
      <c r="A336" s="33" t="str">
        <f>'Olieforbrug, TJ'!A336</f>
        <v>November</v>
      </c>
      <c r="C336" s="67">
        <v>5813</v>
      </c>
      <c r="D336" s="67">
        <v>3876</v>
      </c>
      <c r="E336" s="67">
        <v>3567</v>
      </c>
      <c r="F336" s="67">
        <v>0</v>
      </c>
      <c r="G336" s="67">
        <v>-1421</v>
      </c>
      <c r="H336" s="67">
        <v>4767</v>
      </c>
      <c r="I336" s="67">
        <v>6166</v>
      </c>
      <c r="J336" s="15"/>
      <c r="K336" s="15"/>
      <c r="L336" s="16">
        <v>219.28200000000001</v>
      </c>
      <c r="N336" s="23" t="str">
        <f>'Olieforbrug, TJ'!M336</f>
        <v>November</v>
      </c>
    </row>
    <row r="337" spans="1:14" ht="13" thickBot="1" x14ac:dyDescent="0.3">
      <c r="A337" s="41" t="str">
        <f>'Olieforbrug, TJ'!A337</f>
        <v>December</v>
      </c>
      <c r="C337" s="42">
        <v>4698</v>
      </c>
      <c r="D337" s="42">
        <v>1673</v>
      </c>
      <c r="E337" s="42">
        <v>5237</v>
      </c>
      <c r="F337" s="42">
        <v>0</v>
      </c>
      <c r="G337" s="42">
        <v>2947</v>
      </c>
      <c r="H337" s="42">
        <v>4159</v>
      </c>
      <c r="I337" s="42">
        <v>3219</v>
      </c>
      <c r="J337" s="2"/>
      <c r="K337" s="2"/>
      <c r="L337" s="42">
        <v>191.31399999999999</v>
      </c>
      <c r="N337" s="43" t="str">
        <f>'Olieforbrug, TJ'!M337</f>
        <v>December</v>
      </c>
    </row>
    <row r="338" spans="1:14" ht="13" x14ac:dyDescent="0.3">
      <c r="A338" s="37">
        <v>2017</v>
      </c>
      <c r="B338" s="15"/>
      <c r="C338" s="16"/>
      <c r="D338" s="16"/>
      <c r="E338" s="16"/>
      <c r="F338" s="16"/>
      <c r="G338" s="16"/>
      <c r="H338" s="16"/>
      <c r="I338" s="16"/>
      <c r="J338" s="15"/>
      <c r="K338" s="15"/>
      <c r="L338" s="16"/>
      <c r="M338" s="3"/>
      <c r="N338" s="37">
        <v>2017</v>
      </c>
    </row>
    <row r="339" spans="1:14" x14ac:dyDescent="0.25">
      <c r="A339" s="23" t="str">
        <f>'Olieforbrug, TJ'!A339</f>
        <v>Januar</v>
      </c>
      <c r="C339" s="16">
        <v>2389</v>
      </c>
      <c r="D339" s="16">
        <v>4351</v>
      </c>
      <c r="E339" s="16">
        <v>1735</v>
      </c>
      <c r="F339" s="16">
        <v>0</v>
      </c>
      <c r="G339" s="16">
        <f>I337-I339</f>
        <v>-1462</v>
      </c>
      <c r="H339" s="16">
        <v>4195</v>
      </c>
      <c r="I339" s="16">
        <v>4681</v>
      </c>
      <c r="J339" s="15"/>
      <c r="K339" s="15"/>
      <c r="L339" s="16">
        <f t="shared" ref="L339" si="102">H339*46/1000</f>
        <v>192.97</v>
      </c>
      <c r="N339" s="23" t="str">
        <f>'Olieforbrug, TJ'!M339</f>
        <v>January</v>
      </c>
    </row>
    <row r="340" spans="1:14" x14ac:dyDescent="0.25">
      <c r="A340" s="23" t="str">
        <f>'Olieforbrug, TJ'!A340</f>
        <v>Februar</v>
      </c>
      <c r="C340" s="16">
        <v>7759</v>
      </c>
      <c r="D340" s="16">
        <v>1777</v>
      </c>
      <c r="E340" s="16">
        <v>4798</v>
      </c>
      <c r="F340" s="16">
        <v>0</v>
      </c>
      <c r="G340" s="16">
        <f t="shared" ref="G340:G345" si="103">I339-I340</f>
        <v>-926</v>
      </c>
      <c r="H340" s="16">
        <v>3858</v>
      </c>
      <c r="I340" s="16">
        <v>5607</v>
      </c>
      <c r="J340" s="15"/>
      <c r="K340" s="15"/>
      <c r="L340" s="16">
        <f t="shared" ref="L340" si="104">H340*46/1000</f>
        <v>177.46799999999999</v>
      </c>
      <c r="N340" s="23" t="str">
        <f>'Olieforbrug, TJ'!M340</f>
        <v>February</v>
      </c>
    </row>
    <row r="341" spans="1:14" x14ac:dyDescent="0.25">
      <c r="A341" s="23" t="str">
        <f>'Olieforbrug, TJ'!A341</f>
        <v>Marts</v>
      </c>
      <c r="C341" s="16">
        <v>11472</v>
      </c>
      <c r="D341" s="16">
        <v>1781</v>
      </c>
      <c r="E341" s="16">
        <v>7433</v>
      </c>
      <c r="F341" s="16">
        <v>0</v>
      </c>
      <c r="G341" s="16">
        <f t="shared" si="103"/>
        <v>-1444</v>
      </c>
      <c r="H341" s="16">
        <v>4532</v>
      </c>
      <c r="I341" s="16">
        <v>7051</v>
      </c>
      <c r="J341" s="15"/>
      <c r="K341" s="15"/>
      <c r="L341" s="16">
        <f t="shared" ref="L341" si="105">H341*46/1000</f>
        <v>208.47200000000001</v>
      </c>
      <c r="N341" s="23" t="str">
        <f>'Olieforbrug, TJ'!M341</f>
        <v>March</v>
      </c>
    </row>
    <row r="342" spans="1:14" x14ac:dyDescent="0.25">
      <c r="A342" s="23" t="str">
        <f>'Olieforbrug, TJ'!A342</f>
        <v>April</v>
      </c>
      <c r="C342" s="16">
        <v>15495</v>
      </c>
      <c r="D342" s="16">
        <v>1785</v>
      </c>
      <c r="E342" s="16">
        <v>13190</v>
      </c>
      <c r="F342" s="16">
        <v>0</v>
      </c>
      <c r="G342" s="16">
        <f t="shared" si="103"/>
        <v>760</v>
      </c>
      <c r="H342" s="16">
        <v>4354</v>
      </c>
      <c r="I342" s="16">
        <v>6291</v>
      </c>
      <c r="J342" s="15"/>
      <c r="K342" s="15"/>
      <c r="L342" s="16">
        <f t="shared" ref="L342" si="106">H342*46/1000</f>
        <v>200.28399999999999</v>
      </c>
      <c r="N342" s="23" t="s">
        <v>118</v>
      </c>
    </row>
    <row r="343" spans="1:14" x14ac:dyDescent="0.25">
      <c r="A343" s="23" t="str">
        <f>'Olieforbrug, TJ'!A343</f>
        <v>Maj</v>
      </c>
      <c r="C343" s="16">
        <v>14229</v>
      </c>
      <c r="D343" s="16">
        <v>2520</v>
      </c>
      <c r="E343" s="16">
        <v>11236</v>
      </c>
      <c r="F343" s="16">
        <v>0</v>
      </c>
      <c r="G343" s="16">
        <f t="shared" si="103"/>
        <v>-600</v>
      </c>
      <c r="H343" s="16">
        <v>5619</v>
      </c>
      <c r="I343" s="16">
        <v>6891</v>
      </c>
      <c r="J343" s="15"/>
      <c r="K343" s="15"/>
      <c r="L343" s="16">
        <f t="shared" ref="L343" si="107">H343*46/1000</f>
        <v>258.47399999999999</v>
      </c>
      <c r="N343" s="23" t="s">
        <v>137</v>
      </c>
    </row>
    <row r="344" spans="1:14" x14ac:dyDescent="0.25">
      <c r="A344" s="23" t="str">
        <f>'Olieforbrug, TJ'!A344</f>
        <v>Juni</v>
      </c>
      <c r="C344" s="16">
        <v>14605</v>
      </c>
      <c r="D344" s="16">
        <v>2876</v>
      </c>
      <c r="E344" s="16">
        <v>14989</v>
      </c>
      <c r="F344" s="16">
        <v>0</v>
      </c>
      <c r="G344" s="16">
        <f t="shared" si="103"/>
        <v>2310</v>
      </c>
      <c r="H344" s="16">
        <v>5377</v>
      </c>
      <c r="I344" s="16">
        <v>4581</v>
      </c>
      <c r="J344" s="15"/>
      <c r="K344" s="15"/>
      <c r="L344" s="16">
        <f t="shared" ref="L344" si="108">H344*46/1000</f>
        <v>247.34200000000001</v>
      </c>
      <c r="N344" s="23" t="s">
        <v>138</v>
      </c>
    </row>
    <row r="345" spans="1:14" x14ac:dyDescent="0.25">
      <c r="A345" s="23" t="str">
        <f>'Olieforbrug, TJ'!A345</f>
        <v>Juli</v>
      </c>
      <c r="C345" s="16">
        <v>10718</v>
      </c>
      <c r="D345" s="16">
        <v>5360</v>
      </c>
      <c r="E345" s="16">
        <v>8634</v>
      </c>
      <c r="F345" s="16">
        <v>0</v>
      </c>
      <c r="G345" s="16">
        <f t="shared" si="103"/>
        <v>-3553</v>
      </c>
      <c r="H345" s="16">
        <v>4600</v>
      </c>
      <c r="I345" s="16">
        <v>8134</v>
      </c>
      <c r="J345" s="15"/>
      <c r="K345" s="15"/>
      <c r="L345" s="16">
        <f t="shared" ref="L345" si="109">H345*46/1000</f>
        <v>211.6</v>
      </c>
      <c r="N345" s="23" t="s">
        <v>129</v>
      </c>
    </row>
    <row r="346" spans="1:14" x14ac:dyDescent="0.25">
      <c r="A346" s="23" t="str">
        <f>'Olieforbrug, TJ'!A346</f>
        <v>August</v>
      </c>
      <c r="C346" s="16">
        <v>10792</v>
      </c>
      <c r="D346" s="16">
        <v>1739</v>
      </c>
      <c r="E346" s="16">
        <v>9091</v>
      </c>
      <c r="F346" s="16">
        <v>0</v>
      </c>
      <c r="G346" s="16">
        <f>I345-I346</f>
        <v>2199</v>
      </c>
      <c r="H346" s="16">
        <v>6627</v>
      </c>
      <c r="I346" s="16">
        <v>5935</v>
      </c>
      <c r="J346" s="15"/>
      <c r="K346" s="15"/>
      <c r="L346" s="16">
        <f t="shared" ref="L346" si="110">H346*46/1000</f>
        <v>304.84199999999998</v>
      </c>
      <c r="N346" s="23" t="s">
        <v>122</v>
      </c>
    </row>
    <row r="347" spans="1:14" x14ac:dyDescent="0.25">
      <c r="A347" s="23" t="str">
        <f>'Olieforbrug, TJ'!A347</f>
        <v>September</v>
      </c>
      <c r="C347" s="16">
        <v>-1987</v>
      </c>
      <c r="D347" s="16">
        <v>7183</v>
      </c>
      <c r="E347" s="16">
        <v>1507</v>
      </c>
      <c r="F347" s="16">
        <v>0</v>
      </c>
      <c r="G347" s="16">
        <f>I346-I347</f>
        <v>429</v>
      </c>
      <c r="H347" s="16">
        <v>4942</v>
      </c>
      <c r="I347" s="16">
        <v>5506</v>
      </c>
      <c r="J347" s="15"/>
      <c r="K347" s="15"/>
      <c r="L347" s="16">
        <f t="shared" ref="L347" si="111">H347*46/1000</f>
        <v>227.33199999999999</v>
      </c>
      <c r="N347" s="23" t="s">
        <v>123</v>
      </c>
    </row>
    <row r="348" spans="1:14" x14ac:dyDescent="0.25">
      <c r="A348" s="23" t="str">
        <f>'Olieforbrug, TJ'!A348</f>
        <v>Oktober</v>
      </c>
      <c r="C348" s="16">
        <v>3887</v>
      </c>
      <c r="D348" s="16">
        <v>2052</v>
      </c>
      <c r="E348" s="16">
        <v>1662</v>
      </c>
      <c r="F348" s="16">
        <v>0</v>
      </c>
      <c r="G348" s="16">
        <f>I347-I348</f>
        <v>-1529</v>
      </c>
      <c r="H348" s="16">
        <v>4374</v>
      </c>
      <c r="I348" s="16">
        <v>7035</v>
      </c>
      <c r="J348" s="15"/>
      <c r="K348" s="15"/>
      <c r="L348" s="16">
        <f t="shared" ref="L348" si="112">H348*46/1000</f>
        <v>201.20400000000001</v>
      </c>
      <c r="N348" s="23" t="s">
        <v>131</v>
      </c>
    </row>
    <row r="349" spans="1:14" x14ac:dyDescent="0.25">
      <c r="A349" s="23" t="str">
        <f>'Olieforbrug, TJ'!A349</f>
        <v>November</v>
      </c>
      <c r="C349" s="16">
        <v>7718</v>
      </c>
      <c r="D349" s="16">
        <v>1594</v>
      </c>
      <c r="E349" s="16">
        <v>4753</v>
      </c>
      <c r="F349" s="16">
        <v>0</v>
      </c>
      <c r="G349" s="16">
        <f t="shared" ref="G349" si="113">I348-I349</f>
        <v>484</v>
      </c>
      <c r="H349" s="16">
        <v>5145</v>
      </c>
      <c r="I349" s="16">
        <v>6551</v>
      </c>
      <c r="J349" s="15"/>
      <c r="K349" s="15"/>
      <c r="L349" s="16">
        <f t="shared" ref="L349" si="114">H349*46/1000</f>
        <v>236.67</v>
      </c>
      <c r="N349" s="23" t="s">
        <v>125</v>
      </c>
    </row>
    <row r="350" spans="1:14" ht="13" thickBot="1" x14ac:dyDescent="0.3">
      <c r="A350" s="41" t="str">
        <f>'Olieforbrug, TJ'!A350</f>
        <v>December</v>
      </c>
      <c r="C350" s="42">
        <v>8450</v>
      </c>
      <c r="D350" s="42">
        <v>1783</v>
      </c>
      <c r="E350" s="42">
        <v>5888</v>
      </c>
      <c r="F350" s="42">
        <v>0</v>
      </c>
      <c r="G350" s="42">
        <f t="shared" ref="G350" si="115">I349-I350</f>
        <v>-223</v>
      </c>
      <c r="H350" s="42">
        <v>4234</v>
      </c>
      <c r="I350" s="42">
        <v>6774</v>
      </c>
      <c r="J350" s="2"/>
      <c r="K350" s="2"/>
      <c r="L350" s="42">
        <f t="shared" ref="L350" si="116">H350*46/1000</f>
        <v>194.76400000000001</v>
      </c>
      <c r="N350" s="43" t="s">
        <v>113</v>
      </c>
    </row>
    <row r="351" spans="1:14" ht="13" x14ac:dyDescent="0.3">
      <c r="A351" s="37">
        <v>2018</v>
      </c>
      <c r="B351" s="15"/>
      <c r="C351" s="16"/>
      <c r="D351" s="16"/>
      <c r="E351" s="16"/>
      <c r="F351" s="16"/>
      <c r="G351" s="16"/>
      <c r="H351" s="16"/>
      <c r="I351" s="16"/>
      <c r="J351" s="15"/>
      <c r="K351" s="15"/>
      <c r="L351" s="16"/>
      <c r="M351" s="3"/>
      <c r="N351" s="37">
        <v>2018</v>
      </c>
    </row>
    <row r="352" spans="1:14" x14ac:dyDescent="0.25">
      <c r="A352" s="23" t="str">
        <f>'Olieforbrug, TJ'!A352</f>
        <v>Januar</v>
      </c>
      <c r="C352" s="16">
        <v>12267</v>
      </c>
      <c r="D352" s="16">
        <v>1784</v>
      </c>
      <c r="E352" s="16">
        <v>8601</v>
      </c>
      <c r="F352" s="16">
        <v>0</v>
      </c>
      <c r="G352" s="16">
        <f>I350-I352</f>
        <v>-822</v>
      </c>
      <c r="H352" s="16">
        <v>4654</v>
      </c>
      <c r="I352" s="16">
        <v>7596</v>
      </c>
      <c r="J352" s="15"/>
      <c r="K352" s="15"/>
      <c r="L352" s="16">
        <f t="shared" ref="L352" si="117">H352*46/1000</f>
        <v>214.084</v>
      </c>
      <c r="N352" s="23" t="str">
        <f>'Olieforbrug, TJ'!M352</f>
        <v>January</v>
      </c>
    </row>
    <row r="353" spans="1:14" x14ac:dyDescent="0.25">
      <c r="A353" s="23" t="str">
        <f>'Olieforbrug, TJ'!A353</f>
        <v>Februar</v>
      </c>
      <c r="C353" s="16">
        <v>8164</v>
      </c>
      <c r="D353" s="16">
        <v>1816</v>
      </c>
      <c r="E353" s="16">
        <v>8269</v>
      </c>
      <c r="F353" s="16">
        <v>0</v>
      </c>
      <c r="G353" s="16">
        <f>I352-I353</f>
        <v>2453</v>
      </c>
      <c r="H353" s="16">
        <v>4237</v>
      </c>
      <c r="I353" s="16">
        <v>5143</v>
      </c>
      <c r="J353" s="15"/>
      <c r="K353" s="15"/>
      <c r="L353" s="16">
        <f t="shared" ref="L353" si="118">H353*46/1000</f>
        <v>194.90199999999999</v>
      </c>
      <c r="N353" s="23" t="str">
        <f>'Olieforbrug, TJ'!M353</f>
        <v>February</v>
      </c>
    </row>
    <row r="354" spans="1:14" x14ac:dyDescent="0.25">
      <c r="A354" s="23" t="str">
        <f>'Olieforbrug, TJ'!A354</f>
        <v>Marts</v>
      </c>
      <c r="C354" s="16">
        <v>10588</v>
      </c>
      <c r="D354" s="16">
        <v>1637</v>
      </c>
      <c r="E354" s="16">
        <v>5277</v>
      </c>
      <c r="F354" s="16">
        <v>0</v>
      </c>
      <c r="G354" s="16">
        <f>I353-I354</f>
        <v>-2067</v>
      </c>
      <c r="H354" s="16">
        <v>4942</v>
      </c>
      <c r="I354" s="16">
        <v>7210</v>
      </c>
      <c r="J354" s="15"/>
      <c r="K354" s="15"/>
      <c r="L354" s="16">
        <f t="shared" ref="L354" si="119">H354*46/1000</f>
        <v>227.33199999999999</v>
      </c>
      <c r="N354" s="23" t="str">
        <f>'Olieforbrug, TJ'!M354</f>
        <v>March</v>
      </c>
    </row>
    <row r="355" spans="1:14" x14ac:dyDescent="0.25">
      <c r="A355" s="23" t="str">
        <f>'Olieforbrug, TJ'!A355</f>
        <v>April</v>
      </c>
      <c r="C355" s="16">
        <v>9383</v>
      </c>
      <c r="D355" s="16">
        <v>1658</v>
      </c>
      <c r="E355" s="16">
        <v>7833</v>
      </c>
      <c r="F355" s="16">
        <v>0</v>
      </c>
      <c r="G355" s="16">
        <f>I354-I355</f>
        <v>408</v>
      </c>
      <c r="H355" s="16">
        <v>4713</v>
      </c>
      <c r="I355" s="16">
        <v>6802</v>
      </c>
      <c r="J355" s="15"/>
      <c r="K355" s="15"/>
      <c r="L355" s="16">
        <f t="shared" ref="L355" si="120">H355*46/1000</f>
        <v>216.798</v>
      </c>
      <c r="N355" s="23" t="str">
        <f>'Olieforbrug, TJ'!M355</f>
        <v>April</v>
      </c>
    </row>
    <row r="356" spans="1:14" x14ac:dyDescent="0.25">
      <c r="A356" s="23" t="str">
        <f>'Olieforbrug, TJ'!A356</f>
        <v>Maj</v>
      </c>
      <c r="C356" s="16">
        <v>9383</v>
      </c>
      <c r="D356" s="16">
        <v>1658</v>
      </c>
      <c r="E356" s="16">
        <v>7833</v>
      </c>
      <c r="F356" s="16">
        <v>0</v>
      </c>
      <c r="G356" s="16">
        <f t="shared" ref="G356" si="121">I355-I356</f>
        <v>0</v>
      </c>
      <c r="H356" s="16">
        <v>4713</v>
      </c>
      <c r="I356" s="16">
        <v>6802</v>
      </c>
      <c r="J356" s="15"/>
      <c r="K356" s="15"/>
      <c r="L356" s="16">
        <f t="shared" ref="L356" si="122">H356*46/1000</f>
        <v>216.798</v>
      </c>
      <c r="N356" s="23" t="str">
        <f>'Olieforbrug, TJ'!M356</f>
        <v>May</v>
      </c>
    </row>
    <row r="357" spans="1:14" x14ac:dyDescent="0.25">
      <c r="A357" s="23" t="str">
        <f>'Olieforbrug, TJ'!A357</f>
        <v>Juni</v>
      </c>
      <c r="C357" s="16">
        <v>15948</v>
      </c>
      <c r="D357" s="16">
        <v>1591</v>
      </c>
      <c r="E357" s="16">
        <v>10678</v>
      </c>
      <c r="F357" s="16">
        <v>0</v>
      </c>
      <c r="G357" s="16">
        <f t="shared" ref="G357" si="123">I356-I357</f>
        <v>-986</v>
      </c>
      <c r="H357" s="16">
        <v>5183</v>
      </c>
      <c r="I357" s="16">
        <v>7788</v>
      </c>
      <c r="J357" s="15"/>
      <c r="K357" s="15"/>
      <c r="L357" s="16">
        <f t="shared" ref="L357" si="124">H357*46/1000</f>
        <v>238.41800000000001</v>
      </c>
      <c r="N357" s="23" t="str">
        <f>'Olieforbrug, TJ'!M357</f>
        <v>June</v>
      </c>
    </row>
    <row r="358" spans="1:14" x14ac:dyDescent="0.25">
      <c r="A358" s="23" t="str">
        <f>'Olieforbrug, TJ'!A358</f>
        <v>Juli</v>
      </c>
      <c r="C358" s="16">
        <v>14914</v>
      </c>
      <c r="D358" s="16">
        <v>1784</v>
      </c>
      <c r="E358" s="16">
        <v>12618</v>
      </c>
      <c r="F358" s="16">
        <v>0</v>
      </c>
      <c r="G358" s="16">
        <f t="shared" ref="G358" si="125">I357-I358</f>
        <v>269</v>
      </c>
      <c r="H358" s="16">
        <v>4675</v>
      </c>
      <c r="I358" s="16">
        <v>7519</v>
      </c>
      <c r="J358" s="15"/>
      <c r="K358" s="15"/>
      <c r="L358" s="16">
        <f t="shared" ref="L358" si="126">H358*46/1000</f>
        <v>215.05</v>
      </c>
      <c r="N358" s="23" t="str">
        <f>'Olieforbrug, TJ'!M358</f>
        <v>July</v>
      </c>
    </row>
    <row r="359" spans="1:14" x14ac:dyDescent="0.25">
      <c r="A359" s="23" t="str">
        <f>'Olieforbrug, TJ'!A359</f>
        <v>August</v>
      </c>
      <c r="C359" s="16">
        <v>11948</v>
      </c>
      <c r="D359" s="16">
        <v>0</v>
      </c>
      <c r="E359" s="16">
        <v>8975</v>
      </c>
      <c r="F359" s="16">
        <v>0</v>
      </c>
      <c r="G359" s="16">
        <f t="shared" ref="G359" si="127">I358-I359</f>
        <v>1541</v>
      </c>
      <c r="H359" s="16">
        <v>4639</v>
      </c>
      <c r="I359" s="16">
        <v>5978</v>
      </c>
      <c r="J359" s="15"/>
      <c r="K359" s="15"/>
      <c r="L359" s="16">
        <f t="shared" ref="L359" si="128">H359*46/1000</f>
        <v>213.39400000000001</v>
      </c>
      <c r="N359" s="23" t="str">
        <f>'Olieforbrug, TJ'!M359</f>
        <v>August</v>
      </c>
    </row>
    <row r="360" spans="1:14" x14ac:dyDescent="0.25">
      <c r="A360" s="23" t="str">
        <f>'Olieforbrug, TJ'!A360</f>
        <v>September</v>
      </c>
      <c r="C360" s="16">
        <v>4934</v>
      </c>
      <c r="D360" s="16">
        <v>1622</v>
      </c>
      <c r="E360" s="16">
        <v>3883</v>
      </c>
      <c r="F360" s="16">
        <v>0</v>
      </c>
      <c r="G360" s="16">
        <f t="shared" ref="G360" si="129">I359-I360</f>
        <v>1390</v>
      </c>
      <c r="H360" s="16">
        <v>4092</v>
      </c>
      <c r="I360" s="16">
        <v>4588</v>
      </c>
      <c r="J360" s="15"/>
      <c r="K360" s="15"/>
      <c r="L360" s="16">
        <f t="shared" ref="L360" si="130">H360*46/1000</f>
        <v>188.232</v>
      </c>
      <c r="N360" s="23" t="str">
        <f>'Olieforbrug, TJ'!M360</f>
        <v>September</v>
      </c>
    </row>
    <row r="361" spans="1:14" x14ac:dyDescent="0.25">
      <c r="A361" s="23" t="str">
        <f>'Olieforbrug, TJ'!A361</f>
        <v>Oktober</v>
      </c>
      <c r="C361" s="16">
        <v>3962</v>
      </c>
      <c r="D361" s="16">
        <v>1784</v>
      </c>
      <c r="E361" s="16">
        <v>1333</v>
      </c>
      <c r="F361" s="16">
        <v>0</v>
      </c>
      <c r="G361" s="16">
        <f t="shared" ref="G361" si="131">I360-I361</f>
        <v>-445</v>
      </c>
      <c r="H361" s="16">
        <v>4849</v>
      </c>
      <c r="I361" s="16">
        <v>5033</v>
      </c>
      <c r="J361" s="15"/>
      <c r="K361" s="15"/>
      <c r="L361" s="16">
        <f t="shared" ref="L361" si="132">H361*46/1000</f>
        <v>223.054</v>
      </c>
      <c r="N361" s="23" t="str">
        <f>'Olieforbrug, TJ'!M361</f>
        <v>October</v>
      </c>
    </row>
    <row r="362" spans="1:14" ht="15" customHeight="1" x14ac:dyDescent="0.25">
      <c r="A362" s="23" t="str">
        <f>'Olieforbrug, TJ'!A362</f>
        <v>November</v>
      </c>
      <c r="C362" s="16">
        <v>7459</v>
      </c>
      <c r="D362" s="16">
        <v>1686</v>
      </c>
      <c r="E362" s="16">
        <v>4297</v>
      </c>
      <c r="F362" s="16">
        <v>0</v>
      </c>
      <c r="G362" s="16">
        <f t="shared" ref="G362" si="133">I361-I362</f>
        <v>2</v>
      </c>
      <c r="H362" s="16">
        <v>4957</v>
      </c>
      <c r="I362" s="16">
        <v>5031</v>
      </c>
      <c r="J362" s="15"/>
      <c r="K362" s="15"/>
      <c r="L362" s="16">
        <f t="shared" ref="L362" si="134">H362*46/1000</f>
        <v>228.02199999999999</v>
      </c>
      <c r="N362" s="23" t="str">
        <f>'Olieforbrug, TJ'!M362</f>
        <v>November</v>
      </c>
    </row>
    <row r="363" spans="1:14" ht="13" thickBot="1" x14ac:dyDescent="0.3">
      <c r="A363" s="41" t="str">
        <f>'Olieforbrug, TJ'!A363</f>
        <v>December</v>
      </c>
      <c r="C363" s="42">
        <v>9212</v>
      </c>
      <c r="D363" s="42">
        <v>1678</v>
      </c>
      <c r="E363" s="42">
        <v>5070</v>
      </c>
      <c r="F363" s="42">
        <v>0</v>
      </c>
      <c r="G363" s="42">
        <f t="shared" ref="G363" si="135">I362-I363</f>
        <v>-1789</v>
      </c>
      <c r="H363" s="42">
        <v>4080</v>
      </c>
      <c r="I363" s="42">
        <v>6820</v>
      </c>
      <c r="J363" s="2"/>
      <c r="K363" s="2"/>
      <c r="L363" s="42">
        <f t="shared" ref="L363" si="136">H363*46/1000</f>
        <v>187.68</v>
      </c>
      <c r="N363" s="43" t="str">
        <f>'Olieforbrug, TJ'!M363</f>
        <v>December</v>
      </c>
    </row>
    <row r="364" spans="1:14" ht="13" x14ac:dyDescent="0.3">
      <c r="A364" s="37">
        <v>2019</v>
      </c>
      <c r="B364" s="15"/>
      <c r="C364" s="16"/>
      <c r="D364" s="16"/>
      <c r="E364" s="16"/>
      <c r="F364" s="16"/>
      <c r="G364" s="16"/>
      <c r="H364" s="16"/>
      <c r="I364" s="16"/>
      <c r="J364" s="15"/>
      <c r="K364" s="15"/>
      <c r="L364" s="16"/>
      <c r="M364" s="3"/>
      <c r="N364" s="37">
        <v>2019</v>
      </c>
    </row>
    <row r="365" spans="1:14" x14ac:dyDescent="0.25">
      <c r="A365" s="23" t="str">
        <f>'Olieforbrug, TJ'!A365</f>
        <v>Januar</v>
      </c>
      <c r="C365" s="16">
        <v>7370</v>
      </c>
      <c r="D365" s="16">
        <v>0</v>
      </c>
      <c r="E365" s="16">
        <v>4712</v>
      </c>
      <c r="F365" s="16">
        <v>0</v>
      </c>
      <c r="G365" s="16">
        <f>I363-I365</f>
        <v>2114</v>
      </c>
      <c r="H365" s="16">
        <v>4866</v>
      </c>
      <c r="I365" s="16">
        <v>4706</v>
      </c>
      <c r="J365" s="15"/>
      <c r="K365" s="15"/>
      <c r="L365" s="16">
        <f t="shared" ref="L365" si="137">H365*46/1000</f>
        <v>223.83600000000001</v>
      </c>
      <c r="N365" s="23" t="str">
        <f>'Olieforbrug, TJ'!M365</f>
        <v>January</v>
      </c>
    </row>
    <row r="366" spans="1:14" x14ac:dyDescent="0.25">
      <c r="A366" s="23" t="str">
        <f>'Olieforbrug, TJ'!A366</f>
        <v>Februar</v>
      </c>
      <c r="C366" s="16">
        <v>7866</v>
      </c>
      <c r="D366" s="16">
        <v>1784</v>
      </c>
      <c r="E366" s="16">
        <v>1828</v>
      </c>
      <c r="F366" s="16">
        <v>0</v>
      </c>
      <c r="G366" s="16">
        <f t="shared" ref="G366:G371" si="138">I365-I366</f>
        <v>-3674</v>
      </c>
      <c r="H366" s="16">
        <v>4313</v>
      </c>
      <c r="I366" s="16">
        <v>8380</v>
      </c>
      <c r="J366" s="15"/>
      <c r="K366" s="15"/>
      <c r="L366" s="16">
        <f t="shared" ref="L366" si="139">H366*46/1000</f>
        <v>198.398</v>
      </c>
      <c r="N366" s="23" t="str">
        <f>'Olieforbrug, TJ'!M366</f>
        <v>February</v>
      </c>
    </row>
    <row r="367" spans="1:14" x14ac:dyDescent="0.25">
      <c r="A367" s="23" t="str">
        <f>'Olieforbrug, TJ'!A367</f>
        <v>Marts</v>
      </c>
      <c r="C367" s="16">
        <v>11188</v>
      </c>
      <c r="D367" s="16">
        <v>1783</v>
      </c>
      <c r="E367" s="16">
        <v>9736</v>
      </c>
      <c r="F367" s="16">
        <v>0</v>
      </c>
      <c r="G367" s="16">
        <f t="shared" si="138"/>
        <v>812</v>
      </c>
      <c r="H367" s="16">
        <v>4404</v>
      </c>
      <c r="I367" s="16">
        <v>7568</v>
      </c>
      <c r="J367" s="15"/>
      <c r="K367" s="15"/>
      <c r="L367" s="16">
        <f t="shared" ref="L367" si="140">H367*46/1000</f>
        <v>202.584</v>
      </c>
      <c r="N367" s="23" t="str">
        <f>'Olieforbrug, TJ'!M367</f>
        <v>March</v>
      </c>
    </row>
    <row r="368" spans="1:14" x14ac:dyDescent="0.25">
      <c r="A368" s="23" t="str">
        <f>'Olieforbrug, TJ'!A368</f>
        <v>April</v>
      </c>
      <c r="C368" s="16">
        <v>14365</v>
      </c>
      <c r="D368" s="16">
        <v>0</v>
      </c>
      <c r="E368" s="16">
        <v>11568</v>
      </c>
      <c r="F368" s="16">
        <v>0</v>
      </c>
      <c r="G368" s="16">
        <f t="shared" si="138"/>
        <v>2238</v>
      </c>
      <c r="H368" s="16">
        <v>5123</v>
      </c>
      <c r="I368" s="16">
        <v>5330</v>
      </c>
      <c r="J368" s="15"/>
      <c r="K368" s="15"/>
      <c r="L368" s="16">
        <f t="shared" ref="L368" si="141">H368*46/1000</f>
        <v>235.65799999999999</v>
      </c>
      <c r="N368" s="23" t="str">
        <f>'Olieforbrug, TJ'!M368</f>
        <v>April</v>
      </c>
    </row>
    <row r="369" spans="1:14" x14ac:dyDescent="0.25">
      <c r="A369" s="23" t="str">
        <f>'Olieforbrug, TJ'!A369</f>
        <v>Maj</v>
      </c>
      <c r="C369" s="16">
        <v>14062</v>
      </c>
      <c r="D369" s="16">
        <v>1785</v>
      </c>
      <c r="E369" s="16">
        <v>9728</v>
      </c>
      <c r="F369" s="16">
        <v>0</v>
      </c>
      <c r="G369" s="16">
        <f t="shared" si="138"/>
        <v>-655</v>
      </c>
      <c r="H369" s="16">
        <v>5568</v>
      </c>
      <c r="I369" s="16">
        <v>5985</v>
      </c>
      <c r="J369" s="15"/>
      <c r="K369" s="15"/>
      <c r="L369" s="16">
        <f t="shared" ref="L369" si="142">H369*46/1000</f>
        <v>256.12799999999999</v>
      </c>
      <c r="N369" s="23" t="str">
        <f>'Olieforbrug, TJ'!M369</f>
        <v>May</v>
      </c>
    </row>
    <row r="370" spans="1:14" x14ac:dyDescent="0.25">
      <c r="A370" s="23" t="str">
        <f>'Olieforbrug, TJ'!A370</f>
        <v>Juni</v>
      </c>
      <c r="C370" s="16">
        <v>13724</v>
      </c>
      <c r="D370" s="16">
        <v>1785</v>
      </c>
      <c r="E370" s="16">
        <v>11352</v>
      </c>
      <c r="F370" s="16">
        <v>0</v>
      </c>
      <c r="G370" s="16">
        <f t="shared" si="138"/>
        <v>779</v>
      </c>
      <c r="H370" s="16">
        <v>5120</v>
      </c>
      <c r="I370" s="16">
        <v>5206</v>
      </c>
      <c r="J370" s="15"/>
      <c r="K370" s="15"/>
      <c r="L370" s="16">
        <f t="shared" ref="L370" si="143">H370*46/1000</f>
        <v>235.52</v>
      </c>
      <c r="N370" s="23" t="str">
        <f>'Olieforbrug, TJ'!M370</f>
        <v>June</v>
      </c>
    </row>
    <row r="371" spans="1:14" x14ac:dyDescent="0.25">
      <c r="A371" s="23" t="str">
        <f>'Olieforbrug, TJ'!A371</f>
        <v>Juli</v>
      </c>
      <c r="C371" s="16">
        <v>16006</v>
      </c>
      <c r="D371" s="16">
        <v>1789</v>
      </c>
      <c r="E371" s="16">
        <v>10922</v>
      </c>
      <c r="F371" s="16">
        <v>0</v>
      </c>
      <c r="G371" s="16">
        <f t="shared" si="138"/>
        <v>-1555</v>
      </c>
      <c r="H371" s="16">
        <v>5400</v>
      </c>
      <c r="I371" s="16">
        <v>6761</v>
      </c>
      <c r="J371" s="15"/>
      <c r="K371" s="15"/>
      <c r="L371" s="16">
        <f t="shared" ref="L371" si="144">H371*46/1000</f>
        <v>248.4</v>
      </c>
      <c r="N371" s="23" t="str">
        <f>'Olieforbrug, TJ'!M371</f>
        <v>July</v>
      </c>
    </row>
    <row r="372" spans="1:14" x14ac:dyDescent="0.25">
      <c r="A372" s="23" t="str">
        <f>'Olieforbrug, TJ'!A372</f>
        <v>August</v>
      </c>
      <c r="C372" s="16">
        <v>15499</v>
      </c>
      <c r="D372" s="16">
        <v>1707</v>
      </c>
      <c r="E372" s="16">
        <v>12652</v>
      </c>
      <c r="F372" s="16">
        <v>0</v>
      </c>
      <c r="G372" s="16">
        <f t="shared" ref="G372" si="145">I371-I372</f>
        <v>1278</v>
      </c>
      <c r="H372" s="16">
        <v>6053</v>
      </c>
      <c r="I372" s="16">
        <v>5483</v>
      </c>
      <c r="J372" s="15"/>
      <c r="K372" s="15"/>
      <c r="L372" s="16">
        <f t="shared" ref="L372" si="146">H372*46/1000</f>
        <v>278.43799999999999</v>
      </c>
      <c r="N372" s="23" t="str">
        <f>'Olieforbrug, TJ'!M372</f>
        <v>August</v>
      </c>
    </row>
    <row r="373" spans="1:14" x14ac:dyDescent="0.25">
      <c r="A373" s="23" t="str">
        <f>'Olieforbrug, TJ'!A373</f>
        <v>September</v>
      </c>
      <c r="C373" s="16">
        <v>1787</v>
      </c>
      <c r="D373" s="16">
        <v>1784</v>
      </c>
      <c r="E373" s="16">
        <v>2088</v>
      </c>
      <c r="F373" s="16">
        <v>0</v>
      </c>
      <c r="G373" s="16">
        <f t="shared" ref="G373" si="147">I372-I373</f>
        <v>1784</v>
      </c>
      <c r="H373" s="16">
        <v>4457</v>
      </c>
      <c r="I373" s="16">
        <v>3699</v>
      </c>
      <c r="J373" s="15"/>
      <c r="K373" s="15"/>
      <c r="L373" s="16">
        <f t="shared" ref="L373" si="148">H373*46/1000</f>
        <v>205.02199999999999</v>
      </c>
      <c r="N373" s="23" t="str">
        <f>'Olieforbrug, TJ'!M373</f>
        <v>September</v>
      </c>
    </row>
    <row r="374" spans="1:14" x14ac:dyDescent="0.25">
      <c r="A374" s="23" t="str">
        <f>'Olieforbrug, TJ'!A374</f>
        <v>Oktober</v>
      </c>
      <c r="C374" s="16">
        <v>6121</v>
      </c>
      <c r="D374" s="16">
        <v>1838</v>
      </c>
      <c r="E374" s="16">
        <v>128</v>
      </c>
      <c r="F374" s="16">
        <v>0</v>
      </c>
      <c r="G374" s="16">
        <f t="shared" ref="G374" si="149">I373-I374</f>
        <v>-3662</v>
      </c>
      <c r="H374" s="16">
        <v>5060</v>
      </c>
      <c r="I374" s="16">
        <v>7361</v>
      </c>
      <c r="J374" s="15"/>
      <c r="K374" s="15"/>
      <c r="L374" s="16">
        <f t="shared" ref="L374" si="150">H374*46/1000</f>
        <v>232.76</v>
      </c>
      <c r="N374" s="23" t="str">
        <f>'Olieforbrug, TJ'!M374</f>
        <v>October</v>
      </c>
    </row>
    <row r="375" spans="1:14" x14ac:dyDescent="0.25">
      <c r="A375" s="23" t="str">
        <f>'Olieforbrug, TJ'!A375</f>
        <v>November</v>
      </c>
      <c r="C375" s="16">
        <v>7873</v>
      </c>
      <c r="D375" s="16">
        <v>1784</v>
      </c>
      <c r="E375" s="16">
        <v>5364</v>
      </c>
      <c r="F375" s="16">
        <v>0</v>
      </c>
      <c r="G375" s="16">
        <f t="shared" ref="G375" si="151">I374-I375</f>
        <v>509</v>
      </c>
      <c r="H375" s="16">
        <v>4823</v>
      </c>
      <c r="I375" s="16">
        <v>6852</v>
      </c>
      <c r="J375" s="15"/>
      <c r="K375" s="15"/>
      <c r="L375" s="16">
        <f t="shared" ref="L375" si="152">H375*46/1000</f>
        <v>221.858</v>
      </c>
      <c r="N375" s="23" t="str">
        <f>'Olieforbrug, TJ'!M375</f>
        <v>November</v>
      </c>
    </row>
    <row r="376" spans="1:14" ht="13" thickBot="1" x14ac:dyDescent="0.3">
      <c r="A376" s="41" t="str">
        <f>'Olieforbrug, TJ'!A376</f>
        <v>December</v>
      </c>
      <c r="C376" s="42">
        <v>6384</v>
      </c>
      <c r="D376" s="42">
        <v>1</v>
      </c>
      <c r="E376" s="42">
        <v>3736</v>
      </c>
      <c r="F376" s="42">
        <v>0</v>
      </c>
      <c r="G376" s="42">
        <f t="shared" ref="G376" si="153">I375-I376</f>
        <v>1457</v>
      </c>
      <c r="H376" s="42">
        <v>4167</v>
      </c>
      <c r="I376" s="42">
        <v>5395</v>
      </c>
      <c r="J376" s="2"/>
      <c r="K376" s="2"/>
      <c r="L376" s="42">
        <f t="shared" ref="L376" si="154">H376*46/1000</f>
        <v>191.68199999999999</v>
      </c>
      <c r="N376" s="43" t="str">
        <f>'Olieforbrug, TJ'!M376</f>
        <v>December</v>
      </c>
    </row>
    <row r="377" spans="1:14" ht="13" x14ac:dyDescent="0.3">
      <c r="A377" s="37">
        <f>'Olieforbrug, TJ'!A377</f>
        <v>2020</v>
      </c>
      <c r="B377" s="15"/>
      <c r="C377" s="16"/>
      <c r="D377" s="16"/>
      <c r="E377" s="16"/>
      <c r="F377" s="16"/>
      <c r="G377" s="16"/>
      <c r="H377" s="16"/>
      <c r="I377" s="16"/>
      <c r="J377" s="15"/>
      <c r="K377" s="15"/>
      <c r="L377" s="16"/>
      <c r="M377" s="3"/>
      <c r="N377" s="37">
        <f>'Olieforbrug, TJ'!M377</f>
        <v>2020</v>
      </c>
    </row>
    <row r="378" spans="1:14" x14ac:dyDescent="0.25">
      <c r="A378" s="23" t="str">
        <f>'Olieforbrug, TJ'!A378</f>
        <v>Januar</v>
      </c>
      <c r="C378" s="16">
        <v>9451</v>
      </c>
      <c r="D378" s="16">
        <v>1743</v>
      </c>
      <c r="E378" s="16">
        <v>5603</v>
      </c>
      <c r="F378" s="16">
        <v>0</v>
      </c>
      <c r="G378" s="16">
        <f>I376-I378</f>
        <v>-1013</v>
      </c>
      <c r="H378" s="16">
        <v>4647</v>
      </c>
      <c r="I378" s="16">
        <v>6408</v>
      </c>
      <c r="J378" s="15"/>
      <c r="K378" s="15"/>
      <c r="L378" s="16">
        <f t="shared" ref="L378" si="155">H378*46/1000</f>
        <v>213.762</v>
      </c>
      <c r="N378" s="23" t="str">
        <f>'Olieforbrug, TJ'!M378</f>
        <v>January</v>
      </c>
    </row>
    <row r="379" spans="1:14" x14ac:dyDescent="0.25">
      <c r="A379" s="23" t="str">
        <f>'Olieforbrug, TJ'!A379</f>
        <v>Februar</v>
      </c>
      <c r="C379" s="16">
        <v>8474</v>
      </c>
      <c r="D379" s="16">
        <v>0</v>
      </c>
      <c r="E379" s="16">
        <v>3769</v>
      </c>
      <c r="F379" s="16">
        <v>0</v>
      </c>
      <c r="G379" s="65">
        <f t="shared" ref="G379:G384" si="156">I378-I379</f>
        <v>-753</v>
      </c>
      <c r="H379" s="16">
        <v>3994</v>
      </c>
      <c r="I379" s="16">
        <v>7161</v>
      </c>
      <c r="J379" s="15"/>
      <c r="K379" s="15"/>
      <c r="L379" s="16">
        <f t="shared" ref="L379" si="157">H379*46/1000</f>
        <v>183.72399999999999</v>
      </c>
      <c r="N379" s="23" t="str">
        <f>'Olieforbrug, TJ'!M379</f>
        <v>February</v>
      </c>
    </row>
    <row r="380" spans="1:14" x14ac:dyDescent="0.25">
      <c r="A380" s="23" t="str">
        <f>'Olieforbrug, TJ'!A380</f>
        <v>Marts</v>
      </c>
      <c r="C380" s="16">
        <v>7023</v>
      </c>
      <c r="D380" s="16">
        <v>0</v>
      </c>
      <c r="E380" s="16">
        <v>3577</v>
      </c>
      <c r="F380" s="16">
        <v>0</v>
      </c>
      <c r="G380" s="65">
        <f t="shared" si="156"/>
        <v>1036</v>
      </c>
      <c r="H380" s="16">
        <v>4575</v>
      </c>
      <c r="I380" s="16">
        <v>6125</v>
      </c>
      <c r="J380" s="15"/>
      <c r="K380" s="15"/>
      <c r="L380" s="16">
        <f t="shared" ref="L380" si="158">H380*46/1000</f>
        <v>210.45</v>
      </c>
      <c r="N380" s="23" t="str">
        <f>'Olieforbrug, TJ'!M380</f>
        <v>March</v>
      </c>
    </row>
    <row r="381" spans="1:14" x14ac:dyDescent="0.25">
      <c r="A381" s="23" t="str">
        <f>'Olieforbrug, TJ'!A381</f>
        <v>April</v>
      </c>
      <c r="C381" s="16">
        <v>11888</v>
      </c>
      <c r="D381" s="16">
        <v>1761</v>
      </c>
      <c r="E381" s="16">
        <v>9329</v>
      </c>
      <c r="F381" s="16">
        <v>0</v>
      </c>
      <c r="G381" s="65">
        <f t="shared" si="156"/>
        <v>941</v>
      </c>
      <c r="H381" s="16">
        <v>5463</v>
      </c>
      <c r="I381" s="16">
        <v>5184</v>
      </c>
      <c r="J381" s="15"/>
      <c r="K381" s="15"/>
      <c r="L381" s="16">
        <f t="shared" ref="L381" si="159">H381*46/1000</f>
        <v>251.298</v>
      </c>
      <c r="N381" s="23" t="str">
        <f>'Olieforbrug, TJ'!M381</f>
        <v>April</v>
      </c>
    </row>
    <row r="382" spans="1:14" x14ac:dyDescent="0.25">
      <c r="A382" s="23" t="str">
        <f>'Olieforbrug, TJ'!A382</f>
        <v>Maj</v>
      </c>
      <c r="C382" s="16">
        <v>13664</v>
      </c>
      <c r="D382" s="16">
        <v>0</v>
      </c>
      <c r="E382" s="16">
        <v>8256</v>
      </c>
      <c r="F382" s="16">
        <v>0</v>
      </c>
      <c r="G382" s="65">
        <f t="shared" si="156"/>
        <v>-90</v>
      </c>
      <c r="H382" s="16">
        <v>5473</v>
      </c>
      <c r="I382" s="16">
        <v>5274</v>
      </c>
      <c r="J382" s="15"/>
      <c r="K382" s="15"/>
      <c r="L382" s="16">
        <f t="shared" ref="L382" si="160">H382*46/1000</f>
        <v>251.75800000000001</v>
      </c>
      <c r="N382" s="23" t="str">
        <f>'Olieforbrug, TJ'!M382</f>
        <v>May</v>
      </c>
    </row>
    <row r="383" spans="1:14" ht="12" customHeight="1" x14ac:dyDescent="0.25">
      <c r="A383" s="23" t="str">
        <f>'Olieforbrug, TJ'!A383</f>
        <v>Juni</v>
      </c>
      <c r="C383" s="16">
        <v>17343</v>
      </c>
      <c r="D383" s="16">
        <v>0</v>
      </c>
      <c r="E383" s="16">
        <v>12744</v>
      </c>
      <c r="F383" s="16">
        <v>0</v>
      </c>
      <c r="G383" s="65">
        <f t="shared" si="156"/>
        <v>66</v>
      </c>
      <c r="H383" s="16">
        <v>5554</v>
      </c>
      <c r="I383" s="16">
        <v>5208</v>
      </c>
      <c r="J383" s="15"/>
      <c r="K383" s="15"/>
      <c r="L383" s="16">
        <f t="shared" ref="L383" si="161">H383*46/1000</f>
        <v>255.48400000000001</v>
      </c>
      <c r="N383" s="23" t="str">
        <f>'Olieforbrug, TJ'!M383</f>
        <v>June</v>
      </c>
    </row>
    <row r="384" spans="1:14" ht="12" customHeight="1" x14ac:dyDescent="0.25">
      <c r="A384" s="23" t="str">
        <f>'Olieforbrug, TJ'!A384</f>
        <v>Juli</v>
      </c>
      <c r="C384" s="16">
        <v>15865</v>
      </c>
      <c r="D384" s="16">
        <v>0</v>
      </c>
      <c r="E384" s="16">
        <v>10064</v>
      </c>
      <c r="F384" s="16">
        <v>0</v>
      </c>
      <c r="G384" s="65">
        <f t="shared" si="156"/>
        <v>-663</v>
      </c>
      <c r="H384" s="16">
        <v>5230</v>
      </c>
      <c r="I384" s="16">
        <v>5871</v>
      </c>
      <c r="J384" s="15"/>
      <c r="K384" s="15"/>
      <c r="L384" s="16">
        <f t="shared" ref="L384:L385" si="162">H384*46/1000</f>
        <v>240.58</v>
      </c>
      <c r="N384" s="23" t="str">
        <f>'Olieforbrug, TJ'!M384</f>
        <v>July</v>
      </c>
    </row>
    <row r="385" spans="1:14" x14ac:dyDescent="0.25">
      <c r="A385" s="23" t="str">
        <f>'Olieforbrug, TJ'!A385</f>
        <v>August</v>
      </c>
      <c r="C385" s="16">
        <v>13445</v>
      </c>
      <c r="D385" s="16">
        <v>1780</v>
      </c>
      <c r="E385" s="16">
        <v>9100</v>
      </c>
      <c r="F385" s="16">
        <v>0</v>
      </c>
      <c r="G385" s="65">
        <f t="shared" ref="G385" si="163">I384-I385</f>
        <v>-1353</v>
      </c>
      <c r="H385" s="16">
        <v>5183</v>
      </c>
      <c r="I385" s="16">
        <v>7224</v>
      </c>
      <c r="L385" s="16">
        <f t="shared" si="162"/>
        <v>238.41800000000001</v>
      </c>
      <c r="N385" s="23" t="str">
        <f>'Olieforbrug, TJ'!M385</f>
        <v>August</v>
      </c>
    </row>
    <row r="386" spans="1:14" x14ac:dyDescent="0.25">
      <c r="A386" s="23" t="str">
        <f>'Olieforbrug, TJ'!A386</f>
        <v>September</v>
      </c>
      <c r="C386" s="16">
        <v>3702</v>
      </c>
      <c r="D386" s="16">
        <v>1791</v>
      </c>
      <c r="E386" s="16">
        <v>3484</v>
      </c>
      <c r="F386" s="16">
        <v>0</v>
      </c>
      <c r="G386" s="65">
        <f t="shared" ref="G386" si="164">I385-I386</f>
        <v>2650</v>
      </c>
      <c r="H386" s="16">
        <v>4753</v>
      </c>
      <c r="I386" s="16">
        <v>4574</v>
      </c>
      <c r="L386" s="16">
        <f t="shared" ref="L386" si="165">H386*46/1000</f>
        <v>218.63800000000001</v>
      </c>
      <c r="N386" s="23" t="str">
        <f>'Olieforbrug, TJ'!M386</f>
        <v>September</v>
      </c>
    </row>
    <row r="387" spans="1:14" x14ac:dyDescent="0.25">
      <c r="A387" s="23" t="str">
        <f>'Olieforbrug, TJ'!A387</f>
        <v>Oktober</v>
      </c>
      <c r="C387" s="16">
        <v>2303</v>
      </c>
      <c r="D387" s="16">
        <v>1696</v>
      </c>
      <c r="E387" s="16">
        <v>67</v>
      </c>
      <c r="F387" s="16">
        <v>0</v>
      </c>
      <c r="G387" s="65">
        <f t="shared" ref="G387" si="166">I386-I387</f>
        <v>188</v>
      </c>
      <c r="H387" s="16">
        <v>4929</v>
      </c>
      <c r="I387" s="16">
        <v>4386</v>
      </c>
      <c r="L387" s="16">
        <f t="shared" ref="L387" si="167">H387*46/1000</f>
        <v>226.73400000000001</v>
      </c>
      <c r="N387" s="23" t="str">
        <f>'Olieforbrug, TJ'!M387</f>
        <v>October</v>
      </c>
    </row>
    <row r="388" spans="1:14" x14ac:dyDescent="0.25">
      <c r="A388" s="23" t="str">
        <f>'Olieforbrug, TJ'!A388</f>
        <v>November</v>
      </c>
      <c r="C388" s="16">
        <v>4717</v>
      </c>
      <c r="D388" s="16">
        <v>1700</v>
      </c>
      <c r="E388" s="16">
        <v>50</v>
      </c>
      <c r="F388" s="16">
        <v>0</v>
      </c>
      <c r="G388" s="65">
        <f t="shared" ref="G388" si="168">I387-I388</f>
        <v>-2273</v>
      </c>
      <c r="H388" s="16">
        <v>4557</v>
      </c>
      <c r="I388" s="16">
        <v>6659</v>
      </c>
      <c r="L388" s="16">
        <f t="shared" ref="L388:L389" si="169">H388*46/1000</f>
        <v>209.62200000000001</v>
      </c>
      <c r="N388" s="23" t="str">
        <f>'Olieforbrug, TJ'!M388</f>
        <v>November</v>
      </c>
    </row>
    <row r="389" spans="1:14" ht="13" thickBot="1" x14ac:dyDescent="0.3">
      <c r="A389" s="41" t="str">
        <f>'Olieforbrug, TJ'!A389</f>
        <v>December</v>
      </c>
      <c r="C389" s="42">
        <v>3999</v>
      </c>
      <c r="D389" s="42">
        <v>1700</v>
      </c>
      <c r="E389" s="42">
        <v>27</v>
      </c>
      <c r="F389" s="42">
        <v>0</v>
      </c>
      <c r="G389" s="42">
        <f t="shared" ref="G389" si="170">I388-I389</f>
        <v>-1341</v>
      </c>
      <c r="H389" s="42">
        <v>4590</v>
      </c>
      <c r="I389" s="42">
        <v>8000</v>
      </c>
      <c r="J389" s="2"/>
      <c r="K389" s="2"/>
      <c r="L389" s="42">
        <f t="shared" si="169"/>
        <v>211.14</v>
      </c>
      <c r="N389" s="43" t="str">
        <f>'Olieforbrug, TJ'!M389</f>
        <v>December</v>
      </c>
    </row>
    <row r="390" spans="1:14" ht="13" x14ac:dyDescent="0.3">
      <c r="A390" s="37">
        <f>'Olieforbrug, TJ'!A390</f>
        <v>2021</v>
      </c>
      <c r="B390" s="15"/>
      <c r="C390" s="16"/>
      <c r="D390" s="16"/>
      <c r="E390" s="16"/>
      <c r="F390" s="16"/>
      <c r="G390" s="16"/>
      <c r="H390" s="16"/>
      <c r="I390" s="16"/>
      <c r="J390" s="15"/>
      <c r="K390" s="15"/>
      <c r="L390" s="16"/>
      <c r="M390" s="3"/>
      <c r="N390" s="37">
        <f>'Olieforbrug, TJ'!M390</f>
        <v>2021</v>
      </c>
    </row>
    <row r="391" spans="1:14" x14ac:dyDescent="0.25">
      <c r="A391" s="23" t="str">
        <f>'Olieforbrug, TJ'!A391</f>
        <v>Januar</v>
      </c>
      <c r="C391" s="16">
        <v>5273</v>
      </c>
      <c r="D391" s="16">
        <v>1699</v>
      </c>
      <c r="E391" s="16">
        <v>4621</v>
      </c>
      <c r="F391" s="16">
        <v>0</v>
      </c>
      <c r="G391" s="16">
        <f>I389-I391</f>
        <v>2021</v>
      </c>
      <c r="H391" s="16">
        <v>4591</v>
      </c>
      <c r="I391" s="16">
        <v>5979</v>
      </c>
      <c r="J391" s="15"/>
      <c r="K391" s="15"/>
      <c r="L391" s="16">
        <f t="shared" ref="L391" si="171">H391*46/1000</f>
        <v>211.18600000000001</v>
      </c>
      <c r="N391" s="23" t="str">
        <f>'Olieforbrug, TJ'!M391</f>
        <v>January</v>
      </c>
    </row>
    <row r="392" spans="1:14" x14ac:dyDescent="0.25">
      <c r="A392" s="23" t="str">
        <f>'Olieforbrug, TJ'!A392</f>
        <v>Februar</v>
      </c>
      <c r="C392" s="16">
        <v>4883</v>
      </c>
      <c r="D392" s="16">
        <v>1701</v>
      </c>
      <c r="E392" s="16">
        <v>1567</v>
      </c>
      <c r="F392" s="16">
        <v>0</v>
      </c>
      <c r="G392" s="16">
        <f>I391-I392</f>
        <v>-609</v>
      </c>
      <c r="H392" s="16">
        <v>5012</v>
      </c>
      <c r="I392" s="16">
        <v>6588</v>
      </c>
      <c r="J392" s="15"/>
      <c r="K392" s="15"/>
      <c r="L392" s="16">
        <f t="shared" ref="L392" si="172">H392*46/1000</f>
        <v>230.55199999999999</v>
      </c>
      <c r="N392" s="23" t="str">
        <f>'Olieforbrug, TJ'!M392</f>
        <v>February</v>
      </c>
    </row>
    <row r="393" spans="1:14" x14ac:dyDescent="0.25">
      <c r="A393" s="23" t="str">
        <f>'Olieforbrug, TJ'!A393</f>
        <v>Marts</v>
      </c>
      <c r="C393" s="16">
        <v>9273</v>
      </c>
      <c r="D393" s="16">
        <v>1702</v>
      </c>
      <c r="E393" s="16">
        <v>6426</v>
      </c>
      <c r="F393" s="16">
        <v>0</v>
      </c>
      <c r="G393" s="16">
        <f>I392-I393</f>
        <v>1266</v>
      </c>
      <c r="H393" s="16">
        <v>5874</v>
      </c>
      <c r="I393" s="16">
        <v>5322</v>
      </c>
      <c r="J393" s="15"/>
      <c r="K393" s="15"/>
      <c r="L393" s="16">
        <f t="shared" ref="L393" si="173">H393*46/1000</f>
        <v>270.20400000000001</v>
      </c>
      <c r="N393" s="23" t="str">
        <f>'Olieforbrug, TJ'!M393</f>
        <v>March</v>
      </c>
    </row>
    <row r="394" spans="1:14" x14ac:dyDescent="0.25">
      <c r="A394" s="23" t="str">
        <f>'Olieforbrug, TJ'!A394</f>
        <v>April</v>
      </c>
      <c r="C394" s="16">
        <v>10388</v>
      </c>
      <c r="D394" s="16">
        <v>1600</v>
      </c>
      <c r="E394" s="16">
        <v>8157</v>
      </c>
      <c r="F394" s="16">
        <v>0</v>
      </c>
      <c r="G394" s="16">
        <f t="shared" ref="G394" si="174">I393-I394</f>
        <v>1328</v>
      </c>
      <c r="H394" s="16">
        <v>5502</v>
      </c>
      <c r="I394" s="16">
        <v>3994</v>
      </c>
      <c r="J394" s="15"/>
      <c r="K394" s="15"/>
      <c r="L394" s="16">
        <f t="shared" ref="L394" si="175">H394*46/1000</f>
        <v>253.09200000000001</v>
      </c>
      <c r="N394" s="23" t="str">
        <f>'Olieforbrug, TJ'!M394</f>
        <v>April</v>
      </c>
    </row>
    <row r="395" spans="1:14" x14ac:dyDescent="0.25">
      <c r="A395" s="23" t="str">
        <f>'Olieforbrug, TJ'!A395</f>
        <v>Maj</v>
      </c>
      <c r="C395" s="16">
        <v>12469</v>
      </c>
      <c r="D395" s="16">
        <v>3398</v>
      </c>
      <c r="E395" s="16">
        <v>7785</v>
      </c>
      <c r="F395" s="16">
        <v>0</v>
      </c>
      <c r="G395" s="16">
        <f t="shared" ref="G395" si="176">I394-I395</f>
        <v>-1970</v>
      </c>
      <c r="H395" s="16">
        <v>5656</v>
      </c>
      <c r="I395" s="16">
        <v>5964</v>
      </c>
      <c r="J395" s="15"/>
      <c r="K395" s="15"/>
      <c r="L395" s="16">
        <f t="shared" ref="L395" si="177">H395*46/1000</f>
        <v>260.17599999999999</v>
      </c>
      <c r="N395" s="23" t="str">
        <f>'Olieforbrug, TJ'!M395</f>
        <v>May</v>
      </c>
    </row>
    <row r="396" spans="1:14" x14ac:dyDescent="0.25">
      <c r="A396" s="23" t="str">
        <f>'Olieforbrug, TJ'!A396</f>
        <v>Juni</v>
      </c>
      <c r="C396" s="16">
        <v>11635</v>
      </c>
      <c r="D396" s="16">
        <v>1696</v>
      </c>
      <c r="E396" s="16">
        <v>8579</v>
      </c>
      <c r="F396" s="16">
        <v>0</v>
      </c>
      <c r="G396" s="16">
        <f t="shared" ref="G396" si="178">I395-I396</f>
        <v>1148</v>
      </c>
      <c r="H396" s="16">
        <v>6610</v>
      </c>
      <c r="I396" s="16">
        <v>4816</v>
      </c>
      <c r="J396" s="15"/>
      <c r="K396" s="15"/>
      <c r="L396" s="16">
        <f t="shared" ref="L396" si="179">H396*46/1000</f>
        <v>304.06</v>
      </c>
      <c r="N396" s="23" t="str">
        <f>'Olieforbrug, TJ'!M396</f>
        <v>June</v>
      </c>
    </row>
    <row r="397" spans="1:14" x14ac:dyDescent="0.25">
      <c r="A397" s="23" t="str">
        <f>'Olieforbrug, TJ'!A397</f>
        <v>Juli</v>
      </c>
      <c r="C397" s="16">
        <v>12158</v>
      </c>
      <c r="D397" s="16">
        <v>1794</v>
      </c>
      <c r="E397" s="16">
        <v>7567</v>
      </c>
      <c r="F397" s="16">
        <v>0</v>
      </c>
      <c r="G397" s="16">
        <f t="shared" ref="G397" si="180">I396-I397</f>
        <v>-933</v>
      </c>
      <c r="H397" s="16">
        <v>5346</v>
      </c>
      <c r="I397" s="16">
        <v>5749</v>
      </c>
      <c r="J397" s="15"/>
      <c r="K397" s="15"/>
      <c r="L397" s="16">
        <f t="shared" ref="L397" si="181">H397*46/1000</f>
        <v>245.916</v>
      </c>
      <c r="N397" s="23" t="str">
        <f>'Olieforbrug, TJ'!M397</f>
        <v>July</v>
      </c>
    </row>
    <row r="398" spans="1:14" x14ac:dyDescent="0.25">
      <c r="A398" s="23" t="str">
        <f>'Olieforbrug, TJ'!A398</f>
        <v>August</v>
      </c>
      <c r="C398" s="16">
        <v>8842</v>
      </c>
      <c r="D398" s="16">
        <v>1700</v>
      </c>
      <c r="E398" s="16">
        <v>5560</v>
      </c>
      <c r="F398" s="16">
        <v>0</v>
      </c>
      <c r="G398" s="16">
        <f t="shared" ref="G398" si="182">I397-I398</f>
        <v>827</v>
      </c>
      <c r="H398" s="16">
        <v>6003</v>
      </c>
      <c r="I398" s="16">
        <v>4922</v>
      </c>
      <c r="J398" s="15"/>
      <c r="K398" s="15"/>
      <c r="L398" s="16">
        <f t="shared" ref="L398" si="183">H398*46/1000</f>
        <v>276.13799999999998</v>
      </c>
      <c r="N398" s="23" t="str">
        <f>'Olieforbrug, TJ'!M398</f>
        <v>August</v>
      </c>
    </row>
  </sheetData>
  <phoneticPr fontId="2" type="noConversion"/>
  <pageMargins left="0.75" right="0.75" top="1" bottom="1" header="0.5" footer="0.5"/>
  <headerFooter alignWithMargins="0"/>
  <ignoredErrors>
    <ignoredError sqref="C43:H43 C89:L97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>
    <tabColor indexed="42"/>
  </sheetPr>
  <dimension ref="A1:V398"/>
  <sheetViews>
    <sheetView zoomScale="80" zoomScaleNormal="80" workbookViewId="0">
      <pane xSplit="2" ySplit="5" topLeftCell="C6" activePane="bottomRight" state="frozen"/>
      <selection activeCell="K17" sqref="K17:K20"/>
      <selection pane="topRight" activeCell="K17" sqref="K17:K20"/>
      <selection pane="bottomLeft" activeCell="K17" sqref="K17:K20"/>
      <selection pane="bottomRight" activeCell="H398" sqref="H398"/>
    </sheetView>
  </sheetViews>
  <sheetFormatPr defaultRowHeight="12.5" x14ac:dyDescent="0.25"/>
  <cols>
    <col min="1" max="1" width="20.7265625" customWidth="1"/>
    <col min="2" max="2" width="9.7265625" customWidth="1"/>
    <col min="3" max="3" width="15.26953125" style="3" customWidth="1"/>
    <col min="4" max="5" width="12.26953125" style="3" customWidth="1"/>
    <col min="6" max="6" width="14.81640625" style="3" bestFit="1" customWidth="1"/>
    <col min="7" max="7" width="14" style="3" customWidth="1"/>
    <col min="8" max="8" width="20.7265625" style="3" customWidth="1"/>
    <col min="9" max="9" width="20.26953125" style="3" customWidth="1"/>
    <col min="10" max="10" width="7.26953125" customWidth="1"/>
    <col min="11" max="11" width="20.7265625" customWidth="1"/>
    <col min="12" max="12" width="9.7265625" customWidth="1"/>
  </cols>
  <sheetData>
    <row r="1" spans="1:12" x14ac:dyDescent="0.25">
      <c r="A1" s="1" t="s">
        <v>23</v>
      </c>
      <c r="B1" s="1"/>
      <c r="C1"/>
      <c r="D1"/>
      <c r="E1"/>
      <c r="F1"/>
      <c r="G1"/>
      <c r="H1"/>
      <c r="I1"/>
      <c r="K1" s="27" t="s">
        <v>78</v>
      </c>
      <c r="L1" s="27"/>
    </row>
    <row r="2" spans="1:12" x14ac:dyDescent="0.25">
      <c r="A2" s="1" t="s">
        <v>1</v>
      </c>
      <c r="B2" s="1"/>
      <c r="C2"/>
      <c r="D2"/>
      <c r="E2"/>
      <c r="F2"/>
      <c r="G2"/>
      <c r="H2"/>
      <c r="I2"/>
      <c r="K2" s="27" t="s">
        <v>70</v>
      </c>
      <c r="L2" s="27"/>
    </row>
    <row r="4" spans="1:12" ht="13" thickBot="1" x14ac:dyDescent="0.3">
      <c r="A4" s="5"/>
      <c r="C4" s="30" t="s">
        <v>8</v>
      </c>
      <c r="D4" s="30" t="s">
        <v>2</v>
      </c>
      <c r="E4" s="30" t="s">
        <v>3</v>
      </c>
      <c r="F4" s="30" t="s">
        <v>4</v>
      </c>
      <c r="G4" s="30" t="s">
        <v>5</v>
      </c>
      <c r="H4" s="30" t="s">
        <v>6</v>
      </c>
      <c r="I4" s="30" t="s">
        <v>7</v>
      </c>
      <c r="K4" s="5"/>
    </row>
    <row r="5" spans="1:12" ht="13" thickBot="1" x14ac:dyDescent="0.3">
      <c r="A5" s="18"/>
      <c r="C5" s="28" t="s">
        <v>32</v>
      </c>
      <c r="D5" s="28" t="s">
        <v>33</v>
      </c>
      <c r="E5" s="28" t="s">
        <v>34</v>
      </c>
      <c r="F5" s="29" t="s">
        <v>35</v>
      </c>
      <c r="G5" s="28" t="s">
        <v>36</v>
      </c>
      <c r="H5" s="29" t="s">
        <v>68</v>
      </c>
      <c r="I5" s="28" t="s">
        <v>38</v>
      </c>
      <c r="K5" s="18"/>
    </row>
    <row r="6" spans="1:12" ht="13" x14ac:dyDescent="0.3">
      <c r="A6" s="21"/>
      <c r="C6" s="10"/>
      <c r="D6" s="10"/>
      <c r="E6" s="10"/>
      <c r="F6" s="10"/>
      <c r="G6" s="10"/>
      <c r="H6" s="10"/>
      <c r="I6" s="10"/>
    </row>
    <row r="7" spans="1:12" ht="13" x14ac:dyDescent="0.3">
      <c r="A7" s="22">
        <v>2005</v>
      </c>
      <c r="J7" s="3"/>
      <c r="K7" s="22">
        <v>2005</v>
      </c>
    </row>
    <row r="8" spans="1:12" ht="13" x14ac:dyDescent="0.3">
      <c r="A8" s="22">
        <v>2006</v>
      </c>
      <c r="J8" s="3"/>
      <c r="K8" s="22">
        <v>2006</v>
      </c>
    </row>
    <row r="9" spans="1:12" ht="13" x14ac:dyDescent="0.3">
      <c r="A9" s="22">
        <v>2007</v>
      </c>
      <c r="J9" s="3"/>
      <c r="K9" s="22">
        <v>2007</v>
      </c>
    </row>
    <row r="10" spans="1:12" ht="13" x14ac:dyDescent="0.3">
      <c r="A10" s="22">
        <v>2008</v>
      </c>
      <c r="J10" s="3"/>
      <c r="K10" s="22">
        <v>2008</v>
      </c>
    </row>
    <row r="11" spans="1:12" ht="13" x14ac:dyDescent="0.3">
      <c r="A11" s="22">
        <v>2009</v>
      </c>
      <c r="J11" s="3"/>
      <c r="K11" s="22">
        <v>2009</v>
      </c>
    </row>
    <row r="12" spans="1:12" ht="13" x14ac:dyDescent="0.3">
      <c r="A12" s="22">
        <v>2010</v>
      </c>
      <c r="J12" s="3"/>
      <c r="K12" s="22">
        <v>2010</v>
      </c>
    </row>
    <row r="13" spans="1:12" ht="13" x14ac:dyDescent="0.3">
      <c r="A13" s="22">
        <v>2011</v>
      </c>
      <c r="J13" s="3"/>
      <c r="K13" s="22">
        <v>2011</v>
      </c>
    </row>
    <row r="14" spans="1:12" ht="13" x14ac:dyDescent="0.3">
      <c r="A14" s="22">
        <v>2012</v>
      </c>
      <c r="J14" s="3"/>
      <c r="K14" s="22">
        <v>2012</v>
      </c>
    </row>
    <row r="15" spans="1:12" ht="12.75" customHeight="1" x14ac:dyDescent="0.3">
      <c r="A15" s="22">
        <v>2013</v>
      </c>
      <c r="J15" s="3"/>
      <c r="K15" s="22">
        <v>2013</v>
      </c>
    </row>
    <row r="16" spans="1:12" ht="12.75" customHeight="1" x14ac:dyDescent="0.3">
      <c r="A16" s="22">
        <v>2014</v>
      </c>
      <c r="J16" s="3"/>
      <c r="K16" s="22">
        <v>2014</v>
      </c>
    </row>
    <row r="17" spans="1:13" ht="13" x14ac:dyDescent="0.3">
      <c r="A17" s="22">
        <v>2015</v>
      </c>
      <c r="J17" s="3"/>
      <c r="K17" s="22">
        <v>2015</v>
      </c>
      <c r="M17" s="3"/>
    </row>
    <row r="18" spans="1:13" ht="13" x14ac:dyDescent="0.3">
      <c r="A18" s="22">
        <v>2016</v>
      </c>
      <c r="J18" s="3"/>
      <c r="K18" s="22">
        <v>2016</v>
      </c>
      <c r="M18" s="3"/>
    </row>
    <row r="19" spans="1:13" ht="13" x14ac:dyDescent="0.3">
      <c r="A19" s="22">
        <v>2017</v>
      </c>
      <c r="J19" s="3"/>
      <c r="K19" s="22">
        <v>2017</v>
      </c>
      <c r="L19" s="3"/>
      <c r="M19" s="57"/>
    </row>
    <row r="20" spans="1:13" ht="13" x14ac:dyDescent="0.3">
      <c r="A20" s="22">
        <v>2018</v>
      </c>
      <c r="J20" s="3"/>
      <c r="K20" s="22">
        <v>2018</v>
      </c>
      <c r="L20" s="3"/>
      <c r="M20" s="57"/>
    </row>
    <row r="21" spans="1:13" ht="13" x14ac:dyDescent="0.3">
      <c r="A21" s="22">
        <v>2019</v>
      </c>
      <c r="J21" s="3"/>
      <c r="K21" s="22">
        <v>2019</v>
      </c>
      <c r="L21" s="3"/>
      <c r="M21" s="57"/>
    </row>
    <row r="22" spans="1:13" ht="13" x14ac:dyDescent="0.3">
      <c r="A22" s="22">
        <v>2020</v>
      </c>
      <c r="J22" s="3"/>
      <c r="K22" s="22">
        <v>2020</v>
      </c>
      <c r="L22" s="3"/>
      <c r="M22" s="57"/>
    </row>
    <row r="23" spans="1:13" ht="12.75" customHeight="1" x14ac:dyDescent="0.3">
      <c r="A23" s="22"/>
      <c r="J23" s="3"/>
      <c r="K23" s="22"/>
    </row>
    <row r="24" spans="1:13" ht="13" x14ac:dyDescent="0.3">
      <c r="A24" s="22" t="str">
        <f>'Olieforbrug, TJ'!A24</f>
        <v>Januar - august</v>
      </c>
      <c r="J24" s="3"/>
      <c r="K24" s="22" t="str">
        <f>'Olieforbrug, TJ'!M24</f>
        <v>January -August</v>
      </c>
    </row>
    <row r="25" spans="1:13" ht="13" x14ac:dyDescent="0.3">
      <c r="A25" s="22">
        <f>'Olieforbrug, TJ'!A25</f>
        <v>2005</v>
      </c>
      <c r="J25" s="3"/>
      <c r="K25" s="22">
        <v>2005</v>
      </c>
      <c r="M25" s="3"/>
    </row>
    <row r="26" spans="1:13" ht="13" x14ac:dyDescent="0.3">
      <c r="A26" s="22">
        <f>'Olieforbrug, TJ'!A26</f>
        <v>2006</v>
      </c>
      <c r="J26" s="3"/>
      <c r="K26" s="22">
        <v>2006</v>
      </c>
      <c r="M26" s="3"/>
    </row>
    <row r="27" spans="1:13" ht="13" x14ac:dyDescent="0.3">
      <c r="A27" s="22">
        <f>'Olieforbrug, TJ'!A27</f>
        <v>2007</v>
      </c>
      <c r="J27" s="3"/>
      <c r="K27" s="22">
        <v>2007</v>
      </c>
      <c r="M27" s="3"/>
    </row>
    <row r="28" spans="1:13" ht="13" x14ac:dyDescent="0.3">
      <c r="A28" s="22">
        <f>'Olieforbrug, TJ'!A28</f>
        <v>2008</v>
      </c>
      <c r="J28" s="3"/>
      <c r="K28" s="22">
        <v>2008</v>
      </c>
      <c r="M28" s="3"/>
    </row>
    <row r="29" spans="1:13" ht="13" x14ac:dyDescent="0.3">
      <c r="A29" s="22">
        <f>'Olieforbrug, TJ'!A29</f>
        <v>2009</v>
      </c>
      <c r="J29" s="3"/>
      <c r="K29" s="22">
        <v>2009</v>
      </c>
      <c r="M29" s="3"/>
    </row>
    <row r="30" spans="1:13" ht="13" x14ac:dyDescent="0.3">
      <c r="A30" s="22">
        <f>'Olieforbrug, TJ'!A30</f>
        <v>2010</v>
      </c>
      <c r="J30" s="3"/>
      <c r="K30" s="22">
        <v>2010</v>
      </c>
      <c r="M30" s="3"/>
    </row>
    <row r="31" spans="1:13" ht="13" x14ac:dyDescent="0.3">
      <c r="A31" s="22">
        <f>'Olieforbrug, TJ'!A31</f>
        <v>2011</v>
      </c>
      <c r="J31" s="3"/>
      <c r="K31" s="22">
        <v>2011</v>
      </c>
      <c r="M31" s="3"/>
    </row>
    <row r="32" spans="1:13" ht="13" x14ac:dyDescent="0.3">
      <c r="A32" s="22">
        <f>'Olieforbrug, TJ'!A32</f>
        <v>2012</v>
      </c>
      <c r="J32" s="3"/>
      <c r="K32" s="22">
        <v>2012</v>
      </c>
      <c r="M32" s="3"/>
    </row>
    <row r="33" spans="1:13" ht="13" x14ac:dyDescent="0.3">
      <c r="A33" s="22">
        <f>'Olieforbrug, TJ'!A33</f>
        <v>2013</v>
      </c>
      <c r="J33" s="3"/>
      <c r="K33" s="22">
        <v>2013</v>
      </c>
      <c r="M33" s="3"/>
    </row>
    <row r="34" spans="1:13" ht="13" x14ac:dyDescent="0.3">
      <c r="A34" s="22">
        <f>'Olieforbrug, TJ'!A34</f>
        <v>2014</v>
      </c>
      <c r="J34" s="3"/>
      <c r="K34" s="22">
        <v>2014</v>
      </c>
      <c r="M34" s="3"/>
    </row>
    <row r="35" spans="1:13" ht="13" x14ac:dyDescent="0.3">
      <c r="A35" s="22">
        <f>'Olieforbrug, TJ'!A35</f>
        <v>2015</v>
      </c>
      <c r="J35" s="3"/>
      <c r="K35" s="22">
        <v>2015</v>
      </c>
      <c r="M35" s="3"/>
    </row>
    <row r="36" spans="1:13" ht="13" x14ac:dyDescent="0.3">
      <c r="A36" s="22">
        <f>'Olieforbrug, TJ'!A36</f>
        <v>2016</v>
      </c>
      <c r="J36" s="3"/>
      <c r="K36" s="22">
        <v>2016</v>
      </c>
      <c r="M36" s="3"/>
    </row>
    <row r="37" spans="1:13" ht="13" x14ac:dyDescent="0.3">
      <c r="A37" s="22">
        <f>'Olieforbrug, TJ'!A37</f>
        <v>2017</v>
      </c>
      <c r="J37" s="3"/>
      <c r="K37" s="22">
        <v>2017</v>
      </c>
      <c r="M37" s="3"/>
    </row>
    <row r="38" spans="1:13" ht="13" x14ac:dyDescent="0.3">
      <c r="A38" s="22">
        <f>'Olieforbrug, TJ'!A38</f>
        <v>2018</v>
      </c>
      <c r="J38" s="3"/>
      <c r="K38" s="22">
        <f>'Olieforbrug, TJ'!M38</f>
        <v>2018</v>
      </c>
      <c r="M38" s="3"/>
    </row>
    <row r="39" spans="1:13" ht="13" x14ac:dyDescent="0.3">
      <c r="A39" s="22">
        <f>'Olieforbrug, TJ'!A39</f>
        <v>2019</v>
      </c>
      <c r="J39" s="3"/>
      <c r="K39" s="22">
        <v>2019</v>
      </c>
      <c r="L39" s="3"/>
      <c r="M39" s="3"/>
    </row>
    <row r="40" spans="1:13" ht="13" x14ac:dyDescent="0.3">
      <c r="A40" s="22">
        <f>'Olieforbrug, TJ'!A40</f>
        <v>2020</v>
      </c>
      <c r="J40" s="3"/>
      <c r="K40" s="22">
        <v>2020</v>
      </c>
      <c r="L40" s="3"/>
      <c r="M40" s="3"/>
    </row>
    <row r="41" spans="1:13" ht="13" x14ac:dyDescent="0.3">
      <c r="A41" s="22">
        <f>'Olieforbrug, TJ'!A41</f>
        <v>2021</v>
      </c>
      <c r="J41" s="3"/>
      <c r="K41" s="22">
        <v>2020</v>
      </c>
      <c r="L41" s="3"/>
      <c r="M41" s="3"/>
    </row>
    <row r="42" spans="1:13" ht="13" x14ac:dyDescent="0.3">
      <c r="A42" s="22"/>
      <c r="J42" s="51"/>
      <c r="K42" s="22"/>
    </row>
    <row r="43" spans="1:13" ht="13.5" thickBot="1" x14ac:dyDescent="0.35">
      <c r="A43" s="2"/>
      <c r="C43" s="25"/>
      <c r="D43" s="25"/>
      <c r="E43" s="25"/>
      <c r="F43" s="25"/>
      <c r="G43" s="25"/>
      <c r="H43" s="25"/>
      <c r="I43" s="25"/>
      <c r="J43" s="3"/>
      <c r="K43" s="2"/>
    </row>
    <row r="44" spans="1:13" x14ac:dyDescent="0.25">
      <c r="A44" s="23" t="s">
        <v>40</v>
      </c>
      <c r="C44" s="3">
        <f t="shared" ref="C44:H44" si="0">SUM(C183:C185)</f>
        <v>0</v>
      </c>
      <c r="D44" s="3">
        <f t="shared" si="0"/>
        <v>0</v>
      </c>
      <c r="E44" s="3">
        <f t="shared" si="0"/>
        <v>0</v>
      </c>
      <c r="F44" s="3">
        <f t="shared" si="0"/>
        <v>0</v>
      </c>
      <c r="G44" s="3">
        <f t="shared" si="0"/>
        <v>0</v>
      </c>
      <c r="H44" s="3">
        <f t="shared" si="0"/>
        <v>0</v>
      </c>
      <c r="I44" s="3">
        <f>I185</f>
        <v>0</v>
      </c>
      <c r="J44" s="3"/>
      <c r="K44" s="26" t="s">
        <v>61</v>
      </c>
    </row>
    <row r="45" spans="1:13" x14ac:dyDescent="0.25">
      <c r="A45" s="23" t="s">
        <v>41</v>
      </c>
      <c r="C45" s="3">
        <f t="shared" ref="C45:H45" si="1">SUM(C186:C188)</f>
        <v>0</v>
      </c>
      <c r="D45" s="3">
        <f t="shared" si="1"/>
        <v>0</v>
      </c>
      <c r="E45" s="3">
        <f t="shared" si="1"/>
        <v>0</v>
      </c>
      <c r="F45" s="3">
        <f t="shared" si="1"/>
        <v>0</v>
      </c>
      <c r="G45" s="3">
        <f t="shared" si="1"/>
        <v>0</v>
      </c>
      <c r="H45" s="3">
        <f t="shared" si="1"/>
        <v>0</v>
      </c>
      <c r="I45" s="3">
        <f>I188</f>
        <v>0</v>
      </c>
      <c r="J45" s="3"/>
      <c r="K45" s="26" t="s">
        <v>62</v>
      </c>
    </row>
    <row r="46" spans="1:13" x14ac:dyDescent="0.25">
      <c r="A46" s="23" t="s">
        <v>42</v>
      </c>
      <c r="C46" s="3">
        <f t="shared" ref="C46:H46" si="2">SUM(C189:C191)</f>
        <v>0</v>
      </c>
      <c r="D46" s="3">
        <f t="shared" si="2"/>
        <v>0</v>
      </c>
      <c r="E46" s="3">
        <f t="shared" si="2"/>
        <v>0</v>
      </c>
      <c r="F46" s="3">
        <f t="shared" si="2"/>
        <v>0</v>
      </c>
      <c r="G46" s="3">
        <f t="shared" si="2"/>
        <v>0</v>
      </c>
      <c r="H46" s="3">
        <f t="shared" si="2"/>
        <v>0</v>
      </c>
      <c r="I46" s="3">
        <f>I191</f>
        <v>0</v>
      </c>
      <c r="J46" s="3"/>
      <c r="K46" s="26" t="s">
        <v>63</v>
      </c>
    </row>
    <row r="47" spans="1:13" x14ac:dyDescent="0.25">
      <c r="A47" s="23" t="s">
        <v>43</v>
      </c>
      <c r="C47" s="3">
        <f t="shared" ref="C47:H47" si="3">SUM(C192:C194)</f>
        <v>0</v>
      </c>
      <c r="D47" s="3">
        <f t="shared" si="3"/>
        <v>0</v>
      </c>
      <c r="E47" s="3">
        <f t="shared" si="3"/>
        <v>0</v>
      </c>
      <c r="F47" s="3">
        <f t="shared" si="3"/>
        <v>0</v>
      </c>
      <c r="G47" s="3">
        <f t="shared" si="3"/>
        <v>0</v>
      </c>
      <c r="H47" s="3">
        <f t="shared" si="3"/>
        <v>0</v>
      </c>
      <c r="I47" s="3">
        <f>I194</f>
        <v>0</v>
      </c>
      <c r="J47" s="3"/>
      <c r="K47" s="26" t="s">
        <v>64</v>
      </c>
    </row>
    <row r="48" spans="1:13" x14ac:dyDescent="0.25">
      <c r="A48" s="23"/>
      <c r="J48" s="3"/>
    </row>
    <row r="49" spans="1:11" x14ac:dyDescent="0.25">
      <c r="A49" s="23" t="s">
        <v>44</v>
      </c>
      <c r="C49" s="3">
        <f t="shared" ref="C49:H49" si="4">SUM(C196:C198)</f>
        <v>0</v>
      </c>
      <c r="D49" s="3">
        <f t="shared" si="4"/>
        <v>0</v>
      </c>
      <c r="E49" s="3">
        <f t="shared" si="4"/>
        <v>0</v>
      </c>
      <c r="F49" s="3">
        <f t="shared" si="4"/>
        <v>0</v>
      </c>
      <c r="G49" s="3">
        <f t="shared" si="4"/>
        <v>0</v>
      </c>
      <c r="H49" s="3">
        <f t="shared" si="4"/>
        <v>0</v>
      </c>
      <c r="I49" s="3">
        <f>I198</f>
        <v>0</v>
      </c>
      <c r="J49" s="3"/>
      <c r="K49" s="26" t="s">
        <v>81</v>
      </c>
    </row>
    <row r="50" spans="1:11" x14ac:dyDescent="0.25">
      <c r="A50" s="23" t="s">
        <v>45</v>
      </c>
      <c r="C50" s="3">
        <f t="shared" ref="C50:H50" si="5">SUM(C199:C201)</f>
        <v>0</v>
      </c>
      <c r="D50" s="3">
        <f t="shared" si="5"/>
        <v>0</v>
      </c>
      <c r="E50" s="3">
        <f t="shared" si="5"/>
        <v>0</v>
      </c>
      <c r="F50" s="3">
        <f t="shared" si="5"/>
        <v>0</v>
      </c>
      <c r="G50" s="3">
        <f t="shared" si="5"/>
        <v>0</v>
      </c>
      <c r="H50" s="3">
        <f t="shared" si="5"/>
        <v>0</v>
      </c>
      <c r="I50" s="3">
        <f>I201</f>
        <v>0</v>
      </c>
      <c r="J50" s="3"/>
      <c r="K50" s="26" t="s">
        <v>82</v>
      </c>
    </row>
    <row r="51" spans="1:11" x14ac:dyDescent="0.25">
      <c r="A51" s="23" t="s">
        <v>46</v>
      </c>
      <c r="C51" s="3">
        <f t="shared" ref="C51:H51" si="6">SUM(C202:C204)</f>
        <v>0</v>
      </c>
      <c r="D51" s="3">
        <f t="shared" si="6"/>
        <v>0</v>
      </c>
      <c r="E51" s="3">
        <f t="shared" si="6"/>
        <v>0</v>
      </c>
      <c r="F51" s="3">
        <f t="shared" si="6"/>
        <v>0</v>
      </c>
      <c r="G51" s="3">
        <f t="shared" si="6"/>
        <v>0</v>
      </c>
      <c r="H51" s="3">
        <f t="shared" si="6"/>
        <v>0</v>
      </c>
      <c r="I51" s="3">
        <f>I204</f>
        <v>0</v>
      </c>
      <c r="J51" s="3"/>
      <c r="K51" s="26" t="s">
        <v>83</v>
      </c>
    </row>
    <row r="52" spans="1:11" x14ac:dyDescent="0.25">
      <c r="A52" s="23" t="s">
        <v>47</v>
      </c>
      <c r="C52" s="3">
        <f t="shared" ref="C52:H52" si="7">SUM(C205:C207)</f>
        <v>0</v>
      </c>
      <c r="D52" s="3">
        <f t="shared" si="7"/>
        <v>0</v>
      </c>
      <c r="E52" s="3">
        <f t="shared" si="7"/>
        <v>0</v>
      </c>
      <c r="F52" s="3">
        <f t="shared" si="7"/>
        <v>0</v>
      </c>
      <c r="G52" s="3">
        <f t="shared" si="7"/>
        <v>0</v>
      </c>
      <c r="H52" s="3">
        <f t="shared" si="7"/>
        <v>0</v>
      </c>
      <c r="I52" s="3">
        <f>I207</f>
        <v>0</v>
      </c>
      <c r="J52" s="3"/>
      <c r="K52" s="26" t="s">
        <v>84</v>
      </c>
    </row>
    <row r="53" spans="1:11" x14ac:dyDescent="0.25">
      <c r="A53" s="23"/>
      <c r="J53" s="3"/>
    </row>
    <row r="54" spans="1:11" x14ac:dyDescent="0.25">
      <c r="A54" s="23" t="s">
        <v>48</v>
      </c>
      <c r="C54" s="3">
        <f t="shared" ref="C54:H54" si="8">SUM(C209:C211)</f>
        <v>0</v>
      </c>
      <c r="D54" s="3">
        <f t="shared" si="8"/>
        <v>0</v>
      </c>
      <c r="E54" s="3">
        <f t="shared" si="8"/>
        <v>0</v>
      </c>
      <c r="F54" s="3">
        <f t="shared" si="8"/>
        <v>0</v>
      </c>
      <c r="G54" s="3">
        <f t="shared" si="8"/>
        <v>0</v>
      </c>
      <c r="H54" s="3">
        <f t="shared" si="8"/>
        <v>0</v>
      </c>
      <c r="I54" s="3">
        <f>I211</f>
        <v>0</v>
      </c>
      <c r="J54" s="3"/>
      <c r="K54" s="26" t="s">
        <v>85</v>
      </c>
    </row>
    <row r="55" spans="1:11" x14ac:dyDescent="0.25">
      <c r="A55" s="23" t="s">
        <v>49</v>
      </c>
      <c r="C55" s="3">
        <f t="shared" ref="C55:H55" si="9">SUM(C212:C214)</f>
        <v>0</v>
      </c>
      <c r="D55" s="3">
        <f t="shared" si="9"/>
        <v>0</v>
      </c>
      <c r="E55" s="3">
        <f t="shared" si="9"/>
        <v>0</v>
      </c>
      <c r="F55" s="3">
        <f t="shared" si="9"/>
        <v>0</v>
      </c>
      <c r="G55" s="3">
        <f t="shared" si="9"/>
        <v>0</v>
      </c>
      <c r="H55" s="3">
        <f t="shared" si="9"/>
        <v>0</v>
      </c>
      <c r="I55" s="3">
        <f>I214</f>
        <v>0</v>
      </c>
      <c r="J55" s="3"/>
      <c r="K55" s="26" t="s">
        <v>86</v>
      </c>
    </row>
    <row r="56" spans="1:11" x14ac:dyDescent="0.25">
      <c r="A56" s="23" t="s">
        <v>50</v>
      </c>
      <c r="C56" s="3">
        <f t="shared" ref="C56:H56" si="10">SUM(C215:C217)</f>
        <v>0</v>
      </c>
      <c r="D56" s="3">
        <f t="shared" si="10"/>
        <v>0</v>
      </c>
      <c r="E56" s="3">
        <f t="shared" si="10"/>
        <v>0</v>
      </c>
      <c r="F56" s="3">
        <f t="shared" si="10"/>
        <v>0</v>
      </c>
      <c r="G56" s="3">
        <f t="shared" si="10"/>
        <v>0</v>
      </c>
      <c r="H56" s="3">
        <f t="shared" si="10"/>
        <v>0</v>
      </c>
      <c r="I56" s="3">
        <f>I217</f>
        <v>0</v>
      </c>
      <c r="J56" s="3"/>
      <c r="K56" s="26" t="s">
        <v>87</v>
      </c>
    </row>
    <row r="57" spans="1:11" x14ac:dyDescent="0.25">
      <c r="A57" s="23" t="s">
        <v>51</v>
      </c>
      <c r="C57" s="3">
        <f t="shared" ref="C57:H57" si="11">SUM(C218:C220)</f>
        <v>0</v>
      </c>
      <c r="D57" s="3">
        <f t="shared" si="11"/>
        <v>0</v>
      </c>
      <c r="E57" s="3">
        <f t="shared" si="11"/>
        <v>0</v>
      </c>
      <c r="F57" s="3">
        <f t="shared" si="11"/>
        <v>0</v>
      </c>
      <c r="G57" s="3">
        <f t="shared" si="11"/>
        <v>0</v>
      </c>
      <c r="H57" s="3">
        <f t="shared" si="11"/>
        <v>0</v>
      </c>
      <c r="I57" s="3">
        <f>I220</f>
        <v>0</v>
      </c>
      <c r="J57" s="3"/>
      <c r="K57" s="26" t="s">
        <v>88</v>
      </c>
    </row>
    <row r="58" spans="1:11" x14ac:dyDescent="0.25">
      <c r="A58" s="23"/>
      <c r="J58" s="3"/>
    </row>
    <row r="59" spans="1:11" x14ac:dyDescent="0.25">
      <c r="A59" s="23" t="s">
        <v>52</v>
      </c>
      <c r="C59" s="3">
        <f t="shared" ref="C59:H59" si="12">SUM(C222:C224)</f>
        <v>0</v>
      </c>
      <c r="D59" s="3">
        <f t="shared" si="12"/>
        <v>0</v>
      </c>
      <c r="E59" s="3">
        <f t="shared" si="12"/>
        <v>0</v>
      </c>
      <c r="F59" s="3">
        <f t="shared" si="12"/>
        <v>0</v>
      </c>
      <c r="G59" s="3">
        <f t="shared" si="12"/>
        <v>0</v>
      </c>
      <c r="H59" s="3">
        <f t="shared" si="12"/>
        <v>0</v>
      </c>
      <c r="I59" s="3">
        <f>I224</f>
        <v>0</v>
      </c>
      <c r="J59" s="3"/>
      <c r="K59" s="26" t="s">
        <v>89</v>
      </c>
    </row>
    <row r="60" spans="1:11" x14ac:dyDescent="0.25">
      <c r="A60" s="23" t="s">
        <v>53</v>
      </c>
      <c r="C60" s="3">
        <f t="shared" ref="C60:H60" si="13">SUM(C225:C227)</f>
        <v>0</v>
      </c>
      <c r="D60" s="3">
        <f t="shared" si="13"/>
        <v>0</v>
      </c>
      <c r="E60" s="3">
        <f t="shared" si="13"/>
        <v>0</v>
      </c>
      <c r="F60" s="3">
        <f t="shared" si="13"/>
        <v>0</v>
      </c>
      <c r="G60" s="3">
        <f t="shared" si="13"/>
        <v>0</v>
      </c>
      <c r="H60" s="3">
        <f t="shared" si="13"/>
        <v>0</v>
      </c>
      <c r="I60" s="3">
        <f>I227</f>
        <v>0</v>
      </c>
      <c r="J60" s="3"/>
      <c r="K60" s="26" t="s">
        <v>90</v>
      </c>
    </row>
    <row r="61" spans="1:11" x14ac:dyDescent="0.25">
      <c r="A61" s="23" t="s">
        <v>54</v>
      </c>
      <c r="C61" s="3">
        <f t="shared" ref="C61:H61" si="14">SUM(C228:C230)</f>
        <v>0</v>
      </c>
      <c r="D61" s="3">
        <f t="shared" si="14"/>
        <v>0</v>
      </c>
      <c r="E61" s="3">
        <f t="shared" si="14"/>
        <v>0</v>
      </c>
      <c r="F61" s="3">
        <f t="shared" si="14"/>
        <v>0</v>
      </c>
      <c r="G61" s="3">
        <f t="shared" si="14"/>
        <v>0</v>
      </c>
      <c r="H61" s="3">
        <f t="shared" si="14"/>
        <v>0</v>
      </c>
      <c r="I61" s="3">
        <f>I230</f>
        <v>0</v>
      </c>
      <c r="J61" s="3"/>
      <c r="K61" s="26" t="s">
        <v>91</v>
      </c>
    </row>
    <row r="62" spans="1:11" x14ac:dyDescent="0.25">
      <c r="A62" s="23" t="s">
        <v>55</v>
      </c>
      <c r="C62" s="3">
        <f t="shared" ref="C62:H62" si="15">SUM(C231:C233)</f>
        <v>0</v>
      </c>
      <c r="D62" s="3">
        <f t="shared" si="15"/>
        <v>0</v>
      </c>
      <c r="E62" s="3">
        <f t="shared" si="15"/>
        <v>0</v>
      </c>
      <c r="F62" s="3">
        <f t="shared" si="15"/>
        <v>0</v>
      </c>
      <c r="G62" s="3">
        <f t="shared" si="15"/>
        <v>0</v>
      </c>
      <c r="H62" s="3">
        <f t="shared" si="15"/>
        <v>0</v>
      </c>
      <c r="I62" s="3">
        <f>I233</f>
        <v>0</v>
      </c>
      <c r="J62" s="3"/>
      <c r="K62" s="26" t="s">
        <v>92</v>
      </c>
    </row>
    <row r="63" spans="1:11" x14ac:dyDescent="0.25">
      <c r="A63" s="23"/>
      <c r="J63" s="3"/>
    </row>
    <row r="64" spans="1:11" x14ac:dyDescent="0.25">
      <c r="A64" s="23" t="s">
        <v>56</v>
      </c>
      <c r="C64" s="3">
        <f t="shared" ref="C64:H64" si="16">SUM(C235:C237)</f>
        <v>0</v>
      </c>
      <c r="D64" s="3">
        <f t="shared" si="16"/>
        <v>0</v>
      </c>
      <c r="E64" s="3">
        <f t="shared" si="16"/>
        <v>0</v>
      </c>
      <c r="F64" s="3">
        <f t="shared" si="16"/>
        <v>0</v>
      </c>
      <c r="G64" s="3">
        <f t="shared" si="16"/>
        <v>0</v>
      </c>
      <c r="H64" s="3">
        <f t="shared" si="16"/>
        <v>0</v>
      </c>
      <c r="I64" s="3">
        <f>I237</f>
        <v>0</v>
      </c>
      <c r="J64" s="3"/>
      <c r="K64" s="26" t="s">
        <v>93</v>
      </c>
    </row>
    <row r="65" spans="1:11" x14ac:dyDescent="0.25">
      <c r="A65" s="23" t="s">
        <v>57</v>
      </c>
      <c r="C65" s="3">
        <f t="shared" ref="C65:H65" si="17">SUM(C238:C240)</f>
        <v>0</v>
      </c>
      <c r="D65" s="3">
        <f t="shared" si="17"/>
        <v>0</v>
      </c>
      <c r="E65" s="3">
        <f t="shared" si="17"/>
        <v>0</v>
      </c>
      <c r="F65" s="3">
        <f t="shared" si="17"/>
        <v>0</v>
      </c>
      <c r="G65" s="3">
        <f t="shared" si="17"/>
        <v>0</v>
      </c>
      <c r="H65" s="3">
        <f t="shared" si="17"/>
        <v>0</v>
      </c>
      <c r="I65" s="3">
        <f>I240</f>
        <v>0</v>
      </c>
      <c r="J65" s="3"/>
      <c r="K65" s="26" t="s">
        <v>94</v>
      </c>
    </row>
    <row r="66" spans="1:11" x14ac:dyDescent="0.25">
      <c r="A66" s="23" t="s">
        <v>58</v>
      </c>
      <c r="C66" s="3">
        <f t="shared" ref="C66:H66" si="18">SUM(C241:C243)</f>
        <v>0</v>
      </c>
      <c r="D66" s="3">
        <f t="shared" si="18"/>
        <v>0</v>
      </c>
      <c r="E66" s="3">
        <f t="shared" si="18"/>
        <v>0</v>
      </c>
      <c r="F66" s="3">
        <f t="shared" si="18"/>
        <v>0</v>
      </c>
      <c r="G66" s="3">
        <f t="shared" si="18"/>
        <v>0</v>
      </c>
      <c r="H66" s="3">
        <f t="shared" si="18"/>
        <v>0</v>
      </c>
      <c r="I66" s="3">
        <f>I243</f>
        <v>0</v>
      </c>
      <c r="J66" s="3"/>
      <c r="K66" s="26" t="s">
        <v>95</v>
      </c>
    </row>
    <row r="67" spans="1:11" x14ac:dyDescent="0.25">
      <c r="A67" s="23" t="s">
        <v>96</v>
      </c>
      <c r="C67" s="3">
        <f t="shared" ref="C67:H67" si="19">SUM(C244:C246)</f>
        <v>0</v>
      </c>
      <c r="D67" s="3">
        <f t="shared" si="19"/>
        <v>0</v>
      </c>
      <c r="E67" s="3">
        <f t="shared" si="19"/>
        <v>0</v>
      </c>
      <c r="F67" s="3">
        <f t="shared" si="19"/>
        <v>0</v>
      </c>
      <c r="G67" s="3">
        <f t="shared" si="19"/>
        <v>0</v>
      </c>
      <c r="H67" s="3">
        <f t="shared" si="19"/>
        <v>0</v>
      </c>
      <c r="I67" s="3">
        <f>I246</f>
        <v>0</v>
      </c>
      <c r="J67" s="3"/>
      <c r="K67" s="26" t="s">
        <v>97</v>
      </c>
    </row>
    <row r="68" spans="1:11" x14ac:dyDescent="0.25">
      <c r="A68" s="23"/>
      <c r="J68" s="3"/>
      <c r="K68" s="26"/>
    </row>
    <row r="69" spans="1:11" x14ac:dyDescent="0.25">
      <c r="A69" s="32" t="s">
        <v>98</v>
      </c>
      <c r="C69" s="3">
        <f t="shared" ref="C69:H69" si="20">SUM(C248:C250)</f>
        <v>0</v>
      </c>
      <c r="D69" s="3">
        <f t="shared" si="20"/>
        <v>0</v>
      </c>
      <c r="E69" s="3">
        <f t="shared" si="20"/>
        <v>0</v>
      </c>
      <c r="F69" s="3">
        <f t="shared" si="20"/>
        <v>0</v>
      </c>
      <c r="G69" s="3">
        <f t="shared" si="20"/>
        <v>0</v>
      </c>
      <c r="H69" s="3">
        <f t="shared" si="20"/>
        <v>0</v>
      </c>
      <c r="I69" s="3">
        <f>SUM(I248:I250)</f>
        <v>0</v>
      </c>
      <c r="K69" s="26" t="s">
        <v>99</v>
      </c>
    </row>
    <row r="70" spans="1:11" x14ac:dyDescent="0.25">
      <c r="A70" s="32" t="s">
        <v>114</v>
      </c>
      <c r="C70" s="3">
        <f t="shared" ref="C70:H70" si="21">SUM(C251:C253)</f>
        <v>0</v>
      </c>
      <c r="D70" s="3">
        <f t="shared" si="21"/>
        <v>0</v>
      </c>
      <c r="E70" s="3">
        <f t="shared" si="21"/>
        <v>0</v>
      </c>
      <c r="F70" s="3">
        <f t="shared" si="21"/>
        <v>0</v>
      </c>
      <c r="G70" s="3">
        <f t="shared" si="21"/>
        <v>0</v>
      </c>
      <c r="H70" s="3">
        <f t="shared" si="21"/>
        <v>0</v>
      </c>
      <c r="I70" s="3">
        <f>SUM(I251:I253)</f>
        <v>0</v>
      </c>
      <c r="J70" s="3"/>
      <c r="K70" s="26" t="s">
        <v>126</v>
      </c>
    </row>
    <row r="71" spans="1:11" ht="12.75" customHeight="1" x14ac:dyDescent="0.25">
      <c r="A71" s="32" t="s">
        <v>127</v>
      </c>
      <c r="C71" s="3">
        <f>SUM(C254:C256)</f>
        <v>0</v>
      </c>
      <c r="D71" s="3">
        <f t="shared" ref="D71:I71" si="22">SUM(D254:D256)</f>
        <v>0</v>
      </c>
      <c r="E71" s="3">
        <f t="shared" si="22"/>
        <v>0</v>
      </c>
      <c r="F71" s="3">
        <f t="shared" si="22"/>
        <v>0</v>
      </c>
      <c r="G71" s="3">
        <f t="shared" si="22"/>
        <v>0</v>
      </c>
      <c r="H71" s="3">
        <f t="shared" si="22"/>
        <v>0</v>
      </c>
      <c r="I71" s="3">
        <f t="shared" si="22"/>
        <v>0</v>
      </c>
      <c r="J71" s="3"/>
      <c r="K71" s="26" t="s">
        <v>128</v>
      </c>
    </row>
    <row r="72" spans="1:11" ht="12.75" customHeight="1" x14ac:dyDescent="0.25">
      <c r="A72" s="32" t="s">
        <v>132</v>
      </c>
      <c r="C72" s="3">
        <f>SUM(C257:C259)</f>
        <v>0</v>
      </c>
      <c r="D72" s="3">
        <f t="shared" ref="D72:H72" si="23">SUM(D257:D259)</f>
        <v>0</v>
      </c>
      <c r="E72" s="3">
        <f t="shared" si="23"/>
        <v>0</v>
      </c>
      <c r="F72" s="3">
        <f t="shared" si="23"/>
        <v>0</v>
      </c>
      <c r="G72" s="3">
        <f t="shared" si="23"/>
        <v>0</v>
      </c>
      <c r="H72" s="3">
        <f t="shared" si="23"/>
        <v>0</v>
      </c>
      <c r="I72" s="3">
        <f>SUM(I257:I259)</f>
        <v>0</v>
      </c>
      <c r="J72" s="3"/>
      <c r="K72" s="26" t="s">
        <v>133</v>
      </c>
    </row>
    <row r="73" spans="1:11" ht="12.75" customHeight="1" x14ac:dyDescent="0.25">
      <c r="A73" s="32"/>
      <c r="J73" s="3"/>
      <c r="K73" s="26"/>
    </row>
    <row r="74" spans="1:11" ht="12.75" customHeight="1" x14ac:dyDescent="0.25">
      <c r="A74" s="32" t="s">
        <v>134</v>
      </c>
      <c r="C74" s="3">
        <f>SUM(C261:C263)</f>
        <v>0</v>
      </c>
      <c r="D74" s="3">
        <f t="shared" ref="D74:H74" si="24">SUM(D261:D263)</f>
        <v>0</v>
      </c>
      <c r="E74" s="3">
        <f t="shared" si="24"/>
        <v>0</v>
      </c>
      <c r="F74" s="3">
        <f t="shared" si="24"/>
        <v>0</v>
      </c>
      <c r="G74" s="3">
        <f t="shared" si="24"/>
        <v>0</v>
      </c>
      <c r="H74" s="3">
        <f t="shared" si="24"/>
        <v>0</v>
      </c>
      <c r="I74" s="3">
        <f>I263</f>
        <v>0</v>
      </c>
      <c r="J74" s="3"/>
      <c r="K74" s="26" t="s">
        <v>135</v>
      </c>
    </row>
    <row r="75" spans="1:11" ht="12.75" customHeight="1" x14ac:dyDescent="0.25">
      <c r="A75" s="32" t="s">
        <v>139</v>
      </c>
      <c r="C75" s="3">
        <f t="shared" ref="C75:H75" si="25">SUM(C264:C266)</f>
        <v>0</v>
      </c>
      <c r="D75" s="3">
        <f t="shared" si="25"/>
        <v>0</v>
      </c>
      <c r="E75" s="3">
        <f t="shared" si="25"/>
        <v>0</v>
      </c>
      <c r="F75" s="3">
        <f t="shared" si="25"/>
        <v>0</v>
      </c>
      <c r="G75" s="3">
        <f t="shared" si="25"/>
        <v>0</v>
      </c>
      <c r="H75" s="3">
        <f t="shared" si="25"/>
        <v>0</v>
      </c>
      <c r="I75" s="3">
        <f>I266</f>
        <v>0</v>
      </c>
      <c r="J75" s="3"/>
      <c r="K75" s="26" t="s">
        <v>140</v>
      </c>
    </row>
    <row r="76" spans="1:11" ht="12.75" customHeight="1" x14ac:dyDescent="0.25">
      <c r="A76" s="32" t="s">
        <v>141</v>
      </c>
      <c r="C76" s="3">
        <f>SUM(C267:C269)</f>
        <v>0</v>
      </c>
      <c r="D76" s="3">
        <f t="shared" ref="D76:H76" si="26">SUM(D267:D269)</f>
        <v>0</v>
      </c>
      <c r="E76" s="3">
        <f t="shared" si="26"/>
        <v>0</v>
      </c>
      <c r="F76" s="3">
        <f t="shared" si="26"/>
        <v>0</v>
      </c>
      <c r="G76" s="3">
        <f t="shared" si="26"/>
        <v>0</v>
      </c>
      <c r="H76" s="3">
        <f t="shared" si="26"/>
        <v>0</v>
      </c>
      <c r="I76" s="3">
        <f>I269</f>
        <v>0</v>
      </c>
      <c r="J76" s="3"/>
      <c r="K76" s="26" t="s">
        <v>142</v>
      </c>
    </row>
    <row r="77" spans="1:11" ht="12.75" customHeight="1" x14ac:dyDescent="0.25">
      <c r="A77" s="32" t="s">
        <v>151</v>
      </c>
      <c r="C77" s="3">
        <f>SUM(C270:C272)</f>
        <v>0</v>
      </c>
      <c r="D77" s="3">
        <f t="shared" ref="D77:H77" si="27">SUM(D270:D272)</f>
        <v>0</v>
      </c>
      <c r="E77" s="3">
        <f t="shared" si="27"/>
        <v>0</v>
      </c>
      <c r="F77" s="3">
        <f t="shared" si="27"/>
        <v>0</v>
      </c>
      <c r="G77" s="3">
        <f t="shared" si="27"/>
        <v>0</v>
      </c>
      <c r="H77" s="3">
        <f t="shared" si="27"/>
        <v>0</v>
      </c>
      <c r="I77" s="3">
        <f>I273</f>
        <v>0</v>
      </c>
      <c r="J77" s="3"/>
      <c r="K77" s="26" t="s">
        <v>152</v>
      </c>
    </row>
    <row r="78" spans="1:11" ht="12.75" customHeight="1" x14ac:dyDescent="0.25">
      <c r="A78" s="32"/>
      <c r="J78" s="3"/>
      <c r="K78" s="26"/>
    </row>
    <row r="79" spans="1:11" ht="12.75" customHeight="1" x14ac:dyDescent="0.25">
      <c r="A79" s="32" t="s">
        <v>156</v>
      </c>
      <c r="C79" s="3">
        <f>SUM(C274:C276)</f>
        <v>0</v>
      </c>
      <c r="D79" s="3">
        <f t="shared" ref="D79:H79" si="28">SUM(D274:D276)</f>
        <v>0</v>
      </c>
      <c r="E79" s="3">
        <f t="shared" si="28"/>
        <v>0</v>
      </c>
      <c r="F79" s="3">
        <f t="shared" si="28"/>
        <v>0</v>
      </c>
      <c r="G79" s="3">
        <f t="shared" si="28"/>
        <v>0</v>
      </c>
      <c r="H79" s="3">
        <f t="shared" si="28"/>
        <v>0</v>
      </c>
      <c r="I79" s="3">
        <f>I276</f>
        <v>0</v>
      </c>
      <c r="J79" s="3"/>
      <c r="K79" s="26" t="s">
        <v>157</v>
      </c>
    </row>
    <row r="80" spans="1:11" ht="12.75" customHeight="1" x14ac:dyDescent="0.25">
      <c r="A80" s="32" t="s">
        <v>159</v>
      </c>
      <c r="C80" s="3">
        <f>SUM(C277:C279)</f>
        <v>0</v>
      </c>
      <c r="D80" s="3">
        <f t="shared" ref="D80:H80" si="29">SUM(D277:D279)</f>
        <v>0</v>
      </c>
      <c r="E80" s="3">
        <f t="shared" si="29"/>
        <v>0</v>
      </c>
      <c r="F80" s="3">
        <f t="shared" si="29"/>
        <v>0</v>
      </c>
      <c r="G80" s="3">
        <f t="shared" si="29"/>
        <v>0</v>
      </c>
      <c r="H80" s="3">
        <f t="shared" si="29"/>
        <v>0</v>
      </c>
      <c r="I80" s="3">
        <f>I279</f>
        <v>0</v>
      </c>
      <c r="J80" s="3"/>
      <c r="K80" s="26" t="s">
        <v>160</v>
      </c>
    </row>
    <row r="81" spans="1:14" ht="12.75" customHeight="1" x14ac:dyDescent="0.25">
      <c r="A81" s="32" t="s">
        <v>161</v>
      </c>
      <c r="C81" s="3">
        <f>SUM(C280:C282)</f>
        <v>0</v>
      </c>
      <c r="D81" s="3">
        <f t="shared" ref="D81:H81" si="30">SUM(D280:D282)</f>
        <v>0</v>
      </c>
      <c r="E81" s="3">
        <f t="shared" si="30"/>
        <v>0</v>
      </c>
      <c r="F81" s="3">
        <f t="shared" si="30"/>
        <v>0</v>
      </c>
      <c r="G81" s="3">
        <f t="shared" si="30"/>
        <v>0</v>
      </c>
      <c r="H81" s="3">
        <f t="shared" si="30"/>
        <v>0</v>
      </c>
      <c r="I81" s="3">
        <f>I282</f>
        <v>0</v>
      </c>
      <c r="J81" s="3"/>
      <c r="K81" s="26" t="s">
        <v>162</v>
      </c>
    </row>
    <row r="82" spans="1:14" ht="12.75" customHeight="1" x14ac:dyDescent="0.25">
      <c r="A82" s="32" t="s">
        <v>163</v>
      </c>
      <c r="C82" s="3">
        <f>SUM(C283:C285)</f>
        <v>0</v>
      </c>
      <c r="D82" s="3">
        <f t="shared" ref="D82:H82" si="31">SUM(D283:D285)</f>
        <v>0</v>
      </c>
      <c r="E82" s="3">
        <f t="shared" si="31"/>
        <v>0</v>
      </c>
      <c r="F82" s="3">
        <f t="shared" si="31"/>
        <v>0</v>
      </c>
      <c r="G82" s="3">
        <f t="shared" si="31"/>
        <v>0</v>
      </c>
      <c r="H82" s="3">
        <f t="shared" si="31"/>
        <v>0</v>
      </c>
      <c r="I82" s="3">
        <f>I285</f>
        <v>0</v>
      </c>
      <c r="J82" s="3"/>
      <c r="K82" s="26" t="s">
        <v>164</v>
      </c>
    </row>
    <row r="83" spans="1:14" ht="12.75" customHeight="1" x14ac:dyDescent="0.25">
      <c r="A83" s="32"/>
      <c r="J83" s="3"/>
      <c r="K83" s="26"/>
    </row>
    <row r="84" spans="1:14" x14ac:dyDescent="0.25">
      <c r="A84" s="32" t="s">
        <v>165</v>
      </c>
      <c r="C84" s="3">
        <f>SUM(C287:C289)</f>
        <v>0</v>
      </c>
      <c r="D84" s="3">
        <f t="shared" ref="D84:H84" si="32">SUM(D287:D289)</f>
        <v>0</v>
      </c>
      <c r="E84" s="3">
        <f t="shared" si="32"/>
        <v>0</v>
      </c>
      <c r="F84" s="3">
        <f t="shared" si="32"/>
        <v>0</v>
      </c>
      <c r="G84" s="3">
        <f t="shared" si="32"/>
        <v>0</v>
      </c>
      <c r="H84" s="3">
        <f t="shared" si="32"/>
        <v>0</v>
      </c>
      <c r="I84" s="3">
        <f>I289</f>
        <v>0</v>
      </c>
      <c r="J84" s="3"/>
      <c r="K84" s="26" t="s">
        <v>166</v>
      </c>
    </row>
    <row r="85" spans="1:14" x14ac:dyDescent="0.25">
      <c r="A85" s="32" t="s">
        <v>167</v>
      </c>
      <c r="C85" s="3">
        <f>SUM(C290:C292)</f>
        <v>0</v>
      </c>
      <c r="D85" s="3">
        <f>SUM(D290:D292)</f>
        <v>0</v>
      </c>
      <c r="E85" s="3">
        <f t="shared" ref="E85:H85" si="33">SUM(E290:E292)</f>
        <v>0</v>
      </c>
      <c r="F85" s="3">
        <f t="shared" si="33"/>
        <v>0</v>
      </c>
      <c r="G85" s="3">
        <f t="shared" si="33"/>
        <v>0</v>
      </c>
      <c r="H85" s="3">
        <f t="shared" si="33"/>
        <v>0</v>
      </c>
      <c r="I85" s="3">
        <f>I292</f>
        <v>0</v>
      </c>
      <c r="J85" s="3"/>
      <c r="K85" s="26" t="s">
        <v>168</v>
      </c>
    </row>
    <row r="86" spans="1:14" x14ac:dyDescent="0.25">
      <c r="A86" s="32" t="s">
        <v>169</v>
      </c>
      <c r="C86" s="3">
        <f>SUM(C293:C295)</f>
        <v>0</v>
      </c>
      <c r="D86" s="3">
        <f t="shared" ref="D86:H86" si="34">SUM(D293:D295)</f>
        <v>0</v>
      </c>
      <c r="E86" s="3">
        <f t="shared" si="34"/>
        <v>0</v>
      </c>
      <c r="F86" s="3">
        <f t="shared" si="34"/>
        <v>0</v>
      </c>
      <c r="G86" s="3">
        <f t="shared" si="34"/>
        <v>0</v>
      </c>
      <c r="H86" s="3">
        <f t="shared" si="34"/>
        <v>0</v>
      </c>
      <c r="I86" s="3">
        <f>I295</f>
        <v>0</v>
      </c>
      <c r="J86" s="3"/>
      <c r="K86" s="26" t="s">
        <v>170</v>
      </c>
    </row>
    <row r="87" spans="1:14" x14ac:dyDescent="0.25">
      <c r="A87" s="32" t="s">
        <v>171</v>
      </c>
      <c r="C87" s="3">
        <f>SUM(C296:C298)</f>
        <v>0</v>
      </c>
      <c r="D87" s="3">
        <f t="shared" ref="D87:H87" si="35">SUM(D296:D298)</f>
        <v>0</v>
      </c>
      <c r="E87" s="3">
        <f t="shared" si="35"/>
        <v>0</v>
      </c>
      <c r="F87" s="3">
        <f t="shared" si="35"/>
        <v>0</v>
      </c>
      <c r="G87" s="3">
        <f t="shared" si="35"/>
        <v>0</v>
      </c>
      <c r="H87" s="3">
        <f t="shared" si="35"/>
        <v>0</v>
      </c>
      <c r="I87" s="3">
        <f>I298</f>
        <v>0</v>
      </c>
      <c r="J87" s="3"/>
      <c r="K87" s="26" t="s">
        <v>172</v>
      </c>
    </row>
    <row r="88" spans="1:14" x14ac:dyDescent="0.25">
      <c r="A88" s="32"/>
      <c r="J88" s="3"/>
      <c r="M88" s="26"/>
    </row>
    <row r="89" spans="1:14" x14ac:dyDescent="0.25">
      <c r="A89" s="32" t="s">
        <v>173</v>
      </c>
      <c r="C89" s="3">
        <f>SUM(C300:C302)</f>
        <v>0</v>
      </c>
      <c r="D89" s="3">
        <f t="shared" ref="D89:H89" si="36">SUM(D300:D302)</f>
        <v>0</v>
      </c>
      <c r="E89" s="3">
        <f t="shared" si="36"/>
        <v>0</v>
      </c>
      <c r="F89" s="3">
        <f t="shared" si="36"/>
        <v>0</v>
      </c>
      <c r="G89" s="3">
        <f t="shared" si="36"/>
        <v>0</v>
      </c>
      <c r="H89" s="3">
        <f t="shared" si="36"/>
        <v>0</v>
      </c>
      <c r="I89" s="3">
        <f>I302</f>
        <v>0</v>
      </c>
      <c r="J89" s="3"/>
      <c r="K89" s="26" t="s">
        <v>174</v>
      </c>
    </row>
    <row r="90" spans="1:14" x14ac:dyDescent="0.25">
      <c r="A90" s="32" t="s">
        <v>175</v>
      </c>
      <c r="C90" s="3">
        <f>SUM(C303:C305)</f>
        <v>0</v>
      </c>
      <c r="D90" s="3">
        <f t="shared" ref="D90:H90" si="37">SUM(D303:D305)</f>
        <v>0</v>
      </c>
      <c r="E90" s="3">
        <f t="shared" si="37"/>
        <v>0</v>
      </c>
      <c r="F90" s="3">
        <f t="shared" si="37"/>
        <v>0</v>
      </c>
      <c r="G90" s="3">
        <f t="shared" si="37"/>
        <v>0</v>
      </c>
      <c r="H90" s="3">
        <f t="shared" si="37"/>
        <v>0</v>
      </c>
      <c r="I90" s="3">
        <f>I305</f>
        <v>0</v>
      </c>
      <c r="J90" s="3"/>
      <c r="K90" s="26" t="s">
        <v>176</v>
      </c>
      <c r="M90" s="3"/>
      <c r="N90" s="26"/>
    </row>
    <row r="91" spans="1:14" x14ac:dyDescent="0.25">
      <c r="A91" s="32" t="s">
        <v>177</v>
      </c>
      <c r="C91" s="3">
        <f>SUM(C306:C308)</f>
        <v>0</v>
      </c>
      <c r="D91" s="3">
        <f t="shared" ref="D91:H91" si="38">SUM(D306:D308)</f>
        <v>0</v>
      </c>
      <c r="E91" s="3">
        <f t="shared" si="38"/>
        <v>0</v>
      </c>
      <c r="F91" s="3">
        <f t="shared" si="38"/>
        <v>0</v>
      </c>
      <c r="G91" s="3">
        <f t="shared" si="38"/>
        <v>0</v>
      </c>
      <c r="H91" s="3">
        <f t="shared" si="38"/>
        <v>0</v>
      </c>
      <c r="I91" s="3">
        <f>I308</f>
        <v>0</v>
      </c>
      <c r="J91" s="3"/>
      <c r="K91" s="26" t="s">
        <v>178</v>
      </c>
      <c r="M91" s="3"/>
      <c r="N91" s="26"/>
    </row>
    <row r="92" spans="1:14" x14ac:dyDescent="0.25">
      <c r="A92" s="32" t="s">
        <v>179</v>
      </c>
      <c r="C92" s="3">
        <f>SUM(C309:C311)</f>
        <v>0</v>
      </c>
      <c r="D92" s="3">
        <f t="shared" ref="D92:H92" si="39">SUM(D309:D311)</f>
        <v>0</v>
      </c>
      <c r="E92" s="3">
        <f t="shared" si="39"/>
        <v>0</v>
      </c>
      <c r="F92" s="3">
        <f t="shared" si="39"/>
        <v>0</v>
      </c>
      <c r="G92" s="3">
        <f t="shared" si="39"/>
        <v>0</v>
      </c>
      <c r="H92" s="3">
        <f t="shared" si="39"/>
        <v>0</v>
      </c>
      <c r="I92" s="3">
        <f>I311</f>
        <v>0</v>
      </c>
      <c r="J92" s="3"/>
      <c r="K92" s="26" t="s">
        <v>180</v>
      </c>
      <c r="L92" s="3"/>
      <c r="M92" s="3"/>
    </row>
    <row r="93" spans="1:14" x14ac:dyDescent="0.25">
      <c r="A93" s="32"/>
      <c r="J93" s="3"/>
      <c r="K93" s="26"/>
      <c r="L93" s="3"/>
      <c r="M93" s="3"/>
    </row>
    <row r="94" spans="1:14" s="57" customFormat="1" x14ac:dyDescent="0.25">
      <c r="A94" s="32" t="s">
        <v>181</v>
      </c>
      <c r="C94" s="3">
        <f>SUM(C313:C315)</f>
        <v>0</v>
      </c>
      <c r="D94" s="3">
        <f t="shared" ref="D94:G94" si="40">SUM(D313:D315)</f>
        <v>0</v>
      </c>
      <c r="E94" s="3">
        <f t="shared" si="40"/>
        <v>0</v>
      </c>
      <c r="F94" s="3">
        <f t="shared" si="40"/>
        <v>0</v>
      </c>
      <c r="G94" s="3">
        <f t="shared" si="40"/>
        <v>0</v>
      </c>
      <c r="H94" s="3">
        <f>SUM(H313:H315)</f>
        <v>0</v>
      </c>
      <c r="I94" s="3">
        <f>I315</f>
        <v>0</v>
      </c>
      <c r="J94" s="65"/>
      <c r="K94" s="26" t="s">
        <v>185</v>
      </c>
      <c r="L94" s="65"/>
      <c r="M94" s="65"/>
    </row>
    <row r="95" spans="1:14" s="57" customFormat="1" x14ac:dyDescent="0.25">
      <c r="A95" s="32" t="s">
        <v>182</v>
      </c>
      <c r="C95" s="3">
        <f>SUM(C316:C318)</f>
        <v>0</v>
      </c>
      <c r="D95" s="3">
        <f t="shared" ref="D95:H95" si="41">SUM(D316:D318)</f>
        <v>0</v>
      </c>
      <c r="E95" s="3">
        <f t="shared" si="41"/>
        <v>0</v>
      </c>
      <c r="F95" s="3">
        <f t="shared" si="41"/>
        <v>0</v>
      </c>
      <c r="G95" s="3">
        <f t="shared" si="41"/>
        <v>0</v>
      </c>
      <c r="H95" s="3">
        <f t="shared" si="41"/>
        <v>0</v>
      </c>
      <c r="I95" s="3">
        <f>I318</f>
        <v>0</v>
      </c>
      <c r="J95" s="65"/>
      <c r="K95" s="26" t="s">
        <v>186</v>
      </c>
      <c r="M95" s="65"/>
    </row>
    <row r="96" spans="1:14" s="57" customFormat="1" x14ac:dyDescent="0.25">
      <c r="A96" s="32" t="s">
        <v>183</v>
      </c>
      <c r="C96" s="3">
        <f>SUM(C319:C321)</f>
        <v>0</v>
      </c>
      <c r="D96" s="3">
        <f t="shared" ref="D96:H96" si="42">SUM(D319:D321)</f>
        <v>0</v>
      </c>
      <c r="E96" s="3">
        <f t="shared" si="42"/>
        <v>0</v>
      </c>
      <c r="F96" s="3">
        <f t="shared" si="42"/>
        <v>0</v>
      </c>
      <c r="G96" s="3">
        <f t="shared" si="42"/>
        <v>0</v>
      </c>
      <c r="H96" s="3">
        <f t="shared" si="42"/>
        <v>0</v>
      </c>
      <c r="I96" s="3">
        <f>I321</f>
        <v>0</v>
      </c>
      <c r="J96" s="65"/>
      <c r="K96" s="26" t="s">
        <v>187</v>
      </c>
      <c r="M96" s="65"/>
    </row>
    <row r="97" spans="1:22" s="57" customFormat="1" x14ac:dyDescent="0.25">
      <c r="A97" s="32" t="s">
        <v>184</v>
      </c>
      <c r="C97" s="3">
        <f>SUM(M322:M324)</f>
        <v>0</v>
      </c>
      <c r="D97" s="3">
        <f t="shared" ref="D97:H97" si="43">SUM(N322:N324)</f>
        <v>0</v>
      </c>
      <c r="E97" s="3">
        <f t="shared" si="43"/>
        <v>0</v>
      </c>
      <c r="F97" s="3">
        <f t="shared" si="43"/>
        <v>0</v>
      </c>
      <c r="G97" s="3">
        <f t="shared" si="43"/>
        <v>0</v>
      </c>
      <c r="H97" s="3">
        <f t="shared" si="43"/>
        <v>0</v>
      </c>
      <c r="I97" s="3">
        <f>I324</f>
        <v>0</v>
      </c>
      <c r="J97" s="65"/>
      <c r="K97" s="26" t="s">
        <v>188</v>
      </c>
      <c r="N97" s="3"/>
      <c r="O97" s="3"/>
      <c r="P97" s="3"/>
      <c r="Q97" s="3"/>
      <c r="R97" s="3"/>
      <c r="S97" s="3"/>
      <c r="T97" s="65"/>
      <c r="V97" s="3">
        <f t="shared" ref="V97" si="44">SUM(V322:V324)</f>
        <v>0</v>
      </c>
    </row>
    <row r="98" spans="1:22" s="57" customFormat="1" x14ac:dyDescent="0.25">
      <c r="A98" s="32"/>
      <c r="C98" s="3"/>
      <c r="D98" s="3"/>
      <c r="E98" s="3"/>
      <c r="F98" s="3"/>
      <c r="G98" s="3"/>
      <c r="H98" s="3"/>
      <c r="I98" s="3"/>
      <c r="J98" s="65"/>
      <c r="K98" s="26"/>
      <c r="N98" s="3"/>
      <c r="O98" s="3"/>
      <c r="P98" s="3"/>
      <c r="Q98" s="3"/>
      <c r="R98" s="3"/>
      <c r="S98" s="3"/>
      <c r="T98" s="65"/>
      <c r="V98" s="3"/>
    </row>
    <row r="99" spans="1:22" s="57" customFormat="1" x14ac:dyDescent="0.25">
      <c r="A99" s="32" t="s">
        <v>193</v>
      </c>
      <c r="C99" s="3">
        <f>SUM(C326:C328)</f>
        <v>0</v>
      </c>
      <c r="D99" s="3">
        <f t="shared" ref="D99:H99" si="45">SUM(D326:D328)</f>
        <v>0</v>
      </c>
      <c r="E99" s="3">
        <f t="shared" si="45"/>
        <v>0</v>
      </c>
      <c r="F99" s="3">
        <f t="shared" si="45"/>
        <v>0</v>
      </c>
      <c r="G99" s="3">
        <f t="shared" si="45"/>
        <v>0</v>
      </c>
      <c r="H99" s="3">
        <f t="shared" si="45"/>
        <v>0</v>
      </c>
      <c r="I99" s="3">
        <f>I328</f>
        <v>0</v>
      </c>
      <c r="J99" s="65"/>
      <c r="K99" s="26" t="s">
        <v>189</v>
      </c>
      <c r="N99" s="3"/>
      <c r="O99" s="3"/>
      <c r="P99" s="3"/>
      <c r="Q99" s="3"/>
      <c r="R99" s="3"/>
      <c r="S99" s="3"/>
      <c r="T99" s="65"/>
      <c r="V99" s="3"/>
    </row>
    <row r="100" spans="1:22" s="57" customFormat="1" x14ac:dyDescent="0.25">
      <c r="A100" s="32" t="s">
        <v>194</v>
      </c>
      <c r="C100" s="3">
        <f>SUM(C329:C331)</f>
        <v>0</v>
      </c>
      <c r="D100" s="3">
        <f t="shared" ref="D100:H100" si="46">SUM(D329:D331)</f>
        <v>0</v>
      </c>
      <c r="E100" s="3">
        <f t="shared" si="46"/>
        <v>0</v>
      </c>
      <c r="F100" s="3">
        <f t="shared" si="46"/>
        <v>0</v>
      </c>
      <c r="G100" s="3">
        <f t="shared" si="46"/>
        <v>0</v>
      </c>
      <c r="H100" s="3">
        <f t="shared" si="46"/>
        <v>0</v>
      </c>
      <c r="I100" s="3">
        <f>I331</f>
        <v>0</v>
      </c>
      <c r="J100" s="65"/>
      <c r="K100" s="26" t="s">
        <v>190</v>
      </c>
      <c r="N100" s="3"/>
      <c r="O100" s="3"/>
      <c r="P100" s="3"/>
      <c r="Q100" s="3"/>
      <c r="R100" s="3"/>
      <c r="S100" s="3"/>
      <c r="T100" s="65"/>
      <c r="V100" s="3"/>
    </row>
    <row r="101" spans="1:22" s="57" customFormat="1" x14ac:dyDescent="0.25">
      <c r="A101" s="32" t="s">
        <v>195</v>
      </c>
      <c r="C101" s="3">
        <f>SUM(C332:C334)</f>
        <v>0</v>
      </c>
      <c r="D101" s="3">
        <f t="shared" ref="D101:H101" si="47">SUM(D332:D334)</f>
        <v>0</v>
      </c>
      <c r="E101" s="3">
        <f t="shared" si="47"/>
        <v>0</v>
      </c>
      <c r="F101" s="3">
        <f t="shared" si="47"/>
        <v>0</v>
      </c>
      <c r="G101" s="3">
        <f t="shared" si="47"/>
        <v>0</v>
      </c>
      <c r="H101" s="3">
        <f t="shared" si="47"/>
        <v>0</v>
      </c>
      <c r="I101" s="3">
        <f>I334</f>
        <v>0</v>
      </c>
      <c r="J101" s="65"/>
      <c r="K101" s="26" t="s">
        <v>191</v>
      </c>
      <c r="N101" s="3"/>
      <c r="O101" s="3"/>
      <c r="P101" s="3"/>
      <c r="Q101" s="3"/>
      <c r="R101" s="3"/>
      <c r="S101" s="3"/>
      <c r="T101" s="65"/>
      <c r="V101" s="3"/>
    </row>
    <row r="102" spans="1:22" s="57" customFormat="1" x14ac:dyDescent="0.25">
      <c r="A102" s="32" t="s">
        <v>196</v>
      </c>
      <c r="C102" s="3">
        <f>SUM(C335:C337)</f>
        <v>0</v>
      </c>
      <c r="D102" s="3">
        <f t="shared" ref="D102:H102" si="48">SUM(D335:D337)</f>
        <v>0</v>
      </c>
      <c r="E102" s="3">
        <f t="shared" si="48"/>
        <v>0</v>
      </c>
      <c r="F102" s="3">
        <f t="shared" si="48"/>
        <v>0</v>
      </c>
      <c r="G102" s="3">
        <f t="shared" si="48"/>
        <v>0</v>
      </c>
      <c r="H102" s="3">
        <f t="shared" si="48"/>
        <v>0</v>
      </c>
      <c r="I102" s="3">
        <f>I337</f>
        <v>0</v>
      </c>
      <c r="J102" s="65"/>
      <c r="K102" s="26" t="s">
        <v>192</v>
      </c>
      <c r="N102" s="3"/>
      <c r="O102" s="3"/>
      <c r="P102" s="3"/>
      <c r="Q102" s="3"/>
      <c r="R102" s="3"/>
      <c r="S102" s="3"/>
      <c r="T102" s="65"/>
      <c r="V102" s="3"/>
    </row>
    <row r="103" spans="1:22" s="57" customFormat="1" x14ac:dyDescent="0.25">
      <c r="C103" s="3"/>
      <c r="D103" s="3"/>
      <c r="E103" s="3"/>
      <c r="F103" s="3"/>
      <c r="G103" s="3"/>
      <c r="H103" s="3"/>
      <c r="I103" s="3"/>
      <c r="J103" s="65"/>
      <c r="K103" s="26"/>
      <c r="N103" s="3"/>
      <c r="O103" s="3"/>
      <c r="P103" s="3"/>
      <c r="Q103" s="3"/>
      <c r="R103" s="3"/>
      <c r="S103" s="3"/>
      <c r="T103" s="65"/>
      <c r="V103" s="3"/>
    </row>
    <row r="104" spans="1:22" s="57" customFormat="1" x14ac:dyDescent="0.25">
      <c r="A104" s="32" t="s">
        <v>198</v>
      </c>
      <c r="C104" s="3">
        <f>SUM(C339:C341)</f>
        <v>0</v>
      </c>
      <c r="D104" s="3">
        <f t="shared" ref="D104:H104" si="49">SUM(D339:D341)</f>
        <v>0</v>
      </c>
      <c r="E104" s="3">
        <f t="shared" si="49"/>
        <v>0</v>
      </c>
      <c r="F104" s="3">
        <f t="shared" si="49"/>
        <v>0</v>
      </c>
      <c r="G104" s="3">
        <f t="shared" si="49"/>
        <v>0</v>
      </c>
      <c r="H104" s="3">
        <f t="shared" si="49"/>
        <v>0</v>
      </c>
      <c r="I104" s="3">
        <f>I341</f>
        <v>0</v>
      </c>
      <c r="J104" s="65"/>
      <c r="K104" s="26" t="s">
        <v>202</v>
      </c>
      <c r="N104" s="3"/>
      <c r="O104" s="3"/>
      <c r="P104" s="3"/>
      <c r="Q104" s="3"/>
      <c r="R104" s="3"/>
      <c r="S104" s="3"/>
      <c r="T104" s="65"/>
      <c r="V104" s="3"/>
    </row>
    <row r="105" spans="1:22" s="57" customFormat="1" x14ac:dyDescent="0.25">
      <c r="A105" s="32" t="s">
        <v>199</v>
      </c>
      <c r="C105" s="3">
        <f t="shared" ref="C105:H105" si="50">SUM(C342:C344)</f>
        <v>0</v>
      </c>
      <c r="D105" s="3">
        <f t="shared" si="50"/>
        <v>0</v>
      </c>
      <c r="E105" s="3">
        <f t="shared" si="50"/>
        <v>0</v>
      </c>
      <c r="F105" s="3">
        <f t="shared" si="50"/>
        <v>0</v>
      </c>
      <c r="G105" s="3">
        <f t="shared" si="50"/>
        <v>0</v>
      </c>
      <c r="H105" s="3">
        <f t="shared" si="50"/>
        <v>0</v>
      </c>
      <c r="I105" s="3">
        <f>I344</f>
        <v>0</v>
      </c>
      <c r="J105" s="65"/>
      <c r="K105" s="26" t="s">
        <v>203</v>
      </c>
      <c r="N105" s="3"/>
      <c r="O105" s="3"/>
      <c r="P105" s="3"/>
      <c r="Q105" s="3"/>
      <c r="R105" s="3"/>
      <c r="S105" s="3"/>
      <c r="T105" s="65"/>
      <c r="V105" s="3"/>
    </row>
    <row r="106" spans="1:22" s="57" customFormat="1" x14ac:dyDescent="0.25">
      <c r="A106" s="32" t="s">
        <v>200</v>
      </c>
      <c r="C106" s="3">
        <f>SUM(C345:C347)</f>
        <v>0</v>
      </c>
      <c r="D106" s="3">
        <f t="shared" ref="D106:H106" si="51">SUM(D345:D347)</f>
        <v>0</v>
      </c>
      <c r="E106" s="3">
        <f t="shared" si="51"/>
        <v>0</v>
      </c>
      <c r="F106" s="3">
        <f t="shared" si="51"/>
        <v>0</v>
      </c>
      <c r="G106" s="3">
        <f t="shared" si="51"/>
        <v>0</v>
      </c>
      <c r="H106" s="3">
        <f t="shared" si="51"/>
        <v>0</v>
      </c>
      <c r="I106" s="3">
        <f>I347</f>
        <v>0</v>
      </c>
      <c r="J106" s="65"/>
      <c r="K106" s="26" t="s">
        <v>204</v>
      </c>
      <c r="N106" s="3"/>
      <c r="O106" s="3"/>
      <c r="P106" s="3"/>
      <c r="Q106" s="3"/>
      <c r="R106" s="3"/>
      <c r="S106" s="3"/>
      <c r="T106" s="65"/>
      <c r="V106" s="3"/>
    </row>
    <row r="107" spans="1:22" s="57" customFormat="1" x14ac:dyDescent="0.25">
      <c r="A107" s="32" t="s">
        <v>201</v>
      </c>
      <c r="C107" s="3">
        <f t="shared" ref="C107:H107" si="52">SUM(C348:C350)</f>
        <v>0</v>
      </c>
      <c r="D107" s="3">
        <f t="shared" si="52"/>
        <v>0</v>
      </c>
      <c r="E107" s="3">
        <f t="shared" si="52"/>
        <v>0</v>
      </c>
      <c r="F107" s="3">
        <f t="shared" si="52"/>
        <v>0</v>
      </c>
      <c r="G107" s="3">
        <f t="shared" si="52"/>
        <v>0</v>
      </c>
      <c r="H107" s="3">
        <f t="shared" si="52"/>
        <v>0</v>
      </c>
      <c r="I107" s="3">
        <f>I350</f>
        <v>0</v>
      </c>
      <c r="J107" s="65"/>
      <c r="K107" s="26" t="s">
        <v>205</v>
      </c>
      <c r="N107" s="3"/>
      <c r="O107" s="3"/>
      <c r="P107" s="3"/>
      <c r="Q107" s="3"/>
      <c r="R107" s="3"/>
      <c r="S107" s="3"/>
      <c r="T107" s="65"/>
      <c r="V107" s="3"/>
    </row>
    <row r="108" spans="1:22" s="57" customFormat="1" x14ac:dyDescent="0.25">
      <c r="A108" s="32"/>
      <c r="C108" s="3"/>
      <c r="D108" s="3"/>
      <c r="E108" s="3"/>
      <c r="F108" s="3"/>
      <c r="G108" s="3"/>
      <c r="H108" s="3"/>
      <c r="I108" s="3"/>
      <c r="J108" s="65"/>
      <c r="K108" s="26"/>
      <c r="N108" s="3"/>
      <c r="O108" s="3"/>
      <c r="P108" s="3"/>
      <c r="Q108" s="3"/>
      <c r="R108" s="3"/>
      <c r="S108" s="3"/>
      <c r="T108" s="65"/>
      <c r="V108" s="3"/>
    </row>
    <row r="109" spans="1:22" s="57" customFormat="1" x14ac:dyDescent="0.25">
      <c r="A109" s="32" t="s">
        <v>206</v>
      </c>
      <c r="C109" s="3">
        <f t="shared" ref="C109:H109" si="53">SUM(C352:C354)</f>
        <v>0</v>
      </c>
      <c r="D109" s="3">
        <f t="shared" si="53"/>
        <v>0</v>
      </c>
      <c r="E109" s="3">
        <f t="shared" si="53"/>
        <v>0</v>
      </c>
      <c r="F109" s="3">
        <f t="shared" si="53"/>
        <v>0</v>
      </c>
      <c r="G109" s="3">
        <f t="shared" si="53"/>
        <v>0</v>
      </c>
      <c r="H109" s="3">
        <f t="shared" si="53"/>
        <v>0</v>
      </c>
      <c r="I109" s="3">
        <f>SUM(I354)</f>
        <v>0</v>
      </c>
      <c r="J109" s="3"/>
      <c r="K109" s="26" t="s">
        <v>210</v>
      </c>
      <c r="L109" s="3"/>
      <c r="M109" s="65"/>
    </row>
    <row r="110" spans="1:22" s="57" customFormat="1" x14ac:dyDescent="0.25">
      <c r="A110" s="32" t="s">
        <v>207</v>
      </c>
      <c r="C110" s="3">
        <f>SUM(C355:C357)</f>
        <v>0</v>
      </c>
      <c r="D110" s="3">
        <f t="shared" ref="D110:I110" si="54">SUM(D355:D357)</f>
        <v>0</v>
      </c>
      <c r="E110" s="3">
        <f t="shared" si="54"/>
        <v>0</v>
      </c>
      <c r="F110" s="3">
        <f t="shared" si="54"/>
        <v>0</v>
      </c>
      <c r="G110" s="3">
        <f t="shared" si="54"/>
        <v>0</v>
      </c>
      <c r="H110" s="3">
        <f t="shared" si="54"/>
        <v>0</v>
      </c>
      <c r="I110" s="3">
        <f t="shared" si="54"/>
        <v>0</v>
      </c>
      <c r="J110" s="3"/>
      <c r="K110" s="26" t="s">
        <v>211</v>
      </c>
      <c r="L110" s="3"/>
      <c r="M110" s="65"/>
    </row>
    <row r="111" spans="1:22" s="57" customFormat="1" x14ac:dyDescent="0.25">
      <c r="A111" s="32" t="s">
        <v>208</v>
      </c>
      <c r="C111" s="3">
        <f>SUM(C358:C360)</f>
        <v>0</v>
      </c>
      <c r="D111" s="3">
        <f t="shared" ref="D111:H111" si="55">SUM(D358:D360)</f>
        <v>0</v>
      </c>
      <c r="E111" s="3">
        <f t="shared" si="55"/>
        <v>0</v>
      </c>
      <c r="F111" s="3">
        <f t="shared" si="55"/>
        <v>0</v>
      </c>
      <c r="G111" s="3">
        <f t="shared" si="55"/>
        <v>0</v>
      </c>
      <c r="H111" s="3">
        <f t="shared" si="55"/>
        <v>0</v>
      </c>
      <c r="I111" s="3">
        <f>I360</f>
        <v>0</v>
      </c>
      <c r="J111" s="3"/>
      <c r="K111" s="26" t="s">
        <v>212</v>
      </c>
      <c r="L111" s="3"/>
      <c r="M111" s="65"/>
    </row>
    <row r="112" spans="1:22" s="57" customFormat="1" x14ac:dyDescent="0.25">
      <c r="A112" s="32" t="s">
        <v>209</v>
      </c>
      <c r="C112" s="3">
        <f>SUM(C361:C363)</f>
        <v>0</v>
      </c>
      <c r="D112" s="3">
        <f t="shared" ref="D112:H112" si="56">SUM(D361:D363)</f>
        <v>0</v>
      </c>
      <c r="E112" s="3">
        <f t="shared" si="56"/>
        <v>0</v>
      </c>
      <c r="F112" s="3">
        <f t="shared" si="56"/>
        <v>0</v>
      </c>
      <c r="G112" s="3">
        <f t="shared" si="56"/>
        <v>0</v>
      </c>
      <c r="H112" s="3">
        <f t="shared" si="56"/>
        <v>0</v>
      </c>
      <c r="I112" s="3">
        <f>I363</f>
        <v>0</v>
      </c>
      <c r="J112" s="3"/>
      <c r="K112" s="26" t="s">
        <v>213</v>
      </c>
      <c r="L112" s="3"/>
      <c r="M112" s="65"/>
    </row>
    <row r="113" spans="1:13" s="57" customFormat="1" x14ac:dyDescent="0.25">
      <c r="A113" s="32"/>
      <c r="C113" s="3"/>
      <c r="D113" s="3"/>
      <c r="E113" s="3"/>
      <c r="F113" s="3"/>
      <c r="G113" s="3"/>
      <c r="H113" s="3"/>
      <c r="I113" s="3"/>
      <c r="J113" s="3"/>
      <c r="K113" s="26"/>
      <c r="L113" s="3"/>
      <c r="M113" s="65"/>
    </row>
    <row r="114" spans="1:13" s="57" customFormat="1" x14ac:dyDescent="0.25">
      <c r="A114" s="32" t="str">
        <f>'Olieforbrug, TJ'!A114</f>
        <v>1. kvartal 2019</v>
      </c>
      <c r="C114" s="3"/>
      <c r="D114" s="3"/>
      <c r="E114" s="3"/>
      <c r="F114" s="3"/>
      <c r="G114" s="3"/>
      <c r="H114" s="3"/>
      <c r="I114" s="3"/>
      <c r="J114" s="3"/>
      <c r="K114" s="26" t="str">
        <f>'Olieforbrug, TJ'!M114</f>
        <v>1. Quarter 2019</v>
      </c>
      <c r="L114" s="3"/>
      <c r="M114" s="65"/>
    </row>
    <row r="115" spans="1:13" s="57" customFormat="1" x14ac:dyDescent="0.25">
      <c r="A115" s="32" t="str">
        <f>'Olieforbrug, TJ'!A115</f>
        <v>2. kvartal 2019</v>
      </c>
      <c r="C115" s="3"/>
      <c r="D115" s="3"/>
      <c r="E115" s="3"/>
      <c r="F115" s="3"/>
      <c r="G115" s="3"/>
      <c r="H115" s="3"/>
      <c r="I115" s="3"/>
      <c r="J115" s="3"/>
      <c r="K115" s="26" t="str">
        <f>'Olieforbrug, TJ'!M115</f>
        <v>2. Quarter 2019</v>
      </c>
      <c r="L115" s="3"/>
      <c r="M115" s="65"/>
    </row>
    <row r="116" spans="1:13" s="57" customFormat="1" x14ac:dyDescent="0.25">
      <c r="A116" s="32" t="str">
        <f>'Olieforbrug, TJ'!A116</f>
        <v>3. kvartal 2019</v>
      </c>
      <c r="C116" s="3"/>
      <c r="D116" s="3"/>
      <c r="E116" s="3"/>
      <c r="F116" s="3"/>
      <c r="G116" s="3"/>
      <c r="H116" s="3"/>
      <c r="I116" s="3"/>
      <c r="J116" s="3"/>
      <c r="K116" s="26" t="str">
        <f>'Olieforbrug, TJ'!M116</f>
        <v>3. Quarter 2019</v>
      </c>
      <c r="L116" s="3"/>
      <c r="M116" s="65"/>
    </row>
    <row r="117" spans="1:13" s="57" customFormat="1" x14ac:dyDescent="0.25">
      <c r="A117" s="32" t="str">
        <f>'Olieforbrug, TJ'!A117</f>
        <v>4. kvartal 2019</v>
      </c>
      <c r="C117" s="3"/>
      <c r="D117" s="3"/>
      <c r="E117" s="3"/>
      <c r="F117" s="3"/>
      <c r="G117" s="3"/>
      <c r="H117" s="3"/>
      <c r="I117" s="3"/>
      <c r="J117" s="3"/>
      <c r="K117" s="26" t="str">
        <f>'Olieforbrug, TJ'!M117</f>
        <v>4. Quarter 2019</v>
      </c>
      <c r="L117" s="3"/>
      <c r="M117" s="65"/>
    </row>
    <row r="118" spans="1:13" s="57" customFormat="1" x14ac:dyDescent="0.25">
      <c r="A118" s="32"/>
      <c r="C118" s="3"/>
      <c r="D118" s="3"/>
      <c r="E118" s="3"/>
      <c r="F118" s="3"/>
      <c r="G118" s="3"/>
      <c r="H118" s="3"/>
      <c r="I118" s="3"/>
      <c r="J118" s="3"/>
      <c r="K118" s="26"/>
      <c r="L118" s="3"/>
      <c r="M118" s="65"/>
    </row>
    <row r="119" spans="1:13" s="57" customFormat="1" x14ac:dyDescent="0.25">
      <c r="A119" s="32" t="str">
        <f>'Olieforbrug, TJ'!A119</f>
        <v>1. kvartal 2020</v>
      </c>
      <c r="C119" s="3"/>
      <c r="D119" s="3"/>
      <c r="E119" s="3"/>
      <c r="F119" s="3"/>
      <c r="G119" s="3"/>
      <c r="H119" s="3"/>
      <c r="I119" s="3"/>
      <c r="J119" s="3"/>
      <c r="K119" s="26" t="str">
        <f>'Olieforbrug, TJ'!M119</f>
        <v>1. Quarter 2020</v>
      </c>
      <c r="L119" s="3"/>
      <c r="M119" s="65"/>
    </row>
    <row r="120" spans="1:13" s="57" customFormat="1" x14ac:dyDescent="0.25">
      <c r="A120" s="32" t="str">
        <f>'Olieforbrug, TJ'!A120</f>
        <v>2. kvartal 2020</v>
      </c>
      <c r="C120" s="3"/>
      <c r="D120" s="3"/>
      <c r="E120" s="3"/>
      <c r="F120" s="3"/>
      <c r="G120" s="3"/>
      <c r="H120" s="3"/>
      <c r="I120" s="3"/>
      <c r="J120" s="3"/>
      <c r="K120" s="26" t="str">
        <f>'Olieforbrug, TJ'!M120</f>
        <v>2. Quarter 2020</v>
      </c>
      <c r="L120" s="3"/>
      <c r="M120" s="65"/>
    </row>
    <row r="121" spans="1:13" s="57" customFormat="1" x14ac:dyDescent="0.25">
      <c r="A121" s="32" t="str">
        <f>'Olieforbrug, TJ'!A121</f>
        <v>3. kvartal 2020</v>
      </c>
      <c r="C121" s="3"/>
      <c r="D121" s="3"/>
      <c r="E121" s="3"/>
      <c r="F121" s="3"/>
      <c r="G121" s="3"/>
      <c r="H121" s="3"/>
      <c r="I121" s="3"/>
      <c r="J121" s="3"/>
      <c r="K121" s="26" t="str">
        <f>'Olieforbrug, TJ'!M121</f>
        <v>3. Quarter 2020</v>
      </c>
      <c r="L121" s="3"/>
      <c r="M121" s="65"/>
    </row>
    <row r="122" spans="1:13" s="57" customFormat="1" x14ac:dyDescent="0.25">
      <c r="A122" s="32" t="str">
        <f>'Olieforbrug, TJ'!A122</f>
        <v>4. kvartal 2020</v>
      </c>
      <c r="C122" s="3"/>
      <c r="D122" s="3"/>
      <c r="E122" s="3"/>
      <c r="F122" s="3"/>
      <c r="G122" s="3"/>
      <c r="H122" s="3"/>
      <c r="I122" s="3"/>
      <c r="J122" s="3"/>
      <c r="K122" s="26" t="str">
        <f>'Olieforbrug, TJ'!M122</f>
        <v>4. Quarter 2020</v>
      </c>
      <c r="L122" s="3"/>
      <c r="M122" s="65"/>
    </row>
    <row r="123" spans="1:13" s="57" customFormat="1" x14ac:dyDescent="0.25">
      <c r="A123" s="32"/>
      <c r="C123" s="3"/>
      <c r="D123" s="3"/>
      <c r="E123" s="3"/>
      <c r="F123" s="3"/>
      <c r="G123" s="3"/>
      <c r="H123" s="3"/>
      <c r="I123" s="3"/>
      <c r="J123" s="3"/>
      <c r="K123" s="26"/>
      <c r="L123" s="3"/>
      <c r="M123" s="65"/>
    </row>
    <row r="124" spans="1:13" s="57" customFormat="1" x14ac:dyDescent="0.25">
      <c r="A124" s="32" t="str">
        <f>'Olieforbrug, TJ'!A124</f>
        <v>1. kvartal 2021</v>
      </c>
      <c r="C124" s="3"/>
      <c r="D124" s="3"/>
      <c r="E124" s="3"/>
      <c r="F124" s="3"/>
      <c r="G124" s="3"/>
      <c r="H124" s="3"/>
      <c r="I124" s="3"/>
      <c r="J124" s="3"/>
      <c r="K124" s="26" t="str">
        <f>'Olieforbrug, TJ'!M124</f>
        <v>1. Quarter 2021</v>
      </c>
      <c r="L124" s="3"/>
      <c r="M124" s="65"/>
    </row>
    <row r="125" spans="1:13" s="57" customFormat="1" x14ac:dyDescent="0.25">
      <c r="A125" s="32" t="str">
        <f>'Olieforbrug, TJ'!A125</f>
        <v>2. kvartal 2021</v>
      </c>
      <c r="C125" s="3"/>
      <c r="D125" s="3"/>
      <c r="E125" s="3"/>
      <c r="F125" s="3"/>
      <c r="G125" s="3"/>
      <c r="H125" s="3"/>
      <c r="I125" s="3"/>
      <c r="J125" s="3"/>
      <c r="K125" s="26" t="str">
        <f>'Olieforbrug, TJ'!M125</f>
        <v>2. Quarter 2021</v>
      </c>
      <c r="L125" s="3"/>
      <c r="M125" s="65"/>
    </row>
    <row r="126" spans="1:13" s="57" customFormat="1" x14ac:dyDescent="0.25">
      <c r="A126" s="32" t="str">
        <f>'Olieforbrug, TJ'!A126</f>
        <v>3. kvartal 2021</v>
      </c>
      <c r="C126" s="3"/>
      <c r="D126" s="3"/>
      <c r="E126" s="3"/>
      <c r="F126" s="3"/>
      <c r="G126" s="3"/>
      <c r="H126" s="3"/>
      <c r="I126" s="3"/>
      <c r="J126" s="3"/>
      <c r="K126" s="26" t="str">
        <f>'Olieforbrug, TJ'!M126</f>
        <v>3. Quarter 2021</v>
      </c>
      <c r="L126" s="3"/>
      <c r="M126" s="65"/>
    </row>
    <row r="127" spans="1:13" s="57" customFormat="1" x14ac:dyDescent="0.25">
      <c r="A127" s="32" t="str">
        <f>'Olieforbrug, TJ'!A127</f>
        <v>4. kvartal 2021</v>
      </c>
      <c r="C127" s="3"/>
      <c r="D127" s="3"/>
      <c r="E127" s="3"/>
      <c r="F127" s="3"/>
      <c r="G127" s="3"/>
      <c r="H127" s="3"/>
      <c r="I127" s="3"/>
      <c r="J127" s="3"/>
      <c r="K127" s="26" t="str">
        <f>'Olieforbrug, TJ'!M127</f>
        <v>4. Quarter 2021</v>
      </c>
      <c r="L127" s="3"/>
      <c r="M127" s="65"/>
    </row>
    <row r="128" spans="1:13" x14ac:dyDescent="0.25">
      <c r="A128" s="32"/>
      <c r="J128" s="3"/>
      <c r="K128" s="26"/>
    </row>
    <row r="129" spans="1:11" ht="13.5" thickBot="1" x14ac:dyDescent="0.35">
      <c r="A129" s="2"/>
      <c r="C129" s="25"/>
      <c r="D129" s="25"/>
      <c r="E129" s="25"/>
      <c r="F129" s="25"/>
      <c r="G129" s="25"/>
      <c r="H129" s="25"/>
      <c r="I129" s="25"/>
      <c r="J129" s="42"/>
      <c r="K129" s="2"/>
    </row>
    <row r="130" spans="1:11" ht="13" x14ac:dyDescent="0.3">
      <c r="A130" s="37">
        <v>2001</v>
      </c>
      <c r="C130" s="34"/>
      <c r="D130" s="34"/>
      <c r="E130" s="34"/>
      <c r="F130" s="34"/>
      <c r="G130" s="34"/>
      <c r="H130" s="34"/>
      <c r="I130" s="34"/>
      <c r="J130" s="7"/>
      <c r="K130" s="37">
        <v>2001</v>
      </c>
    </row>
    <row r="131" spans="1:11" x14ac:dyDescent="0.25">
      <c r="A131" s="33" t="s">
        <v>102</v>
      </c>
      <c r="C131" s="3">
        <v>0</v>
      </c>
      <c r="D131" s="3">
        <v>0</v>
      </c>
      <c r="E131" s="3">
        <v>0</v>
      </c>
      <c r="F131" s="3">
        <v>0</v>
      </c>
      <c r="G131" s="3">
        <v>0</v>
      </c>
      <c r="H131" s="3">
        <v>85967.450271247741</v>
      </c>
      <c r="I131" s="3">
        <v>0</v>
      </c>
      <c r="K131" s="23" t="s">
        <v>115</v>
      </c>
    </row>
    <row r="132" spans="1:11" x14ac:dyDescent="0.25">
      <c r="A132" s="33" t="s">
        <v>103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95226.039783001805</v>
      </c>
      <c r="I132" s="3">
        <v>0</v>
      </c>
      <c r="K132" s="23" t="s">
        <v>116</v>
      </c>
    </row>
    <row r="133" spans="1:11" x14ac:dyDescent="0.25">
      <c r="A133" s="33" t="s">
        <v>104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  <c r="H133" s="3">
        <v>121699.81916817361</v>
      </c>
      <c r="I133" s="3">
        <v>0</v>
      </c>
      <c r="K133" s="23" t="s">
        <v>117</v>
      </c>
    </row>
    <row r="134" spans="1:11" x14ac:dyDescent="0.25">
      <c r="A134" s="33" t="s">
        <v>105</v>
      </c>
      <c r="B134" s="15"/>
      <c r="C134" s="16">
        <v>0</v>
      </c>
      <c r="D134" s="16">
        <v>0</v>
      </c>
      <c r="E134" s="16">
        <v>0</v>
      </c>
      <c r="F134" s="16">
        <v>0</v>
      </c>
      <c r="G134" s="16">
        <v>0</v>
      </c>
      <c r="H134" s="16">
        <v>123761.3019891501</v>
      </c>
      <c r="I134" s="16">
        <v>0</v>
      </c>
      <c r="K134" s="23" t="s">
        <v>118</v>
      </c>
    </row>
    <row r="135" spans="1:11" x14ac:dyDescent="0.25">
      <c r="A135" s="33" t="s">
        <v>106</v>
      </c>
      <c r="B135" s="15"/>
      <c r="C135" s="16">
        <v>0</v>
      </c>
      <c r="D135" s="16">
        <v>0</v>
      </c>
      <c r="E135" s="16">
        <v>0</v>
      </c>
      <c r="F135" s="16">
        <v>0</v>
      </c>
      <c r="G135" s="16">
        <v>0</v>
      </c>
      <c r="H135" s="16">
        <v>92839.059674502714</v>
      </c>
      <c r="I135" s="16">
        <v>0</v>
      </c>
      <c r="K135" s="23" t="s">
        <v>119</v>
      </c>
    </row>
    <row r="136" spans="1:11" x14ac:dyDescent="0.25">
      <c r="A136" s="33" t="s">
        <v>107</v>
      </c>
      <c r="B136" s="15"/>
      <c r="C136" s="16">
        <v>0</v>
      </c>
      <c r="D136" s="16">
        <v>0</v>
      </c>
      <c r="E136" s="16">
        <v>0</v>
      </c>
      <c r="F136" s="16">
        <v>0</v>
      </c>
      <c r="G136" s="16">
        <v>0</v>
      </c>
      <c r="H136" s="16">
        <v>2929.4755877034358</v>
      </c>
      <c r="I136" s="16">
        <v>0</v>
      </c>
      <c r="K136" s="23" t="s">
        <v>120</v>
      </c>
    </row>
    <row r="137" spans="1:11" x14ac:dyDescent="0.25">
      <c r="A137" s="33" t="s">
        <v>108</v>
      </c>
      <c r="B137" s="15"/>
      <c r="C137" s="16">
        <v>0</v>
      </c>
      <c r="D137" s="16">
        <v>0</v>
      </c>
      <c r="E137" s="16">
        <v>0</v>
      </c>
      <c r="F137" s="16">
        <v>0</v>
      </c>
      <c r="G137" s="16">
        <v>0</v>
      </c>
      <c r="H137" s="16">
        <v>103688.96925858952</v>
      </c>
      <c r="I137" s="16">
        <v>0</v>
      </c>
      <c r="K137" s="23" t="s">
        <v>121</v>
      </c>
    </row>
    <row r="138" spans="1:11" x14ac:dyDescent="0.25">
      <c r="A138" s="33" t="s">
        <v>109</v>
      </c>
      <c r="B138" s="15"/>
      <c r="C138" s="16">
        <v>0</v>
      </c>
      <c r="D138" s="16">
        <v>0</v>
      </c>
      <c r="E138" s="16">
        <v>0</v>
      </c>
      <c r="F138" s="16">
        <v>0</v>
      </c>
      <c r="G138" s="16">
        <v>0</v>
      </c>
      <c r="H138" s="16">
        <v>113851.71790235081</v>
      </c>
      <c r="I138" s="16">
        <v>0</v>
      </c>
      <c r="K138" s="23" t="s">
        <v>122</v>
      </c>
    </row>
    <row r="139" spans="1:11" x14ac:dyDescent="0.25">
      <c r="A139" s="33" t="s">
        <v>110</v>
      </c>
      <c r="B139" s="15"/>
      <c r="C139" s="16">
        <v>0</v>
      </c>
      <c r="D139" s="16">
        <v>0</v>
      </c>
      <c r="E139" s="16">
        <v>0</v>
      </c>
      <c r="F139" s="16">
        <v>0</v>
      </c>
      <c r="G139" s="16">
        <v>0</v>
      </c>
      <c r="H139" s="16">
        <v>96998.191681735989</v>
      </c>
      <c r="I139" s="16">
        <v>0</v>
      </c>
      <c r="K139" s="23" t="s">
        <v>123</v>
      </c>
    </row>
    <row r="140" spans="1:11" x14ac:dyDescent="0.25">
      <c r="A140" s="33" t="s">
        <v>111</v>
      </c>
      <c r="B140" s="15"/>
      <c r="C140" s="16">
        <v>0</v>
      </c>
      <c r="D140" s="16">
        <v>0</v>
      </c>
      <c r="E140" s="16">
        <v>0</v>
      </c>
      <c r="F140" s="16">
        <v>0</v>
      </c>
      <c r="G140" s="16">
        <v>0</v>
      </c>
      <c r="H140" s="16">
        <v>73670.886075949369</v>
      </c>
      <c r="I140" s="16">
        <v>0</v>
      </c>
      <c r="K140" s="23" t="s">
        <v>124</v>
      </c>
    </row>
    <row r="141" spans="1:11" x14ac:dyDescent="0.25">
      <c r="A141" s="33" t="s">
        <v>112</v>
      </c>
      <c r="B141" s="15"/>
      <c r="C141" s="16">
        <v>0</v>
      </c>
      <c r="D141" s="16">
        <v>0</v>
      </c>
      <c r="E141" s="16">
        <v>0</v>
      </c>
      <c r="F141" s="16">
        <v>0</v>
      </c>
      <c r="G141" s="16">
        <v>0</v>
      </c>
      <c r="H141" s="16">
        <v>105497.28752260399</v>
      </c>
      <c r="I141" s="16">
        <v>0</v>
      </c>
      <c r="K141" s="23" t="s">
        <v>125</v>
      </c>
    </row>
    <row r="142" spans="1:11" ht="13" thickBot="1" x14ac:dyDescent="0.3">
      <c r="A142" s="41" t="s">
        <v>113</v>
      </c>
      <c r="C142" s="42">
        <v>0</v>
      </c>
      <c r="D142" s="42">
        <v>0</v>
      </c>
      <c r="E142" s="42">
        <v>0</v>
      </c>
      <c r="F142" s="42">
        <v>0</v>
      </c>
      <c r="G142" s="42">
        <v>0</v>
      </c>
      <c r="H142" s="42">
        <v>77685.352622061488</v>
      </c>
      <c r="I142" s="42">
        <v>0</v>
      </c>
      <c r="J142" s="2"/>
      <c r="K142" s="43" t="s">
        <v>113</v>
      </c>
    </row>
    <row r="143" spans="1:11" ht="13" x14ac:dyDescent="0.3">
      <c r="A143" s="37">
        <v>2002</v>
      </c>
      <c r="B143" s="15"/>
      <c r="C143" s="16"/>
      <c r="D143" s="16"/>
      <c r="E143" s="16"/>
      <c r="F143" s="16"/>
      <c r="G143" s="16"/>
      <c r="H143" s="16"/>
      <c r="I143" s="16"/>
      <c r="K143" s="37">
        <v>2002</v>
      </c>
    </row>
    <row r="144" spans="1:11" x14ac:dyDescent="0.25">
      <c r="A144" s="33" t="s">
        <v>102</v>
      </c>
      <c r="B144" s="15"/>
      <c r="C144" s="16">
        <v>0</v>
      </c>
      <c r="D144" s="16">
        <v>0</v>
      </c>
      <c r="E144" s="16">
        <v>0</v>
      </c>
      <c r="F144" s="16">
        <v>0</v>
      </c>
      <c r="G144" s="16">
        <v>0</v>
      </c>
      <c r="H144" s="16">
        <v>118408.67992766728</v>
      </c>
      <c r="I144" s="16">
        <v>0</v>
      </c>
      <c r="K144" s="23" t="s">
        <v>115</v>
      </c>
    </row>
    <row r="145" spans="1:11" x14ac:dyDescent="0.25">
      <c r="A145" s="33" t="s">
        <v>103</v>
      </c>
      <c r="B145" s="15"/>
      <c r="C145" s="16">
        <v>0</v>
      </c>
      <c r="D145" s="16">
        <v>0</v>
      </c>
      <c r="E145" s="16">
        <v>0</v>
      </c>
      <c r="F145" s="16">
        <v>0</v>
      </c>
      <c r="G145" s="16">
        <v>0</v>
      </c>
      <c r="H145" s="16">
        <v>69547.920433996376</v>
      </c>
      <c r="I145" s="16">
        <v>0</v>
      </c>
      <c r="K145" s="23" t="s">
        <v>116</v>
      </c>
    </row>
    <row r="146" spans="1:11" x14ac:dyDescent="0.25">
      <c r="A146" s="33" t="s">
        <v>104</v>
      </c>
      <c r="B146" s="15"/>
      <c r="C146" s="16">
        <v>0</v>
      </c>
      <c r="D146" s="16">
        <v>0</v>
      </c>
      <c r="E146" s="16">
        <v>0</v>
      </c>
      <c r="F146" s="16">
        <v>0</v>
      </c>
      <c r="G146" s="16">
        <v>0</v>
      </c>
      <c r="H146" s="16">
        <v>99963.833634719718</v>
      </c>
      <c r="I146" s="16">
        <v>0</v>
      </c>
      <c r="K146" s="23" t="s">
        <v>117</v>
      </c>
    </row>
    <row r="147" spans="1:11" x14ac:dyDescent="0.25">
      <c r="A147" s="33" t="s">
        <v>105</v>
      </c>
      <c r="B147" s="15"/>
      <c r="C147" s="16">
        <v>0</v>
      </c>
      <c r="D147" s="16">
        <v>0</v>
      </c>
      <c r="E147" s="16">
        <v>0</v>
      </c>
      <c r="F147" s="16">
        <v>0</v>
      </c>
      <c r="G147" s="16">
        <v>0</v>
      </c>
      <c r="H147" s="16">
        <v>72477.396021699824</v>
      </c>
      <c r="I147" s="16">
        <v>0</v>
      </c>
      <c r="K147" s="23" t="s">
        <v>118</v>
      </c>
    </row>
    <row r="148" spans="1:11" x14ac:dyDescent="0.25">
      <c r="A148" s="33" t="s">
        <v>106</v>
      </c>
      <c r="B148" s="15"/>
      <c r="C148" s="16">
        <v>0</v>
      </c>
      <c r="D148" s="16">
        <v>0</v>
      </c>
      <c r="E148" s="16">
        <v>0</v>
      </c>
      <c r="F148" s="16">
        <v>0</v>
      </c>
      <c r="G148" s="16">
        <v>0</v>
      </c>
      <c r="H148" s="16">
        <v>83146.473779385182</v>
      </c>
      <c r="I148" s="16">
        <v>0</v>
      </c>
      <c r="K148" s="23" t="s">
        <v>119</v>
      </c>
    </row>
    <row r="149" spans="1:11" x14ac:dyDescent="0.25">
      <c r="A149" s="33" t="s">
        <v>107</v>
      </c>
      <c r="B149" s="15"/>
      <c r="C149" s="16">
        <v>0</v>
      </c>
      <c r="D149" s="16">
        <v>0</v>
      </c>
      <c r="E149" s="16">
        <v>0</v>
      </c>
      <c r="F149" s="16">
        <v>0</v>
      </c>
      <c r="G149" s="16">
        <v>0</v>
      </c>
      <c r="H149" s="16">
        <v>76781.193490054255</v>
      </c>
      <c r="I149" s="16">
        <v>0</v>
      </c>
      <c r="K149" s="23" t="s">
        <v>120</v>
      </c>
    </row>
    <row r="150" spans="1:11" x14ac:dyDescent="0.25">
      <c r="A150" s="33" t="s">
        <v>108</v>
      </c>
      <c r="B150" s="15"/>
      <c r="C150" s="16">
        <v>0</v>
      </c>
      <c r="D150" s="16">
        <v>0</v>
      </c>
      <c r="E150" s="16">
        <v>0</v>
      </c>
      <c r="F150" s="16">
        <v>0</v>
      </c>
      <c r="G150" s="16">
        <v>0</v>
      </c>
      <c r="H150" s="16">
        <v>0</v>
      </c>
      <c r="I150" s="16">
        <v>0</v>
      </c>
      <c r="K150" s="23" t="s">
        <v>121</v>
      </c>
    </row>
    <row r="151" spans="1:11" x14ac:dyDescent="0.25">
      <c r="A151" s="33" t="s">
        <v>109</v>
      </c>
      <c r="B151" s="15"/>
      <c r="C151" s="16">
        <v>0</v>
      </c>
      <c r="D151" s="16">
        <v>0</v>
      </c>
      <c r="E151" s="16">
        <v>0</v>
      </c>
      <c r="F151" s="16">
        <v>0</v>
      </c>
      <c r="G151" s="16">
        <v>0</v>
      </c>
      <c r="H151" s="16">
        <v>31645.569620253165</v>
      </c>
      <c r="I151" s="16">
        <v>0</v>
      </c>
      <c r="K151" s="23" t="s">
        <v>122</v>
      </c>
    </row>
    <row r="152" spans="1:11" x14ac:dyDescent="0.25">
      <c r="A152" s="33" t="s">
        <v>110</v>
      </c>
      <c r="B152" s="15"/>
      <c r="C152" s="16">
        <v>0</v>
      </c>
      <c r="D152" s="16">
        <v>0</v>
      </c>
      <c r="E152" s="16">
        <v>0</v>
      </c>
      <c r="F152" s="16">
        <v>0</v>
      </c>
      <c r="G152" s="16">
        <v>0</v>
      </c>
      <c r="H152" s="16">
        <v>32549.728752260398</v>
      </c>
      <c r="I152" s="16">
        <v>0</v>
      </c>
      <c r="K152" s="23" t="s">
        <v>123</v>
      </c>
    </row>
    <row r="153" spans="1:11" x14ac:dyDescent="0.25">
      <c r="A153" s="33" t="s">
        <v>111</v>
      </c>
      <c r="B153" s="15"/>
      <c r="C153" s="16">
        <v>0</v>
      </c>
      <c r="D153" s="16">
        <v>0</v>
      </c>
      <c r="E153" s="16">
        <v>0</v>
      </c>
      <c r="F153" s="16">
        <v>0</v>
      </c>
      <c r="G153" s="16">
        <v>0</v>
      </c>
      <c r="H153" s="16">
        <v>90813.743218806514</v>
      </c>
      <c r="I153" s="16">
        <v>0</v>
      </c>
      <c r="K153" s="23" t="s">
        <v>124</v>
      </c>
    </row>
    <row r="154" spans="1:11" x14ac:dyDescent="0.25">
      <c r="A154" s="33" t="s">
        <v>112</v>
      </c>
      <c r="B154" s="15"/>
      <c r="C154" s="16">
        <v>0</v>
      </c>
      <c r="D154" s="16">
        <v>0</v>
      </c>
      <c r="E154" s="16">
        <v>0</v>
      </c>
      <c r="F154" s="16">
        <v>0</v>
      </c>
      <c r="G154" s="16">
        <v>0</v>
      </c>
      <c r="H154" s="16">
        <v>75370.705244122975</v>
      </c>
      <c r="I154" s="16">
        <v>0</v>
      </c>
      <c r="K154" s="23" t="s">
        <v>125</v>
      </c>
    </row>
    <row r="155" spans="1:11" ht="13" thickBot="1" x14ac:dyDescent="0.3">
      <c r="A155" s="41" t="s">
        <v>113</v>
      </c>
      <c r="C155" s="42">
        <v>0</v>
      </c>
      <c r="D155" s="42">
        <v>0</v>
      </c>
      <c r="E155" s="42">
        <v>0</v>
      </c>
      <c r="F155" s="42">
        <v>0</v>
      </c>
      <c r="G155" s="42">
        <v>0</v>
      </c>
      <c r="H155" s="42">
        <v>107269.43942133816</v>
      </c>
      <c r="I155" s="42">
        <v>0</v>
      </c>
      <c r="J155" s="2"/>
      <c r="K155" s="43" t="s">
        <v>113</v>
      </c>
    </row>
    <row r="156" spans="1:11" ht="13" x14ac:dyDescent="0.3">
      <c r="A156" s="37">
        <v>2003</v>
      </c>
      <c r="B156" s="15"/>
      <c r="C156" s="16"/>
      <c r="D156" s="16"/>
      <c r="E156" s="16"/>
      <c r="F156" s="16"/>
      <c r="G156" s="16"/>
      <c r="H156" s="16"/>
      <c r="I156" s="16"/>
      <c r="K156" s="37">
        <v>2003</v>
      </c>
    </row>
    <row r="157" spans="1:11" x14ac:dyDescent="0.25">
      <c r="A157" s="33" t="s">
        <v>102</v>
      </c>
      <c r="B157" s="15"/>
      <c r="C157" s="16">
        <v>0</v>
      </c>
      <c r="D157" s="16">
        <v>0</v>
      </c>
      <c r="E157" s="16">
        <v>0</v>
      </c>
      <c r="F157" s="16">
        <v>0</v>
      </c>
      <c r="G157" s="16">
        <v>64364</v>
      </c>
      <c r="H157" s="16">
        <v>64364</v>
      </c>
      <c r="I157" s="16">
        <v>7149</v>
      </c>
      <c r="K157" s="23" t="s">
        <v>115</v>
      </c>
    </row>
    <row r="158" spans="1:11" x14ac:dyDescent="0.25">
      <c r="A158" s="33" t="s">
        <v>103</v>
      </c>
      <c r="B158" s="15"/>
      <c r="C158" s="16">
        <v>0</v>
      </c>
      <c r="D158" s="16">
        <v>0</v>
      </c>
      <c r="E158" s="16">
        <v>0</v>
      </c>
      <c r="F158" s="16">
        <v>0</v>
      </c>
      <c r="G158" s="16">
        <v>2376</v>
      </c>
      <c r="H158" s="16">
        <v>2376</v>
      </c>
      <c r="I158" s="16">
        <v>4773</v>
      </c>
      <c r="K158" s="23" t="s">
        <v>116</v>
      </c>
    </row>
    <row r="159" spans="1:11" x14ac:dyDescent="0.25">
      <c r="A159" s="33" t="s">
        <v>104</v>
      </c>
      <c r="B159" s="15"/>
      <c r="C159" s="16">
        <v>0</v>
      </c>
      <c r="D159" s="16">
        <v>0</v>
      </c>
      <c r="E159" s="16">
        <v>0</v>
      </c>
      <c r="F159" s="16">
        <v>0</v>
      </c>
      <c r="G159" s="16">
        <v>0</v>
      </c>
      <c r="H159" s="16">
        <v>0</v>
      </c>
      <c r="I159" s="16">
        <v>4773</v>
      </c>
      <c r="K159" s="23" t="s">
        <v>117</v>
      </c>
    </row>
    <row r="160" spans="1:11" x14ac:dyDescent="0.25">
      <c r="A160" s="33" t="s">
        <v>105</v>
      </c>
      <c r="B160" s="15"/>
      <c r="C160" s="16">
        <v>0</v>
      </c>
      <c r="D160" s="16">
        <v>0</v>
      </c>
      <c r="E160" s="16">
        <v>0</v>
      </c>
      <c r="F160" s="16">
        <v>0</v>
      </c>
      <c r="G160" s="16">
        <v>2750</v>
      </c>
      <c r="H160" s="16">
        <v>2750</v>
      </c>
      <c r="I160" s="16">
        <v>2023</v>
      </c>
      <c r="K160" s="23" t="s">
        <v>118</v>
      </c>
    </row>
    <row r="161" spans="1:11" x14ac:dyDescent="0.25">
      <c r="A161" s="33" t="s">
        <v>106</v>
      </c>
      <c r="B161" s="15"/>
      <c r="C161" s="16">
        <v>0</v>
      </c>
      <c r="D161" s="16">
        <v>0</v>
      </c>
      <c r="E161" s="16">
        <v>0</v>
      </c>
      <c r="F161" s="16">
        <v>0</v>
      </c>
      <c r="G161" s="16">
        <v>0</v>
      </c>
      <c r="H161" s="16">
        <v>0</v>
      </c>
      <c r="I161" s="16">
        <v>2023</v>
      </c>
      <c r="K161" s="23" t="s">
        <v>119</v>
      </c>
    </row>
    <row r="162" spans="1:11" x14ac:dyDescent="0.25">
      <c r="A162" s="33" t="s">
        <v>107</v>
      </c>
      <c r="B162" s="15"/>
      <c r="C162" s="16">
        <v>0</v>
      </c>
      <c r="D162" s="16">
        <v>0</v>
      </c>
      <c r="E162" s="16">
        <v>0</v>
      </c>
      <c r="F162" s="16">
        <v>0</v>
      </c>
      <c r="G162" s="16">
        <v>0</v>
      </c>
      <c r="H162" s="16">
        <v>0</v>
      </c>
      <c r="I162" s="16">
        <v>2023</v>
      </c>
      <c r="K162" s="23" t="s">
        <v>120</v>
      </c>
    </row>
    <row r="163" spans="1:11" x14ac:dyDescent="0.25">
      <c r="A163" s="33" t="s">
        <v>108</v>
      </c>
      <c r="B163" s="15"/>
      <c r="C163" s="16">
        <v>0</v>
      </c>
      <c r="D163" s="16">
        <v>0</v>
      </c>
      <c r="E163" s="16">
        <v>0</v>
      </c>
      <c r="F163" s="16">
        <v>0</v>
      </c>
      <c r="G163" s="16">
        <v>0</v>
      </c>
      <c r="H163" s="16">
        <v>0</v>
      </c>
      <c r="I163" s="16">
        <v>2023</v>
      </c>
      <c r="K163" s="23" t="s">
        <v>121</v>
      </c>
    </row>
    <row r="164" spans="1:11" x14ac:dyDescent="0.25">
      <c r="A164" s="33" t="s">
        <v>109</v>
      </c>
      <c r="B164" s="15"/>
      <c r="C164" s="16">
        <v>0</v>
      </c>
      <c r="D164" s="16">
        <v>0</v>
      </c>
      <c r="E164" s="16">
        <v>0</v>
      </c>
      <c r="F164" s="16">
        <v>0</v>
      </c>
      <c r="G164" s="16">
        <v>0</v>
      </c>
      <c r="H164" s="16">
        <v>0</v>
      </c>
      <c r="I164" s="16">
        <v>2023</v>
      </c>
      <c r="K164" s="23" t="s">
        <v>122</v>
      </c>
    </row>
    <row r="165" spans="1:11" x14ac:dyDescent="0.25">
      <c r="A165" s="33" t="s">
        <v>110</v>
      </c>
      <c r="B165" s="15"/>
      <c r="C165" s="16">
        <v>0</v>
      </c>
      <c r="D165" s="16">
        <v>0</v>
      </c>
      <c r="E165" s="16">
        <v>0</v>
      </c>
      <c r="F165" s="16">
        <v>0</v>
      </c>
      <c r="G165" s="16">
        <v>0</v>
      </c>
      <c r="H165" s="16">
        <v>0</v>
      </c>
      <c r="I165" s="16">
        <v>2023</v>
      </c>
      <c r="K165" s="23" t="s">
        <v>123</v>
      </c>
    </row>
    <row r="166" spans="1:11" x14ac:dyDescent="0.25">
      <c r="A166" s="33" t="s">
        <v>111</v>
      </c>
      <c r="B166" s="15"/>
      <c r="C166" s="16">
        <v>0</v>
      </c>
      <c r="D166" s="16">
        <v>0</v>
      </c>
      <c r="E166" s="16">
        <v>0</v>
      </c>
      <c r="F166" s="16">
        <v>0</v>
      </c>
      <c r="G166" s="16">
        <v>0</v>
      </c>
      <c r="H166" s="16">
        <v>0</v>
      </c>
      <c r="I166" s="16">
        <v>2023</v>
      </c>
      <c r="K166" s="23" t="s">
        <v>124</v>
      </c>
    </row>
    <row r="167" spans="1:11" x14ac:dyDescent="0.25">
      <c r="A167" s="33" t="s">
        <v>112</v>
      </c>
      <c r="B167" s="15"/>
      <c r="C167" s="16">
        <v>0</v>
      </c>
      <c r="D167" s="16">
        <v>0</v>
      </c>
      <c r="E167" s="16">
        <v>0</v>
      </c>
      <c r="F167" s="16">
        <v>0</v>
      </c>
      <c r="G167" s="16">
        <v>0</v>
      </c>
      <c r="H167" s="16">
        <v>0</v>
      </c>
      <c r="I167" s="16">
        <v>2023</v>
      </c>
      <c r="K167" s="23" t="s">
        <v>125</v>
      </c>
    </row>
    <row r="168" spans="1:11" ht="13" thickBot="1" x14ac:dyDescent="0.3">
      <c r="A168" s="41" t="s">
        <v>113</v>
      </c>
      <c r="C168" s="42">
        <v>0</v>
      </c>
      <c r="D168" s="42">
        <v>0</v>
      </c>
      <c r="E168" s="42">
        <v>0</v>
      </c>
      <c r="F168" s="42">
        <v>0</v>
      </c>
      <c r="G168" s="42">
        <v>0</v>
      </c>
      <c r="H168" s="42">
        <v>0</v>
      </c>
      <c r="I168" s="42">
        <v>2023</v>
      </c>
      <c r="J168" s="2"/>
      <c r="K168" s="43" t="s">
        <v>113</v>
      </c>
    </row>
    <row r="169" spans="1:11" ht="13" x14ac:dyDescent="0.3">
      <c r="A169" s="37">
        <v>2004</v>
      </c>
      <c r="B169" s="15"/>
      <c r="C169" s="16"/>
      <c r="D169" s="16"/>
      <c r="E169" s="16"/>
      <c r="F169" s="16"/>
      <c r="G169" s="16"/>
      <c r="H169" s="16"/>
      <c r="I169" s="16"/>
      <c r="K169" s="37">
        <v>2004</v>
      </c>
    </row>
    <row r="170" spans="1:11" x14ac:dyDescent="0.25">
      <c r="A170" s="33" t="s">
        <v>102</v>
      </c>
      <c r="B170" s="15"/>
      <c r="C170" s="16">
        <v>0</v>
      </c>
      <c r="D170" s="16">
        <v>0</v>
      </c>
      <c r="E170" s="16">
        <v>0</v>
      </c>
      <c r="F170" s="16">
        <v>0</v>
      </c>
      <c r="G170" s="16">
        <v>0</v>
      </c>
      <c r="H170" s="16">
        <v>0</v>
      </c>
      <c r="I170" s="16">
        <v>2023</v>
      </c>
      <c r="K170" s="23" t="s">
        <v>115</v>
      </c>
    </row>
    <row r="171" spans="1:11" x14ac:dyDescent="0.25">
      <c r="A171" s="33" t="s">
        <v>103</v>
      </c>
      <c r="B171" s="15"/>
      <c r="C171" s="16">
        <v>0</v>
      </c>
      <c r="D171" s="16">
        <v>0</v>
      </c>
      <c r="E171" s="16">
        <v>0</v>
      </c>
      <c r="F171" s="16">
        <v>0</v>
      </c>
      <c r="G171" s="16">
        <v>677</v>
      </c>
      <c r="H171" s="16">
        <v>677</v>
      </c>
      <c r="I171" s="16">
        <v>1346</v>
      </c>
      <c r="K171" s="23" t="s">
        <v>116</v>
      </c>
    </row>
    <row r="172" spans="1:11" x14ac:dyDescent="0.25">
      <c r="A172" s="33" t="s">
        <v>104</v>
      </c>
      <c r="B172" s="15"/>
      <c r="C172" s="16">
        <v>0</v>
      </c>
      <c r="D172" s="16">
        <v>0</v>
      </c>
      <c r="E172" s="16">
        <v>0</v>
      </c>
      <c r="F172" s="16">
        <v>0</v>
      </c>
      <c r="G172" s="16">
        <v>0</v>
      </c>
      <c r="H172" s="16">
        <v>0</v>
      </c>
      <c r="I172" s="16">
        <v>1346</v>
      </c>
      <c r="K172" s="23" t="s">
        <v>117</v>
      </c>
    </row>
    <row r="173" spans="1:11" x14ac:dyDescent="0.25">
      <c r="A173" s="33" t="s">
        <v>105</v>
      </c>
      <c r="B173" s="15"/>
      <c r="C173" s="16">
        <v>0</v>
      </c>
      <c r="D173" s="16">
        <v>0</v>
      </c>
      <c r="E173" s="16">
        <v>0</v>
      </c>
      <c r="F173" s="16">
        <v>0</v>
      </c>
      <c r="G173" s="16">
        <v>0</v>
      </c>
      <c r="H173" s="16">
        <v>0</v>
      </c>
      <c r="I173" s="16">
        <v>1346</v>
      </c>
      <c r="K173" s="23" t="s">
        <v>118</v>
      </c>
    </row>
    <row r="174" spans="1:11" x14ac:dyDescent="0.25">
      <c r="A174" s="33" t="s">
        <v>106</v>
      </c>
      <c r="B174" s="15"/>
      <c r="C174" s="16">
        <v>0</v>
      </c>
      <c r="D174" s="16">
        <v>0</v>
      </c>
      <c r="E174" s="16">
        <v>0</v>
      </c>
      <c r="F174" s="16">
        <v>0</v>
      </c>
      <c r="G174" s="16">
        <v>0</v>
      </c>
      <c r="H174" s="16">
        <v>0</v>
      </c>
      <c r="I174" s="16">
        <v>1346</v>
      </c>
      <c r="K174" s="23" t="s">
        <v>119</v>
      </c>
    </row>
    <row r="175" spans="1:11" x14ac:dyDescent="0.25">
      <c r="A175" s="33" t="s">
        <v>107</v>
      </c>
      <c r="B175" s="15"/>
      <c r="C175" s="16">
        <v>0</v>
      </c>
      <c r="D175" s="16">
        <v>0</v>
      </c>
      <c r="E175" s="16">
        <v>0</v>
      </c>
      <c r="F175" s="16">
        <v>0</v>
      </c>
      <c r="G175" s="16">
        <v>0</v>
      </c>
      <c r="H175" s="16">
        <v>0</v>
      </c>
      <c r="I175" s="16">
        <v>1346</v>
      </c>
      <c r="K175" s="23" t="s">
        <v>120</v>
      </c>
    </row>
    <row r="176" spans="1:11" x14ac:dyDescent="0.25">
      <c r="A176" s="33" t="s">
        <v>108</v>
      </c>
      <c r="B176" s="15"/>
      <c r="C176" s="16">
        <v>0</v>
      </c>
      <c r="D176" s="16">
        <v>0</v>
      </c>
      <c r="E176" s="16">
        <v>0</v>
      </c>
      <c r="F176" s="16">
        <v>0</v>
      </c>
      <c r="G176" s="16">
        <v>0</v>
      </c>
      <c r="H176" s="16">
        <v>0</v>
      </c>
      <c r="I176" s="16">
        <v>1346</v>
      </c>
      <c r="K176" s="23" t="s">
        <v>121</v>
      </c>
    </row>
    <row r="177" spans="1:17" x14ac:dyDescent="0.25">
      <c r="A177" s="33" t="s">
        <v>109</v>
      </c>
      <c r="B177" s="15"/>
      <c r="C177" s="16">
        <v>0</v>
      </c>
      <c r="D177" s="16">
        <v>0</v>
      </c>
      <c r="E177" s="16">
        <v>0</v>
      </c>
      <c r="F177" s="16">
        <v>0</v>
      </c>
      <c r="G177" s="16">
        <v>0</v>
      </c>
      <c r="H177" s="16">
        <v>0</v>
      </c>
      <c r="I177" s="16">
        <v>1346</v>
      </c>
      <c r="K177" s="23" t="s">
        <v>122</v>
      </c>
    </row>
    <row r="178" spans="1:17" x14ac:dyDescent="0.25">
      <c r="A178" s="33" t="s">
        <v>110</v>
      </c>
      <c r="B178" s="15"/>
      <c r="C178" s="16">
        <v>0</v>
      </c>
      <c r="D178" s="16">
        <v>0</v>
      </c>
      <c r="E178" s="16">
        <v>0</v>
      </c>
      <c r="F178" s="16">
        <v>0</v>
      </c>
      <c r="G178" s="16">
        <v>0</v>
      </c>
      <c r="H178" s="16">
        <v>0</v>
      </c>
      <c r="I178" s="16">
        <v>1346</v>
      </c>
      <c r="K178" s="23" t="s">
        <v>123</v>
      </c>
    </row>
    <row r="179" spans="1:17" x14ac:dyDescent="0.25">
      <c r="A179" s="33" t="s">
        <v>111</v>
      </c>
      <c r="B179" s="15"/>
      <c r="C179" s="16">
        <v>0</v>
      </c>
      <c r="D179" s="16">
        <v>0</v>
      </c>
      <c r="E179" s="16">
        <v>0</v>
      </c>
      <c r="F179" s="16">
        <v>0</v>
      </c>
      <c r="G179" s="16">
        <v>0</v>
      </c>
      <c r="H179" s="16">
        <v>0</v>
      </c>
      <c r="I179" s="16">
        <v>1346</v>
      </c>
      <c r="K179" s="23" t="s">
        <v>124</v>
      </c>
    </row>
    <row r="180" spans="1:17" x14ac:dyDescent="0.25">
      <c r="A180" s="33" t="s">
        <v>112</v>
      </c>
      <c r="B180" s="15"/>
      <c r="C180" s="16">
        <v>0</v>
      </c>
      <c r="D180" s="16">
        <v>0</v>
      </c>
      <c r="E180" s="16">
        <v>0</v>
      </c>
      <c r="F180" s="16">
        <v>0</v>
      </c>
      <c r="G180" s="16">
        <v>0</v>
      </c>
      <c r="H180" s="16">
        <v>0</v>
      </c>
      <c r="I180" s="16">
        <v>1346</v>
      </c>
      <c r="K180" s="23" t="s">
        <v>125</v>
      </c>
    </row>
    <row r="181" spans="1:17" ht="13" thickBot="1" x14ac:dyDescent="0.3">
      <c r="A181" s="41" t="s">
        <v>113</v>
      </c>
      <c r="C181" s="42">
        <v>0</v>
      </c>
      <c r="D181" s="42">
        <v>0</v>
      </c>
      <c r="E181" s="42">
        <v>0</v>
      </c>
      <c r="F181" s="42">
        <v>0</v>
      </c>
      <c r="G181" s="42">
        <v>1346</v>
      </c>
      <c r="H181" s="42">
        <v>0</v>
      </c>
      <c r="I181" s="42">
        <v>0</v>
      </c>
      <c r="J181" s="2"/>
      <c r="K181" s="43" t="s">
        <v>113</v>
      </c>
    </row>
    <row r="182" spans="1:17" ht="13" x14ac:dyDescent="0.3">
      <c r="A182" s="37">
        <v>2005</v>
      </c>
      <c r="B182" s="15"/>
      <c r="C182" s="16"/>
      <c r="D182" s="16"/>
      <c r="E182" s="16"/>
      <c r="F182" s="16"/>
      <c r="G182" s="16"/>
      <c r="H182" s="16"/>
      <c r="I182" s="16"/>
      <c r="K182" s="37">
        <v>2005</v>
      </c>
    </row>
    <row r="183" spans="1:17" x14ac:dyDescent="0.25">
      <c r="A183" s="33" t="s">
        <v>102</v>
      </c>
      <c r="B183" s="15"/>
      <c r="C183" s="16">
        <v>0</v>
      </c>
      <c r="D183" s="16">
        <v>0</v>
      </c>
      <c r="E183" s="16">
        <v>0</v>
      </c>
      <c r="F183" s="16">
        <v>0</v>
      </c>
      <c r="G183" s="16">
        <v>0</v>
      </c>
      <c r="H183" s="16">
        <v>0</v>
      </c>
      <c r="I183" s="16">
        <v>0</v>
      </c>
      <c r="K183" s="23" t="s">
        <v>115</v>
      </c>
    </row>
    <row r="184" spans="1:17" x14ac:dyDescent="0.25">
      <c r="A184" s="33" t="s">
        <v>103</v>
      </c>
      <c r="B184" s="15"/>
      <c r="C184" s="16">
        <v>0</v>
      </c>
      <c r="D184" s="16">
        <v>0</v>
      </c>
      <c r="E184" s="16">
        <v>0</v>
      </c>
      <c r="F184" s="16">
        <v>0</v>
      </c>
      <c r="G184" s="16">
        <v>0</v>
      </c>
      <c r="H184" s="16">
        <v>0</v>
      </c>
      <c r="I184" s="16">
        <v>0</v>
      </c>
      <c r="K184" s="23" t="s">
        <v>116</v>
      </c>
    </row>
    <row r="185" spans="1:17" x14ac:dyDescent="0.25">
      <c r="A185" s="33" t="s">
        <v>104</v>
      </c>
      <c r="B185" s="15"/>
      <c r="C185" s="16">
        <v>0</v>
      </c>
      <c r="D185" s="16">
        <v>0</v>
      </c>
      <c r="E185" s="16">
        <v>0</v>
      </c>
      <c r="F185" s="16">
        <v>0</v>
      </c>
      <c r="G185" s="16">
        <v>0</v>
      </c>
      <c r="H185" s="16">
        <v>0</v>
      </c>
      <c r="I185" s="16">
        <v>0</v>
      </c>
      <c r="K185" s="23" t="s">
        <v>117</v>
      </c>
    </row>
    <row r="186" spans="1:17" x14ac:dyDescent="0.25">
      <c r="A186" s="33" t="s">
        <v>105</v>
      </c>
      <c r="B186" s="15"/>
      <c r="C186" s="16">
        <v>0</v>
      </c>
      <c r="D186" s="16">
        <v>0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K186" s="23" t="s">
        <v>118</v>
      </c>
    </row>
    <row r="187" spans="1:17" x14ac:dyDescent="0.25">
      <c r="A187" s="33" t="s">
        <v>106</v>
      </c>
      <c r="B187" s="15"/>
      <c r="C187" s="16">
        <v>0</v>
      </c>
      <c r="D187" s="16">
        <v>0</v>
      </c>
      <c r="E187" s="16">
        <v>0</v>
      </c>
      <c r="F187" s="16">
        <v>0</v>
      </c>
      <c r="G187" s="16">
        <v>0</v>
      </c>
      <c r="H187" s="16">
        <v>0</v>
      </c>
      <c r="I187" s="16">
        <v>0</v>
      </c>
      <c r="K187" s="23" t="s">
        <v>119</v>
      </c>
    </row>
    <row r="188" spans="1:17" x14ac:dyDescent="0.25">
      <c r="A188" s="33" t="s">
        <v>107</v>
      </c>
      <c r="B188" s="15"/>
      <c r="C188" s="16">
        <v>0</v>
      </c>
      <c r="D188" s="16">
        <v>0</v>
      </c>
      <c r="E188" s="16">
        <v>0</v>
      </c>
      <c r="F188" s="16">
        <v>0</v>
      </c>
      <c r="G188" s="16">
        <v>0</v>
      </c>
      <c r="H188" s="16">
        <v>0</v>
      </c>
      <c r="I188" s="16">
        <v>0</v>
      </c>
      <c r="K188" s="23" t="s">
        <v>120</v>
      </c>
    </row>
    <row r="189" spans="1:17" x14ac:dyDescent="0.25">
      <c r="A189" s="33" t="s">
        <v>108</v>
      </c>
      <c r="B189" s="15"/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K189" s="23" t="s">
        <v>121</v>
      </c>
    </row>
    <row r="190" spans="1:17" x14ac:dyDescent="0.25">
      <c r="A190" s="33" t="s">
        <v>109</v>
      </c>
      <c r="B190" s="15"/>
      <c r="C190" s="16">
        <v>0</v>
      </c>
      <c r="D190" s="16">
        <v>0</v>
      </c>
      <c r="E190" s="16">
        <v>0</v>
      </c>
      <c r="F190" s="16">
        <v>0</v>
      </c>
      <c r="G190" s="16">
        <v>0</v>
      </c>
      <c r="H190" s="16">
        <v>0</v>
      </c>
      <c r="I190" s="16">
        <v>0</v>
      </c>
      <c r="K190" s="23" t="s">
        <v>122</v>
      </c>
    </row>
    <row r="191" spans="1:17" x14ac:dyDescent="0.25">
      <c r="A191" s="33" t="s">
        <v>110</v>
      </c>
      <c r="B191" s="15"/>
      <c r="C191" s="16">
        <v>0</v>
      </c>
      <c r="D191" s="16">
        <v>0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K191" s="23" t="s">
        <v>123</v>
      </c>
    </row>
    <row r="192" spans="1:17" x14ac:dyDescent="0.25">
      <c r="A192" s="33" t="s">
        <v>111</v>
      </c>
      <c r="B192" s="15"/>
      <c r="C192" s="16">
        <v>0</v>
      </c>
      <c r="D192" s="16">
        <v>0</v>
      </c>
      <c r="E192" s="16">
        <v>0</v>
      </c>
      <c r="F192" s="16">
        <v>0</v>
      </c>
      <c r="G192" s="16">
        <v>0</v>
      </c>
      <c r="H192" s="16">
        <v>0</v>
      </c>
      <c r="I192" s="16">
        <v>0</v>
      </c>
      <c r="K192" s="23" t="s">
        <v>124</v>
      </c>
      <c r="M192" s="15"/>
      <c r="N192" s="15"/>
      <c r="O192" s="15"/>
      <c r="P192" s="15"/>
      <c r="Q192" s="15"/>
    </row>
    <row r="193" spans="1:11" x14ac:dyDescent="0.25">
      <c r="A193" s="33" t="s">
        <v>112</v>
      </c>
      <c r="B193" s="15"/>
      <c r="C193" s="16">
        <v>0</v>
      </c>
      <c r="D193" s="16">
        <v>0</v>
      </c>
      <c r="E193" s="16">
        <v>0</v>
      </c>
      <c r="F193" s="16">
        <v>0</v>
      </c>
      <c r="G193" s="16">
        <v>0</v>
      </c>
      <c r="H193" s="16">
        <v>0</v>
      </c>
      <c r="I193" s="16">
        <v>0</v>
      </c>
      <c r="K193" s="23" t="s">
        <v>125</v>
      </c>
    </row>
    <row r="194" spans="1:11" ht="13" thickBot="1" x14ac:dyDescent="0.3">
      <c r="A194" s="41" t="s">
        <v>113</v>
      </c>
      <c r="C194" s="42">
        <v>0</v>
      </c>
      <c r="D194" s="42">
        <v>0</v>
      </c>
      <c r="E194" s="42">
        <v>0</v>
      </c>
      <c r="F194" s="42">
        <v>0</v>
      </c>
      <c r="G194" s="42">
        <v>0</v>
      </c>
      <c r="H194" s="42">
        <v>0</v>
      </c>
      <c r="I194" s="42">
        <v>0</v>
      </c>
      <c r="J194" s="2"/>
      <c r="K194" s="43" t="s">
        <v>113</v>
      </c>
    </row>
    <row r="195" spans="1:11" ht="13" x14ac:dyDescent="0.3">
      <c r="A195" s="37">
        <v>2006</v>
      </c>
      <c r="B195" s="15"/>
      <c r="C195" s="16"/>
      <c r="D195" s="16"/>
      <c r="E195" s="16"/>
      <c r="F195" s="16"/>
      <c r="G195" s="16"/>
      <c r="H195" s="16"/>
      <c r="I195" s="16"/>
      <c r="K195" s="37">
        <v>2006</v>
      </c>
    </row>
    <row r="196" spans="1:11" x14ac:dyDescent="0.25">
      <c r="A196" s="33" t="s">
        <v>102</v>
      </c>
      <c r="B196" s="15"/>
      <c r="C196" s="16">
        <v>0</v>
      </c>
      <c r="D196" s="16">
        <v>0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K196" s="23" t="s">
        <v>115</v>
      </c>
    </row>
    <row r="197" spans="1:11" x14ac:dyDescent="0.25">
      <c r="A197" s="33" t="s">
        <v>103</v>
      </c>
      <c r="B197" s="15"/>
      <c r="C197" s="16">
        <v>0</v>
      </c>
      <c r="D197" s="16">
        <v>0</v>
      </c>
      <c r="E197" s="16">
        <v>0</v>
      </c>
      <c r="F197" s="16">
        <v>0</v>
      </c>
      <c r="G197" s="16">
        <v>0</v>
      </c>
      <c r="H197" s="16">
        <v>0</v>
      </c>
      <c r="I197" s="16">
        <v>0</v>
      </c>
      <c r="K197" s="23" t="s">
        <v>116</v>
      </c>
    </row>
    <row r="198" spans="1:11" x14ac:dyDescent="0.25">
      <c r="A198" s="33" t="s">
        <v>104</v>
      </c>
      <c r="B198" s="15"/>
      <c r="C198" s="16">
        <v>0</v>
      </c>
      <c r="D198" s="16">
        <v>0</v>
      </c>
      <c r="E198" s="16">
        <v>0</v>
      </c>
      <c r="F198" s="16">
        <v>0</v>
      </c>
      <c r="G198" s="16">
        <v>0</v>
      </c>
      <c r="H198" s="16">
        <v>0</v>
      </c>
      <c r="I198" s="16">
        <v>0</v>
      </c>
      <c r="K198" s="23" t="s">
        <v>117</v>
      </c>
    </row>
    <row r="199" spans="1:11" x14ac:dyDescent="0.25">
      <c r="A199" s="33" t="s">
        <v>105</v>
      </c>
      <c r="B199" s="15"/>
      <c r="C199" s="16">
        <v>0</v>
      </c>
      <c r="D199" s="16">
        <v>0</v>
      </c>
      <c r="E199" s="16">
        <v>0</v>
      </c>
      <c r="F199" s="16">
        <v>0</v>
      </c>
      <c r="G199" s="16">
        <v>0</v>
      </c>
      <c r="H199" s="16">
        <v>0</v>
      </c>
      <c r="I199" s="16">
        <v>0</v>
      </c>
      <c r="K199" s="23" t="s">
        <v>118</v>
      </c>
    </row>
    <row r="200" spans="1:11" x14ac:dyDescent="0.25">
      <c r="A200" s="33" t="s">
        <v>106</v>
      </c>
      <c r="B200" s="15"/>
      <c r="C200" s="16">
        <v>0</v>
      </c>
      <c r="D200" s="16">
        <v>0</v>
      </c>
      <c r="E200" s="16">
        <v>0</v>
      </c>
      <c r="F200" s="16">
        <v>0</v>
      </c>
      <c r="G200" s="16">
        <v>0</v>
      </c>
      <c r="H200" s="16">
        <v>0</v>
      </c>
      <c r="I200" s="16">
        <v>0</v>
      </c>
      <c r="K200" s="23" t="s">
        <v>119</v>
      </c>
    </row>
    <row r="201" spans="1:11" x14ac:dyDescent="0.25">
      <c r="A201" s="33" t="s">
        <v>107</v>
      </c>
      <c r="B201" s="15"/>
      <c r="C201" s="16">
        <v>0</v>
      </c>
      <c r="D201" s="16">
        <v>0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K201" s="23" t="s">
        <v>120</v>
      </c>
    </row>
    <row r="202" spans="1:11" x14ac:dyDescent="0.25">
      <c r="A202" s="33" t="s">
        <v>108</v>
      </c>
      <c r="B202" s="15"/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K202" s="23" t="s">
        <v>121</v>
      </c>
    </row>
    <row r="203" spans="1:11" x14ac:dyDescent="0.25">
      <c r="A203" s="33" t="s">
        <v>109</v>
      </c>
      <c r="B203" s="15"/>
      <c r="C203" s="16">
        <v>0</v>
      </c>
      <c r="D203" s="16">
        <v>0</v>
      </c>
      <c r="E203" s="16">
        <v>0</v>
      </c>
      <c r="F203" s="16">
        <v>0</v>
      </c>
      <c r="G203" s="16">
        <v>0</v>
      </c>
      <c r="H203" s="16">
        <v>0</v>
      </c>
      <c r="I203" s="16">
        <v>0</v>
      </c>
      <c r="K203" s="23" t="s">
        <v>122</v>
      </c>
    </row>
    <row r="204" spans="1:11" x14ac:dyDescent="0.25">
      <c r="A204" s="33" t="s">
        <v>110</v>
      </c>
      <c r="B204" s="15"/>
      <c r="C204" s="16">
        <v>0</v>
      </c>
      <c r="D204" s="16">
        <v>0</v>
      </c>
      <c r="E204" s="16">
        <v>0</v>
      </c>
      <c r="F204" s="16">
        <v>0</v>
      </c>
      <c r="G204" s="16">
        <v>0</v>
      </c>
      <c r="H204" s="16">
        <v>0</v>
      </c>
      <c r="I204" s="16">
        <v>0</v>
      </c>
      <c r="K204" s="23" t="s">
        <v>123</v>
      </c>
    </row>
    <row r="205" spans="1:11" x14ac:dyDescent="0.25">
      <c r="A205" s="33" t="s">
        <v>111</v>
      </c>
      <c r="B205" s="15"/>
      <c r="C205" s="16">
        <v>0</v>
      </c>
      <c r="D205" s="16">
        <v>0</v>
      </c>
      <c r="E205" s="16">
        <v>0</v>
      </c>
      <c r="F205" s="16">
        <v>0</v>
      </c>
      <c r="G205" s="16">
        <v>0</v>
      </c>
      <c r="H205" s="16">
        <v>0</v>
      </c>
      <c r="I205" s="16">
        <v>0</v>
      </c>
      <c r="K205" s="23" t="s">
        <v>124</v>
      </c>
    </row>
    <row r="206" spans="1:11" x14ac:dyDescent="0.25">
      <c r="A206" s="33" t="s">
        <v>112</v>
      </c>
      <c r="B206" s="15"/>
      <c r="C206" s="16">
        <v>0</v>
      </c>
      <c r="D206" s="16">
        <v>0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K206" s="23" t="s">
        <v>125</v>
      </c>
    </row>
    <row r="207" spans="1:11" ht="13" thickBot="1" x14ac:dyDescent="0.3">
      <c r="A207" s="41" t="s">
        <v>113</v>
      </c>
      <c r="C207" s="42">
        <v>0</v>
      </c>
      <c r="D207" s="42">
        <v>0</v>
      </c>
      <c r="E207" s="42">
        <v>0</v>
      </c>
      <c r="F207" s="42">
        <v>0</v>
      </c>
      <c r="G207" s="42">
        <v>0</v>
      </c>
      <c r="H207" s="42">
        <v>0</v>
      </c>
      <c r="I207" s="42">
        <v>0</v>
      </c>
      <c r="J207" s="2"/>
      <c r="K207" s="43" t="s">
        <v>113</v>
      </c>
    </row>
    <row r="208" spans="1:11" ht="13" x14ac:dyDescent="0.3">
      <c r="A208" s="37">
        <v>2007</v>
      </c>
      <c r="B208" s="15"/>
      <c r="C208" s="16"/>
      <c r="D208" s="16"/>
      <c r="E208" s="16"/>
      <c r="F208" s="16"/>
      <c r="G208" s="16"/>
      <c r="H208" s="16"/>
      <c r="I208" s="16"/>
      <c r="K208" s="37">
        <v>2007</v>
      </c>
    </row>
    <row r="209" spans="1:11" x14ac:dyDescent="0.25">
      <c r="A209" s="33" t="s">
        <v>102</v>
      </c>
      <c r="B209" s="15"/>
      <c r="C209" s="16">
        <v>0</v>
      </c>
      <c r="D209" s="16">
        <v>0</v>
      </c>
      <c r="E209" s="16">
        <v>0</v>
      </c>
      <c r="F209" s="16">
        <v>0</v>
      </c>
      <c r="G209" s="16">
        <v>0</v>
      </c>
      <c r="H209" s="16">
        <v>0</v>
      </c>
      <c r="I209" s="16">
        <v>0</v>
      </c>
      <c r="K209" s="23" t="s">
        <v>115</v>
      </c>
    </row>
    <row r="210" spans="1:11" x14ac:dyDescent="0.25">
      <c r="A210" s="33" t="s">
        <v>103</v>
      </c>
      <c r="B210" s="15"/>
      <c r="C210" s="16">
        <v>0</v>
      </c>
      <c r="D210" s="16">
        <v>0</v>
      </c>
      <c r="E210" s="16">
        <v>0</v>
      </c>
      <c r="F210" s="16">
        <v>0</v>
      </c>
      <c r="G210" s="16">
        <v>0</v>
      </c>
      <c r="H210" s="16">
        <v>0</v>
      </c>
      <c r="I210" s="16">
        <v>0</v>
      </c>
      <c r="K210" s="23" t="s">
        <v>116</v>
      </c>
    </row>
    <row r="211" spans="1:11" x14ac:dyDescent="0.25">
      <c r="A211" s="33" t="s">
        <v>104</v>
      </c>
      <c r="B211" s="15"/>
      <c r="C211" s="16">
        <v>0</v>
      </c>
      <c r="D211" s="16">
        <v>0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K211" s="23" t="s">
        <v>117</v>
      </c>
    </row>
    <row r="212" spans="1:11" x14ac:dyDescent="0.25">
      <c r="A212" s="33" t="s">
        <v>105</v>
      </c>
      <c r="B212" s="15"/>
      <c r="C212" s="16">
        <v>0</v>
      </c>
      <c r="D212" s="16">
        <v>0</v>
      </c>
      <c r="E212" s="16">
        <v>0</v>
      </c>
      <c r="F212" s="16">
        <v>0</v>
      </c>
      <c r="G212" s="16">
        <v>0</v>
      </c>
      <c r="H212" s="16">
        <v>0</v>
      </c>
      <c r="I212" s="16">
        <v>0</v>
      </c>
      <c r="K212" s="23" t="s">
        <v>118</v>
      </c>
    </row>
    <row r="213" spans="1:11" x14ac:dyDescent="0.25">
      <c r="A213" s="33" t="s">
        <v>106</v>
      </c>
      <c r="B213" s="15"/>
      <c r="C213" s="35" t="s">
        <v>24</v>
      </c>
      <c r="D213" s="35" t="s">
        <v>24</v>
      </c>
      <c r="E213" s="35" t="s">
        <v>24</v>
      </c>
      <c r="F213" s="35" t="s">
        <v>24</v>
      </c>
      <c r="G213" s="35" t="s">
        <v>24</v>
      </c>
      <c r="H213" s="35" t="s">
        <v>24</v>
      </c>
      <c r="I213" s="16">
        <v>0</v>
      </c>
      <c r="K213" s="23" t="s">
        <v>119</v>
      </c>
    </row>
    <row r="214" spans="1:11" x14ac:dyDescent="0.25">
      <c r="A214" s="33" t="s">
        <v>107</v>
      </c>
      <c r="B214" s="15"/>
      <c r="C214" s="35" t="s">
        <v>24</v>
      </c>
      <c r="D214" s="35" t="s">
        <v>24</v>
      </c>
      <c r="E214" s="35" t="s">
        <v>24</v>
      </c>
      <c r="F214" s="35" t="s">
        <v>24</v>
      </c>
      <c r="G214" s="35" t="s">
        <v>24</v>
      </c>
      <c r="H214" s="35" t="s">
        <v>24</v>
      </c>
      <c r="I214" s="16">
        <v>0</v>
      </c>
      <c r="K214" s="23" t="s">
        <v>120</v>
      </c>
    </row>
    <row r="215" spans="1:11" x14ac:dyDescent="0.25">
      <c r="A215" s="33" t="s">
        <v>108</v>
      </c>
      <c r="B215" s="15"/>
      <c r="C215" s="35" t="s">
        <v>24</v>
      </c>
      <c r="D215" s="35" t="s">
        <v>24</v>
      </c>
      <c r="E215" s="35" t="s">
        <v>24</v>
      </c>
      <c r="F215" s="35" t="s">
        <v>24</v>
      </c>
      <c r="G215" s="35" t="s">
        <v>24</v>
      </c>
      <c r="H215" s="35" t="s">
        <v>24</v>
      </c>
      <c r="I215" s="16">
        <v>0</v>
      </c>
      <c r="K215" s="23" t="s">
        <v>121</v>
      </c>
    </row>
    <row r="216" spans="1:11" x14ac:dyDescent="0.25">
      <c r="A216" s="33" t="s">
        <v>109</v>
      </c>
      <c r="B216" s="15"/>
      <c r="C216" s="35" t="s">
        <v>24</v>
      </c>
      <c r="D216" s="35" t="s">
        <v>24</v>
      </c>
      <c r="E216" s="35" t="s">
        <v>24</v>
      </c>
      <c r="F216" s="35" t="s">
        <v>24</v>
      </c>
      <c r="G216" s="35" t="s">
        <v>24</v>
      </c>
      <c r="H216" s="35" t="s">
        <v>24</v>
      </c>
      <c r="I216" s="16">
        <v>0</v>
      </c>
      <c r="K216" s="23" t="s">
        <v>122</v>
      </c>
    </row>
    <row r="217" spans="1:11" x14ac:dyDescent="0.25">
      <c r="A217" s="33" t="s">
        <v>110</v>
      </c>
      <c r="B217" s="15"/>
      <c r="C217" s="35" t="s">
        <v>24</v>
      </c>
      <c r="D217" s="35" t="s">
        <v>24</v>
      </c>
      <c r="E217" s="35" t="s">
        <v>24</v>
      </c>
      <c r="F217" s="35" t="s">
        <v>24</v>
      </c>
      <c r="G217" s="35" t="s">
        <v>24</v>
      </c>
      <c r="H217" s="35" t="s">
        <v>24</v>
      </c>
      <c r="I217" s="16">
        <v>0</v>
      </c>
      <c r="K217" s="23" t="s">
        <v>123</v>
      </c>
    </row>
    <row r="218" spans="1:11" x14ac:dyDescent="0.25">
      <c r="A218" s="33" t="s">
        <v>111</v>
      </c>
      <c r="B218" s="15"/>
      <c r="C218" s="35" t="s">
        <v>24</v>
      </c>
      <c r="D218" s="35" t="s">
        <v>24</v>
      </c>
      <c r="E218" s="35" t="s">
        <v>24</v>
      </c>
      <c r="F218" s="35" t="s">
        <v>24</v>
      </c>
      <c r="G218" s="35" t="s">
        <v>24</v>
      </c>
      <c r="H218" s="35" t="s">
        <v>24</v>
      </c>
      <c r="I218" s="16">
        <v>0</v>
      </c>
      <c r="K218" s="23" t="s">
        <v>124</v>
      </c>
    </row>
    <row r="219" spans="1:11" x14ac:dyDescent="0.25">
      <c r="A219" s="33" t="s">
        <v>112</v>
      </c>
      <c r="B219" s="15"/>
      <c r="C219" s="35" t="s">
        <v>24</v>
      </c>
      <c r="D219" s="35" t="s">
        <v>24</v>
      </c>
      <c r="E219" s="35" t="s">
        <v>24</v>
      </c>
      <c r="F219" s="35" t="s">
        <v>24</v>
      </c>
      <c r="G219" s="35" t="s">
        <v>24</v>
      </c>
      <c r="H219" s="35" t="s">
        <v>24</v>
      </c>
      <c r="I219" s="16">
        <v>0</v>
      </c>
      <c r="K219" s="23" t="s">
        <v>125</v>
      </c>
    </row>
    <row r="220" spans="1:11" ht="13" thickBot="1" x14ac:dyDescent="0.3">
      <c r="A220" s="41" t="s">
        <v>113</v>
      </c>
      <c r="C220" s="75" t="s">
        <v>24</v>
      </c>
      <c r="D220" s="75" t="s">
        <v>24</v>
      </c>
      <c r="E220" s="75" t="s">
        <v>24</v>
      </c>
      <c r="F220" s="75" t="s">
        <v>24</v>
      </c>
      <c r="G220" s="75" t="s">
        <v>24</v>
      </c>
      <c r="H220" s="75" t="s">
        <v>24</v>
      </c>
      <c r="I220" s="42">
        <v>0</v>
      </c>
      <c r="J220" s="2"/>
      <c r="K220" s="43" t="s">
        <v>113</v>
      </c>
    </row>
    <row r="221" spans="1:11" ht="13" x14ac:dyDescent="0.3">
      <c r="A221" s="37">
        <v>2008</v>
      </c>
      <c r="B221" s="15"/>
      <c r="C221" s="16"/>
      <c r="D221" s="16"/>
      <c r="E221" s="16"/>
      <c r="F221" s="16"/>
      <c r="G221" s="16"/>
      <c r="H221" s="16"/>
      <c r="I221" s="16"/>
      <c r="K221" s="37">
        <v>2008</v>
      </c>
    </row>
    <row r="222" spans="1:11" x14ac:dyDescent="0.25">
      <c r="A222" s="33" t="s">
        <v>102</v>
      </c>
      <c r="B222" s="15"/>
      <c r="C222" s="16">
        <v>0</v>
      </c>
      <c r="D222" s="16">
        <v>0</v>
      </c>
      <c r="E222" s="16">
        <v>0</v>
      </c>
      <c r="F222" s="16">
        <v>0</v>
      </c>
      <c r="G222" s="16">
        <v>0</v>
      </c>
      <c r="H222" s="16">
        <v>0</v>
      </c>
      <c r="I222" s="16">
        <v>0</v>
      </c>
      <c r="K222" s="23" t="s">
        <v>115</v>
      </c>
    </row>
    <row r="223" spans="1:11" x14ac:dyDescent="0.25">
      <c r="A223" s="33" t="s">
        <v>103</v>
      </c>
      <c r="B223" s="15"/>
      <c r="C223" s="16">
        <v>0</v>
      </c>
      <c r="D223" s="16">
        <v>0</v>
      </c>
      <c r="E223" s="16">
        <v>0</v>
      </c>
      <c r="F223" s="16">
        <v>0</v>
      </c>
      <c r="G223" s="16">
        <v>0</v>
      </c>
      <c r="H223" s="16">
        <v>0</v>
      </c>
      <c r="I223" s="16">
        <v>0</v>
      </c>
      <c r="K223" s="23" t="s">
        <v>116</v>
      </c>
    </row>
    <row r="224" spans="1:11" x14ac:dyDescent="0.25">
      <c r="A224" s="33" t="s">
        <v>104</v>
      </c>
      <c r="B224" s="15"/>
      <c r="C224" s="16">
        <v>0</v>
      </c>
      <c r="D224" s="16">
        <v>0</v>
      </c>
      <c r="E224" s="16">
        <v>0</v>
      </c>
      <c r="F224" s="16">
        <v>0</v>
      </c>
      <c r="G224" s="16">
        <v>0</v>
      </c>
      <c r="H224" s="16">
        <v>0</v>
      </c>
      <c r="I224" s="16">
        <v>0</v>
      </c>
      <c r="K224" s="23" t="s">
        <v>117</v>
      </c>
    </row>
    <row r="225" spans="1:12" x14ac:dyDescent="0.25">
      <c r="A225" s="33" t="s">
        <v>105</v>
      </c>
      <c r="B225" s="15"/>
      <c r="C225" s="16">
        <v>0</v>
      </c>
      <c r="D225" s="16">
        <v>0</v>
      </c>
      <c r="E225" s="16">
        <v>0</v>
      </c>
      <c r="F225" s="16">
        <v>0</v>
      </c>
      <c r="G225" s="16">
        <v>0</v>
      </c>
      <c r="H225" s="16">
        <v>0</v>
      </c>
      <c r="I225" s="16">
        <v>0</v>
      </c>
      <c r="K225" s="23" t="s">
        <v>118</v>
      </c>
    </row>
    <row r="226" spans="1:12" x14ac:dyDescent="0.25">
      <c r="A226" s="33" t="s">
        <v>106</v>
      </c>
      <c r="B226" s="15"/>
      <c r="C226" s="16">
        <v>0</v>
      </c>
      <c r="D226" s="16">
        <v>0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K226" s="23" t="s">
        <v>119</v>
      </c>
    </row>
    <row r="227" spans="1:12" x14ac:dyDescent="0.25">
      <c r="A227" s="33" t="s">
        <v>107</v>
      </c>
      <c r="B227" s="15"/>
      <c r="C227" s="16">
        <v>0</v>
      </c>
      <c r="D227" s="16">
        <v>0</v>
      </c>
      <c r="E227" s="16">
        <v>0</v>
      </c>
      <c r="F227" s="16">
        <v>0</v>
      </c>
      <c r="G227" s="16">
        <v>0</v>
      </c>
      <c r="H227" s="16">
        <v>0</v>
      </c>
      <c r="I227" s="16">
        <v>0</v>
      </c>
      <c r="K227" s="23" t="s">
        <v>120</v>
      </c>
    </row>
    <row r="228" spans="1:12" x14ac:dyDescent="0.25">
      <c r="A228" s="33" t="s">
        <v>108</v>
      </c>
      <c r="B228" s="15"/>
      <c r="C228" s="16">
        <v>0</v>
      </c>
      <c r="D228" s="16">
        <v>0</v>
      </c>
      <c r="E228" s="16">
        <v>0</v>
      </c>
      <c r="F228" s="16">
        <v>0</v>
      </c>
      <c r="G228" s="16">
        <v>0</v>
      </c>
      <c r="H228" s="16">
        <v>0</v>
      </c>
      <c r="I228" s="16">
        <v>0</v>
      </c>
      <c r="K228" s="23" t="s">
        <v>121</v>
      </c>
    </row>
    <row r="229" spans="1:12" x14ac:dyDescent="0.25">
      <c r="A229" s="33" t="s">
        <v>109</v>
      </c>
      <c r="B229" s="15"/>
      <c r="C229" s="16">
        <v>0</v>
      </c>
      <c r="D229" s="16">
        <v>0</v>
      </c>
      <c r="E229" s="16">
        <v>0</v>
      </c>
      <c r="F229" s="16">
        <v>0</v>
      </c>
      <c r="G229" s="16">
        <v>0</v>
      </c>
      <c r="H229" s="16">
        <v>0</v>
      </c>
      <c r="I229" s="16">
        <v>0</v>
      </c>
      <c r="K229" s="23" t="s">
        <v>122</v>
      </c>
    </row>
    <row r="230" spans="1:12" x14ac:dyDescent="0.25">
      <c r="A230" s="33" t="s">
        <v>110</v>
      </c>
      <c r="B230" s="15"/>
      <c r="C230" s="16">
        <v>0</v>
      </c>
      <c r="D230" s="16">
        <v>0</v>
      </c>
      <c r="E230" s="16">
        <v>0</v>
      </c>
      <c r="F230" s="16">
        <v>0</v>
      </c>
      <c r="G230" s="16">
        <v>0</v>
      </c>
      <c r="H230" s="16">
        <v>0</v>
      </c>
      <c r="I230" s="16">
        <v>0</v>
      </c>
      <c r="K230" s="23" t="s">
        <v>123</v>
      </c>
    </row>
    <row r="231" spans="1:12" x14ac:dyDescent="0.25">
      <c r="A231" s="33" t="s">
        <v>111</v>
      </c>
      <c r="B231" s="15"/>
      <c r="C231" s="16">
        <v>0</v>
      </c>
      <c r="D231" s="16">
        <v>0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K231" s="23" t="s">
        <v>124</v>
      </c>
    </row>
    <row r="232" spans="1:12" x14ac:dyDescent="0.25">
      <c r="A232" s="33" t="s">
        <v>112</v>
      </c>
      <c r="B232" s="15"/>
      <c r="C232" s="16">
        <v>0</v>
      </c>
      <c r="D232" s="16">
        <v>0</v>
      </c>
      <c r="E232" s="16">
        <v>0</v>
      </c>
      <c r="F232" s="16">
        <v>0</v>
      </c>
      <c r="G232" s="16">
        <v>0</v>
      </c>
      <c r="H232" s="16">
        <v>0</v>
      </c>
      <c r="I232" s="16">
        <v>0</v>
      </c>
      <c r="K232" s="23" t="s">
        <v>125</v>
      </c>
    </row>
    <row r="233" spans="1:12" ht="13" thickBot="1" x14ac:dyDescent="0.3">
      <c r="A233" s="41" t="s">
        <v>113</v>
      </c>
      <c r="C233" s="42">
        <v>0</v>
      </c>
      <c r="D233" s="42">
        <v>0</v>
      </c>
      <c r="E233" s="42">
        <v>0</v>
      </c>
      <c r="F233" s="42">
        <v>0</v>
      </c>
      <c r="G233" s="42">
        <v>0</v>
      </c>
      <c r="H233" s="42">
        <v>0</v>
      </c>
      <c r="I233" s="42">
        <v>0</v>
      </c>
      <c r="J233" s="2"/>
      <c r="K233" s="43" t="s">
        <v>113</v>
      </c>
    </row>
    <row r="234" spans="1:12" ht="13" x14ac:dyDescent="0.3">
      <c r="A234" s="37">
        <v>2009</v>
      </c>
      <c r="B234" s="15"/>
      <c r="C234" s="16"/>
      <c r="D234" s="16"/>
      <c r="E234" s="16"/>
      <c r="F234" s="16"/>
      <c r="G234" s="16"/>
      <c r="H234" s="16"/>
      <c r="I234" s="16"/>
      <c r="K234" s="37">
        <v>2009</v>
      </c>
    </row>
    <row r="235" spans="1:12" x14ac:dyDescent="0.25">
      <c r="A235" s="33" t="s">
        <v>102</v>
      </c>
      <c r="B235" s="16"/>
      <c r="C235" s="16">
        <v>0</v>
      </c>
      <c r="D235" s="16">
        <v>0</v>
      </c>
      <c r="E235" s="16">
        <v>0</v>
      </c>
      <c r="F235" s="16">
        <v>0</v>
      </c>
      <c r="G235" s="16">
        <v>0</v>
      </c>
      <c r="H235" s="16">
        <v>0</v>
      </c>
      <c r="I235" s="16">
        <v>0</v>
      </c>
      <c r="K235" s="23" t="s">
        <v>115</v>
      </c>
      <c r="L235" s="10"/>
    </row>
    <row r="236" spans="1:12" x14ac:dyDescent="0.25">
      <c r="A236" s="33" t="s">
        <v>103</v>
      </c>
      <c r="B236" s="15"/>
      <c r="C236" s="16">
        <v>0</v>
      </c>
      <c r="D236" s="16">
        <v>0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K236" s="23" t="s">
        <v>116</v>
      </c>
      <c r="L236" s="10"/>
    </row>
    <row r="237" spans="1:12" x14ac:dyDescent="0.25">
      <c r="A237" s="33" t="s">
        <v>104</v>
      </c>
      <c r="B237" s="15"/>
      <c r="C237" s="16">
        <v>0</v>
      </c>
      <c r="D237" s="16">
        <v>0</v>
      </c>
      <c r="E237" s="16">
        <v>0</v>
      </c>
      <c r="F237" s="16">
        <v>0</v>
      </c>
      <c r="G237" s="16">
        <v>0</v>
      </c>
      <c r="H237" s="16">
        <v>0</v>
      </c>
      <c r="I237" s="16">
        <v>0</v>
      </c>
      <c r="K237" s="23" t="s">
        <v>117</v>
      </c>
      <c r="L237" s="10"/>
    </row>
    <row r="238" spans="1:12" x14ac:dyDescent="0.25">
      <c r="A238" s="33" t="s">
        <v>105</v>
      </c>
      <c r="B238" s="15"/>
      <c r="C238" s="16">
        <v>0</v>
      </c>
      <c r="D238" s="16">
        <v>0</v>
      </c>
      <c r="E238" s="16">
        <v>0</v>
      </c>
      <c r="F238" s="16">
        <v>0</v>
      </c>
      <c r="G238" s="16">
        <v>0</v>
      </c>
      <c r="H238" s="16">
        <v>0</v>
      </c>
      <c r="I238" s="16">
        <v>0</v>
      </c>
      <c r="K238" s="23" t="s">
        <v>118</v>
      </c>
      <c r="L238" s="10"/>
    </row>
    <row r="239" spans="1:12" x14ac:dyDescent="0.25">
      <c r="A239" s="33" t="s">
        <v>106</v>
      </c>
      <c r="B239" s="15"/>
      <c r="C239" s="16">
        <v>0</v>
      </c>
      <c r="D239" s="16">
        <v>0</v>
      </c>
      <c r="E239" s="16">
        <v>0</v>
      </c>
      <c r="F239" s="16">
        <v>0</v>
      </c>
      <c r="G239" s="16">
        <v>0</v>
      </c>
      <c r="H239" s="16">
        <v>0</v>
      </c>
      <c r="I239" s="16">
        <v>0</v>
      </c>
      <c r="K239" s="23" t="s">
        <v>119</v>
      </c>
      <c r="L239" s="10"/>
    </row>
    <row r="240" spans="1:12" x14ac:dyDescent="0.25">
      <c r="A240" s="33" t="s">
        <v>107</v>
      </c>
      <c r="B240" s="15"/>
      <c r="C240" s="16">
        <v>0</v>
      </c>
      <c r="D240" s="16">
        <v>0</v>
      </c>
      <c r="E240" s="16">
        <v>0</v>
      </c>
      <c r="F240" s="16">
        <v>0</v>
      </c>
      <c r="G240" s="16">
        <v>0</v>
      </c>
      <c r="H240" s="16">
        <v>0</v>
      </c>
      <c r="I240" s="16">
        <v>0</v>
      </c>
      <c r="K240" s="23" t="s">
        <v>120</v>
      </c>
      <c r="L240" s="10"/>
    </row>
    <row r="241" spans="1:12" x14ac:dyDescent="0.25">
      <c r="A241" s="33" t="s">
        <v>108</v>
      </c>
      <c r="B241" s="15"/>
      <c r="C241" s="16">
        <v>0</v>
      </c>
      <c r="D241" s="16">
        <v>0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K241" s="23" t="s">
        <v>121</v>
      </c>
      <c r="L241" s="10"/>
    </row>
    <row r="242" spans="1:12" x14ac:dyDescent="0.25">
      <c r="A242" s="33" t="s">
        <v>109</v>
      </c>
      <c r="B242" s="15"/>
      <c r="C242" s="16">
        <v>0</v>
      </c>
      <c r="D242" s="16">
        <v>0</v>
      </c>
      <c r="E242" s="16">
        <v>0</v>
      </c>
      <c r="F242" s="16">
        <v>0</v>
      </c>
      <c r="G242" s="16">
        <v>0</v>
      </c>
      <c r="H242" s="16">
        <v>0</v>
      </c>
      <c r="I242" s="16">
        <v>0</v>
      </c>
      <c r="K242" s="23" t="s">
        <v>122</v>
      </c>
      <c r="L242" s="10"/>
    </row>
    <row r="243" spans="1:12" x14ac:dyDescent="0.25">
      <c r="A243" s="33" t="s">
        <v>110</v>
      </c>
      <c r="B243" s="15"/>
      <c r="C243" s="16">
        <v>0</v>
      </c>
      <c r="D243" s="16">
        <v>0</v>
      </c>
      <c r="E243" s="16">
        <v>0</v>
      </c>
      <c r="F243" s="16">
        <v>0</v>
      </c>
      <c r="G243" s="16">
        <v>0</v>
      </c>
      <c r="H243" s="16">
        <v>0</v>
      </c>
      <c r="I243" s="16">
        <v>0</v>
      </c>
      <c r="K243" s="23" t="s">
        <v>123</v>
      </c>
      <c r="L243" s="10"/>
    </row>
    <row r="244" spans="1:12" x14ac:dyDescent="0.25">
      <c r="A244" s="33" t="s">
        <v>111</v>
      </c>
      <c r="B244" s="15"/>
      <c r="C244" s="16">
        <v>0</v>
      </c>
      <c r="D244" s="16">
        <v>0</v>
      </c>
      <c r="E244" s="16">
        <v>0</v>
      </c>
      <c r="F244" s="16">
        <v>0</v>
      </c>
      <c r="G244" s="16">
        <v>0</v>
      </c>
      <c r="H244" s="16">
        <v>0</v>
      </c>
      <c r="I244" s="16">
        <v>0</v>
      </c>
      <c r="K244" s="23" t="s">
        <v>124</v>
      </c>
      <c r="L244" s="10"/>
    </row>
    <row r="245" spans="1:12" x14ac:dyDescent="0.25">
      <c r="A245" s="33" t="s">
        <v>112</v>
      </c>
      <c r="B245" s="15"/>
      <c r="C245" s="16">
        <v>0</v>
      </c>
      <c r="D245" s="16">
        <v>0</v>
      </c>
      <c r="E245" s="16">
        <v>0</v>
      </c>
      <c r="F245" s="16">
        <v>0</v>
      </c>
      <c r="G245" s="16">
        <v>0</v>
      </c>
      <c r="H245" s="16">
        <v>0</v>
      </c>
      <c r="I245" s="16">
        <v>0</v>
      </c>
      <c r="K245" s="23" t="s">
        <v>125</v>
      </c>
      <c r="L245" s="10"/>
    </row>
    <row r="246" spans="1:12" ht="13" thickBot="1" x14ac:dyDescent="0.3">
      <c r="A246" s="41" t="s">
        <v>113</v>
      </c>
      <c r="C246" s="42">
        <v>0</v>
      </c>
      <c r="D246" s="42">
        <v>0</v>
      </c>
      <c r="E246" s="42">
        <v>0</v>
      </c>
      <c r="F246" s="42">
        <v>0</v>
      </c>
      <c r="G246" s="42">
        <v>0</v>
      </c>
      <c r="H246" s="42">
        <v>0</v>
      </c>
      <c r="I246" s="42">
        <v>0</v>
      </c>
      <c r="J246" s="2"/>
      <c r="K246" s="43" t="s">
        <v>113</v>
      </c>
    </row>
    <row r="247" spans="1:12" ht="13" x14ac:dyDescent="0.3">
      <c r="A247" s="37">
        <v>2010</v>
      </c>
      <c r="B247" s="15"/>
      <c r="C247" s="16"/>
      <c r="D247" s="16"/>
      <c r="E247" s="16"/>
      <c r="F247" s="16"/>
      <c r="G247" s="16"/>
      <c r="H247" s="16"/>
      <c r="I247" s="16"/>
      <c r="K247" s="37">
        <v>2010</v>
      </c>
    </row>
    <row r="248" spans="1:12" x14ac:dyDescent="0.25">
      <c r="A248" s="33" t="s">
        <v>102</v>
      </c>
      <c r="B248" s="15"/>
      <c r="C248" s="16">
        <v>0</v>
      </c>
      <c r="D248" s="16">
        <v>0</v>
      </c>
      <c r="E248" s="16">
        <v>0</v>
      </c>
      <c r="F248" s="16">
        <v>0</v>
      </c>
      <c r="G248" s="16">
        <v>0</v>
      </c>
      <c r="H248" s="16">
        <v>0</v>
      </c>
      <c r="I248" s="16">
        <v>0</v>
      </c>
      <c r="K248" s="23" t="s">
        <v>115</v>
      </c>
      <c r="L248" s="10"/>
    </row>
    <row r="249" spans="1:12" x14ac:dyDescent="0.25">
      <c r="A249" s="33" t="s">
        <v>103</v>
      </c>
      <c r="B249" s="15"/>
      <c r="C249" s="16">
        <v>0</v>
      </c>
      <c r="D249" s="16">
        <v>0</v>
      </c>
      <c r="E249" s="16">
        <v>0</v>
      </c>
      <c r="F249" s="16">
        <v>0</v>
      </c>
      <c r="G249" s="16">
        <v>0</v>
      </c>
      <c r="H249" s="16">
        <v>0</v>
      </c>
      <c r="I249" s="16">
        <v>0</v>
      </c>
      <c r="K249" s="23" t="s">
        <v>116</v>
      </c>
      <c r="L249" s="10"/>
    </row>
    <row r="250" spans="1:12" x14ac:dyDescent="0.25">
      <c r="A250" s="33" t="s">
        <v>104</v>
      </c>
      <c r="B250" s="15"/>
      <c r="C250" s="16">
        <v>0</v>
      </c>
      <c r="D250" s="16">
        <v>0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K250" s="23" t="s">
        <v>117</v>
      </c>
      <c r="L250" s="10"/>
    </row>
    <row r="251" spans="1:12" x14ac:dyDescent="0.25">
      <c r="A251" s="33" t="s">
        <v>105</v>
      </c>
      <c r="B251" s="15"/>
      <c r="C251" s="16">
        <v>0</v>
      </c>
      <c r="D251" s="16">
        <v>0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K251" s="23" t="s">
        <v>118</v>
      </c>
      <c r="L251" s="10"/>
    </row>
    <row r="252" spans="1:12" x14ac:dyDescent="0.25">
      <c r="A252" s="33" t="s">
        <v>106</v>
      </c>
      <c r="B252" s="15"/>
      <c r="C252" s="16">
        <v>0</v>
      </c>
      <c r="D252" s="16">
        <v>0</v>
      </c>
      <c r="E252" s="16">
        <v>0</v>
      </c>
      <c r="F252" s="16">
        <v>0</v>
      </c>
      <c r="G252" s="16">
        <v>0</v>
      </c>
      <c r="H252" s="16">
        <v>0</v>
      </c>
      <c r="I252" s="16">
        <v>0</v>
      </c>
      <c r="K252" s="23" t="s">
        <v>119</v>
      </c>
      <c r="L252" s="10"/>
    </row>
    <row r="253" spans="1:12" x14ac:dyDescent="0.25">
      <c r="A253" s="33" t="s">
        <v>107</v>
      </c>
      <c r="B253" s="15"/>
      <c r="C253" s="16">
        <v>0</v>
      </c>
      <c r="D253" s="16">
        <v>0</v>
      </c>
      <c r="E253" s="16">
        <v>0</v>
      </c>
      <c r="F253" s="16">
        <v>0</v>
      </c>
      <c r="G253" s="16">
        <v>0</v>
      </c>
      <c r="H253" s="16">
        <v>0</v>
      </c>
      <c r="I253" s="16">
        <v>0</v>
      </c>
      <c r="K253" s="23" t="s">
        <v>120</v>
      </c>
      <c r="L253" s="10"/>
    </row>
    <row r="254" spans="1:12" x14ac:dyDescent="0.25">
      <c r="A254" s="33" t="s">
        <v>129</v>
      </c>
      <c r="B254" s="15"/>
      <c r="C254" s="16">
        <v>0</v>
      </c>
      <c r="D254" s="16">
        <v>0</v>
      </c>
      <c r="E254" s="16">
        <v>0</v>
      </c>
      <c r="F254" s="16">
        <v>0</v>
      </c>
      <c r="G254" s="16">
        <v>0</v>
      </c>
      <c r="H254" s="16">
        <v>0</v>
      </c>
      <c r="I254" s="16">
        <v>0</v>
      </c>
      <c r="K254" s="23" t="s">
        <v>121</v>
      </c>
    </row>
    <row r="255" spans="1:12" x14ac:dyDescent="0.25">
      <c r="A255" s="33" t="s">
        <v>122</v>
      </c>
      <c r="C255" s="16">
        <v>0</v>
      </c>
      <c r="D255" s="16">
        <v>0</v>
      </c>
      <c r="E255" s="16">
        <v>0</v>
      </c>
      <c r="F255" s="16">
        <v>0</v>
      </c>
      <c r="G255" s="16">
        <v>0</v>
      </c>
      <c r="H255" s="16">
        <v>0</v>
      </c>
      <c r="I255" s="16">
        <v>0</v>
      </c>
      <c r="K255" s="23" t="s">
        <v>122</v>
      </c>
    </row>
    <row r="256" spans="1:12" x14ac:dyDescent="0.25">
      <c r="A256" s="33" t="s">
        <v>123</v>
      </c>
      <c r="C256" s="16">
        <v>0</v>
      </c>
      <c r="D256" s="16">
        <v>0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K256" s="23" t="s">
        <v>123</v>
      </c>
    </row>
    <row r="257" spans="1:11" x14ac:dyDescent="0.25">
      <c r="A257" s="33" t="s">
        <v>131</v>
      </c>
      <c r="C257" s="3">
        <v>0</v>
      </c>
      <c r="D257" s="3">
        <v>0</v>
      </c>
      <c r="E257" s="3">
        <v>0</v>
      </c>
      <c r="F257" s="3">
        <v>0</v>
      </c>
      <c r="G257" s="3">
        <v>0</v>
      </c>
      <c r="H257" s="16">
        <v>0</v>
      </c>
      <c r="I257" s="16">
        <v>0</v>
      </c>
      <c r="K257" s="23" t="s">
        <v>124</v>
      </c>
    </row>
    <row r="258" spans="1:11" x14ac:dyDescent="0.25">
      <c r="A258" s="33" t="s">
        <v>125</v>
      </c>
      <c r="C258" s="3">
        <v>0</v>
      </c>
      <c r="D258" s="3">
        <v>0</v>
      </c>
      <c r="E258" s="3">
        <v>0</v>
      </c>
      <c r="F258" s="3">
        <v>0</v>
      </c>
      <c r="G258" s="3">
        <v>0</v>
      </c>
      <c r="H258" s="16">
        <v>0</v>
      </c>
      <c r="I258" s="16">
        <v>0</v>
      </c>
      <c r="K258" s="23" t="s">
        <v>125</v>
      </c>
    </row>
    <row r="259" spans="1:11" ht="13" thickBot="1" x14ac:dyDescent="0.3">
      <c r="A259" s="41" t="s">
        <v>113</v>
      </c>
      <c r="C259" s="42">
        <v>0</v>
      </c>
      <c r="D259" s="42">
        <v>0</v>
      </c>
      <c r="E259" s="42">
        <v>0</v>
      </c>
      <c r="F259" s="42">
        <v>0</v>
      </c>
      <c r="G259" s="42">
        <v>0</v>
      </c>
      <c r="H259" s="42">
        <v>0</v>
      </c>
      <c r="I259" s="42">
        <v>0</v>
      </c>
      <c r="J259" s="2"/>
      <c r="K259" s="43" t="s">
        <v>113</v>
      </c>
    </row>
    <row r="260" spans="1:11" ht="13" x14ac:dyDescent="0.3">
      <c r="A260" s="37">
        <v>2011</v>
      </c>
      <c r="B260" s="15"/>
      <c r="C260" s="16"/>
      <c r="D260" s="16"/>
      <c r="E260" s="16"/>
      <c r="F260" s="16"/>
      <c r="G260" s="16"/>
      <c r="H260" s="16"/>
      <c r="I260" s="16"/>
      <c r="K260" s="37">
        <v>2011</v>
      </c>
    </row>
    <row r="261" spans="1:11" x14ac:dyDescent="0.25">
      <c r="A261" s="33" t="s">
        <v>102</v>
      </c>
      <c r="C261" s="3">
        <v>0</v>
      </c>
      <c r="D261" s="3">
        <v>0</v>
      </c>
      <c r="E261" s="3">
        <v>0</v>
      </c>
      <c r="F261" s="3">
        <v>0</v>
      </c>
      <c r="G261" s="3">
        <v>0</v>
      </c>
      <c r="H261" s="16">
        <v>0</v>
      </c>
      <c r="I261" s="16">
        <v>0</v>
      </c>
      <c r="K261" s="23" t="s">
        <v>115</v>
      </c>
    </row>
    <row r="262" spans="1:11" x14ac:dyDescent="0.25">
      <c r="A262" s="33" t="s">
        <v>103</v>
      </c>
      <c r="C262" s="3">
        <v>0</v>
      </c>
      <c r="D262" s="3">
        <v>0</v>
      </c>
      <c r="E262" s="3">
        <v>0</v>
      </c>
      <c r="F262" s="3">
        <v>0</v>
      </c>
      <c r="G262" s="3">
        <v>0</v>
      </c>
      <c r="H262" s="16">
        <v>0</v>
      </c>
      <c r="I262" s="16">
        <v>0</v>
      </c>
      <c r="K262" s="23" t="s">
        <v>116</v>
      </c>
    </row>
    <row r="263" spans="1:11" x14ac:dyDescent="0.25">
      <c r="A263" s="33" t="s">
        <v>104</v>
      </c>
      <c r="C263" s="3">
        <v>0</v>
      </c>
      <c r="D263" s="3">
        <v>0</v>
      </c>
      <c r="E263" s="3">
        <v>0</v>
      </c>
      <c r="F263" s="3">
        <v>0</v>
      </c>
      <c r="G263" s="3">
        <v>0</v>
      </c>
      <c r="H263" s="16">
        <v>0</v>
      </c>
      <c r="I263" s="16">
        <v>0</v>
      </c>
      <c r="K263" s="23" t="s">
        <v>117</v>
      </c>
    </row>
    <row r="264" spans="1:11" x14ac:dyDescent="0.25">
      <c r="A264" s="33" t="s">
        <v>105</v>
      </c>
      <c r="C264" s="3">
        <v>0</v>
      </c>
      <c r="D264" s="3">
        <v>0</v>
      </c>
      <c r="E264" s="3">
        <v>0</v>
      </c>
      <c r="F264" s="3">
        <v>0</v>
      </c>
      <c r="G264" s="3">
        <v>0</v>
      </c>
      <c r="H264" s="16">
        <v>0</v>
      </c>
      <c r="I264" s="16">
        <v>0</v>
      </c>
      <c r="K264" s="23" t="s">
        <v>118</v>
      </c>
    </row>
    <row r="265" spans="1:11" x14ac:dyDescent="0.25">
      <c r="A265" s="33" t="s">
        <v>137</v>
      </c>
      <c r="C265" s="3">
        <v>0</v>
      </c>
      <c r="D265" s="3">
        <v>0</v>
      </c>
      <c r="E265" s="3">
        <v>0</v>
      </c>
      <c r="F265" s="3">
        <v>0</v>
      </c>
      <c r="G265" s="3">
        <v>0</v>
      </c>
      <c r="H265" s="16">
        <v>0</v>
      </c>
      <c r="I265" s="16">
        <v>0</v>
      </c>
      <c r="K265" s="23" t="s">
        <v>119</v>
      </c>
    </row>
    <row r="266" spans="1:11" x14ac:dyDescent="0.25">
      <c r="A266" s="33" t="s">
        <v>138</v>
      </c>
      <c r="C266" s="3">
        <v>0</v>
      </c>
      <c r="D266" s="3">
        <v>0</v>
      </c>
      <c r="E266" s="3">
        <v>0</v>
      </c>
      <c r="F266" s="3">
        <v>0</v>
      </c>
      <c r="G266" s="3">
        <v>0</v>
      </c>
      <c r="H266" s="16">
        <v>0</v>
      </c>
      <c r="I266" s="16">
        <v>0</v>
      </c>
      <c r="K266" s="23" t="s">
        <v>120</v>
      </c>
    </row>
    <row r="267" spans="1:11" x14ac:dyDescent="0.25">
      <c r="A267" s="33" t="s">
        <v>129</v>
      </c>
      <c r="C267" s="3">
        <v>0</v>
      </c>
      <c r="D267" s="3">
        <v>0</v>
      </c>
      <c r="E267" s="3">
        <v>0</v>
      </c>
      <c r="F267" s="3">
        <v>0</v>
      </c>
      <c r="G267" s="3">
        <v>0</v>
      </c>
      <c r="H267" s="16">
        <v>0</v>
      </c>
      <c r="I267" s="16">
        <v>0</v>
      </c>
      <c r="K267" s="23" t="s">
        <v>121</v>
      </c>
    </row>
    <row r="268" spans="1:11" x14ac:dyDescent="0.25">
      <c r="A268" s="33" t="s">
        <v>122</v>
      </c>
      <c r="C268" s="3">
        <v>0</v>
      </c>
      <c r="D268" s="3">
        <v>0</v>
      </c>
      <c r="E268" s="3">
        <v>0</v>
      </c>
      <c r="F268" s="3">
        <v>0</v>
      </c>
      <c r="G268" s="3">
        <v>0</v>
      </c>
      <c r="H268" s="16">
        <v>0</v>
      </c>
      <c r="I268" s="16">
        <v>0</v>
      </c>
      <c r="K268" s="23" t="s">
        <v>122</v>
      </c>
    </row>
    <row r="269" spans="1:11" x14ac:dyDescent="0.25">
      <c r="A269" s="33" t="s">
        <v>123</v>
      </c>
      <c r="C269" s="3">
        <v>0</v>
      </c>
      <c r="D269" s="3">
        <v>0</v>
      </c>
      <c r="E269" s="3">
        <v>0</v>
      </c>
      <c r="F269" s="3">
        <v>0</v>
      </c>
      <c r="G269" s="3">
        <v>0</v>
      </c>
      <c r="H269" s="16">
        <v>0</v>
      </c>
      <c r="I269" s="16">
        <v>0</v>
      </c>
      <c r="K269" s="23" t="s">
        <v>123</v>
      </c>
    </row>
    <row r="270" spans="1:11" x14ac:dyDescent="0.25">
      <c r="A270" s="33" t="s">
        <v>131</v>
      </c>
      <c r="C270" s="3">
        <v>0</v>
      </c>
      <c r="D270" s="3">
        <v>0</v>
      </c>
      <c r="E270" s="3">
        <v>0</v>
      </c>
      <c r="F270" s="3">
        <v>0</v>
      </c>
      <c r="G270" s="3">
        <v>0</v>
      </c>
      <c r="H270" s="16">
        <v>0</v>
      </c>
      <c r="I270" s="16">
        <v>0</v>
      </c>
      <c r="K270" s="23" t="s">
        <v>124</v>
      </c>
    </row>
    <row r="271" spans="1:11" x14ac:dyDescent="0.25">
      <c r="A271" s="33" t="s">
        <v>125</v>
      </c>
      <c r="C271" s="3">
        <v>0</v>
      </c>
      <c r="D271" s="3">
        <v>0</v>
      </c>
      <c r="E271" s="3">
        <v>0</v>
      </c>
      <c r="F271" s="3">
        <v>0</v>
      </c>
      <c r="G271" s="3">
        <v>0</v>
      </c>
      <c r="H271" s="16">
        <v>0</v>
      </c>
      <c r="I271" s="16">
        <v>0</v>
      </c>
      <c r="K271" s="23" t="s">
        <v>125</v>
      </c>
    </row>
    <row r="272" spans="1:11" ht="13" thickBot="1" x14ac:dyDescent="0.3">
      <c r="A272" s="41" t="s">
        <v>113</v>
      </c>
      <c r="C272" s="42">
        <v>0</v>
      </c>
      <c r="D272" s="42">
        <v>0</v>
      </c>
      <c r="E272" s="42">
        <v>0</v>
      </c>
      <c r="F272" s="42">
        <v>0</v>
      </c>
      <c r="G272" s="42">
        <v>0</v>
      </c>
      <c r="H272" s="42">
        <v>0</v>
      </c>
      <c r="I272" s="42">
        <v>0</v>
      </c>
      <c r="J272" s="2"/>
      <c r="K272" s="43" t="s">
        <v>113</v>
      </c>
    </row>
    <row r="273" spans="1:11" ht="13" x14ac:dyDescent="0.3">
      <c r="A273" s="37">
        <v>2012</v>
      </c>
      <c r="B273" s="15"/>
      <c r="C273" s="16"/>
      <c r="D273" s="16"/>
      <c r="E273" s="16"/>
      <c r="F273" s="16"/>
      <c r="G273" s="16"/>
      <c r="H273" s="16"/>
      <c r="I273" s="16"/>
      <c r="K273" s="37">
        <v>2012</v>
      </c>
    </row>
    <row r="274" spans="1:11" x14ac:dyDescent="0.25">
      <c r="A274" s="33" t="s">
        <v>153</v>
      </c>
      <c r="C274" s="3">
        <v>0</v>
      </c>
      <c r="D274" s="3">
        <v>0</v>
      </c>
      <c r="E274" s="3">
        <v>0</v>
      </c>
      <c r="F274" s="3">
        <v>0</v>
      </c>
      <c r="G274" s="3">
        <v>0</v>
      </c>
      <c r="H274" s="16">
        <v>0</v>
      </c>
      <c r="I274" s="16">
        <v>0</v>
      </c>
      <c r="K274" s="23" t="s">
        <v>115</v>
      </c>
    </row>
    <row r="275" spans="1:11" x14ac:dyDescent="0.25">
      <c r="A275" s="33" t="s">
        <v>154</v>
      </c>
      <c r="C275" s="3">
        <v>0</v>
      </c>
      <c r="D275" s="3">
        <v>0</v>
      </c>
      <c r="E275" s="3">
        <v>0</v>
      </c>
      <c r="F275" s="3">
        <v>0</v>
      </c>
      <c r="G275" s="3">
        <v>0</v>
      </c>
      <c r="H275" s="16">
        <v>0</v>
      </c>
      <c r="I275" s="16">
        <v>0</v>
      </c>
      <c r="K275" s="23" t="s">
        <v>116</v>
      </c>
    </row>
    <row r="276" spans="1:11" x14ac:dyDescent="0.25">
      <c r="A276" s="33" t="s">
        <v>155</v>
      </c>
      <c r="C276" s="3">
        <v>0</v>
      </c>
      <c r="D276" s="3">
        <v>0</v>
      </c>
      <c r="E276" s="3">
        <v>0</v>
      </c>
      <c r="F276" s="3">
        <v>0</v>
      </c>
      <c r="G276" s="3">
        <v>0</v>
      </c>
      <c r="H276" s="16">
        <v>0</v>
      </c>
      <c r="I276" s="16">
        <v>0</v>
      </c>
      <c r="K276" s="23" t="s">
        <v>117</v>
      </c>
    </row>
    <row r="277" spans="1:11" x14ac:dyDescent="0.25">
      <c r="A277" s="33" t="s">
        <v>118</v>
      </c>
      <c r="C277" s="3">
        <v>0</v>
      </c>
      <c r="D277" s="3">
        <v>0</v>
      </c>
      <c r="E277" s="3">
        <v>0</v>
      </c>
      <c r="F277" s="3">
        <v>0</v>
      </c>
      <c r="G277" s="3">
        <v>0</v>
      </c>
      <c r="H277" s="16">
        <v>0</v>
      </c>
      <c r="I277" s="16">
        <v>0</v>
      </c>
      <c r="K277" s="23" t="s">
        <v>118</v>
      </c>
    </row>
    <row r="278" spans="1:11" x14ac:dyDescent="0.25">
      <c r="A278" s="33" t="s">
        <v>137</v>
      </c>
      <c r="C278" s="3">
        <v>0</v>
      </c>
      <c r="D278" s="3">
        <v>0</v>
      </c>
      <c r="E278" s="3">
        <v>0</v>
      </c>
      <c r="F278" s="3">
        <v>0</v>
      </c>
      <c r="G278" s="3">
        <v>0</v>
      </c>
      <c r="H278" s="16">
        <v>0</v>
      </c>
      <c r="I278" s="16">
        <v>0</v>
      </c>
      <c r="K278" s="23" t="s">
        <v>119</v>
      </c>
    </row>
    <row r="279" spans="1:11" x14ac:dyDescent="0.25">
      <c r="A279" s="33" t="s">
        <v>138</v>
      </c>
      <c r="C279" s="3">
        <v>0</v>
      </c>
      <c r="D279" s="3">
        <v>0</v>
      </c>
      <c r="E279" s="3">
        <v>0</v>
      </c>
      <c r="F279" s="3">
        <v>0</v>
      </c>
      <c r="G279" s="3">
        <v>0</v>
      </c>
      <c r="H279" s="16">
        <v>0</v>
      </c>
      <c r="I279" s="16">
        <v>0</v>
      </c>
      <c r="K279" s="23" t="s">
        <v>120</v>
      </c>
    </row>
    <row r="280" spans="1:11" x14ac:dyDescent="0.25">
      <c r="A280" s="33" t="s">
        <v>129</v>
      </c>
      <c r="C280" s="3">
        <v>0</v>
      </c>
      <c r="D280" s="3">
        <v>0</v>
      </c>
      <c r="E280" s="3">
        <v>0</v>
      </c>
      <c r="F280" s="3">
        <v>0</v>
      </c>
      <c r="G280" s="3">
        <v>0</v>
      </c>
      <c r="H280" s="16">
        <v>0</v>
      </c>
      <c r="I280" s="16">
        <v>0</v>
      </c>
      <c r="K280" s="23" t="s">
        <v>121</v>
      </c>
    </row>
    <row r="281" spans="1:11" x14ac:dyDescent="0.25">
      <c r="A281" s="33" t="s">
        <v>122</v>
      </c>
      <c r="C281" s="3">
        <v>0</v>
      </c>
      <c r="D281" s="3">
        <v>0</v>
      </c>
      <c r="E281" s="3">
        <v>0</v>
      </c>
      <c r="F281" s="3">
        <v>0</v>
      </c>
      <c r="G281" s="3">
        <v>0</v>
      </c>
      <c r="H281" s="16">
        <v>0</v>
      </c>
      <c r="I281" s="16">
        <v>0</v>
      </c>
      <c r="K281" s="23" t="s">
        <v>122</v>
      </c>
    </row>
    <row r="282" spans="1:11" x14ac:dyDescent="0.25">
      <c r="A282" s="33" t="s">
        <v>123</v>
      </c>
      <c r="C282" s="3">
        <v>0</v>
      </c>
      <c r="D282" s="3">
        <v>0</v>
      </c>
      <c r="E282" s="3">
        <v>0</v>
      </c>
      <c r="F282" s="3">
        <v>0</v>
      </c>
      <c r="G282" s="3">
        <v>0</v>
      </c>
      <c r="H282" s="16">
        <v>0</v>
      </c>
      <c r="I282" s="16">
        <v>0</v>
      </c>
      <c r="K282" s="23" t="s">
        <v>123</v>
      </c>
    </row>
    <row r="283" spans="1:11" x14ac:dyDescent="0.25">
      <c r="A283" s="33" t="s">
        <v>131</v>
      </c>
      <c r="C283" s="3">
        <v>0</v>
      </c>
      <c r="D283" s="3">
        <v>0</v>
      </c>
      <c r="E283" s="3">
        <v>0</v>
      </c>
      <c r="F283" s="3">
        <v>0</v>
      </c>
      <c r="G283" s="3">
        <v>0</v>
      </c>
      <c r="H283" s="16">
        <v>0</v>
      </c>
      <c r="I283" s="16">
        <v>0</v>
      </c>
      <c r="K283" s="23" t="s">
        <v>124</v>
      </c>
    </row>
    <row r="284" spans="1:11" x14ac:dyDescent="0.25">
      <c r="A284" s="33" t="s">
        <v>125</v>
      </c>
      <c r="C284" s="3">
        <v>0</v>
      </c>
      <c r="D284" s="3">
        <v>0</v>
      </c>
      <c r="E284" s="3">
        <v>0</v>
      </c>
      <c r="F284" s="3">
        <v>0</v>
      </c>
      <c r="G284" s="3">
        <v>0</v>
      </c>
      <c r="H284" s="16">
        <v>0</v>
      </c>
      <c r="I284" s="16">
        <v>0</v>
      </c>
      <c r="K284" s="23" t="s">
        <v>125</v>
      </c>
    </row>
    <row r="285" spans="1:11" ht="13" thickBot="1" x14ac:dyDescent="0.3">
      <c r="A285" s="41" t="s">
        <v>113</v>
      </c>
      <c r="C285" s="42">
        <v>0</v>
      </c>
      <c r="D285" s="42">
        <v>0</v>
      </c>
      <c r="E285" s="42">
        <v>0</v>
      </c>
      <c r="F285" s="42">
        <v>0</v>
      </c>
      <c r="G285" s="42">
        <v>0</v>
      </c>
      <c r="H285" s="42">
        <v>0</v>
      </c>
      <c r="I285" s="42">
        <v>0</v>
      </c>
      <c r="J285" s="2"/>
      <c r="K285" s="43" t="s">
        <v>113</v>
      </c>
    </row>
    <row r="286" spans="1:11" ht="13" x14ac:dyDescent="0.3">
      <c r="A286" s="37">
        <v>2013</v>
      </c>
      <c r="B286" s="15"/>
      <c r="C286" s="16"/>
      <c r="D286" s="16"/>
      <c r="E286" s="16"/>
      <c r="F286" s="16"/>
      <c r="G286" s="16"/>
      <c r="H286" s="16"/>
      <c r="I286" s="16"/>
      <c r="K286" s="37">
        <v>2013</v>
      </c>
    </row>
    <row r="287" spans="1:11" x14ac:dyDescent="0.25">
      <c r="A287" s="33" t="s">
        <v>153</v>
      </c>
      <c r="C287" s="3">
        <v>0</v>
      </c>
      <c r="D287" s="3">
        <v>0</v>
      </c>
      <c r="E287" s="3">
        <v>0</v>
      </c>
      <c r="F287" s="3">
        <v>0</v>
      </c>
      <c r="G287" s="3">
        <v>0</v>
      </c>
      <c r="H287" s="16">
        <v>0</v>
      </c>
      <c r="I287" s="16">
        <v>0</v>
      </c>
      <c r="K287" s="23" t="s">
        <v>115</v>
      </c>
    </row>
    <row r="288" spans="1:11" x14ac:dyDescent="0.25">
      <c r="A288" s="33" t="s">
        <v>154</v>
      </c>
      <c r="C288" s="3">
        <v>0</v>
      </c>
      <c r="D288" s="3">
        <v>0</v>
      </c>
      <c r="E288" s="3">
        <v>0</v>
      </c>
      <c r="F288" s="3">
        <v>0</v>
      </c>
      <c r="G288" s="3">
        <v>0</v>
      </c>
      <c r="H288" s="16">
        <v>0</v>
      </c>
      <c r="I288" s="16">
        <v>0</v>
      </c>
      <c r="K288" s="23" t="s">
        <v>116</v>
      </c>
    </row>
    <row r="289" spans="1:11" x14ac:dyDescent="0.25">
      <c r="A289" s="33" t="s">
        <v>155</v>
      </c>
      <c r="C289" s="3">
        <v>0</v>
      </c>
      <c r="D289" s="3">
        <v>0</v>
      </c>
      <c r="E289" s="3">
        <v>0</v>
      </c>
      <c r="F289" s="3">
        <v>0</v>
      </c>
      <c r="G289" s="3">
        <v>0</v>
      </c>
      <c r="H289" s="16">
        <v>0</v>
      </c>
      <c r="I289" s="16">
        <v>0</v>
      </c>
      <c r="K289" s="23" t="s">
        <v>117</v>
      </c>
    </row>
    <row r="290" spans="1:11" x14ac:dyDescent="0.25">
      <c r="A290" s="33" t="s">
        <v>118</v>
      </c>
      <c r="C290" s="3">
        <v>0</v>
      </c>
      <c r="D290" s="3">
        <v>0</v>
      </c>
      <c r="E290" s="3">
        <v>0</v>
      </c>
      <c r="F290" s="3">
        <v>0</v>
      </c>
      <c r="G290" s="3">
        <v>0</v>
      </c>
      <c r="H290" s="16">
        <v>0</v>
      </c>
      <c r="I290" s="16">
        <v>0</v>
      </c>
      <c r="K290" s="23" t="s">
        <v>118</v>
      </c>
    </row>
    <row r="291" spans="1:11" x14ac:dyDescent="0.25">
      <c r="A291" s="33" t="s">
        <v>137</v>
      </c>
      <c r="C291" s="3">
        <v>0</v>
      </c>
      <c r="D291" s="3">
        <v>0</v>
      </c>
      <c r="E291" s="3">
        <v>0</v>
      </c>
      <c r="F291" s="3">
        <v>0</v>
      </c>
      <c r="G291" s="3">
        <v>0</v>
      </c>
      <c r="H291" s="16">
        <v>0</v>
      </c>
      <c r="I291" s="16">
        <v>0</v>
      </c>
      <c r="K291" s="23" t="s">
        <v>119</v>
      </c>
    </row>
    <row r="292" spans="1:11" x14ac:dyDescent="0.25">
      <c r="A292" s="33" t="s">
        <v>138</v>
      </c>
      <c r="C292" s="3">
        <v>0</v>
      </c>
      <c r="D292" s="3">
        <v>0</v>
      </c>
      <c r="E292" s="3">
        <v>0</v>
      </c>
      <c r="F292" s="3">
        <v>0</v>
      </c>
      <c r="G292" s="3">
        <v>0</v>
      </c>
      <c r="H292" s="16">
        <v>0</v>
      </c>
      <c r="I292" s="16">
        <v>0</v>
      </c>
      <c r="K292" s="23" t="s">
        <v>120</v>
      </c>
    </row>
    <row r="293" spans="1:11" x14ac:dyDescent="0.25">
      <c r="A293" s="33" t="s">
        <v>129</v>
      </c>
      <c r="C293" s="3">
        <v>0</v>
      </c>
      <c r="D293" s="3">
        <v>0</v>
      </c>
      <c r="E293" s="3">
        <v>0</v>
      </c>
      <c r="F293" s="3">
        <v>0</v>
      </c>
      <c r="G293" s="3">
        <v>0</v>
      </c>
      <c r="H293" s="16">
        <v>0</v>
      </c>
      <c r="I293" s="16">
        <v>0</v>
      </c>
      <c r="K293" s="23" t="s">
        <v>121</v>
      </c>
    </row>
    <row r="294" spans="1:11" x14ac:dyDescent="0.25">
      <c r="A294" s="33" t="s">
        <v>122</v>
      </c>
      <c r="C294" s="3">
        <v>0</v>
      </c>
      <c r="D294" s="3">
        <v>0</v>
      </c>
      <c r="E294" s="3">
        <v>0</v>
      </c>
      <c r="F294" s="3">
        <v>0</v>
      </c>
      <c r="G294" s="3">
        <v>0</v>
      </c>
      <c r="H294" s="16">
        <v>0</v>
      </c>
      <c r="I294" s="16">
        <v>0</v>
      </c>
      <c r="K294" s="23" t="s">
        <v>122</v>
      </c>
    </row>
    <row r="295" spans="1:11" x14ac:dyDescent="0.25">
      <c r="A295" s="33" t="s">
        <v>123</v>
      </c>
      <c r="C295" s="3">
        <v>0</v>
      </c>
      <c r="D295" s="3">
        <v>0</v>
      </c>
      <c r="E295" s="3">
        <v>0</v>
      </c>
      <c r="F295" s="3">
        <v>0</v>
      </c>
      <c r="G295" s="3">
        <v>0</v>
      </c>
      <c r="H295" s="16">
        <v>0</v>
      </c>
      <c r="I295" s="16">
        <v>0</v>
      </c>
      <c r="K295" s="23" t="s">
        <v>123</v>
      </c>
    </row>
    <row r="296" spans="1:11" x14ac:dyDescent="0.25">
      <c r="A296" s="33" t="s">
        <v>131</v>
      </c>
      <c r="C296" s="3">
        <v>0</v>
      </c>
      <c r="D296" s="3">
        <v>0</v>
      </c>
      <c r="E296" s="3">
        <v>0</v>
      </c>
      <c r="F296" s="3">
        <v>0</v>
      </c>
      <c r="G296" s="3">
        <v>0</v>
      </c>
      <c r="H296" s="16">
        <v>0</v>
      </c>
      <c r="I296" s="16">
        <v>0</v>
      </c>
      <c r="K296" s="23" t="s">
        <v>124</v>
      </c>
    </row>
    <row r="297" spans="1:11" x14ac:dyDescent="0.25">
      <c r="A297" s="33" t="s">
        <v>125</v>
      </c>
      <c r="C297" s="3">
        <v>0</v>
      </c>
      <c r="D297" s="3">
        <v>0</v>
      </c>
      <c r="E297" s="3">
        <v>0</v>
      </c>
      <c r="F297" s="3">
        <v>0</v>
      </c>
      <c r="G297" s="3">
        <v>0</v>
      </c>
      <c r="H297" s="16">
        <v>0</v>
      </c>
      <c r="I297" s="16">
        <v>0</v>
      </c>
      <c r="K297" s="23" t="s">
        <v>125</v>
      </c>
    </row>
    <row r="298" spans="1:11" ht="13" thickBot="1" x14ac:dyDescent="0.3">
      <c r="A298" s="41" t="s">
        <v>113</v>
      </c>
      <c r="C298" s="42">
        <v>0</v>
      </c>
      <c r="D298" s="42">
        <v>0</v>
      </c>
      <c r="E298" s="42">
        <v>0</v>
      </c>
      <c r="F298" s="42">
        <v>0</v>
      </c>
      <c r="G298" s="42">
        <v>0</v>
      </c>
      <c r="H298" s="42">
        <v>0</v>
      </c>
      <c r="I298" s="42">
        <v>0</v>
      </c>
      <c r="J298" s="2"/>
      <c r="K298" s="43" t="s">
        <v>113</v>
      </c>
    </row>
    <row r="299" spans="1:11" ht="13" x14ac:dyDescent="0.3">
      <c r="A299" s="37">
        <f>'Olieforbrug, TJ'!A299</f>
        <v>2014</v>
      </c>
      <c r="B299" s="15"/>
      <c r="C299" s="16"/>
      <c r="D299" s="16"/>
      <c r="E299" s="16"/>
      <c r="F299" s="16"/>
      <c r="G299" s="16"/>
      <c r="H299" s="16"/>
      <c r="I299" s="16"/>
      <c r="K299" s="37">
        <f>'Olieforbrug, TJ'!M299</f>
        <v>2014</v>
      </c>
    </row>
    <row r="300" spans="1:11" x14ac:dyDescent="0.25">
      <c r="A300" s="33" t="s">
        <v>153</v>
      </c>
      <c r="C300" s="3">
        <v>0</v>
      </c>
      <c r="D300" s="3">
        <v>0</v>
      </c>
      <c r="E300" s="3">
        <v>0</v>
      </c>
      <c r="F300" s="3">
        <v>0</v>
      </c>
      <c r="G300" s="3">
        <v>0</v>
      </c>
      <c r="H300" s="16">
        <v>0</v>
      </c>
      <c r="I300" s="16">
        <v>0</v>
      </c>
      <c r="K300" s="23" t="s">
        <v>115</v>
      </c>
    </row>
    <row r="301" spans="1:11" x14ac:dyDescent="0.25">
      <c r="A301" s="33" t="s">
        <v>154</v>
      </c>
      <c r="C301" s="3">
        <v>0</v>
      </c>
      <c r="D301" s="3">
        <v>0</v>
      </c>
      <c r="E301" s="3">
        <v>0</v>
      </c>
      <c r="F301" s="3">
        <v>0</v>
      </c>
      <c r="G301" s="3">
        <v>0</v>
      </c>
      <c r="H301" s="16">
        <v>0</v>
      </c>
      <c r="I301" s="16">
        <v>0</v>
      </c>
      <c r="K301" s="23" t="s">
        <v>116</v>
      </c>
    </row>
    <row r="302" spans="1:11" x14ac:dyDescent="0.25">
      <c r="A302" s="33" t="s">
        <v>155</v>
      </c>
      <c r="C302" s="3">
        <v>0</v>
      </c>
      <c r="D302" s="3">
        <v>0</v>
      </c>
      <c r="E302" s="3">
        <v>0</v>
      </c>
      <c r="F302" s="3">
        <v>0</v>
      </c>
      <c r="G302" s="3">
        <v>0</v>
      </c>
      <c r="H302" s="16">
        <v>0</v>
      </c>
      <c r="I302" s="16">
        <v>0</v>
      </c>
      <c r="K302" s="23" t="s">
        <v>117</v>
      </c>
    </row>
    <row r="303" spans="1:11" x14ac:dyDescent="0.25">
      <c r="A303" s="33" t="s">
        <v>118</v>
      </c>
      <c r="C303" s="3">
        <v>0</v>
      </c>
      <c r="D303" s="3">
        <v>0</v>
      </c>
      <c r="E303" s="3">
        <v>0</v>
      </c>
      <c r="F303" s="3">
        <v>0</v>
      </c>
      <c r="G303" s="3">
        <v>0</v>
      </c>
      <c r="H303" s="16">
        <v>0</v>
      </c>
      <c r="I303" s="16">
        <v>0</v>
      </c>
      <c r="K303" s="23" t="s">
        <v>118</v>
      </c>
    </row>
    <row r="304" spans="1:11" x14ac:dyDescent="0.25">
      <c r="A304" s="33" t="s">
        <v>137</v>
      </c>
      <c r="C304" s="3">
        <v>0</v>
      </c>
      <c r="D304" s="3">
        <v>0</v>
      </c>
      <c r="E304" s="3">
        <v>0</v>
      </c>
      <c r="F304" s="3">
        <v>0</v>
      </c>
      <c r="G304" s="3">
        <v>0</v>
      </c>
      <c r="H304" s="16">
        <v>0</v>
      </c>
      <c r="I304" s="16">
        <v>0</v>
      </c>
      <c r="K304" s="23" t="s">
        <v>119</v>
      </c>
    </row>
    <row r="305" spans="1:11" x14ac:dyDescent="0.25">
      <c r="A305" s="33" t="s">
        <v>138</v>
      </c>
      <c r="C305" s="3">
        <v>0</v>
      </c>
      <c r="D305" s="3">
        <v>0</v>
      </c>
      <c r="E305" s="3">
        <v>0</v>
      </c>
      <c r="F305" s="3">
        <v>0</v>
      </c>
      <c r="G305" s="3">
        <v>0</v>
      </c>
      <c r="H305" s="16">
        <v>0</v>
      </c>
      <c r="I305" s="16">
        <v>0</v>
      </c>
      <c r="K305" s="23" t="s">
        <v>120</v>
      </c>
    </row>
    <row r="306" spans="1:11" x14ac:dyDescent="0.25">
      <c r="A306" s="33" t="s">
        <v>129</v>
      </c>
      <c r="C306" s="3">
        <v>0</v>
      </c>
      <c r="D306" s="3">
        <v>0</v>
      </c>
      <c r="E306" s="3">
        <v>0</v>
      </c>
      <c r="F306" s="3">
        <v>0</v>
      </c>
      <c r="G306" s="3">
        <v>0</v>
      </c>
      <c r="H306" s="16">
        <v>0</v>
      </c>
      <c r="I306" s="16">
        <v>0</v>
      </c>
      <c r="K306" s="23" t="s">
        <v>121</v>
      </c>
    </row>
    <row r="307" spans="1:11" x14ac:dyDescent="0.25">
      <c r="A307" s="33" t="s">
        <v>122</v>
      </c>
      <c r="C307" s="3">
        <v>0</v>
      </c>
      <c r="D307" s="3">
        <v>0</v>
      </c>
      <c r="E307" s="3">
        <v>0</v>
      </c>
      <c r="F307" s="3">
        <v>0</v>
      </c>
      <c r="G307" s="3">
        <v>0</v>
      </c>
      <c r="H307" s="16">
        <v>0</v>
      </c>
      <c r="I307" s="16">
        <v>0</v>
      </c>
      <c r="K307" s="23" t="s">
        <v>122</v>
      </c>
    </row>
    <row r="308" spans="1:11" x14ac:dyDescent="0.25">
      <c r="A308" s="33" t="s">
        <v>123</v>
      </c>
      <c r="C308" s="3">
        <v>0</v>
      </c>
      <c r="D308" s="3">
        <v>0</v>
      </c>
      <c r="E308" s="3">
        <v>0</v>
      </c>
      <c r="F308" s="3">
        <v>0</v>
      </c>
      <c r="G308" s="3">
        <v>0</v>
      </c>
      <c r="H308" s="16">
        <v>0</v>
      </c>
      <c r="I308" s="16">
        <v>0</v>
      </c>
      <c r="K308" s="23" t="s">
        <v>123</v>
      </c>
    </row>
    <row r="309" spans="1:11" x14ac:dyDescent="0.25">
      <c r="A309" s="33" t="s">
        <v>131</v>
      </c>
      <c r="C309" s="3">
        <v>0</v>
      </c>
      <c r="D309" s="3">
        <v>0</v>
      </c>
      <c r="E309" s="3">
        <v>0</v>
      </c>
      <c r="F309" s="3">
        <v>0</v>
      </c>
      <c r="G309" s="3">
        <v>0</v>
      </c>
      <c r="H309" s="16">
        <v>0</v>
      </c>
      <c r="I309" s="16">
        <v>0</v>
      </c>
      <c r="K309" s="23" t="s">
        <v>124</v>
      </c>
    </row>
    <row r="310" spans="1:11" x14ac:dyDescent="0.25">
      <c r="A310" s="33" t="s">
        <v>125</v>
      </c>
      <c r="C310" s="3">
        <v>0</v>
      </c>
      <c r="D310" s="3">
        <v>0</v>
      </c>
      <c r="E310" s="3">
        <v>0</v>
      </c>
      <c r="F310" s="3">
        <v>0</v>
      </c>
      <c r="G310" s="3">
        <v>0</v>
      </c>
      <c r="H310" s="16">
        <v>0</v>
      </c>
      <c r="I310" s="16">
        <v>0</v>
      </c>
      <c r="K310" s="23" t="s">
        <v>125</v>
      </c>
    </row>
    <row r="311" spans="1:11" ht="13" thickBot="1" x14ac:dyDescent="0.3">
      <c r="A311" s="41" t="s">
        <v>113</v>
      </c>
      <c r="C311" s="42">
        <v>0</v>
      </c>
      <c r="D311" s="42">
        <v>0</v>
      </c>
      <c r="E311" s="42">
        <v>0</v>
      </c>
      <c r="F311" s="42">
        <v>0</v>
      </c>
      <c r="G311" s="42">
        <v>0</v>
      </c>
      <c r="H311" s="42">
        <v>0</v>
      </c>
      <c r="I311" s="42">
        <v>0</v>
      </c>
      <c r="J311" s="2"/>
      <c r="K311" s="43" t="s">
        <v>113</v>
      </c>
    </row>
    <row r="312" spans="1:11" ht="13" x14ac:dyDescent="0.3">
      <c r="A312" s="37">
        <f>'Olieforbrug, TJ'!A312</f>
        <v>2015</v>
      </c>
      <c r="B312" s="15"/>
      <c r="C312" s="16"/>
      <c r="D312" s="16"/>
      <c r="E312" s="16"/>
      <c r="F312" s="16"/>
      <c r="G312" s="16"/>
      <c r="H312" s="16"/>
      <c r="I312" s="16"/>
      <c r="K312" s="37">
        <f>'Olieforbrug, TJ'!M312</f>
        <v>2015</v>
      </c>
    </row>
    <row r="313" spans="1:11" x14ac:dyDescent="0.25">
      <c r="A313" s="33" t="str">
        <f>'Olieforbrug, TJ'!A313</f>
        <v>Januar</v>
      </c>
      <c r="C313" s="3">
        <v>0</v>
      </c>
      <c r="D313" s="3">
        <v>0</v>
      </c>
      <c r="E313" s="3">
        <v>0</v>
      </c>
      <c r="F313" s="3">
        <v>0</v>
      </c>
      <c r="G313" s="3">
        <f>I311-I313</f>
        <v>0</v>
      </c>
      <c r="H313" s="16">
        <v>0</v>
      </c>
      <c r="I313" s="16">
        <v>0</v>
      </c>
      <c r="K313" s="23" t="str">
        <f>'Olieforbrug, TJ'!M313</f>
        <v>January</v>
      </c>
    </row>
    <row r="314" spans="1:11" x14ac:dyDescent="0.25">
      <c r="A314" s="33" t="str">
        <f>'Olieforbrug, TJ'!A314</f>
        <v>Februar</v>
      </c>
      <c r="C314" s="3">
        <v>0</v>
      </c>
      <c r="D314" s="3">
        <v>0</v>
      </c>
      <c r="E314" s="3">
        <v>0</v>
      </c>
      <c r="F314" s="3">
        <v>0</v>
      </c>
      <c r="G314" s="3">
        <f t="shared" ref="G314:G319" si="57">I313-I314</f>
        <v>0</v>
      </c>
      <c r="H314" s="16">
        <v>0</v>
      </c>
      <c r="I314" s="16">
        <v>0</v>
      </c>
      <c r="K314" s="23" t="str">
        <f>'Olieforbrug, TJ'!M314</f>
        <v>February</v>
      </c>
    </row>
    <row r="315" spans="1:11" x14ac:dyDescent="0.25">
      <c r="A315" s="33" t="str">
        <f>'Olieforbrug, TJ'!A315</f>
        <v>Marts</v>
      </c>
      <c r="C315" s="3">
        <v>0</v>
      </c>
      <c r="D315" s="3">
        <v>0</v>
      </c>
      <c r="E315" s="3">
        <v>0</v>
      </c>
      <c r="F315" s="3">
        <v>0</v>
      </c>
      <c r="G315" s="3">
        <f t="shared" si="57"/>
        <v>0</v>
      </c>
      <c r="H315" s="16">
        <v>0</v>
      </c>
      <c r="I315" s="16">
        <v>0</v>
      </c>
      <c r="K315" s="23" t="str">
        <f>'Olieforbrug, TJ'!M315</f>
        <v>March</v>
      </c>
    </row>
    <row r="316" spans="1:11" x14ac:dyDescent="0.25">
      <c r="A316" s="33" t="str">
        <f>'Olieforbrug, TJ'!A316</f>
        <v>April</v>
      </c>
      <c r="C316" s="3">
        <v>0</v>
      </c>
      <c r="D316" s="3">
        <v>0</v>
      </c>
      <c r="E316" s="3">
        <v>0</v>
      </c>
      <c r="F316" s="3">
        <v>0</v>
      </c>
      <c r="G316" s="3">
        <f t="shared" si="57"/>
        <v>0</v>
      </c>
      <c r="H316" s="16">
        <v>0</v>
      </c>
      <c r="I316" s="16">
        <v>0</v>
      </c>
      <c r="K316" s="23" t="str">
        <f>'Olieforbrug, TJ'!M316</f>
        <v>April</v>
      </c>
    </row>
    <row r="317" spans="1:11" x14ac:dyDescent="0.25">
      <c r="A317" s="33" t="str">
        <f>'Olieforbrug, TJ'!A317</f>
        <v>Maj</v>
      </c>
      <c r="C317" s="3">
        <v>0</v>
      </c>
      <c r="D317" s="3">
        <v>0</v>
      </c>
      <c r="E317" s="3">
        <v>0</v>
      </c>
      <c r="F317" s="3">
        <v>0</v>
      </c>
      <c r="G317" s="3">
        <f t="shared" si="57"/>
        <v>0</v>
      </c>
      <c r="H317" s="16">
        <v>0</v>
      </c>
      <c r="I317" s="16">
        <v>0</v>
      </c>
      <c r="K317" s="23" t="str">
        <f>'Olieforbrug, TJ'!M317</f>
        <v>May</v>
      </c>
    </row>
    <row r="318" spans="1:11" x14ac:dyDescent="0.25">
      <c r="A318" s="33" t="str">
        <f>'Olieforbrug, TJ'!A318</f>
        <v>Juni</v>
      </c>
      <c r="C318" s="3">
        <v>0</v>
      </c>
      <c r="D318" s="3">
        <v>0</v>
      </c>
      <c r="E318" s="3">
        <v>0</v>
      </c>
      <c r="F318" s="3">
        <v>0</v>
      </c>
      <c r="G318" s="3">
        <f t="shared" si="57"/>
        <v>0</v>
      </c>
      <c r="H318" s="16">
        <v>0</v>
      </c>
      <c r="I318" s="16">
        <v>0</v>
      </c>
      <c r="K318" s="23" t="str">
        <f>'Olieforbrug, TJ'!M318</f>
        <v>June</v>
      </c>
    </row>
    <row r="319" spans="1:11" x14ac:dyDescent="0.25">
      <c r="A319" s="33" t="str">
        <f>'Olieforbrug, TJ'!A319</f>
        <v>Juli</v>
      </c>
      <c r="C319" s="3">
        <v>0</v>
      </c>
      <c r="D319" s="3">
        <v>0</v>
      </c>
      <c r="E319" s="3">
        <v>0</v>
      </c>
      <c r="F319" s="3">
        <v>0</v>
      </c>
      <c r="G319" s="3">
        <f t="shared" si="57"/>
        <v>0</v>
      </c>
      <c r="H319" s="16">
        <v>0</v>
      </c>
      <c r="I319" s="16">
        <v>0</v>
      </c>
      <c r="K319" s="23" t="str">
        <f>'Olieforbrug, TJ'!M319</f>
        <v>July</v>
      </c>
    </row>
    <row r="320" spans="1:11" x14ac:dyDescent="0.25">
      <c r="A320" s="33" t="str">
        <f>'Olieforbrug, TJ'!A320</f>
        <v>August</v>
      </c>
      <c r="C320" s="3">
        <v>0</v>
      </c>
      <c r="D320" s="3">
        <v>0</v>
      </c>
      <c r="E320" s="3">
        <v>0</v>
      </c>
      <c r="F320" s="3">
        <v>0</v>
      </c>
      <c r="G320" s="3">
        <f t="shared" ref="G320" si="58">I319-I320</f>
        <v>0</v>
      </c>
      <c r="H320" s="16">
        <v>0</v>
      </c>
      <c r="I320" s="16">
        <v>0</v>
      </c>
      <c r="K320" s="23" t="str">
        <f>'Olieforbrug, TJ'!M320</f>
        <v>August</v>
      </c>
    </row>
    <row r="321" spans="1:11" x14ac:dyDescent="0.25">
      <c r="A321" s="33" t="str">
        <f>'Olieforbrug, TJ'!A321</f>
        <v>September</v>
      </c>
      <c r="C321" s="3">
        <v>0</v>
      </c>
      <c r="D321" s="3">
        <v>0</v>
      </c>
      <c r="E321" s="3">
        <v>0</v>
      </c>
      <c r="F321" s="3">
        <v>0</v>
      </c>
      <c r="G321" s="3">
        <f t="shared" ref="G321" si="59">I320-I321</f>
        <v>0</v>
      </c>
      <c r="H321" s="16">
        <v>0</v>
      </c>
      <c r="I321" s="16">
        <v>0</v>
      </c>
      <c r="K321" s="23" t="str">
        <f>'Olieforbrug, TJ'!M321</f>
        <v>September</v>
      </c>
    </row>
    <row r="322" spans="1:11" x14ac:dyDescent="0.25">
      <c r="A322" s="33" t="str">
        <f>'Olieforbrug, TJ'!A322</f>
        <v>Oktober</v>
      </c>
      <c r="C322" s="3">
        <v>0</v>
      </c>
      <c r="D322" s="3">
        <v>0</v>
      </c>
      <c r="E322" s="3">
        <v>0</v>
      </c>
      <c r="F322" s="3">
        <v>0</v>
      </c>
      <c r="G322" s="3">
        <f t="shared" ref="G322:G323" si="60">I321-I322</f>
        <v>0</v>
      </c>
      <c r="H322" s="16">
        <v>0</v>
      </c>
      <c r="I322" s="16">
        <v>0</v>
      </c>
      <c r="K322" s="23" t="str">
        <f>'Olieforbrug, TJ'!M322</f>
        <v>October</v>
      </c>
    </row>
    <row r="323" spans="1:11" x14ac:dyDescent="0.25">
      <c r="A323" s="33" t="str">
        <f>'Olieforbrug, TJ'!A323</f>
        <v>November</v>
      </c>
      <c r="C323" s="3">
        <v>0</v>
      </c>
      <c r="D323" s="3">
        <v>0</v>
      </c>
      <c r="E323" s="3">
        <v>0</v>
      </c>
      <c r="F323" s="3">
        <v>0</v>
      </c>
      <c r="G323" s="3">
        <f t="shared" si="60"/>
        <v>0</v>
      </c>
      <c r="H323" s="16">
        <v>0</v>
      </c>
      <c r="I323" s="16">
        <v>0</v>
      </c>
      <c r="K323" s="23" t="str">
        <f>'Olieforbrug, TJ'!M323</f>
        <v>November</v>
      </c>
    </row>
    <row r="324" spans="1:11" ht="13" thickBot="1" x14ac:dyDescent="0.3">
      <c r="A324" s="41" t="str">
        <f>'Olieforbrug, TJ'!A324</f>
        <v>December</v>
      </c>
      <c r="C324" s="42">
        <v>0</v>
      </c>
      <c r="D324" s="42">
        <v>0</v>
      </c>
      <c r="E324" s="42">
        <v>0</v>
      </c>
      <c r="F324" s="42">
        <v>0</v>
      </c>
      <c r="G324" s="42">
        <f t="shared" ref="G324" si="61">I323-I324</f>
        <v>0</v>
      </c>
      <c r="H324" s="42">
        <v>0</v>
      </c>
      <c r="I324" s="42">
        <v>0</v>
      </c>
      <c r="J324" s="2"/>
      <c r="K324" s="43" t="str">
        <f>'Olieforbrug, TJ'!M324</f>
        <v>December</v>
      </c>
    </row>
    <row r="325" spans="1:11" ht="13" x14ac:dyDescent="0.3">
      <c r="A325" s="37">
        <v>2016</v>
      </c>
      <c r="B325" s="15"/>
      <c r="C325" s="16"/>
      <c r="D325" s="16"/>
      <c r="E325" s="16"/>
      <c r="F325" s="16"/>
      <c r="G325" s="16"/>
      <c r="H325" s="16"/>
      <c r="I325" s="16"/>
      <c r="K325" s="37">
        <v>2016</v>
      </c>
    </row>
    <row r="326" spans="1:11" x14ac:dyDescent="0.25">
      <c r="A326" s="33" t="str">
        <f>'Olieforbrug, TJ'!A326</f>
        <v>Januar</v>
      </c>
      <c r="C326" s="3">
        <v>0</v>
      </c>
      <c r="D326" s="3">
        <v>0</v>
      </c>
      <c r="E326" s="3">
        <v>0</v>
      </c>
      <c r="F326" s="3">
        <v>0</v>
      </c>
      <c r="G326" s="3">
        <v>0</v>
      </c>
      <c r="H326" s="16">
        <v>0</v>
      </c>
      <c r="I326" s="16">
        <v>0</v>
      </c>
      <c r="K326" s="23" t="str">
        <f>'Olieforbrug, TJ'!M326</f>
        <v>January</v>
      </c>
    </row>
    <row r="327" spans="1:11" x14ac:dyDescent="0.25">
      <c r="A327" s="33" t="str">
        <f>'Olieforbrug, TJ'!A327</f>
        <v>Februar</v>
      </c>
      <c r="C327" s="3">
        <v>0</v>
      </c>
      <c r="D327" s="3">
        <v>0</v>
      </c>
      <c r="E327" s="3">
        <v>0</v>
      </c>
      <c r="F327" s="3">
        <v>0</v>
      </c>
      <c r="G327" s="3">
        <v>0</v>
      </c>
      <c r="H327" s="16">
        <v>0</v>
      </c>
      <c r="I327" s="16">
        <v>0</v>
      </c>
      <c r="K327" s="23" t="str">
        <f>'Olieforbrug, TJ'!M327</f>
        <v>February</v>
      </c>
    </row>
    <row r="328" spans="1:11" x14ac:dyDescent="0.25">
      <c r="A328" s="33" t="str">
        <f>'Olieforbrug, TJ'!A328</f>
        <v>Marts</v>
      </c>
      <c r="C328" s="3">
        <v>0</v>
      </c>
      <c r="D328" s="3">
        <v>0</v>
      </c>
      <c r="E328" s="3">
        <v>0</v>
      </c>
      <c r="F328" s="3">
        <v>0</v>
      </c>
      <c r="G328" s="3">
        <v>0</v>
      </c>
      <c r="H328" s="16">
        <v>0</v>
      </c>
      <c r="I328" s="16">
        <v>0</v>
      </c>
      <c r="K328" s="23" t="str">
        <f>'Olieforbrug, TJ'!M328</f>
        <v>March</v>
      </c>
    </row>
    <row r="329" spans="1:11" x14ac:dyDescent="0.25">
      <c r="A329" s="33" t="str">
        <f>'Olieforbrug, TJ'!A329</f>
        <v>April</v>
      </c>
      <c r="C329" s="3">
        <v>0</v>
      </c>
      <c r="D329" s="3">
        <v>0</v>
      </c>
      <c r="E329" s="3">
        <v>0</v>
      </c>
      <c r="F329" s="3">
        <v>0</v>
      </c>
      <c r="G329" s="3">
        <v>0</v>
      </c>
      <c r="H329" s="16">
        <v>0</v>
      </c>
      <c r="I329" s="16">
        <v>0</v>
      </c>
      <c r="K329" s="23" t="str">
        <f>'Olieforbrug, TJ'!M329</f>
        <v>April</v>
      </c>
    </row>
    <row r="330" spans="1:11" x14ac:dyDescent="0.25">
      <c r="A330" s="33" t="str">
        <f>'Olieforbrug, TJ'!A330</f>
        <v>Maj</v>
      </c>
      <c r="C330" s="3">
        <v>0</v>
      </c>
      <c r="D330" s="3">
        <v>0</v>
      </c>
      <c r="E330" s="3">
        <v>0</v>
      </c>
      <c r="F330" s="3">
        <v>0</v>
      </c>
      <c r="G330" s="3">
        <v>0</v>
      </c>
      <c r="H330" s="16">
        <v>0</v>
      </c>
      <c r="I330" s="16">
        <v>0</v>
      </c>
      <c r="K330" s="23" t="str">
        <f>'Olieforbrug, TJ'!M330</f>
        <v>May</v>
      </c>
    </row>
    <row r="331" spans="1:11" x14ac:dyDescent="0.25">
      <c r="A331" s="33" t="str">
        <f>'Olieforbrug, TJ'!A331</f>
        <v>Juni</v>
      </c>
      <c r="C331" s="3">
        <v>0</v>
      </c>
      <c r="D331" s="3">
        <v>0</v>
      </c>
      <c r="E331" s="3">
        <v>0</v>
      </c>
      <c r="F331" s="3">
        <v>0</v>
      </c>
      <c r="G331" s="3">
        <v>0</v>
      </c>
      <c r="H331" s="16">
        <v>0</v>
      </c>
      <c r="I331" s="16">
        <v>0</v>
      </c>
      <c r="K331" s="23" t="str">
        <f>'Olieforbrug, TJ'!M331</f>
        <v>June</v>
      </c>
    </row>
    <row r="332" spans="1:11" x14ac:dyDescent="0.25">
      <c r="A332" s="33" t="str">
        <f>'Olieforbrug, TJ'!A332</f>
        <v>Juli</v>
      </c>
      <c r="C332" s="3">
        <v>0</v>
      </c>
      <c r="D332" s="3">
        <v>0</v>
      </c>
      <c r="E332" s="3">
        <v>0</v>
      </c>
      <c r="F332" s="3">
        <v>0</v>
      </c>
      <c r="G332" s="3">
        <v>0</v>
      </c>
      <c r="H332" s="16">
        <v>0</v>
      </c>
      <c r="I332" s="16">
        <v>0</v>
      </c>
      <c r="K332" s="23" t="str">
        <f>'Olieforbrug, TJ'!M332</f>
        <v>July</v>
      </c>
    </row>
    <row r="333" spans="1:11" x14ac:dyDescent="0.25">
      <c r="A333" s="33" t="str">
        <f>'Olieforbrug, TJ'!A333</f>
        <v>August</v>
      </c>
      <c r="C333" s="3">
        <v>0</v>
      </c>
      <c r="D333" s="3">
        <v>0</v>
      </c>
      <c r="E333" s="3">
        <v>0</v>
      </c>
      <c r="F333" s="3">
        <v>0</v>
      </c>
      <c r="G333" s="3">
        <v>0</v>
      </c>
      <c r="H333" s="16">
        <v>0</v>
      </c>
      <c r="I333" s="16">
        <v>0</v>
      </c>
      <c r="K333" s="23" t="str">
        <f>'Olieforbrug, TJ'!M333</f>
        <v>August</v>
      </c>
    </row>
    <row r="334" spans="1:11" x14ac:dyDescent="0.25">
      <c r="A334" s="33" t="str">
        <f>'Olieforbrug, TJ'!A334</f>
        <v>September</v>
      </c>
      <c r="C334" s="3">
        <v>0</v>
      </c>
      <c r="D334" s="3">
        <v>0</v>
      </c>
      <c r="E334" s="3">
        <v>0</v>
      </c>
      <c r="F334" s="3">
        <v>0</v>
      </c>
      <c r="G334" s="3">
        <v>0</v>
      </c>
      <c r="H334" s="16">
        <v>0</v>
      </c>
      <c r="I334" s="16">
        <v>0</v>
      </c>
      <c r="K334" s="23" t="str">
        <f>'Olieforbrug, TJ'!M334</f>
        <v>September</v>
      </c>
    </row>
    <row r="335" spans="1:11" x14ac:dyDescent="0.25">
      <c r="A335" s="33" t="str">
        <f>'Olieforbrug, TJ'!A335</f>
        <v>Oktober</v>
      </c>
      <c r="C335" s="3">
        <v>0</v>
      </c>
      <c r="D335" s="3">
        <v>0</v>
      </c>
      <c r="E335" s="3">
        <v>0</v>
      </c>
      <c r="F335" s="3">
        <v>0</v>
      </c>
      <c r="G335" s="3">
        <v>0</v>
      </c>
      <c r="H335" s="16">
        <v>0</v>
      </c>
      <c r="I335" s="16">
        <v>0</v>
      </c>
      <c r="K335" s="23" t="str">
        <f>'Olieforbrug, TJ'!M335</f>
        <v>October</v>
      </c>
    </row>
    <row r="336" spans="1:11" x14ac:dyDescent="0.25">
      <c r="A336" s="33" t="str">
        <f>'Olieforbrug, TJ'!A336</f>
        <v>November</v>
      </c>
      <c r="C336" s="3">
        <v>0</v>
      </c>
      <c r="D336" s="3">
        <v>0</v>
      </c>
      <c r="E336" s="3">
        <v>0</v>
      </c>
      <c r="F336" s="3">
        <v>0</v>
      </c>
      <c r="G336" s="3">
        <v>0</v>
      </c>
      <c r="H336" s="16">
        <v>0</v>
      </c>
      <c r="I336" s="16">
        <v>0</v>
      </c>
      <c r="K336" s="23" t="str">
        <f>'Olieforbrug, TJ'!M336</f>
        <v>November</v>
      </c>
    </row>
    <row r="337" spans="1:11" ht="13" thickBot="1" x14ac:dyDescent="0.3">
      <c r="A337" s="41" t="str">
        <f>'Olieforbrug, TJ'!A337</f>
        <v>December</v>
      </c>
      <c r="C337" s="42">
        <v>0</v>
      </c>
      <c r="D337" s="42">
        <v>0</v>
      </c>
      <c r="E337" s="42">
        <v>0</v>
      </c>
      <c r="F337" s="42">
        <v>0</v>
      </c>
      <c r="G337" s="42">
        <v>0</v>
      </c>
      <c r="H337" s="42">
        <v>0</v>
      </c>
      <c r="I337" s="42">
        <v>0</v>
      </c>
      <c r="J337" s="2"/>
      <c r="K337" s="43" t="str">
        <f>'Olieforbrug, TJ'!M337</f>
        <v>December</v>
      </c>
    </row>
    <row r="338" spans="1:11" ht="13" x14ac:dyDescent="0.3">
      <c r="A338" s="37">
        <v>2017</v>
      </c>
      <c r="B338" s="15"/>
      <c r="C338" s="16"/>
      <c r="D338" s="16"/>
      <c r="E338" s="16"/>
      <c r="F338" s="16"/>
      <c r="G338" s="16"/>
      <c r="H338" s="16"/>
      <c r="I338" s="16"/>
      <c r="K338" s="37">
        <v>2017</v>
      </c>
    </row>
    <row r="339" spans="1:11" x14ac:dyDescent="0.25">
      <c r="A339" s="23" t="str">
        <f>'Olieforbrug, TJ'!A339</f>
        <v>Januar</v>
      </c>
      <c r="C339" s="16">
        <v>0</v>
      </c>
      <c r="D339" s="16">
        <v>0</v>
      </c>
      <c r="E339" s="16">
        <v>0</v>
      </c>
      <c r="F339" s="16">
        <v>0</v>
      </c>
      <c r="G339" s="16">
        <f>I337-I339</f>
        <v>0</v>
      </c>
      <c r="H339" s="16">
        <v>0</v>
      </c>
      <c r="I339" s="16">
        <v>0</v>
      </c>
      <c r="K339" s="23" t="str">
        <f>'Olieforbrug, TJ'!M339</f>
        <v>January</v>
      </c>
    </row>
    <row r="340" spans="1:11" x14ac:dyDescent="0.25">
      <c r="A340" s="23" t="str">
        <f>'Olieforbrug, TJ'!A340</f>
        <v>Februar</v>
      </c>
      <c r="C340" s="16">
        <v>0</v>
      </c>
      <c r="D340" s="16">
        <v>0</v>
      </c>
      <c r="E340" s="16">
        <v>0</v>
      </c>
      <c r="F340" s="16">
        <v>0</v>
      </c>
      <c r="G340" s="16">
        <f t="shared" ref="G340:G345" si="62">I339-I340</f>
        <v>0</v>
      </c>
      <c r="H340" s="16">
        <v>0</v>
      </c>
      <c r="I340" s="16">
        <v>0</v>
      </c>
      <c r="K340" s="23" t="str">
        <f>'Olieforbrug, TJ'!M340</f>
        <v>February</v>
      </c>
    </row>
    <row r="341" spans="1:11" x14ac:dyDescent="0.25">
      <c r="A341" s="23" t="str">
        <f>'Olieforbrug, TJ'!A341</f>
        <v>Marts</v>
      </c>
      <c r="C341" s="16">
        <v>0</v>
      </c>
      <c r="D341" s="16">
        <v>0</v>
      </c>
      <c r="E341" s="16">
        <v>0</v>
      </c>
      <c r="F341" s="16">
        <v>0</v>
      </c>
      <c r="G341" s="16">
        <f t="shared" si="62"/>
        <v>0</v>
      </c>
      <c r="H341" s="16">
        <v>0</v>
      </c>
      <c r="I341" s="16">
        <v>0</v>
      </c>
      <c r="K341" s="23" t="str">
        <f>'Olieforbrug, TJ'!M341</f>
        <v>March</v>
      </c>
    </row>
    <row r="342" spans="1:11" x14ac:dyDescent="0.25">
      <c r="A342" s="23" t="str">
        <f>'Olieforbrug, TJ'!A342</f>
        <v>April</v>
      </c>
      <c r="C342" s="16">
        <v>0</v>
      </c>
      <c r="D342" s="16">
        <v>0</v>
      </c>
      <c r="E342" s="16">
        <v>0</v>
      </c>
      <c r="F342" s="16">
        <v>0</v>
      </c>
      <c r="G342" s="16">
        <f t="shared" si="62"/>
        <v>0</v>
      </c>
      <c r="H342" s="16">
        <v>0</v>
      </c>
      <c r="I342" s="16">
        <v>0</v>
      </c>
      <c r="K342" s="23" t="str">
        <f>'Olieforbrug, TJ'!M342</f>
        <v>April</v>
      </c>
    </row>
    <row r="343" spans="1:11" x14ac:dyDescent="0.25">
      <c r="A343" s="23" t="str">
        <f>'Olieforbrug, TJ'!A343</f>
        <v>Maj</v>
      </c>
      <c r="C343" s="16">
        <v>0</v>
      </c>
      <c r="D343" s="16">
        <v>0</v>
      </c>
      <c r="E343" s="16">
        <v>0</v>
      </c>
      <c r="F343" s="16">
        <v>0</v>
      </c>
      <c r="G343" s="16">
        <f t="shared" si="62"/>
        <v>0</v>
      </c>
      <c r="H343" s="16">
        <v>0</v>
      </c>
      <c r="I343" s="16">
        <v>0</v>
      </c>
      <c r="K343" s="23" t="str">
        <f>'Olieforbrug, TJ'!M343</f>
        <v>May</v>
      </c>
    </row>
    <row r="344" spans="1:11" x14ac:dyDescent="0.25">
      <c r="A344" s="23" t="str">
        <f>'Olieforbrug, TJ'!A344</f>
        <v>Juni</v>
      </c>
      <c r="C344" s="16">
        <v>0</v>
      </c>
      <c r="D344" s="16">
        <v>0</v>
      </c>
      <c r="E344" s="16">
        <v>0</v>
      </c>
      <c r="F344" s="16">
        <v>0</v>
      </c>
      <c r="G344" s="16">
        <f t="shared" si="62"/>
        <v>0</v>
      </c>
      <c r="H344" s="16">
        <v>0</v>
      </c>
      <c r="I344" s="16">
        <v>0</v>
      </c>
      <c r="K344" s="23" t="str">
        <f>'Olieforbrug, TJ'!M344</f>
        <v>June</v>
      </c>
    </row>
    <row r="345" spans="1:11" x14ac:dyDescent="0.25">
      <c r="A345" s="23" t="str">
        <f>'Olieforbrug, TJ'!A345</f>
        <v>Juli</v>
      </c>
      <c r="C345" s="16">
        <v>0</v>
      </c>
      <c r="D345" s="16">
        <v>0</v>
      </c>
      <c r="E345" s="16">
        <v>0</v>
      </c>
      <c r="F345" s="16">
        <v>0</v>
      </c>
      <c r="G345" s="16">
        <f t="shared" si="62"/>
        <v>0</v>
      </c>
      <c r="H345" s="16">
        <v>0</v>
      </c>
      <c r="I345" s="16">
        <v>0</v>
      </c>
      <c r="K345" s="23" t="str">
        <f>'Olieforbrug, TJ'!M345</f>
        <v>July</v>
      </c>
    </row>
    <row r="346" spans="1:11" x14ac:dyDescent="0.25">
      <c r="A346" s="23" t="str">
        <f>'Olieforbrug, TJ'!A346</f>
        <v>August</v>
      </c>
      <c r="C346" s="16">
        <v>0</v>
      </c>
      <c r="D346" s="16">
        <v>0</v>
      </c>
      <c r="E346" s="16">
        <v>0</v>
      </c>
      <c r="F346" s="16">
        <v>0</v>
      </c>
      <c r="G346" s="16">
        <f t="shared" ref="G346" si="63">I345-I346</f>
        <v>0</v>
      </c>
      <c r="H346" s="16">
        <v>0</v>
      </c>
      <c r="I346" s="16">
        <v>0</v>
      </c>
      <c r="K346" s="23" t="str">
        <f>'Olieforbrug, TJ'!M346</f>
        <v>August</v>
      </c>
    </row>
    <row r="347" spans="1:11" x14ac:dyDescent="0.25">
      <c r="A347" s="23" t="str">
        <f>'Olieforbrug, TJ'!A347</f>
        <v>September</v>
      </c>
      <c r="C347" s="16">
        <v>0</v>
      </c>
      <c r="D347" s="16">
        <v>0</v>
      </c>
      <c r="E347" s="16">
        <v>0</v>
      </c>
      <c r="F347" s="16">
        <v>0</v>
      </c>
      <c r="G347" s="16">
        <f t="shared" ref="G347" si="64">I346-I347</f>
        <v>0</v>
      </c>
      <c r="H347" s="16">
        <v>0</v>
      </c>
      <c r="I347" s="16">
        <v>0</v>
      </c>
      <c r="K347" s="23" t="str">
        <f>'Olieforbrug, TJ'!M347</f>
        <v>September</v>
      </c>
    </row>
    <row r="348" spans="1:11" x14ac:dyDescent="0.25">
      <c r="A348" s="23" t="str">
        <f>'Olieforbrug, TJ'!A348</f>
        <v>Oktober</v>
      </c>
      <c r="C348" s="16">
        <v>0</v>
      </c>
      <c r="D348" s="16">
        <v>0</v>
      </c>
      <c r="E348" s="16">
        <v>0</v>
      </c>
      <c r="F348" s="16">
        <v>0</v>
      </c>
      <c r="G348" s="16">
        <f t="shared" ref="G348" si="65">I347-I348</f>
        <v>0</v>
      </c>
      <c r="H348" s="16">
        <v>0</v>
      </c>
      <c r="I348" s="16">
        <v>0</v>
      </c>
      <c r="K348" s="23" t="str">
        <f>'Olieforbrug, TJ'!M348</f>
        <v>October</v>
      </c>
    </row>
    <row r="349" spans="1:11" x14ac:dyDescent="0.25">
      <c r="A349" s="23" t="str">
        <f>'Olieforbrug, TJ'!A349</f>
        <v>November</v>
      </c>
      <c r="C349" s="16">
        <v>0</v>
      </c>
      <c r="D349" s="16">
        <v>0</v>
      </c>
      <c r="E349" s="16">
        <v>0</v>
      </c>
      <c r="F349" s="16">
        <v>0</v>
      </c>
      <c r="G349" s="16">
        <f t="shared" ref="G349" si="66">I348-I349</f>
        <v>0</v>
      </c>
      <c r="H349" s="16">
        <v>0</v>
      </c>
      <c r="I349" s="16">
        <v>0</v>
      </c>
      <c r="K349" s="23" t="str">
        <f>'Olieforbrug, TJ'!M349</f>
        <v>November</v>
      </c>
    </row>
    <row r="350" spans="1:11" ht="13" thickBot="1" x14ac:dyDescent="0.3">
      <c r="A350" s="41" t="str">
        <f>'Olieforbrug, TJ'!A350</f>
        <v>December</v>
      </c>
      <c r="C350" s="42">
        <v>0</v>
      </c>
      <c r="D350" s="42">
        <v>0</v>
      </c>
      <c r="E350" s="42">
        <v>0</v>
      </c>
      <c r="F350" s="42">
        <v>0</v>
      </c>
      <c r="G350" s="42">
        <f t="shared" ref="G350" si="67">I349-I350</f>
        <v>0</v>
      </c>
      <c r="H350" s="42">
        <v>0</v>
      </c>
      <c r="I350" s="42">
        <v>0</v>
      </c>
      <c r="J350" s="2"/>
      <c r="K350" s="43" t="str">
        <f>'Olieforbrug, TJ'!M350</f>
        <v>December</v>
      </c>
    </row>
    <row r="351" spans="1:11" ht="13" x14ac:dyDescent="0.3">
      <c r="A351" s="37">
        <v>2018</v>
      </c>
      <c r="B351" s="15"/>
      <c r="C351" s="16"/>
      <c r="D351" s="16"/>
      <c r="E351" s="16"/>
      <c r="F351" s="16"/>
      <c r="G351" s="16"/>
      <c r="H351" s="16"/>
      <c r="I351" s="16"/>
      <c r="K351" s="37">
        <v>2018</v>
      </c>
    </row>
    <row r="352" spans="1:11" x14ac:dyDescent="0.25">
      <c r="A352" s="23" t="str">
        <f>'Olieforbrug, TJ'!A352</f>
        <v>Januar</v>
      </c>
      <c r="C352" s="16">
        <v>0</v>
      </c>
      <c r="D352" s="16">
        <v>0</v>
      </c>
      <c r="E352" s="16">
        <v>0</v>
      </c>
      <c r="F352" s="16">
        <v>0</v>
      </c>
      <c r="G352" s="16">
        <f>I350-I352</f>
        <v>0</v>
      </c>
      <c r="H352" s="16">
        <v>0</v>
      </c>
      <c r="I352" s="16">
        <v>0</v>
      </c>
      <c r="K352" s="23" t="str">
        <f>'Olieforbrug, TJ'!M352</f>
        <v>January</v>
      </c>
    </row>
    <row r="353" spans="1:11" x14ac:dyDescent="0.25">
      <c r="A353" s="23" t="str">
        <f>'Olieforbrug, TJ'!A353</f>
        <v>Februar</v>
      </c>
      <c r="C353" s="16">
        <v>0</v>
      </c>
      <c r="D353" s="16">
        <v>0</v>
      </c>
      <c r="E353" s="16">
        <v>0</v>
      </c>
      <c r="F353" s="16">
        <v>0</v>
      </c>
      <c r="G353" s="16">
        <f>I352-I353</f>
        <v>0</v>
      </c>
      <c r="H353" s="16">
        <v>0</v>
      </c>
      <c r="I353" s="16">
        <v>0</v>
      </c>
      <c r="K353" s="23" t="str">
        <f>'Olieforbrug, TJ'!M353</f>
        <v>February</v>
      </c>
    </row>
    <row r="354" spans="1:11" x14ac:dyDescent="0.25">
      <c r="A354" s="23" t="str">
        <f>'Olieforbrug, TJ'!A354</f>
        <v>Marts</v>
      </c>
      <c r="C354" s="16">
        <v>0</v>
      </c>
      <c r="D354" s="16">
        <v>0</v>
      </c>
      <c r="E354" s="16">
        <v>0</v>
      </c>
      <c r="F354" s="16">
        <v>0</v>
      </c>
      <c r="G354" s="16">
        <f>I352-I354</f>
        <v>0</v>
      </c>
      <c r="H354" s="16">
        <v>0</v>
      </c>
      <c r="I354" s="16">
        <v>0</v>
      </c>
      <c r="K354" s="23" t="str">
        <f>'Olieforbrug, TJ'!M354</f>
        <v>March</v>
      </c>
    </row>
    <row r="355" spans="1:11" x14ac:dyDescent="0.25">
      <c r="A355" s="23" t="str">
        <f>'Olieforbrug, TJ'!A355</f>
        <v>April</v>
      </c>
      <c r="C355" s="16">
        <v>0</v>
      </c>
      <c r="D355" s="16">
        <v>0</v>
      </c>
      <c r="E355" s="16">
        <v>0</v>
      </c>
      <c r="F355" s="16">
        <v>0</v>
      </c>
      <c r="G355" s="16">
        <f>I353-I355</f>
        <v>0</v>
      </c>
      <c r="H355" s="16">
        <v>0</v>
      </c>
      <c r="I355" s="16">
        <v>0</v>
      </c>
      <c r="K355" s="23" t="str">
        <f>'Olieforbrug, TJ'!M355</f>
        <v>April</v>
      </c>
    </row>
    <row r="356" spans="1:11" x14ac:dyDescent="0.25">
      <c r="A356" s="23" t="str">
        <f>'Olieforbrug, TJ'!A356</f>
        <v>Maj</v>
      </c>
      <c r="C356" s="16">
        <v>0</v>
      </c>
      <c r="D356" s="16">
        <v>0</v>
      </c>
      <c r="E356" s="16">
        <v>0</v>
      </c>
      <c r="F356" s="16">
        <v>0</v>
      </c>
      <c r="G356" s="16">
        <f t="shared" ref="G356" si="68">I354-I356</f>
        <v>0</v>
      </c>
      <c r="H356" s="16">
        <v>0</v>
      </c>
      <c r="I356" s="16">
        <v>0</v>
      </c>
      <c r="K356" s="23" t="str">
        <f>'Olieforbrug, TJ'!M356</f>
        <v>May</v>
      </c>
    </row>
    <row r="357" spans="1:11" x14ac:dyDescent="0.25">
      <c r="A357" s="23" t="str">
        <f>'Olieforbrug, TJ'!A357</f>
        <v>Juni</v>
      </c>
      <c r="C357" s="16">
        <v>0</v>
      </c>
      <c r="D357" s="16">
        <v>0</v>
      </c>
      <c r="E357" s="16">
        <v>0</v>
      </c>
      <c r="F357" s="16">
        <v>0</v>
      </c>
      <c r="G357" s="16">
        <f t="shared" ref="G357" si="69">I355-I357</f>
        <v>0</v>
      </c>
      <c r="H357" s="16">
        <v>0</v>
      </c>
      <c r="I357" s="16">
        <v>0</v>
      </c>
      <c r="K357" s="23" t="str">
        <f>'Olieforbrug, TJ'!M357</f>
        <v>June</v>
      </c>
    </row>
    <row r="358" spans="1:11" x14ac:dyDescent="0.25">
      <c r="A358" s="23" t="str">
        <f>'Olieforbrug, TJ'!A358</f>
        <v>Juli</v>
      </c>
      <c r="C358" s="16">
        <v>0</v>
      </c>
      <c r="D358" s="16">
        <v>0</v>
      </c>
      <c r="E358" s="16">
        <v>0</v>
      </c>
      <c r="F358" s="16">
        <v>0</v>
      </c>
      <c r="G358" s="16">
        <f t="shared" ref="G358" si="70">I356-I358</f>
        <v>0</v>
      </c>
      <c r="H358" s="16">
        <v>0</v>
      </c>
      <c r="I358" s="16">
        <v>0</v>
      </c>
      <c r="K358" s="23" t="str">
        <f>'Olieforbrug, TJ'!M358</f>
        <v>July</v>
      </c>
    </row>
    <row r="359" spans="1:11" x14ac:dyDescent="0.25">
      <c r="A359" s="23" t="str">
        <f>'Olieforbrug, TJ'!A359</f>
        <v>August</v>
      </c>
      <c r="C359" s="16">
        <v>0</v>
      </c>
      <c r="D359" s="16">
        <v>0</v>
      </c>
      <c r="E359" s="16">
        <v>0</v>
      </c>
      <c r="F359" s="16">
        <v>0</v>
      </c>
      <c r="G359" s="16">
        <f t="shared" ref="G359" si="71">I357-I359</f>
        <v>0</v>
      </c>
      <c r="H359" s="16">
        <v>0</v>
      </c>
      <c r="I359" s="16">
        <v>0</v>
      </c>
      <c r="K359" s="23" t="str">
        <f>'Olieforbrug, TJ'!M359</f>
        <v>August</v>
      </c>
    </row>
    <row r="360" spans="1:11" x14ac:dyDescent="0.25">
      <c r="A360" s="23" t="str">
        <f>'Olieforbrug, TJ'!A360</f>
        <v>September</v>
      </c>
      <c r="C360" s="16">
        <v>0</v>
      </c>
      <c r="D360" s="16">
        <v>0</v>
      </c>
      <c r="E360" s="16">
        <v>0</v>
      </c>
      <c r="F360" s="16">
        <v>0</v>
      </c>
      <c r="G360" s="16">
        <f t="shared" ref="G360" si="72">I358-I360</f>
        <v>0</v>
      </c>
      <c r="H360" s="16">
        <v>0</v>
      </c>
      <c r="I360" s="16">
        <v>0</v>
      </c>
      <c r="K360" s="23" t="str">
        <f>'Olieforbrug, TJ'!M360</f>
        <v>September</v>
      </c>
    </row>
    <row r="361" spans="1:11" x14ac:dyDescent="0.25">
      <c r="A361" s="23" t="str">
        <f>'Olieforbrug, TJ'!A361</f>
        <v>Oktober</v>
      </c>
      <c r="C361" s="16">
        <v>0</v>
      </c>
      <c r="D361" s="16">
        <v>0</v>
      </c>
      <c r="E361" s="16">
        <v>0</v>
      </c>
      <c r="F361" s="16">
        <v>0</v>
      </c>
      <c r="G361" s="16">
        <f t="shared" ref="G361" si="73">I359-I361</f>
        <v>0</v>
      </c>
      <c r="H361" s="16">
        <v>0</v>
      </c>
      <c r="I361" s="16">
        <v>0</v>
      </c>
      <c r="K361" s="23" t="str">
        <f>'Olieforbrug, TJ'!M361</f>
        <v>October</v>
      </c>
    </row>
    <row r="362" spans="1:11" x14ac:dyDescent="0.25">
      <c r="A362" s="23" t="str">
        <f>'Olieforbrug, TJ'!A362</f>
        <v>November</v>
      </c>
      <c r="C362" s="16">
        <v>0</v>
      </c>
      <c r="D362" s="16">
        <v>0</v>
      </c>
      <c r="E362" s="16">
        <v>0</v>
      </c>
      <c r="F362" s="16">
        <v>0</v>
      </c>
      <c r="G362" s="16">
        <f t="shared" ref="G362" si="74">I360-I362</f>
        <v>0</v>
      </c>
      <c r="H362" s="16">
        <v>0</v>
      </c>
      <c r="I362" s="16">
        <v>0</v>
      </c>
      <c r="K362" s="23" t="str">
        <f>'Olieforbrug, TJ'!M362</f>
        <v>November</v>
      </c>
    </row>
    <row r="363" spans="1:11" ht="13" thickBot="1" x14ac:dyDescent="0.3">
      <c r="A363" s="41" t="str">
        <f>'Olieforbrug, TJ'!A363</f>
        <v>December</v>
      </c>
      <c r="C363" s="42">
        <v>0</v>
      </c>
      <c r="D363" s="42">
        <v>0</v>
      </c>
      <c r="E363" s="42">
        <v>0</v>
      </c>
      <c r="F363" s="42">
        <v>0</v>
      </c>
      <c r="G363" s="42">
        <f t="shared" ref="G363" si="75">I361-I363</f>
        <v>0</v>
      </c>
      <c r="H363" s="42">
        <v>0</v>
      </c>
      <c r="I363" s="42">
        <v>0</v>
      </c>
      <c r="J363" s="2"/>
      <c r="K363" s="43" t="str">
        <f>'Olieforbrug, TJ'!M363</f>
        <v>December</v>
      </c>
    </row>
    <row r="364" spans="1:11" ht="13" x14ac:dyDescent="0.3">
      <c r="A364" s="37">
        <v>2019</v>
      </c>
      <c r="B364" s="15"/>
      <c r="C364" s="16"/>
      <c r="D364" s="16"/>
      <c r="E364" s="16"/>
      <c r="F364" s="16"/>
      <c r="G364" s="16"/>
      <c r="H364" s="16"/>
      <c r="I364" s="16"/>
      <c r="K364" s="37">
        <v>2019</v>
      </c>
    </row>
    <row r="365" spans="1:11" x14ac:dyDescent="0.25">
      <c r="A365" s="23" t="str">
        <f>'Olieforbrug, TJ'!A365</f>
        <v>Januar</v>
      </c>
      <c r="C365" s="16">
        <v>0</v>
      </c>
      <c r="D365" s="16">
        <v>0</v>
      </c>
      <c r="E365" s="16">
        <v>0</v>
      </c>
      <c r="F365" s="16">
        <v>0</v>
      </c>
      <c r="G365" s="16">
        <f>I363-I365</f>
        <v>0</v>
      </c>
      <c r="H365" s="16">
        <v>0</v>
      </c>
      <c r="I365" s="16">
        <v>0</v>
      </c>
      <c r="K365" s="23" t="str">
        <f>'Olieforbrug, TJ'!M365</f>
        <v>January</v>
      </c>
    </row>
    <row r="366" spans="1:11" x14ac:dyDescent="0.25">
      <c r="A366" s="23" t="str">
        <f>'Olieforbrug, TJ'!A366</f>
        <v>Februar</v>
      </c>
      <c r="C366" s="16">
        <v>0</v>
      </c>
      <c r="D366" s="16">
        <v>0</v>
      </c>
      <c r="E366" s="16">
        <v>0</v>
      </c>
      <c r="F366" s="16">
        <v>0</v>
      </c>
      <c r="G366" s="16">
        <f>I365-I366</f>
        <v>0</v>
      </c>
      <c r="H366" s="16">
        <v>0</v>
      </c>
      <c r="I366" s="16">
        <v>0</v>
      </c>
      <c r="K366" s="23" t="str">
        <f>'Olieforbrug, TJ'!M366</f>
        <v>February</v>
      </c>
    </row>
    <row r="367" spans="1:11" x14ac:dyDescent="0.25">
      <c r="A367" s="23" t="str">
        <f>'Olieforbrug, TJ'!A367</f>
        <v>Marts</v>
      </c>
      <c r="C367" s="16">
        <v>0</v>
      </c>
      <c r="D367" s="16">
        <v>0</v>
      </c>
      <c r="E367" s="16">
        <v>0</v>
      </c>
      <c r="F367" s="16">
        <v>0</v>
      </c>
      <c r="G367" s="16">
        <f t="shared" ref="G367" si="76">I366-I367</f>
        <v>0</v>
      </c>
      <c r="H367" s="16">
        <v>0</v>
      </c>
      <c r="I367" s="16">
        <v>0</v>
      </c>
      <c r="K367" s="23" t="str">
        <f>'Olieforbrug, TJ'!M367</f>
        <v>March</v>
      </c>
    </row>
    <row r="368" spans="1:11" x14ac:dyDescent="0.25">
      <c r="A368" s="23" t="str">
        <f>'Olieforbrug, TJ'!A368</f>
        <v>April</v>
      </c>
      <c r="C368" s="16">
        <v>0</v>
      </c>
      <c r="D368" s="16">
        <v>0</v>
      </c>
      <c r="E368" s="16">
        <v>0</v>
      </c>
      <c r="F368" s="16">
        <v>0</v>
      </c>
      <c r="G368" s="16">
        <f t="shared" ref="G368" si="77">I367-I368</f>
        <v>0</v>
      </c>
      <c r="H368" s="16">
        <v>0</v>
      </c>
      <c r="I368" s="16">
        <v>0</v>
      </c>
      <c r="K368" s="23" t="str">
        <f>'Olieforbrug, TJ'!M368</f>
        <v>April</v>
      </c>
    </row>
    <row r="369" spans="1:11" x14ac:dyDescent="0.25">
      <c r="A369" s="23" t="str">
        <f>'Olieforbrug, TJ'!A369</f>
        <v>Maj</v>
      </c>
      <c r="C369" s="16">
        <v>0</v>
      </c>
      <c r="D369" s="16">
        <v>0</v>
      </c>
      <c r="E369" s="16">
        <v>0</v>
      </c>
      <c r="F369" s="16">
        <v>0</v>
      </c>
      <c r="G369" s="16">
        <f t="shared" ref="G369" si="78">I368-I369</f>
        <v>0</v>
      </c>
      <c r="H369" s="16">
        <v>0</v>
      </c>
      <c r="I369" s="16">
        <v>0</v>
      </c>
      <c r="K369" s="23" t="str">
        <f>'Olieforbrug, TJ'!M369</f>
        <v>May</v>
      </c>
    </row>
    <row r="370" spans="1:11" x14ac:dyDescent="0.25">
      <c r="A370" s="23" t="str">
        <f>'Olieforbrug, TJ'!A370</f>
        <v>Juni</v>
      </c>
      <c r="C370" s="16">
        <v>0</v>
      </c>
      <c r="D370" s="16">
        <v>0</v>
      </c>
      <c r="E370" s="16">
        <v>0</v>
      </c>
      <c r="F370" s="16">
        <v>0</v>
      </c>
      <c r="G370" s="16">
        <f t="shared" ref="G370" si="79">I369-I370</f>
        <v>0</v>
      </c>
      <c r="H370" s="16">
        <v>0</v>
      </c>
      <c r="I370" s="16">
        <v>0</v>
      </c>
      <c r="K370" s="23" t="str">
        <f>'Olieforbrug, TJ'!M370</f>
        <v>June</v>
      </c>
    </row>
    <row r="371" spans="1:11" x14ac:dyDescent="0.25">
      <c r="A371" s="23" t="str">
        <f>'Olieforbrug, TJ'!A371</f>
        <v>Juli</v>
      </c>
      <c r="C371" s="16">
        <v>0</v>
      </c>
      <c r="D371" s="16">
        <v>0</v>
      </c>
      <c r="E371" s="16">
        <v>0</v>
      </c>
      <c r="F371" s="16">
        <v>0</v>
      </c>
      <c r="G371" s="16">
        <f t="shared" ref="G371" si="80">I370-I371</f>
        <v>0</v>
      </c>
      <c r="H371" s="16">
        <v>0</v>
      </c>
      <c r="I371" s="16">
        <v>0</v>
      </c>
      <c r="K371" s="23" t="str">
        <f>'Olieforbrug, TJ'!M371</f>
        <v>July</v>
      </c>
    </row>
    <row r="372" spans="1:11" x14ac:dyDescent="0.25">
      <c r="A372" s="23" t="str">
        <f>'Olieforbrug, TJ'!A372</f>
        <v>August</v>
      </c>
      <c r="C372" s="16">
        <v>0</v>
      </c>
      <c r="D372" s="16">
        <v>0</v>
      </c>
      <c r="E372" s="16">
        <v>0</v>
      </c>
      <c r="F372" s="16">
        <v>0</v>
      </c>
      <c r="G372" s="16">
        <f t="shared" ref="G372" si="81">I371-I372</f>
        <v>0</v>
      </c>
      <c r="H372" s="16">
        <v>0</v>
      </c>
      <c r="I372" s="16">
        <v>0</v>
      </c>
      <c r="K372" s="23" t="str">
        <f>'Olieforbrug, TJ'!M372</f>
        <v>August</v>
      </c>
    </row>
    <row r="373" spans="1:11" x14ac:dyDescent="0.25">
      <c r="A373" s="23" t="str">
        <f>'Olieforbrug, TJ'!A373</f>
        <v>September</v>
      </c>
      <c r="C373" s="16">
        <v>0</v>
      </c>
      <c r="D373" s="16">
        <v>0</v>
      </c>
      <c r="E373" s="16">
        <v>0</v>
      </c>
      <c r="F373" s="16">
        <v>0</v>
      </c>
      <c r="G373" s="16">
        <f t="shared" ref="G373" si="82">I372-I373</f>
        <v>0</v>
      </c>
      <c r="H373" s="16">
        <v>0</v>
      </c>
      <c r="I373" s="16">
        <v>0</v>
      </c>
      <c r="K373" s="23" t="str">
        <f>'Olieforbrug, TJ'!M373</f>
        <v>September</v>
      </c>
    </row>
    <row r="374" spans="1:11" x14ac:dyDescent="0.25">
      <c r="A374" s="23" t="str">
        <f>'Olieforbrug, TJ'!A374</f>
        <v>Oktober</v>
      </c>
      <c r="C374" s="16">
        <v>0</v>
      </c>
      <c r="D374" s="16">
        <v>0</v>
      </c>
      <c r="E374" s="16">
        <v>0</v>
      </c>
      <c r="F374" s="16">
        <v>0</v>
      </c>
      <c r="G374" s="16">
        <f t="shared" ref="G374" si="83">I373-I374</f>
        <v>0</v>
      </c>
      <c r="H374" s="16">
        <v>0</v>
      </c>
      <c r="I374" s="16">
        <v>0</v>
      </c>
      <c r="K374" s="23" t="str">
        <f>'Olieforbrug, TJ'!M374</f>
        <v>October</v>
      </c>
    </row>
    <row r="375" spans="1:11" x14ac:dyDescent="0.25">
      <c r="A375" s="23" t="str">
        <f>'Olieforbrug, TJ'!A375</f>
        <v>November</v>
      </c>
      <c r="C375" s="16">
        <v>0</v>
      </c>
      <c r="D375" s="16">
        <v>0</v>
      </c>
      <c r="E375" s="16">
        <v>0</v>
      </c>
      <c r="F375" s="16">
        <v>0</v>
      </c>
      <c r="G375" s="16">
        <f t="shared" ref="G375" si="84">I374-I375</f>
        <v>0</v>
      </c>
      <c r="H375" s="16">
        <v>0</v>
      </c>
      <c r="I375" s="16">
        <v>0</v>
      </c>
      <c r="K375" s="23" t="str">
        <f>'Olieforbrug, TJ'!M375</f>
        <v>November</v>
      </c>
    </row>
    <row r="376" spans="1:11" ht="13" thickBot="1" x14ac:dyDescent="0.3">
      <c r="A376" s="41" t="str">
        <f>'Olieforbrug, TJ'!A376</f>
        <v>December</v>
      </c>
      <c r="C376" s="42">
        <v>0</v>
      </c>
      <c r="D376" s="42">
        <v>0</v>
      </c>
      <c r="E376" s="42">
        <v>0</v>
      </c>
      <c r="F376" s="42">
        <v>0</v>
      </c>
      <c r="G376" s="42">
        <f t="shared" ref="G376" si="85">I375-I376</f>
        <v>0</v>
      </c>
      <c r="H376" s="42">
        <v>0</v>
      </c>
      <c r="I376" s="42">
        <v>0</v>
      </c>
      <c r="J376" s="2"/>
      <c r="K376" s="43" t="str">
        <f>'Olieforbrug, TJ'!M376</f>
        <v>December</v>
      </c>
    </row>
    <row r="377" spans="1:11" ht="13" x14ac:dyDescent="0.3">
      <c r="A377" s="37">
        <v>2020</v>
      </c>
      <c r="B377" s="15"/>
      <c r="C377" s="16"/>
      <c r="D377" s="16"/>
      <c r="E377" s="16"/>
      <c r="F377" s="16"/>
      <c r="G377" s="16"/>
      <c r="H377" s="16"/>
      <c r="I377" s="16"/>
      <c r="K377" s="37">
        <v>2020</v>
      </c>
    </row>
    <row r="378" spans="1:11" x14ac:dyDescent="0.25">
      <c r="A378" s="23" t="str">
        <f>'Olieforbrug, TJ'!A378</f>
        <v>Januar</v>
      </c>
      <c r="C378" s="16">
        <v>0</v>
      </c>
      <c r="D378" s="16">
        <v>0</v>
      </c>
      <c r="E378" s="16">
        <v>0</v>
      </c>
      <c r="F378" s="16">
        <v>0</v>
      </c>
      <c r="G378" s="16">
        <f>I376-I378</f>
        <v>0</v>
      </c>
      <c r="H378" s="16">
        <v>0</v>
      </c>
      <c r="I378" s="16">
        <v>0</v>
      </c>
      <c r="K378" s="23" t="str">
        <f>'Olieforbrug, TJ'!M378</f>
        <v>January</v>
      </c>
    </row>
    <row r="379" spans="1:11" x14ac:dyDescent="0.25">
      <c r="A379" s="23" t="str">
        <f>'Olieforbrug, TJ'!A379</f>
        <v>Februar</v>
      </c>
      <c r="C379" s="16">
        <v>0</v>
      </c>
      <c r="D379" s="16">
        <v>0</v>
      </c>
      <c r="E379" s="16">
        <v>0</v>
      </c>
      <c r="F379" s="16">
        <v>0</v>
      </c>
      <c r="G379" s="16">
        <f t="shared" ref="G379:G383" si="86">I378-I379</f>
        <v>0</v>
      </c>
      <c r="H379" s="16">
        <v>0</v>
      </c>
      <c r="I379" s="16">
        <v>0</v>
      </c>
      <c r="K379" s="23" t="str">
        <f>'Olieforbrug, TJ'!M379</f>
        <v>February</v>
      </c>
    </row>
    <row r="380" spans="1:11" x14ac:dyDescent="0.25">
      <c r="A380" s="23" t="str">
        <f>'Olieforbrug, TJ'!A380</f>
        <v>Marts</v>
      </c>
      <c r="C380" s="16">
        <v>0</v>
      </c>
      <c r="D380" s="16">
        <v>0</v>
      </c>
      <c r="E380" s="16">
        <v>0</v>
      </c>
      <c r="F380" s="16">
        <v>0</v>
      </c>
      <c r="G380" s="16">
        <f t="shared" si="86"/>
        <v>0</v>
      </c>
      <c r="H380" s="16">
        <v>0</v>
      </c>
      <c r="I380" s="16">
        <v>0</v>
      </c>
      <c r="K380" s="23" t="str">
        <f>'Olieforbrug, TJ'!M380</f>
        <v>March</v>
      </c>
    </row>
    <row r="381" spans="1:11" x14ac:dyDescent="0.25">
      <c r="A381" s="23" t="str">
        <f>'Olieforbrug, TJ'!A381</f>
        <v>April</v>
      </c>
      <c r="C381" s="16">
        <v>0</v>
      </c>
      <c r="D381" s="16">
        <v>0</v>
      </c>
      <c r="E381" s="16">
        <v>0</v>
      </c>
      <c r="F381" s="16">
        <v>0</v>
      </c>
      <c r="G381" s="16">
        <f t="shared" si="86"/>
        <v>0</v>
      </c>
      <c r="H381" s="16">
        <v>0</v>
      </c>
      <c r="I381" s="16">
        <v>0</v>
      </c>
      <c r="K381" s="23" t="str">
        <f>'Olieforbrug, TJ'!M381</f>
        <v>April</v>
      </c>
    </row>
    <row r="382" spans="1:11" x14ac:dyDescent="0.25">
      <c r="A382" s="23" t="str">
        <f>'Olieforbrug, TJ'!A382</f>
        <v>Maj</v>
      </c>
      <c r="C382" s="16">
        <v>0</v>
      </c>
      <c r="D382" s="16">
        <v>0</v>
      </c>
      <c r="E382" s="16">
        <v>0</v>
      </c>
      <c r="F382" s="16">
        <v>0</v>
      </c>
      <c r="G382" s="16">
        <f t="shared" si="86"/>
        <v>0</v>
      </c>
      <c r="H382" s="16">
        <v>0</v>
      </c>
      <c r="I382" s="16">
        <v>0</v>
      </c>
      <c r="K382" s="23" t="str">
        <f>'Olieforbrug, TJ'!M382</f>
        <v>May</v>
      </c>
    </row>
    <row r="383" spans="1:11" x14ac:dyDescent="0.25">
      <c r="A383" s="23" t="str">
        <f>'Olieforbrug, TJ'!A383</f>
        <v>Juni</v>
      </c>
      <c r="C383" s="16">
        <v>0</v>
      </c>
      <c r="D383" s="16">
        <v>0</v>
      </c>
      <c r="E383" s="16">
        <v>0</v>
      </c>
      <c r="F383" s="16">
        <v>0</v>
      </c>
      <c r="G383" s="16">
        <f t="shared" si="86"/>
        <v>0</v>
      </c>
      <c r="H383" s="16">
        <v>0</v>
      </c>
      <c r="I383" s="16">
        <v>0</v>
      </c>
      <c r="K383" s="23" t="str">
        <f>'Olieforbrug, TJ'!M383</f>
        <v>June</v>
      </c>
    </row>
    <row r="384" spans="1:11" x14ac:dyDescent="0.25">
      <c r="A384" s="23" t="str">
        <f>'Olieforbrug, TJ'!A384</f>
        <v>Juli</v>
      </c>
      <c r="C384" s="16">
        <v>0</v>
      </c>
      <c r="D384" s="16">
        <v>0</v>
      </c>
      <c r="E384" s="16">
        <v>0</v>
      </c>
      <c r="F384" s="16">
        <v>0</v>
      </c>
      <c r="G384" s="16">
        <f t="shared" ref="G384:G389" si="87">I383-I384</f>
        <v>0</v>
      </c>
      <c r="H384" s="16">
        <v>0</v>
      </c>
      <c r="I384" s="16">
        <v>0</v>
      </c>
      <c r="K384" s="23" t="str">
        <f>'Olieforbrug, TJ'!M384</f>
        <v>July</v>
      </c>
    </row>
    <row r="385" spans="1:11" x14ac:dyDescent="0.25">
      <c r="A385" s="23" t="str">
        <f>'Olieforbrug, TJ'!A385</f>
        <v>August</v>
      </c>
      <c r="C385" s="16">
        <v>0</v>
      </c>
      <c r="D385" s="16">
        <v>0</v>
      </c>
      <c r="E385" s="16">
        <v>0</v>
      </c>
      <c r="F385" s="16">
        <v>0</v>
      </c>
      <c r="G385" s="16">
        <f t="shared" si="87"/>
        <v>0</v>
      </c>
      <c r="H385" s="16">
        <v>0</v>
      </c>
      <c r="I385" s="16">
        <v>0</v>
      </c>
      <c r="K385" s="23" t="str">
        <f>'Olieforbrug, TJ'!M385</f>
        <v>August</v>
      </c>
    </row>
    <row r="386" spans="1:11" x14ac:dyDescent="0.25">
      <c r="A386" s="23" t="str">
        <f>'Olieforbrug, TJ'!A386</f>
        <v>September</v>
      </c>
      <c r="C386" s="16">
        <v>0</v>
      </c>
      <c r="D386" s="16">
        <v>0</v>
      </c>
      <c r="E386" s="16">
        <v>0</v>
      </c>
      <c r="F386" s="16">
        <v>0</v>
      </c>
      <c r="G386" s="16">
        <f t="shared" si="87"/>
        <v>0</v>
      </c>
      <c r="H386" s="16">
        <v>0</v>
      </c>
      <c r="I386" s="16">
        <v>0</v>
      </c>
      <c r="K386" s="23" t="str">
        <f>'Olieforbrug, TJ'!M386</f>
        <v>September</v>
      </c>
    </row>
    <row r="387" spans="1:11" x14ac:dyDescent="0.25">
      <c r="A387" s="23" t="str">
        <f>'Olieforbrug, TJ'!A387</f>
        <v>Oktober</v>
      </c>
      <c r="C387" s="16">
        <v>0</v>
      </c>
      <c r="D387" s="16">
        <v>0</v>
      </c>
      <c r="E387" s="16">
        <v>0</v>
      </c>
      <c r="F387" s="16">
        <v>0</v>
      </c>
      <c r="G387" s="16">
        <f t="shared" si="87"/>
        <v>0</v>
      </c>
      <c r="H387" s="16">
        <v>0</v>
      </c>
      <c r="I387" s="16">
        <v>0</v>
      </c>
      <c r="K387" s="23" t="str">
        <f>'Olieforbrug, TJ'!M387</f>
        <v>October</v>
      </c>
    </row>
    <row r="388" spans="1:11" x14ac:dyDescent="0.25">
      <c r="A388" s="23" t="str">
        <f>'Olieforbrug, TJ'!A388</f>
        <v>November</v>
      </c>
      <c r="C388" s="16">
        <v>0</v>
      </c>
      <c r="D388" s="16">
        <v>0</v>
      </c>
      <c r="E388" s="16">
        <v>0</v>
      </c>
      <c r="F388" s="16">
        <v>0</v>
      </c>
      <c r="G388" s="16">
        <f t="shared" si="87"/>
        <v>0</v>
      </c>
      <c r="H388" s="16">
        <v>0</v>
      </c>
      <c r="I388" s="16">
        <v>0</v>
      </c>
      <c r="K388" s="23" t="str">
        <f>'Olieforbrug, TJ'!M388</f>
        <v>November</v>
      </c>
    </row>
    <row r="389" spans="1:11" ht="13" thickBot="1" x14ac:dyDescent="0.3">
      <c r="A389" s="41" t="str">
        <f>'Olieforbrug, TJ'!A389</f>
        <v>December</v>
      </c>
      <c r="C389" s="42">
        <v>0</v>
      </c>
      <c r="D389" s="42">
        <v>0</v>
      </c>
      <c r="E389" s="42">
        <v>0</v>
      </c>
      <c r="F389" s="42">
        <v>0</v>
      </c>
      <c r="G389" s="42">
        <f t="shared" si="87"/>
        <v>0</v>
      </c>
      <c r="H389" s="42">
        <v>0</v>
      </c>
      <c r="I389" s="42">
        <v>0</v>
      </c>
      <c r="J389" s="2"/>
      <c r="K389" s="43" t="str">
        <f>'Olieforbrug, TJ'!M389</f>
        <v>December</v>
      </c>
    </row>
    <row r="390" spans="1:11" ht="13" x14ac:dyDescent="0.3">
      <c r="A390" s="37">
        <f>'Olieforbrug, TJ'!A390</f>
        <v>2021</v>
      </c>
      <c r="B390" s="15"/>
      <c r="C390" s="16"/>
      <c r="D390" s="16"/>
      <c r="E390" s="16"/>
      <c r="F390" s="16"/>
      <c r="G390" s="16"/>
      <c r="H390" s="16"/>
      <c r="I390" s="16"/>
      <c r="K390" s="37">
        <f>'Olieforbrug, TJ'!M390</f>
        <v>2021</v>
      </c>
    </row>
    <row r="391" spans="1:11" x14ac:dyDescent="0.25">
      <c r="A391" s="23" t="str">
        <f>'Olieforbrug, TJ'!A391</f>
        <v>Januar</v>
      </c>
      <c r="C391" s="16">
        <v>0</v>
      </c>
      <c r="D391" s="16">
        <v>0</v>
      </c>
      <c r="E391" s="16">
        <v>0</v>
      </c>
      <c r="F391" s="16">
        <v>0</v>
      </c>
      <c r="G391" s="16">
        <f t="shared" ref="G391:G396" si="88">I389-I391</f>
        <v>0</v>
      </c>
      <c r="H391" s="16">
        <v>0</v>
      </c>
      <c r="I391" s="16">
        <v>0</v>
      </c>
      <c r="K391" s="23" t="str">
        <f>'Olieforbrug, TJ'!M391</f>
        <v>January</v>
      </c>
    </row>
    <row r="392" spans="1:11" x14ac:dyDescent="0.25">
      <c r="A392" s="23" t="str">
        <f>'Olieforbrug, TJ'!A392</f>
        <v>Februar</v>
      </c>
      <c r="C392" s="16">
        <v>0</v>
      </c>
      <c r="D392" s="16">
        <v>0</v>
      </c>
      <c r="E392" s="16">
        <v>0</v>
      </c>
      <c r="F392" s="16">
        <v>0</v>
      </c>
      <c r="G392" s="16">
        <f t="shared" si="88"/>
        <v>0</v>
      </c>
      <c r="H392" s="16">
        <v>0</v>
      </c>
      <c r="I392" s="16">
        <v>0</v>
      </c>
      <c r="K392" s="23" t="str">
        <f>'Olieforbrug, TJ'!M392</f>
        <v>February</v>
      </c>
    </row>
    <row r="393" spans="1:11" x14ac:dyDescent="0.25">
      <c r="A393" s="23" t="str">
        <f>'Olieforbrug, TJ'!A393</f>
        <v>Marts</v>
      </c>
      <c r="C393" s="16">
        <v>0</v>
      </c>
      <c r="D393" s="16">
        <v>0</v>
      </c>
      <c r="E393" s="16">
        <v>0</v>
      </c>
      <c r="F393" s="16">
        <v>0</v>
      </c>
      <c r="G393" s="16">
        <f t="shared" si="88"/>
        <v>0</v>
      </c>
      <c r="H393" s="16">
        <v>0</v>
      </c>
      <c r="I393" s="16">
        <v>0</v>
      </c>
      <c r="K393" s="23" t="str">
        <f>'Olieforbrug, TJ'!M393</f>
        <v>March</v>
      </c>
    </row>
    <row r="394" spans="1:11" x14ac:dyDescent="0.25">
      <c r="A394" s="23" t="str">
        <f>'Olieforbrug, TJ'!A394</f>
        <v>April</v>
      </c>
      <c r="C394" s="16">
        <v>0</v>
      </c>
      <c r="D394" s="16">
        <v>0</v>
      </c>
      <c r="E394" s="16">
        <v>0</v>
      </c>
      <c r="F394" s="16">
        <v>0</v>
      </c>
      <c r="G394" s="16">
        <f t="shared" si="88"/>
        <v>0</v>
      </c>
      <c r="H394" s="16">
        <v>0</v>
      </c>
      <c r="I394" s="16">
        <v>0</v>
      </c>
      <c r="K394" s="23" t="str">
        <f>'Olieforbrug, TJ'!M394</f>
        <v>April</v>
      </c>
    </row>
    <row r="395" spans="1:11" x14ac:dyDescent="0.25">
      <c r="A395" s="23" t="str">
        <f>'Olieforbrug, TJ'!A395</f>
        <v>Maj</v>
      </c>
      <c r="C395" s="16">
        <v>0</v>
      </c>
      <c r="D395" s="16">
        <v>0</v>
      </c>
      <c r="E395" s="16">
        <v>0</v>
      </c>
      <c r="F395" s="16">
        <v>0</v>
      </c>
      <c r="G395" s="16">
        <f t="shared" si="88"/>
        <v>0</v>
      </c>
      <c r="H395" s="16">
        <v>0</v>
      </c>
      <c r="I395" s="16">
        <v>0</v>
      </c>
      <c r="K395" s="23" t="str">
        <f>'Olieforbrug, TJ'!M395</f>
        <v>May</v>
      </c>
    </row>
    <row r="396" spans="1:11" x14ac:dyDescent="0.25">
      <c r="A396" s="23" t="str">
        <f>'Olieforbrug, TJ'!A396</f>
        <v>Juni</v>
      </c>
      <c r="C396" s="16">
        <v>0</v>
      </c>
      <c r="D396" s="16">
        <v>0</v>
      </c>
      <c r="E396" s="16">
        <v>0</v>
      </c>
      <c r="F396" s="16">
        <v>0</v>
      </c>
      <c r="G396" s="16">
        <f t="shared" si="88"/>
        <v>0</v>
      </c>
      <c r="H396" s="16">
        <v>0</v>
      </c>
      <c r="I396" s="16">
        <v>0</v>
      </c>
      <c r="K396" s="23" t="str">
        <f>'Olieforbrug, TJ'!M396</f>
        <v>June</v>
      </c>
    </row>
    <row r="397" spans="1:11" x14ac:dyDescent="0.25">
      <c r="A397" s="23" t="str">
        <f>'Olieforbrug, TJ'!A397</f>
        <v>Juli</v>
      </c>
      <c r="C397" s="16">
        <v>0</v>
      </c>
      <c r="D397" s="16">
        <v>0</v>
      </c>
      <c r="E397" s="16">
        <v>0</v>
      </c>
      <c r="F397" s="16">
        <v>0</v>
      </c>
      <c r="G397" s="16">
        <f t="shared" ref="G397" si="89">I395-I397</f>
        <v>0</v>
      </c>
      <c r="H397" s="16">
        <v>0</v>
      </c>
      <c r="I397" s="16">
        <v>0</v>
      </c>
      <c r="K397" s="23" t="str">
        <f>'Olieforbrug, TJ'!M397</f>
        <v>July</v>
      </c>
    </row>
    <row r="398" spans="1:11" x14ac:dyDescent="0.25">
      <c r="A398" s="23" t="str">
        <f>'Olieforbrug, TJ'!A398</f>
        <v>August</v>
      </c>
      <c r="C398" s="16">
        <v>0</v>
      </c>
      <c r="D398" s="16">
        <v>0</v>
      </c>
      <c r="E398" s="16">
        <v>0</v>
      </c>
      <c r="F398" s="16">
        <v>0</v>
      </c>
      <c r="G398" s="16">
        <f t="shared" ref="G398" si="90">I396-I398</f>
        <v>0</v>
      </c>
      <c r="H398" s="16">
        <v>0</v>
      </c>
      <c r="I398" s="16">
        <v>0</v>
      </c>
      <c r="K398" s="23" t="str">
        <f>'Olieforbrug, TJ'!M398</f>
        <v>August</v>
      </c>
    </row>
  </sheetData>
  <phoneticPr fontId="2" type="noConversion"/>
  <pageMargins left="0.75" right="0.75" top="1" bottom="1" header="0.5" footer="0.5"/>
  <headerFooter alignWithMargins="0"/>
  <ignoredErrors>
    <ignoredError sqref="C43:H45 C47:H67 C46:H46 C69:I101 C102:H102 C104:I105 C106:H106 C42:I42 C107:I107 C109:I110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>
    <tabColor indexed="42"/>
  </sheetPr>
  <dimension ref="A1:P398"/>
  <sheetViews>
    <sheetView zoomScale="80" zoomScaleNormal="80" workbookViewId="0">
      <pane xSplit="2" ySplit="5" topLeftCell="C6" activePane="bottomRight" state="frozen"/>
      <selection activeCell="K17" sqref="K17:K20"/>
      <selection pane="topRight" activeCell="K17" sqref="K17:K20"/>
      <selection pane="bottomLeft" activeCell="K17" sqref="K17:K20"/>
      <selection pane="bottomRight" activeCell="I32" sqref="I32"/>
    </sheetView>
  </sheetViews>
  <sheetFormatPr defaultRowHeight="12.5" x14ac:dyDescent="0.25"/>
  <cols>
    <col min="1" max="1" width="20.7265625" customWidth="1"/>
    <col min="2" max="2" width="9.7265625" customWidth="1"/>
    <col min="3" max="3" width="15.26953125" style="3" customWidth="1"/>
    <col min="4" max="5" width="12.26953125" style="3" customWidth="1"/>
    <col min="6" max="6" width="14.81640625" style="3" bestFit="1" customWidth="1"/>
    <col min="7" max="7" width="14" style="3" customWidth="1"/>
    <col min="8" max="8" width="20.7265625" style="3" customWidth="1"/>
    <col min="9" max="9" width="20.26953125" style="3" customWidth="1"/>
    <col min="10" max="10" width="5" customWidth="1"/>
    <col min="11" max="11" width="3.453125" customWidth="1"/>
    <col min="12" max="12" width="17.81640625" bestFit="1" customWidth="1"/>
    <col min="14" max="14" width="20.7265625" customWidth="1"/>
    <col min="15" max="15" width="9.7265625" customWidth="1"/>
  </cols>
  <sheetData>
    <row r="1" spans="1:16" x14ac:dyDescent="0.25">
      <c r="A1" s="1" t="s">
        <v>17</v>
      </c>
      <c r="B1" s="1"/>
      <c r="C1"/>
      <c r="D1"/>
      <c r="E1"/>
      <c r="F1"/>
      <c r="G1"/>
      <c r="H1"/>
      <c r="I1"/>
      <c r="M1" s="4"/>
      <c r="N1" s="59" t="s">
        <v>79</v>
      </c>
      <c r="O1" s="27"/>
    </row>
    <row r="2" spans="1:16" x14ac:dyDescent="0.25">
      <c r="A2" s="1" t="s">
        <v>31</v>
      </c>
      <c r="B2" s="1"/>
      <c r="C2"/>
      <c r="D2"/>
      <c r="E2"/>
      <c r="F2"/>
      <c r="G2"/>
      <c r="H2"/>
      <c r="I2"/>
      <c r="N2" s="27" t="s">
        <v>66</v>
      </c>
      <c r="O2" s="27"/>
    </row>
    <row r="4" spans="1:16" ht="13" thickBot="1" x14ac:dyDescent="0.3">
      <c r="A4" s="5"/>
      <c r="C4" s="30" t="s">
        <v>8</v>
      </c>
      <c r="D4" s="30" t="s">
        <v>2</v>
      </c>
      <c r="E4" s="30" t="s">
        <v>3</v>
      </c>
      <c r="F4" s="30" t="s">
        <v>4</v>
      </c>
      <c r="G4" s="30" t="s">
        <v>5</v>
      </c>
      <c r="H4" s="30" t="s">
        <v>6</v>
      </c>
      <c r="I4" s="30" t="s">
        <v>7</v>
      </c>
      <c r="J4" s="23"/>
      <c r="K4" s="23"/>
      <c r="L4" s="31" t="s">
        <v>30</v>
      </c>
      <c r="N4" s="5"/>
    </row>
    <row r="5" spans="1:16" ht="13" thickBot="1" x14ac:dyDescent="0.3">
      <c r="A5" s="18"/>
      <c r="C5" s="28" t="s">
        <v>32</v>
      </c>
      <c r="D5" s="28" t="s">
        <v>33</v>
      </c>
      <c r="E5" s="28" t="s">
        <v>34</v>
      </c>
      <c r="F5" s="29" t="s">
        <v>35</v>
      </c>
      <c r="G5" s="28" t="s">
        <v>36</v>
      </c>
      <c r="H5" s="29" t="s">
        <v>68</v>
      </c>
      <c r="I5" s="28" t="s">
        <v>38</v>
      </c>
      <c r="J5" s="23"/>
      <c r="K5" s="23"/>
      <c r="L5" s="31" t="s">
        <v>68</v>
      </c>
      <c r="N5" s="18"/>
    </row>
    <row r="6" spans="1:16" ht="13" x14ac:dyDescent="0.3">
      <c r="A6" s="21"/>
      <c r="C6" s="10"/>
      <c r="D6" s="10"/>
      <c r="E6" s="10"/>
      <c r="F6" s="10"/>
      <c r="G6" s="10"/>
      <c r="H6" s="10"/>
      <c r="I6" s="10"/>
    </row>
    <row r="7" spans="1:16" ht="13" x14ac:dyDescent="0.3">
      <c r="A7" s="22">
        <v>2005</v>
      </c>
      <c r="C7" s="3">
        <v>0</v>
      </c>
      <c r="D7" s="3">
        <v>227158</v>
      </c>
      <c r="E7" s="3">
        <v>911</v>
      </c>
      <c r="F7" s="3">
        <v>0</v>
      </c>
      <c r="G7" s="3">
        <v>-12084</v>
      </c>
      <c r="H7" s="3">
        <v>218014</v>
      </c>
      <c r="I7" s="3">
        <v>24254</v>
      </c>
      <c r="J7" s="3"/>
      <c r="K7" s="3"/>
      <c r="L7" s="3">
        <v>8025.112799999999</v>
      </c>
      <c r="N7" s="22">
        <v>2005</v>
      </c>
    </row>
    <row r="8" spans="1:16" ht="13" x14ac:dyDescent="0.3">
      <c r="A8" s="22">
        <v>2006</v>
      </c>
      <c r="C8" s="3">
        <v>0</v>
      </c>
      <c r="D8" s="3">
        <v>224224</v>
      </c>
      <c r="E8" s="3">
        <v>3095</v>
      </c>
      <c r="F8" s="3">
        <v>0</v>
      </c>
      <c r="G8" s="3">
        <v>6178</v>
      </c>
      <c r="H8" s="3">
        <v>230688</v>
      </c>
      <c r="I8" s="3">
        <v>18076</v>
      </c>
      <c r="J8" s="3"/>
      <c r="K8" s="3"/>
      <c r="L8" s="3">
        <v>9181.3823999999986</v>
      </c>
      <c r="N8" s="22">
        <v>2006</v>
      </c>
    </row>
    <row r="9" spans="1:16" ht="13" x14ac:dyDescent="0.3">
      <c r="A9" s="22">
        <v>2007</v>
      </c>
      <c r="C9" s="3">
        <v>0</v>
      </c>
      <c r="D9" s="3">
        <v>265854</v>
      </c>
      <c r="E9" s="3">
        <v>5604</v>
      </c>
      <c r="F9" s="3">
        <v>0</v>
      </c>
      <c r="G9" s="3">
        <v>-9339</v>
      </c>
      <c r="H9" s="3">
        <v>252569</v>
      </c>
      <c r="I9" s="3">
        <v>27415</v>
      </c>
      <c r="J9" s="3"/>
      <c r="K9" s="3"/>
      <c r="L9" s="3">
        <v>10052.246199999998</v>
      </c>
      <c r="N9" s="22">
        <v>2007</v>
      </c>
    </row>
    <row r="10" spans="1:16" ht="13" x14ac:dyDescent="0.3">
      <c r="A10" s="22">
        <v>2008</v>
      </c>
      <c r="C10" s="3">
        <v>0</v>
      </c>
      <c r="D10" s="3">
        <v>209079</v>
      </c>
      <c r="E10" s="3">
        <v>7852</v>
      </c>
      <c r="F10" s="3">
        <v>0</v>
      </c>
      <c r="G10" s="3">
        <v>8198</v>
      </c>
      <c r="H10" s="3">
        <v>210435</v>
      </c>
      <c r="I10" s="3">
        <v>19217</v>
      </c>
      <c r="J10" s="3"/>
      <c r="K10" s="3"/>
      <c r="L10" s="3">
        <v>8375.3129999999983</v>
      </c>
      <c r="N10" s="22">
        <v>2008</v>
      </c>
    </row>
    <row r="11" spans="1:16" ht="13" x14ac:dyDescent="0.3">
      <c r="A11" s="22">
        <v>2009</v>
      </c>
      <c r="C11" s="3">
        <v>0</v>
      </c>
      <c r="D11" s="3">
        <v>205536</v>
      </c>
      <c r="E11" s="3">
        <v>4187</v>
      </c>
      <c r="F11" s="3">
        <v>0</v>
      </c>
      <c r="G11" s="3">
        <v>3723</v>
      </c>
      <c r="H11" s="3">
        <v>200378</v>
      </c>
      <c r="I11" s="3">
        <v>15494</v>
      </c>
      <c r="J11" s="3"/>
      <c r="K11" s="3"/>
      <c r="L11" s="3">
        <v>7975.0443999999998</v>
      </c>
      <c r="N11" s="22">
        <v>2009</v>
      </c>
    </row>
    <row r="12" spans="1:16" ht="13" x14ac:dyDescent="0.3">
      <c r="A12" s="22">
        <v>2010</v>
      </c>
      <c r="C12" s="3">
        <v>0</v>
      </c>
      <c r="D12" s="3">
        <v>222064</v>
      </c>
      <c r="E12" s="3">
        <v>3165</v>
      </c>
      <c r="F12" s="3">
        <v>0</v>
      </c>
      <c r="G12" s="3">
        <v>-5271</v>
      </c>
      <c r="H12" s="3">
        <v>213409</v>
      </c>
      <c r="I12" s="3">
        <v>20765</v>
      </c>
      <c r="J12" s="3"/>
      <c r="K12" s="3"/>
      <c r="L12" s="3">
        <v>8493.6781999999985</v>
      </c>
      <c r="N12" s="22">
        <v>2010</v>
      </c>
    </row>
    <row r="13" spans="1:16" ht="13" x14ac:dyDescent="0.3">
      <c r="A13" s="22">
        <v>2011</v>
      </c>
      <c r="C13" s="3">
        <v>0</v>
      </c>
      <c r="D13" s="3">
        <v>247716</v>
      </c>
      <c r="E13" s="3">
        <v>4908</v>
      </c>
      <c r="F13" s="3">
        <v>0</v>
      </c>
      <c r="G13" s="3">
        <v>4224</v>
      </c>
      <c r="H13" s="3">
        <v>247245</v>
      </c>
      <c r="I13" s="3">
        <v>16541</v>
      </c>
      <c r="J13" s="3"/>
      <c r="K13" s="3"/>
      <c r="L13" s="3">
        <v>9840.3509999999987</v>
      </c>
      <c r="N13" s="22">
        <v>2011</v>
      </c>
    </row>
    <row r="14" spans="1:16" ht="13" x14ac:dyDescent="0.3">
      <c r="A14" s="22">
        <v>2012</v>
      </c>
      <c r="C14" s="3">
        <v>0</v>
      </c>
      <c r="D14" s="3">
        <v>228273</v>
      </c>
      <c r="E14" s="3">
        <v>5074</v>
      </c>
      <c r="F14" s="3">
        <v>0</v>
      </c>
      <c r="G14" s="3">
        <v>1588</v>
      </c>
      <c r="H14" s="3">
        <v>225183</v>
      </c>
      <c r="I14" s="3">
        <v>14953</v>
      </c>
      <c r="J14" s="3"/>
      <c r="K14" s="3"/>
      <c r="L14" s="3">
        <v>8962.2833999999984</v>
      </c>
      <c r="N14" s="22">
        <v>2012</v>
      </c>
      <c r="P14" s="3"/>
    </row>
    <row r="15" spans="1:16" ht="12.75" customHeight="1" x14ac:dyDescent="0.3">
      <c r="A15" s="22">
        <v>2013</v>
      </c>
      <c r="C15" s="3">
        <v>0</v>
      </c>
      <c r="D15" s="3">
        <v>218067</v>
      </c>
      <c r="E15" s="3">
        <v>2780</v>
      </c>
      <c r="F15" s="3">
        <v>0</v>
      </c>
      <c r="G15" s="3">
        <v>6218</v>
      </c>
      <c r="H15" s="3">
        <v>226978</v>
      </c>
      <c r="I15" s="3">
        <v>8735</v>
      </c>
      <c r="J15" s="3"/>
      <c r="K15" s="22"/>
      <c r="L15" s="3">
        <v>9033.7243999999992</v>
      </c>
      <c r="M15" s="3"/>
      <c r="N15" s="22">
        <v>2013</v>
      </c>
      <c r="P15" s="3"/>
    </row>
    <row r="16" spans="1:16" ht="12.75" customHeight="1" x14ac:dyDescent="0.3">
      <c r="A16" s="22">
        <v>2014</v>
      </c>
      <c r="C16" s="3">
        <f t="shared" ref="C16:H16" si="0">SUM(C89:C92)</f>
        <v>0</v>
      </c>
      <c r="D16" s="3">
        <f t="shared" si="0"/>
        <v>206590</v>
      </c>
      <c r="E16" s="3">
        <f t="shared" si="0"/>
        <v>760</v>
      </c>
      <c r="F16" s="3">
        <f t="shared" si="0"/>
        <v>0</v>
      </c>
      <c r="G16" s="3">
        <f t="shared" si="0"/>
        <v>-5248</v>
      </c>
      <c r="H16" s="3">
        <f t="shared" si="0"/>
        <v>216093</v>
      </c>
      <c r="I16" s="3">
        <f>I92</f>
        <v>13983</v>
      </c>
      <c r="J16" s="3"/>
      <c r="K16" s="22"/>
      <c r="L16" s="3">
        <f>SUM(L89:L92)</f>
        <v>8600.5013999999992</v>
      </c>
      <c r="M16" s="3"/>
      <c r="N16" s="22">
        <v>2014</v>
      </c>
      <c r="P16" s="3"/>
    </row>
    <row r="17" spans="1:16" ht="13" x14ac:dyDescent="0.3">
      <c r="A17" s="22">
        <v>2015</v>
      </c>
      <c r="C17" s="3">
        <f t="shared" ref="C17:G17" si="1">SUM(C94:C97)</f>
        <v>0</v>
      </c>
      <c r="D17" s="3">
        <f t="shared" si="1"/>
        <v>200056</v>
      </c>
      <c r="E17" s="3">
        <f t="shared" si="1"/>
        <v>0</v>
      </c>
      <c r="F17" s="3">
        <f t="shared" si="1"/>
        <v>0</v>
      </c>
      <c r="G17" s="3">
        <f t="shared" si="1"/>
        <v>2603</v>
      </c>
      <c r="H17" s="3">
        <f>SUM(H94:H97)</f>
        <v>220848</v>
      </c>
      <c r="I17" s="3">
        <f>I97</f>
        <v>11380</v>
      </c>
      <c r="J17" s="3"/>
      <c r="K17" s="3"/>
      <c r="L17" s="3">
        <f>SUM(L94:L97)</f>
        <v>8789.750399999999</v>
      </c>
      <c r="M17" s="3"/>
      <c r="N17" s="22">
        <v>2015</v>
      </c>
      <c r="P17" s="3"/>
    </row>
    <row r="18" spans="1:16" ht="13" x14ac:dyDescent="0.3">
      <c r="A18" s="22">
        <v>2016</v>
      </c>
      <c r="C18" s="3">
        <f>SUM(C99:C102)</f>
        <v>0</v>
      </c>
      <c r="D18" s="3">
        <f t="shared" ref="D18:L18" si="2">SUM(D99:D102)</f>
        <v>200405</v>
      </c>
      <c r="E18" s="3">
        <f t="shared" si="2"/>
        <v>0</v>
      </c>
      <c r="F18" s="3">
        <f t="shared" si="2"/>
        <v>0</v>
      </c>
      <c r="G18" s="3">
        <f t="shared" si="2"/>
        <v>-295</v>
      </c>
      <c r="H18" s="3">
        <f t="shared" si="2"/>
        <v>213996</v>
      </c>
      <c r="I18" s="3">
        <f>I102</f>
        <v>11675</v>
      </c>
      <c r="J18" s="3"/>
      <c r="K18" s="3"/>
      <c r="L18" s="3">
        <f t="shared" si="2"/>
        <v>8517.0407999999989</v>
      </c>
      <c r="M18" s="3"/>
      <c r="N18" s="22">
        <v>2016</v>
      </c>
      <c r="P18" s="3"/>
    </row>
    <row r="19" spans="1:16" ht="13" x14ac:dyDescent="0.3">
      <c r="A19" s="22">
        <v>2017</v>
      </c>
      <c r="C19" s="3">
        <f>SUM(C104:C107)</f>
        <v>0</v>
      </c>
      <c r="D19" s="3">
        <f t="shared" ref="D19:H19" si="3">SUM(D104:D107)</f>
        <v>197817</v>
      </c>
      <c r="E19" s="3">
        <f t="shared" si="3"/>
        <v>0</v>
      </c>
      <c r="F19" s="3">
        <f t="shared" si="3"/>
        <v>0</v>
      </c>
      <c r="G19" s="3">
        <f t="shared" si="3"/>
        <v>1158</v>
      </c>
      <c r="H19" s="3">
        <f t="shared" si="3"/>
        <v>217031</v>
      </c>
      <c r="I19" s="3">
        <f>I107</f>
        <v>10517</v>
      </c>
      <c r="J19" s="3"/>
      <c r="K19" s="65"/>
      <c r="L19" s="3">
        <f>SUM(L104:L107)</f>
        <v>8637.8338000000003</v>
      </c>
      <c r="M19" s="57"/>
      <c r="N19" s="22">
        <v>2017</v>
      </c>
    </row>
    <row r="20" spans="1:16" ht="13" x14ac:dyDescent="0.3">
      <c r="A20" s="22">
        <v>2018</v>
      </c>
      <c r="C20" s="3">
        <f>SUM(C109:C112)</f>
        <v>0</v>
      </c>
      <c r="D20" s="3">
        <f t="shared" ref="D20:H20" si="4">SUM(D109:D112)</f>
        <v>187022</v>
      </c>
      <c r="E20" s="3">
        <f t="shared" si="4"/>
        <v>0</v>
      </c>
      <c r="F20" s="3">
        <f t="shared" si="4"/>
        <v>0</v>
      </c>
      <c r="G20" s="3">
        <f t="shared" si="4"/>
        <v>3282</v>
      </c>
      <c r="H20" s="3">
        <f t="shared" si="4"/>
        <v>200366</v>
      </c>
      <c r="I20" s="3">
        <f>I112</f>
        <v>7235</v>
      </c>
      <c r="J20" s="3"/>
      <c r="L20" s="3">
        <f>SUM(L109:L112)</f>
        <v>7974.5667999999996</v>
      </c>
      <c r="M20" s="57"/>
      <c r="N20" s="22">
        <v>2018</v>
      </c>
    </row>
    <row r="21" spans="1:16" ht="13" x14ac:dyDescent="0.3">
      <c r="A21" s="22">
        <v>2019</v>
      </c>
      <c r="C21" s="3">
        <f>SUM(C114:C117)</f>
        <v>0</v>
      </c>
      <c r="D21" s="3">
        <f t="shared" ref="D21:H21" si="5">SUM(D114:D117)</f>
        <v>156774</v>
      </c>
      <c r="E21" s="3">
        <f t="shared" si="5"/>
        <v>0</v>
      </c>
      <c r="F21" s="3">
        <f t="shared" si="5"/>
        <v>0</v>
      </c>
      <c r="G21" s="3">
        <f t="shared" si="5"/>
        <v>-6541</v>
      </c>
      <c r="H21" s="3">
        <f t="shared" si="5"/>
        <v>180923</v>
      </c>
      <c r="I21" s="3">
        <f>SUM(I117)</f>
        <v>13776</v>
      </c>
      <c r="J21" s="3"/>
      <c r="L21" s="3">
        <f t="shared" ref="L21" si="6">SUM(L114:L117)</f>
        <v>7200.7353999999987</v>
      </c>
      <c r="M21" s="57"/>
      <c r="N21" s="22">
        <v>2019</v>
      </c>
    </row>
    <row r="22" spans="1:16" ht="13" x14ac:dyDescent="0.3">
      <c r="A22" s="22">
        <v>2020</v>
      </c>
      <c r="C22" s="3">
        <f>SUM(C119:C122)</f>
        <v>0</v>
      </c>
      <c r="D22" s="3">
        <f t="shared" ref="D22:G22" si="7">SUM(D119:D122)</f>
        <v>175715</v>
      </c>
      <c r="E22" s="3">
        <f t="shared" si="7"/>
        <v>0</v>
      </c>
      <c r="F22" s="3">
        <f t="shared" si="7"/>
        <v>0</v>
      </c>
      <c r="G22" s="3">
        <f t="shared" si="7"/>
        <v>-874</v>
      </c>
      <c r="H22" s="3">
        <f>SUM(H119:H122)</f>
        <v>192248</v>
      </c>
      <c r="I22" s="3">
        <f>SUM(I122)</f>
        <v>14650</v>
      </c>
      <c r="J22" s="3"/>
      <c r="L22" s="3">
        <f t="shared" ref="L22" si="8">SUM(L119:L122)</f>
        <v>7651.4704000000002</v>
      </c>
      <c r="M22" s="57"/>
      <c r="N22" s="22">
        <v>2020</v>
      </c>
    </row>
    <row r="23" spans="1:16" ht="12.75" customHeight="1" x14ac:dyDescent="0.25">
      <c r="A23" s="23"/>
      <c r="J23" s="3"/>
      <c r="K23" s="3"/>
      <c r="L23" s="3"/>
      <c r="M23" s="3"/>
    </row>
    <row r="24" spans="1:16" ht="12.75" customHeight="1" x14ac:dyDescent="0.3">
      <c r="A24" s="22" t="str">
        <f>'Olieforbrug, TJ'!A24</f>
        <v>Januar - august</v>
      </c>
      <c r="J24" s="3"/>
      <c r="K24" s="3"/>
      <c r="L24" s="3"/>
      <c r="M24" s="3"/>
      <c r="N24" s="22" t="str">
        <f>'Olieforbrug, TJ'!M24</f>
        <v>January -August</v>
      </c>
    </row>
    <row r="25" spans="1:16" ht="13" x14ac:dyDescent="0.3">
      <c r="A25" s="22">
        <f>'Olieforbrug, TJ'!A25</f>
        <v>2005</v>
      </c>
      <c r="C25" s="3">
        <f>SUM(C183:C190)</f>
        <v>0</v>
      </c>
      <c r="D25" s="3">
        <f t="shared" ref="D25:H25" si="9">SUM(D183:D190)</f>
        <v>138355</v>
      </c>
      <c r="E25" s="3">
        <f t="shared" si="9"/>
        <v>448</v>
      </c>
      <c r="F25" s="3">
        <f t="shared" si="9"/>
        <v>0</v>
      </c>
      <c r="G25" s="3">
        <f t="shared" si="9"/>
        <v>-9689</v>
      </c>
      <c r="H25" s="3">
        <f t="shared" si="9"/>
        <v>131764</v>
      </c>
      <c r="I25" s="3">
        <f>SUM(I190)</f>
        <v>21859</v>
      </c>
      <c r="J25" s="3"/>
      <c r="K25" s="3"/>
      <c r="L25" s="3">
        <f t="shared" ref="L25" si="10">SUM(L183:L190)</f>
        <v>5244.2071999999998</v>
      </c>
      <c r="M25" s="3"/>
      <c r="N25" s="22">
        <f>'Olieforbrug, TJ'!M25</f>
        <v>2005</v>
      </c>
    </row>
    <row r="26" spans="1:16" ht="13" x14ac:dyDescent="0.3">
      <c r="A26" s="22">
        <f>'Olieforbrug, TJ'!A26</f>
        <v>2006</v>
      </c>
      <c r="C26" s="3">
        <f>SUM(C196:C203)</f>
        <v>0</v>
      </c>
      <c r="D26" s="3">
        <f t="shared" ref="D26:H26" si="11">SUM(D196:D203)</f>
        <v>140469</v>
      </c>
      <c r="E26" s="3">
        <f t="shared" si="11"/>
        <v>1844</v>
      </c>
      <c r="F26" s="3">
        <f t="shared" si="11"/>
        <v>0</v>
      </c>
      <c r="G26" s="3">
        <f t="shared" si="11"/>
        <v>-4458</v>
      </c>
      <c r="H26" s="3">
        <f t="shared" si="11"/>
        <v>136882</v>
      </c>
      <c r="I26" s="3">
        <f>SUM(I203)</f>
        <v>28712</v>
      </c>
      <c r="J26" s="3"/>
      <c r="K26" s="3"/>
      <c r="L26" s="3">
        <f t="shared" ref="L26" si="12">SUM(L196:L203)</f>
        <v>5447.9035999999996</v>
      </c>
      <c r="M26" s="3"/>
      <c r="N26" s="22">
        <f>'Olieforbrug, TJ'!M26</f>
        <v>2006</v>
      </c>
    </row>
    <row r="27" spans="1:16" ht="13" x14ac:dyDescent="0.3">
      <c r="A27" s="22">
        <f>'Olieforbrug, TJ'!A27</f>
        <v>2007</v>
      </c>
      <c r="C27" s="3">
        <f>SUM(C209:C216)</f>
        <v>0</v>
      </c>
      <c r="D27" s="3">
        <f t="shared" ref="D27:H27" si="13">SUM(D209:D216)</f>
        <v>162108</v>
      </c>
      <c r="E27" s="3">
        <f t="shared" si="13"/>
        <v>3874</v>
      </c>
      <c r="F27" s="3">
        <f t="shared" si="13"/>
        <v>0</v>
      </c>
      <c r="G27" s="3">
        <f t="shared" si="13"/>
        <v>-4424</v>
      </c>
      <c r="H27" s="3">
        <f t="shared" si="13"/>
        <v>155490</v>
      </c>
      <c r="I27" s="3">
        <f>SUM(I216)</f>
        <v>22500</v>
      </c>
      <c r="J27" s="3"/>
      <c r="K27" s="3"/>
      <c r="L27" s="3">
        <f t="shared" ref="L27" si="14">SUM(L209:L216)</f>
        <v>6188.5019999999995</v>
      </c>
      <c r="M27" s="3"/>
      <c r="N27" s="22">
        <f>'Olieforbrug, TJ'!M27</f>
        <v>2007</v>
      </c>
    </row>
    <row r="28" spans="1:16" ht="13" x14ac:dyDescent="0.3">
      <c r="A28" s="22">
        <f>'Olieforbrug, TJ'!A28</f>
        <v>2008</v>
      </c>
      <c r="C28" s="3">
        <f>SUM(C222:C229)</f>
        <v>0</v>
      </c>
      <c r="D28" s="3">
        <f t="shared" ref="D28:H28" si="15">SUM(D222:D229)</f>
        <v>138059</v>
      </c>
      <c r="E28" s="3">
        <f t="shared" si="15"/>
        <v>3837</v>
      </c>
      <c r="F28" s="3">
        <f t="shared" si="15"/>
        <v>0</v>
      </c>
      <c r="G28" s="3">
        <f t="shared" si="15"/>
        <v>349</v>
      </c>
      <c r="H28" s="3">
        <f t="shared" si="15"/>
        <v>134481</v>
      </c>
      <c r="I28" s="3">
        <f>SUM(I229)</f>
        <v>27066</v>
      </c>
      <c r="J28" s="3"/>
      <c r="K28" s="3"/>
      <c r="L28" s="3">
        <f t="shared" ref="L28" si="16">SUM(L222:L229)</f>
        <v>5352.3437999999987</v>
      </c>
      <c r="M28" s="3"/>
      <c r="N28" s="22">
        <f>'Olieforbrug, TJ'!M28</f>
        <v>2008</v>
      </c>
    </row>
    <row r="29" spans="1:16" ht="13" x14ac:dyDescent="0.3">
      <c r="A29" s="22">
        <f>'Olieforbrug, TJ'!A29</f>
        <v>2009</v>
      </c>
      <c r="C29" s="3">
        <f>SUM(C235:C242)</f>
        <v>0</v>
      </c>
      <c r="D29" s="3">
        <f t="shared" ref="D29:H29" si="17">SUM(D235:D242)</f>
        <v>144048</v>
      </c>
      <c r="E29" s="3">
        <f t="shared" si="17"/>
        <v>2693</v>
      </c>
      <c r="F29" s="3">
        <f t="shared" si="17"/>
        <v>0</v>
      </c>
      <c r="G29" s="3">
        <f t="shared" si="17"/>
        <v>-2238</v>
      </c>
      <c r="H29" s="3">
        <f t="shared" si="17"/>
        <v>134167</v>
      </c>
      <c r="I29" s="3">
        <f>SUM(I242)</f>
        <v>21455</v>
      </c>
      <c r="J29" s="3"/>
      <c r="K29" s="3"/>
      <c r="L29" s="3">
        <f t="shared" ref="L29" si="18">SUM(L235:L242)</f>
        <v>5339.8465999999999</v>
      </c>
      <c r="M29" s="3"/>
      <c r="N29" s="22">
        <f>'Olieforbrug, TJ'!M29</f>
        <v>2009</v>
      </c>
    </row>
    <row r="30" spans="1:16" ht="13" x14ac:dyDescent="0.3">
      <c r="A30" s="22">
        <f>'Olieforbrug, TJ'!A30</f>
        <v>2010</v>
      </c>
      <c r="C30" s="3">
        <f>SUM(C248:C255)</f>
        <v>0</v>
      </c>
      <c r="D30" s="3">
        <f t="shared" ref="D30:H30" si="19">SUM(D248:D255)</f>
        <v>132738</v>
      </c>
      <c r="E30" s="3">
        <f t="shared" si="19"/>
        <v>2047</v>
      </c>
      <c r="F30" s="3">
        <f t="shared" si="19"/>
        <v>0</v>
      </c>
      <c r="G30" s="3">
        <f t="shared" si="19"/>
        <v>-3391</v>
      </c>
      <c r="H30" s="3">
        <f t="shared" si="19"/>
        <v>127126</v>
      </c>
      <c r="I30" s="3">
        <f>SUM(I255)</f>
        <v>18885</v>
      </c>
      <c r="J30" s="3"/>
      <c r="K30" s="3"/>
      <c r="L30" s="3">
        <f t="shared" ref="L30" si="20">SUM(L248:L255)</f>
        <v>5059.6147999999994</v>
      </c>
      <c r="M30" s="3"/>
      <c r="N30" s="22">
        <f>'Olieforbrug, TJ'!M30</f>
        <v>2010</v>
      </c>
    </row>
    <row r="31" spans="1:16" ht="13" x14ac:dyDescent="0.3">
      <c r="A31" s="22">
        <f>'Olieforbrug, TJ'!A31</f>
        <v>2011</v>
      </c>
      <c r="C31" s="3">
        <f>SUM(C261:C268)</f>
        <v>0</v>
      </c>
      <c r="D31" s="3">
        <f t="shared" ref="D31:H31" si="21">SUM(D261:D268)</f>
        <v>150686</v>
      </c>
      <c r="E31" s="3">
        <f t="shared" si="21"/>
        <v>2363</v>
      </c>
      <c r="F31" s="3">
        <f t="shared" si="21"/>
        <v>0</v>
      </c>
      <c r="G31" s="3">
        <f t="shared" si="21"/>
        <v>2788</v>
      </c>
      <c r="H31" s="3">
        <f t="shared" si="21"/>
        <v>151433</v>
      </c>
      <c r="I31" s="3">
        <f>SUM(I268)</f>
        <v>17977</v>
      </c>
      <c r="J31" s="3"/>
      <c r="K31" s="3"/>
      <c r="L31" s="3">
        <f t="shared" ref="L31" si="22">SUM(L261:L268)</f>
        <v>6027.0333999999993</v>
      </c>
      <c r="M31" s="3"/>
      <c r="N31" s="22">
        <f>'Olieforbrug, TJ'!M31</f>
        <v>2011</v>
      </c>
    </row>
    <row r="32" spans="1:16" ht="13" x14ac:dyDescent="0.3">
      <c r="A32" s="22">
        <f>'Olieforbrug, TJ'!A32</f>
        <v>2012</v>
      </c>
      <c r="C32" s="3">
        <f>SUM(C274:C281)</f>
        <v>0</v>
      </c>
      <c r="D32" s="3">
        <f t="shared" ref="D32:G32" si="23">SUM(D274:D281)</f>
        <v>157970</v>
      </c>
      <c r="E32" s="3">
        <f t="shared" si="23"/>
        <v>4553</v>
      </c>
      <c r="F32" s="3">
        <f t="shared" si="23"/>
        <v>0</v>
      </c>
      <c r="G32" s="3">
        <f t="shared" si="23"/>
        <v>506</v>
      </c>
      <c r="H32" s="3">
        <f>SUM(H274:H281)</f>
        <v>154271</v>
      </c>
      <c r="I32" s="3">
        <f>SUM(I281)</f>
        <v>16035</v>
      </c>
      <c r="J32" s="3"/>
      <c r="K32" s="3"/>
      <c r="L32" s="3">
        <f t="shared" ref="L32" si="24">SUM(L274:L281)</f>
        <v>6139.9858000000004</v>
      </c>
      <c r="M32" s="3"/>
      <c r="N32" s="22">
        <f>'Olieforbrug, TJ'!M32</f>
        <v>2012</v>
      </c>
    </row>
    <row r="33" spans="1:14" ht="13" x14ac:dyDescent="0.3">
      <c r="A33" s="22">
        <f>'Olieforbrug, TJ'!A33</f>
        <v>2013</v>
      </c>
      <c r="C33" s="3">
        <f>SUM(C287:C294)</f>
        <v>0</v>
      </c>
      <c r="D33" s="3">
        <f t="shared" ref="D33:H33" si="25">SUM(D287:D294)</f>
        <v>142003</v>
      </c>
      <c r="E33" s="3">
        <f t="shared" si="25"/>
        <v>1972</v>
      </c>
      <c r="F33" s="3">
        <f t="shared" si="25"/>
        <v>0</v>
      </c>
      <c r="G33" s="3">
        <f t="shared" si="25"/>
        <v>-4610</v>
      </c>
      <c r="H33" s="3">
        <f t="shared" si="25"/>
        <v>137041</v>
      </c>
      <c r="I33" s="3">
        <f>SUM(I294)</f>
        <v>19563</v>
      </c>
      <c r="J33" s="3"/>
      <c r="K33" s="3"/>
      <c r="L33" s="3">
        <f t="shared" ref="L33" si="26">SUM(L287:L294)</f>
        <v>5454.2317999999996</v>
      </c>
      <c r="M33" s="3"/>
      <c r="N33" s="22">
        <f>'Olieforbrug, TJ'!M33</f>
        <v>2013</v>
      </c>
    </row>
    <row r="34" spans="1:14" ht="13" x14ac:dyDescent="0.3">
      <c r="A34" s="22">
        <f>'Olieforbrug, TJ'!A34</f>
        <v>2014</v>
      </c>
      <c r="C34" s="3">
        <f>SUM(C300:C307)</f>
        <v>0</v>
      </c>
      <c r="D34" s="3">
        <f t="shared" ref="D34:H34" si="27">SUM(D300:D307)</f>
        <v>124442</v>
      </c>
      <c r="E34" s="3">
        <f t="shared" si="27"/>
        <v>760</v>
      </c>
      <c r="F34" s="3">
        <f t="shared" si="27"/>
        <v>0</v>
      </c>
      <c r="G34" s="3">
        <f t="shared" si="27"/>
        <v>-7266</v>
      </c>
      <c r="H34" s="3">
        <f t="shared" si="27"/>
        <v>131870</v>
      </c>
      <c r="I34" s="3">
        <f>SUM(I307)</f>
        <v>16001</v>
      </c>
      <c r="J34" s="3"/>
      <c r="K34" s="3"/>
      <c r="L34" s="3">
        <f t="shared" ref="L34" si="28">SUM(L300:L307)</f>
        <v>5248.4259999999995</v>
      </c>
      <c r="M34" s="3"/>
      <c r="N34" s="22">
        <f>'Olieforbrug, TJ'!M34</f>
        <v>2014</v>
      </c>
    </row>
    <row r="35" spans="1:14" ht="13" x14ac:dyDescent="0.3">
      <c r="A35" s="22">
        <f>'Olieforbrug, TJ'!A35</f>
        <v>2015</v>
      </c>
      <c r="C35" s="3">
        <f>SUM(C313:C320)</f>
        <v>0</v>
      </c>
      <c r="D35" s="3">
        <f t="shared" ref="D35:H35" si="29">SUM(D313:D320)</f>
        <v>126476</v>
      </c>
      <c r="E35" s="3">
        <f t="shared" si="29"/>
        <v>0</v>
      </c>
      <c r="F35" s="3">
        <f t="shared" si="29"/>
        <v>0</v>
      </c>
      <c r="G35" s="3">
        <f t="shared" si="29"/>
        <v>700</v>
      </c>
      <c r="H35" s="3">
        <f t="shared" si="29"/>
        <v>144241</v>
      </c>
      <c r="I35" s="3">
        <f>SUM(I320)</f>
        <v>13283</v>
      </c>
      <c r="J35" s="3"/>
      <c r="K35" s="3"/>
      <c r="L35" s="3">
        <f t="shared" ref="L35" si="30">SUM(L313:L320)</f>
        <v>5740.7918</v>
      </c>
      <c r="M35" s="3"/>
      <c r="N35" s="22">
        <f>'Olieforbrug, TJ'!M35</f>
        <v>2015</v>
      </c>
    </row>
    <row r="36" spans="1:14" ht="13" x14ac:dyDescent="0.3">
      <c r="A36" s="22">
        <f>'Olieforbrug, TJ'!A36</f>
        <v>2016</v>
      </c>
      <c r="C36" s="3">
        <f>SUM(C326:C333)</f>
        <v>0</v>
      </c>
      <c r="D36" s="3">
        <f t="shared" ref="D36:H36" si="31">SUM(D326:D333)</f>
        <v>123115</v>
      </c>
      <c r="E36" s="3">
        <f t="shared" si="31"/>
        <v>0</v>
      </c>
      <c r="F36" s="3">
        <f t="shared" si="31"/>
        <v>0</v>
      </c>
      <c r="G36" s="3">
        <f t="shared" si="31"/>
        <v>-6044</v>
      </c>
      <c r="H36" s="3">
        <f t="shared" si="31"/>
        <v>129259</v>
      </c>
      <c r="I36" s="3">
        <f>SUM(I333)</f>
        <v>17424</v>
      </c>
      <c r="J36" s="3"/>
      <c r="K36" s="3"/>
      <c r="L36" s="3">
        <f t="shared" ref="L36" si="32">SUM(L326:L333)</f>
        <v>5144.5081999999993</v>
      </c>
      <c r="M36" s="3"/>
      <c r="N36" s="22">
        <f>'Olieforbrug, TJ'!M36</f>
        <v>2016</v>
      </c>
    </row>
    <row r="37" spans="1:14" ht="13" x14ac:dyDescent="0.3">
      <c r="A37" s="22">
        <f>'Olieforbrug, TJ'!A37</f>
        <v>2017</v>
      </c>
      <c r="C37" s="3">
        <f>SUM(C339:C346)</f>
        <v>0</v>
      </c>
      <c r="D37" s="3">
        <f t="shared" ref="D37:H37" si="33">SUM(D339:D346)</f>
        <v>122072</v>
      </c>
      <c r="E37" s="3">
        <f t="shared" si="33"/>
        <v>0</v>
      </c>
      <c r="F37" s="3">
        <f t="shared" si="33"/>
        <v>0</v>
      </c>
      <c r="G37" s="3">
        <f t="shared" si="33"/>
        <v>-4929</v>
      </c>
      <c r="H37" s="3">
        <f t="shared" si="33"/>
        <v>133161</v>
      </c>
      <c r="I37" s="3">
        <f>SUM(I346)</f>
        <v>16604</v>
      </c>
      <c r="J37" s="3"/>
      <c r="K37" s="3"/>
      <c r="L37" s="3">
        <f t="shared" ref="L37" si="34">SUM(L339:L346)</f>
        <v>5299.8077999999996</v>
      </c>
      <c r="M37" s="3"/>
      <c r="N37" s="22">
        <f>'Olieforbrug, TJ'!M37</f>
        <v>2017</v>
      </c>
    </row>
    <row r="38" spans="1:14" ht="13" x14ac:dyDescent="0.3">
      <c r="A38" s="22">
        <f>'Olieforbrug, TJ'!A38</f>
        <v>2018</v>
      </c>
      <c r="C38" s="3">
        <f>SUM(C352:C359)</f>
        <v>0</v>
      </c>
      <c r="D38" s="3">
        <f t="shared" ref="D38:H38" si="35">SUM(D352:D359)</f>
        <v>112078</v>
      </c>
      <c r="E38" s="3">
        <f t="shared" si="35"/>
        <v>0</v>
      </c>
      <c r="F38" s="3">
        <f t="shared" si="35"/>
        <v>0</v>
      </c>
      <c r="G38" s="3">
        <f t="shared" si="35"/>
        <v>-537</v>
      </c>
      <c r="H38" s="3">
        <f t="shared" si="35"/>
        <v>119441</v>
      </c>
      <c r="I38" s="3">
        <f>SUM(I359)</f>
        <v>11054</v>
      </c>
      <c r="J38" s="3"/>
      <c r="K38" s="3"/>
      <c r="L38" s="3">
        <f t="shared" ref="L38" si="36">SUM(L352:L359)</f>
        <v>4753.7518</v>
      </c>
      <c r="M38" s="3"/>
      <c r="N38" s="22">
        <f>'Olieforbrug, TJ'!M38</f>
        <v>2018</v>
      </c>
    </row>
    <row r="39" spans="1:14" ht="13" x14ac:dyDescent="0.3">
      <c r="A39" s="22">
        <f>'Olieforbrug, TJ'!A39</f>
        <v>2019</v>
      </c>
      <c r="C39" s="3">
        <f>SUM(C365:C372)</f>
        <v>0</v>
      </c>
      <c r="D39" s="3">
        <f t="shared" ref="D39:H39" si="37">SUM(D365:D372)</f>
        <v>97084</v>
      </c>
      <c r="E39" s="3">
        <f t="shared" si="37"/>
        <v>0</v>
      </c>
      <c r="F39" s="3">
        <f t="shared" si="37"/>
        <v>0</v>
      </c>
      <c r="G39" s="3">
        <f t="shared" si="37"/>
        <v>-8349</v>
      </c>
      <c r="H39" s="3">
        <f t="shared" si="37"/>
        <v>107606</v>
      </c>
      <c r="I39" s="3">
        <f>SUM(I372)</f>
        <v>15584</v>
      </c>
      <c r="J39" s="3"/>
      <c r="K39" s="3"/>
      <c r="L39" s="3">
        <f t="shared" ref="L39" si="38">SUM(L365:L372)</f>
        <v>4282.7187999999996</v>
      </c>
      <c r="M39" s="3"/>
      <c r="N39" s="22">
        <f>'Olieforbrug, TJ'!M39</f>
        <v>2019</v>
      </c>
    </row>
    <row r="40" spans="1:14" ht="13" x14ac:dyDescent="0.3">
      <c r="A40" s="22">
        <f>'Olieforbrug, TJ'!A40</f>
        <v>2020</v>
      </c>
      <c r="C40" s="3">
        <f>SUM(C378:C385)</f>
        <v>0</v>
      </c>
      <c r="D40" s="3">
        <f t="shared" ref="D40:H40" si="39">SUM(D378:D385)</f>
        <v>101396</v>
      </c>
      <c r="E40" s="3">
        <f t="shared" si="39"/>
        <v>0</v>
      </c>
      <c r="F40" s="3">
        <f t="shared" si="39"/>
        <v>0</v>
      </c>
      <c r="G40" s="3">
        <f t="shared" si="39"/>
        <v>326</v>
      </c>
      <c r="H40" s="3">
        <f t="shared" si="39"/>
        <v>112058</v>
      </c>
      <c r="I40" s="3">
        <f>SUM(I385)</f>
        <v>13450</v>
      </c>
      <c r="J40" s="3"/>
      <c r="K40" s="3"/>
      <c r="L40" s="3">
        <f t="shared" ref="L40" si="40">SUM(L378:L385)</f>
        <v>4459.9083999999993</v>
      </c>
      <c r="M40" s="3"/>
      <c r="N40" s="22">
        <f>'Olieforbrug, TJ'!M40</f>
        <v>2020</v>
      </c>
    </row>
    <row r="41" spans="1:14" ht="13" x14ac:dyDescent="0.3">
      <c r="A41" s="22">
        <f>'Olieforbrug, TJ'!A41</f>
        <v>2021</v>
      </c>
      <c r="C41" s="3">
        <f>SUM(C391:C398)</f>
        <v>0</v>
      </c>
      <c r="D41" s="3">
        <f t="shared" ref="D41:H41" si="41">SUM(D391:D398)</f>
        <v>108392</v>
      </c>
      <c r="E41" s="3">
        <f t="shared" si="41"/>
        <v>0</v>
      </c>
      <c r="F41" s="3">
        <f t="shared" si="41"/>
        <v>0</v>
      </c>
      <c r="G41" s="3">
        <f>SUM(G391:G398)</f>
        <v>-1200</v>
      </c>
      <c r="H41" s="3">
        <f t="shared" si="41"/>
        <v>113193</v>
      </c>
      <c r="I41" s="3">
        <f>SUM(I398)</f>
        <v>15850</v>
      </c>
      <c r="J41" s="3"/>
      <c r="K41" s="3"/>
      <c r="L41" s="3">
        <f t="shared" ref="L41" si="42">SUM(L391:L398)</f>
        <v>4505.0814</v>
      </c>
      <c r="M41" s="3"/>
      <c r="N41" s="22">
        <f>'Olieforbrug, TJ'!M41</f>
        <v>2021</v>
      </c>
    </row>
    <row r="42" spans="1:14" ht="13" x14ac:dyDescent="0.3">
      <c r="A42" s="22"/>
      <c r="J42" s="3"/>
      <c r="K42" s="3"/>
      <c r="L42" s="3"/>
      <c r="M42" s="3"/>
      <c r="N42" s="22"/>
    </row>
    <row r="43" spans="1:14" ht="13.5" thickBot="1" x14ac:dyDescent="0.35">
      <c r="A43" s="2"/>
      <c r="C43" s="25"/>
      <c r="D43" s="25"/>
      <c r="E43" s="25"/>
      <c r="F43" s="25"/>
      <c r="G43" s="25"/>
      <c r="H43" s="25"/>
      <c r="I43" s="25"/>
      <c r="L43" s="25"/>
      <c r="N43" s="2"/>
    </row>
    <row r="44" spans="1:14" x14ac:dyDescent="0.25">
      <c r="A44" s="23" t="s">
        <v>40</v>
      </c>
      <c r="C44" s="3">
        <v>0</v>
      </c>
      <c r="D44" s="3">
        <v>25140</v>
      </c>
      <c r="E44" s="3">
        <v>60</v>
      </c>
      <c r="F44" s="3">
        <v>0</v>
      </c>
      <c r="G44" s="3">
        <v>-15898</v>
      </c>
      <c r="H44" s="3">
        <v>13350</v>
      </c>
      <c r="I44" s="3">
        <v>28068</v>
      </c>
      <c r="L44" s="3">
        <v>531.32999999999993</v>
      </c>
      <c r="N44" s="26" t="s">
        <v>61</v>
      </c>
    </row>
    <row r="45" spans="1:14" x14ac:dyDescent="0.25">
      <c r="A45" s="23" t="s">
        <v>41</v>
      </c>
      <c r="C45" s="3">
        <v>0</v>
      </c>
      <c r="D45" s="3">
        <v>66795</v>
      </c>
      <c r="E45" s="3">
        <v>54</v>
      </c>
      <c r="F45" s="3">
        <v>0</v>
      </c>
      <c r="G45" s="3">
        <v>9382</v>
      </c>
      <c r="H45" s="3">
        <v>75347</v>
      </c>
      <c r="I45" s="3">
        <v>18686</v>
      </c>
      <c r="L45" s="3">
        <v>2998.8105999999998</v>
      </c>
      <c r="N45" s="26" t="s">
        <v>62</v>
      </c>
    </row>
    <row r="46" spans="1:14" x14ac:dyDescent="0.25">
      <c r="A46" s="23" t="s">
        <v>42</v>
      </c>
      <c r="C46" s="3">
        <v>0</v>
      </c>
      <c r="D46" s="3">
        <v>78411</v>
      </c>
      <c r="E46" s="3">
        <v>407</v>
      </c>
      <c r="F46" s="3">
        <v>0</v>
      </c>
      <c r="G46" s="3">
        <v>-5439</v>
      </c>
      <c r="H46" s="3">
        <v>72626</v>
      </c>
      <c r="I46" s="3">
        <v>24125</v>
      </c>
      <c r="L46" s="3">
        <v>2238.6704</v>
      </c>
      <c r="N46" s="26" t="s">
        <v>63</v>
      </c>
    </row>
    <row r="47" spans="1:14" x14ac:dyDescent="0.25">
      <c r="A47" s="23" t="s">
        <v>43</v>
      </c>
      <c r="C47" s="3">
        <v>0</v>
      </c>
      <c r="D47" s="3">
        <v>56812</v>
      </c>
      <c r="E47" s="3">
        <v>390</v>
      </c>
      <c r="F47" s="3">
        <v>0</v>
      </c>
      <c r="G47" s="3">
        <v>-129</v>
      </c>
      <c r="H47" s="3">
        <v>56691</v>
      </c>
      <c r="I47" s="3">
        <v>24254</v>
      </c>
      <c r="L47" s="3">
        <v>2256.3017999999997</v>
      </c>
      <c r="N47" s="26" t="s">
        <v>64</v>
      </c>
    </row>
    <row r="48" spans="1:14" x14ac:dyDescent="0.25">
      <c r="A48" s="23"/>
      <c r="L48" s="3"/>
    </row>
    <row r="49" spans="1:14" x14ac:dyDescent="0.25">
      <c r="A49" s="23" t="s">
        <v>44</v>
      </c>
      <c r="C49" s="3">
        <v>0</v>
      </c>
      <c r="D49" s="3">
        <v>24382</v>
      </c>
      <c r="E49" s="3">
        <v>380</v>
      </c>
      <c r="F49" s="3">
        <v>0</v>
      </c>
      <c r="G49" s="3">
        <v>-10785</v>
      </c>
      <c r="H49" s="3">
        <v>13116</v>
      </c>
      <c r="I49" s="3">
        <v>35039</v>
      </c>
      <c r="L49" s="3">
        <v>522.01679999999988</v>
      </c>
      <c r="N49" s="26" t="s">
        <v>81</v>
      </c>
    </row>
    <row r="50" spans="1:14" x14ac:dyDescent="0.25">
      <c r="A50" s="23" t="s">
        <v>45</v>
      </c>
      <c r="C50" s="3">
        <v>0</v>
      </c>
      <c r="D50" s="3">
        <v>69646</v>
      </c>
      <c r="E50" s="3">
        <v>581</v>
      </c>
      <c r="F50" s="3">
        <v>0</v>
      </c>
      <c r="G50" s="3">
        <v>3820</v>
      </c>
      <c r="H50" s="3">
        <v>75963</v>
      </c>
      <c r="I50" s="3">
        <v>31219</v>
      </c>
      <c r="L50" s="3">
        <v>3023.3273999999997</v>
      </c>
      <c r="N50" s="26" t="s">
        <v>82</v>
      </c>
    </row>
    <row r="51" spans="1:14" x14ac:dyDescent="0.25">
      <c r="A51" s="23" t="s">
        <v>46</v>
      </c>
      <c r="C51" s="3">
        <v>0</v>
      </c>
      <c r="D51" s="3">
        <v>70968</v>
      </c>
      <c r="E51" s="3">
        <v>1222</v>
      </c>
      <c r="F51" s="3">
        <v>0</v>
      </c>
      <c r="G51" s="3">
        <v>8884</v>
      </c>
      <c r="H51" s="3">
        <v>78537</v>
      </c>
      <c r="I51" s="3">
        <v>22335</v>
      </c>
      <c r="L51" s="3">
        <v>3125.7725999999998</v>
      </c>
      <c r="N51" s="26" t="s">
        <v>83</v>
      </c>
    </row>
    <row r="52" spans="1:14" x14ac:dyDescent="0.25">
      <c r="A52" s="23" t="s">
        <v>47</v>
      </c>
      <c r="C52" s="3">
        <v>0</v>
      </c>
      <c r="D52" s="3">
        <v>59228</v>
      </c>
      <c r="E52" s="3">
        <v>912</v>
      </c>
      <c r="F52" s="3">
        <v>0</v>
      </c>
      <c r="G52" s="3">
        <v>4259</v>
      </c>
      <c r="H52" s="3">
        <v>63072</v>
      </c>
      <c r="I52" s="3">
        <v>18076</v>
      </c>
      <c r="L52" s="3">
        <v>2510.2655999999997</v>
      </c>
      <c r="N52" s="26" t="s">
        <v>84</v>
      </c>
    </row>
    <row r="53" spans="1:14" x14ac:dyDescent="0.25">
      <c r="A53" s="23"/>
      <c r="L53" s="3"/>
    </row>
    <row r="54" spans="1:14" x14ac:dyDescent="0.25">
      <c r="A54" s="23" t="s">
        <v>48</v>
      </c>
      <c r="C54" s="3">
        <v>0</v>
      </c>
      <c r="D54" s="3">
        <v>38139</v>
      </c>
      <c r="E54" s="3">
        <v>891</v>
      </c>
      <c r="F54" s="3">
        <v>0</v>
      </c>
      <c r="G54" s="3">
        <v>-7503</v>
      </c>
      <c r="H54" s="3">
        <v>30322</v>
      </c>
      <c r="I54" s="3">
        <v>25579</v>
      </c>
      <c r="L54" s="3">
        <v>1206.8155999999999</v>
      </c>
      <c r="N54" s="26" t="s">
        <v>85</v>
      </c>
    </row>
    <row r="55" spans="1:14" x14ac:dyDescent="0.25">
      <c r="A55" s="23" t="s">
        <v>49</v>
      </c>
      <c r="C55" s="3">
        <v>0</v>
      </c>
      <c r="D55" s="3">
        <v>75439</v>
      </c>
      <c r="E55" s="3">
        <v>1641</v>
      </c>
      <c r="F55" s="3">
        <v>0</v>
      </c>
      <c r="G55" s="3">
        <v>-2038</v>
      </c>
      <c r="H55" s="3">
        <v>72059</v>
      </c>
      <c r="I55" s="3">
        <v>27617</v>
      </c>
      <c r="L55" s="3">
        <v>2867.9481999999998</v>
      </c>
      <c r="N55" s="26" t="s">
        <v>86</v>
      </c>
    </row>
    <row r="56" spans="1:14" x14ac:dyDescent="0.25">
      <c r="A56" s="23" t="s">
        <v>50</v>
      </c>
      <c r="C56" s="3">
        <v>0</v>
      </c>
      <c r="D56" s="3">
        <v>75766</v>
      </c>
      <c r="E56" s="3">
        <v>1977</v>
      </c>
      <c r="F56" s="3">
        <v>0</v>
      </c>
      <c r="G56" s="3">
        <v>7532</v>
      </c>
      <c r="H56" s="3">
        <v>82169</v>
      </c>
      <c r="I56" s="3">
        <v>20085</v>
      </c>
      <c r="L56" s="3">
        <v>3270.3261999999995</v>
      </c>
      <c r="N56" s="26" t="s">
        <v>87</v>
      </c>
    </row>
    <row r="57" spans="1:14" x14ac:dyDescent="0.25">
      <c r="A57" s="23" t="s">
        <v>51</v>
      </c>
      <c r="C57" s="3">
        <v>0</v>
      </c>
      <c r="D57" s="3">
        <v>76510</v>
      </c>
      <c r="E57" s="3">
        <v>1095</v>
      </c>
      <c r="F57" s="3">
        <v>0</v>
      </c>
      <c r="G57" s="3">
        <v>-7330</v>
      </c>
      <c r="H57" s="3">
        <v>68019</v>
      </c>
      <c r="I57" s="3">
        <v>27415</v>
      </c>
      <c r="L57" s="3">
        <v>2707.1561999999994</v>
      </c>
      <c r="N57" s="26" t="s">
        <v>88</v>
      </c>
    </row>
    <row r="58" spans="1:14" x14ac:dyDescent="0.25">
      <c r="A58" s="23"/>
      <c r="L58" s="3"/>
    </row>
    <row r="59" spans="1:14" x14ac:dyDescent="0.25">
      <c r="A59" s="23" t="s">
        <v>52</v>
      </c>
      <c r="C59" s="3">
        <v>0</v>
      </c>
      <c r="D59" s="3">
        <v>26858</v>
      </c>
      <c r="E59" s="3">
        <v>997</v>
      </c>
      <c r="F59" s="3">
        <v>0</v>
      </c>
      <c r="G59" s="3">
        <v>-5688</v>
      </c>
      <c r="H59" s="3">
        <v>20171</v>
      </c>
      <c r="I59" s="3">
        <v>33103</v>
      </c>
      <c r="L59" s="3">
        <v>802.80579999999986</v>
      </c>
      <c r="N59" s="26" t="s">
        <v>89</v>
      </c>
    </row>
    <row r="60" spans="1:14" x14ac:dyDescent="0.25">
      <c r="A60" s="23" t="s">
        <v>53</v>
      </c>
      <c r="C60" s="3">
        <v>0</v>
      </c>
      <c r="D60" s="3">
        <v>67879</v>
      </c>
      <c r="E60" s="3">
        <v>1840</v>
      </c>
      <c r="F60" s="3">
        <v>0</v>
      </c>
      <c r="G60" s="3">
        <v>12326</v>
      </c>
      <c r="H60" s="3">
        <v>74240</v>
      </c>
      <c r="I60" s="3">
        <v>20777</v>
      </c>
      <c r="L60" s="3">
        <v>2954.752</v>
      </c>
      <c r="N60" s="26" t="s">
        <v>90</v>
      </c>
    </row>
    <row r="61" spans="1:14" x14ac:dyDescent="0.25">
      <c r="A61" s="23" t="s">
        <v>54</v>
      </c>
      <c r="C61" s="3">
        <v>0</v>
      </c>
      <c r="D61" s="3">
        <v>70245</v>
      </c>
      <c r="E61" s="3">
        <v>4408</v>
      </c>
      <c r="F61" s="3">
        <v>0</v>
      </c>
      <c r="G61" s="3">
        <v>-770</v>
      </c>
      <c r="H61" s="3">
        <v>68967</v>
      </c>
      <c r="I61" s="3">
        <v>21547</v>
      </c>
      <c r="L61" s="3">
        <v>2744.8865999999998</v>
      </c>
      <c r="N61" s="26" t="s">
        <v>91</v>
      </c>
    </row>
    <row r="62" spans="1:14" x14ac:dyDescent="0.25">
      <c r="A62" s="23" t="s">
        <v>55</v>
      </c>
      <c r="C62" s="3">
        <v>0</v>
      </c>
      <c r="D62" s="3">
        <v>44097</v>
      </c>
      <c r="E62" s="3">
        <v>607</v>
      </c>
      <c r="F62" s="3">
        <v>0</v>
      </c>
      <c r="G62" s="3">
        <v>2330</v>
      </c>
      <c r="H62" s="3">
        <v>47057</v>
      </c>
      <c r="I62" s="3">
        <v>19217</v>
      </c>
      <c r="L62" s="3">
        <v>1872.8685999999998</v>
      </c>
      <c r="N62" s="26" t="s">
        <v>92</v>
      </c>
    </row>
    <row r="63" spans="1:14" x14ac:dyDescent="0.25">
      <c r="A63" s="23"/>
      <c r="L63" s="3"/>
    </row>
    <row r="64" spans="1:14" x14ac:dyDescent="0.25">
      <c r="A64" s="23" t="s">
        <v>56</v>
      </c>
      <c r="C64" s="3">
        <v>0</v>
      </c>
      <c r="D64" s="3">
        <v>27236</v>
      </c>
      <c r="E64" s="3">
        <v>712</v>
      </c>
      <c r="F64" s="3">
        <v>0</v>
      </c>
      <c r="G64" s="3">
        <v>-3083</v>
      </c>
      <c r="H64" s="3">
        <v>17925</v>
      </c>
      <c r="I64" s="3">
        <v>22300</v>
      </c>
      <c r="L64" s="3">
        <v>713.41499999999996</v>
      </c>
      <c r="N64" s="26" t="s">
        <v>93</v>
      </c>
    </row>
    <row r="65" spans="1:14" x14ac:dyDescent="0.25">
      <c r="A65" s="23" t="s">
        <v>57</v>
      </c>
      <c r="C65" s="3">
        <v>0</v>
      </c>
      <c r="D65" s="3">
        <v>70065</v>
      </c>
      <c r="E65" s="3">
        <v>1259</v>
      </c>
      <c r="F65" s="3">
        <v>0</v>
      </c>
      <c r="G65" s="3">
        <v>2321</v>
      </c>
      <c r="H65" s="3">
        <v>71887</v>
      </c>
      <c r="I65" s="3">
        <v>19979</v>
      </c>
      <c r="L65" s="3">
        <v>2861.1026000000002</v>
      </c>
      <c r="N65" s="26" t="s">
        <v>94</v>
      </c>
    </row>
    <row r="66" spans="1:14" x14ac:dyDescent="0.25">
      <c r="A66" s="23" t="s">
        <v>58</v>
      </c>
      <c r="C66" s="3">
        <v>0</v>
      </c>
      <c r="D66" s="3">
        <v>68313</v>
      </c>
      <c r="E66" s="3">
        <v>1074</v>
      </c>
      <c r="F66" s="3">
        <v>0</v>
      </c>
      <c r="G66" s="3">
        <v>5900</v>
      </c>
      <c r="H66" s="3">
        <v>72934</v>
      </c>
      <c r="I66" s="3">
        <v>14079</v>
      </c>
      <c r="L66" s="3">
        <v>2902.7731999999996</v>
      </c>
      <c r="N66" s="26" t="s">
        <v>95</v>
      </c>
    </row>
    <row r="67" spans="1:14" x14ac:dyDescent="0.25">
      <c r="A67" s="23" t="s">
        <v>96</v>
      </c>
      <c r="C67" s="3">
        <v>0</v>
      </c>
      <c r="D67" s="3">
        <v>39922</v>
      </c>
      <c r="E67" s="3">
        <v>1142</v>
      </c>
      <c r="F67" s="3">
        <v>0</v>
      </c>
      <c r="G67" s="3">
        <v>-1415</v>
      </c>
      <c r="H67" s="3">
        <v>37632</v>
      </c>
      <c r="I67" s="3">
        <v>15494</v>
      </c>
      <c r="L67" s="3">
        <v>1497.7536</v>
      </c>
      <c r="N67" s="26" t="s">
        <v>97</v>
      </c>
    </row>
    <row r="68" spans="1:14" x14ac:dyDescent="0.25">
      <c r="A68" s="23"/>
      <c r="L68" s="3"/>
      <c r="N68" s="26"/>
    </row>
    <row r="69" spans="1:14" x14ac:dyDescent="0.25">
      <c r="A69" s="32" t="s">
        <v>98</v>
      </c>
      <c r="C69" s="3">
        <v>0</v>
      </c>
      <c r="D69" s="3">
        <v>18137</v>
      </c>
      <c r="E69" s="3">
        <v>400</v>
      </c>
      <c r="F69" s="3">
        <v>0</v>
      </c>
      <c r="G69" s="3">
        <v>-7050</v>
      </c>
      <c r="H69" s="3">
        <v>10398</v>
      </c>
      <c r="I69" s="3">
        <v>22544</v>
      </c>
      <c r="L69" s="3">
        <v>413.84039999999993</v>
      </c>
      <c r="N69" s="26" t="s">
        <v>99</v>
      </c>
    </row>
    <row r="70" spans="1:14" x14ac:dyDescent="0.25">
      <c r="A70" s="32" t="s">
        <v>114</v>
      </c>
      <c r="C70" s="3">
        <v>0</v>
      </c>
      <c r="D70" s="3">
        <v>65557</v>
      </c>
      <c r="E70" s="3">
        <v>943</v>
      </c>
      <c r="F70" s="3">
        <v>0</v>
      </c>
      <c r="G70" s="3">
        <v>8031</v>
      </c>
      <c r="H70" s="3">
        <v>72378</v>
      </c>
      <c r="I70" s="3">
        <v>14513</v>
      </c>
      <c r="J70" s="3"/>
      <c r="K70" s="3"/>
      <c r="L70" s="3">
        <v>2880.6443999999997</v>
      </c>
      <c r="N70" s="26" t="s">
        <v>126</v>
      </c>
    </row>
    <row r="71" spans="1:14" ht="12.75" customHeight="1" x14ac:dyDescent="0.25">
      <c r="A71" s="32" t="s">
        <v>127</v>
      </c>
      <c r="C71" s="3">
        <v>0</v>
      </c>
      <c r="D71" s="3">
        <v>84491</v>
      </c>
      <c r="E71" s="3">
        <v>1104</v>
      </c>
      <c r="F71" s="3">
        <v>0</v>
      </c>
      <c r="G71" s="3">
        <v>-1002</v>
      </c>
      <c r="H71" s="3">
        <v>82804</v>
      </c>
      <c r="I71" s="3">
        <v>15515</v>
      </c>
      <c r="J71" s="3"/>
      <c r="K71" s="3"/>
      <c r="L71" s="3">
        <v>3295.5991999999997</v>
      </c>
      <c r="N71" s="26" t="s">
        <v>128</v>
      </c>
    </row>
    <row r="72" spans="1:14" ht="12.75" customHeight="1" x14ac:dyDescent="0.25">
      <c r="A72" s="32" t="s">
        <v>132</v>
      </c>
      <c r="C72" s="3">
        <v>0</v>
      </c>
      <c r="D72" s="3">
        <v>53879</v>
      </c>
      <c r="E72" s="3">
        <v>718</v>
      </c>
      <c r="F72" s="3">
        <v>0</v>
      </c>
      <c r="G72" s="3">
        <v>-5250</v>
      </c>
      <c r="H72" s="3">
        <v>47829</v>
      </c>
      <c r="I72" s="3">
        <v>20765</v>
      </c>
      <c r="J72" s="3"/>
      <c r="K72" s="3"/>
      <c r="L72" s="3">
        <v>1903.5941999999998</v>
      </c>
      <c r="N72" s="26" t="s">
        <v>133</v>
      </c>
    </row>
    <row r="73" spans="1:14" ht="12.75" customHeight="1" x14ac:dyDescent="0.25">
      <c r="A73" s="32"/>
      <c r="J73" s="3"/>
      <c r="K73" s="3"/>
      <c r="L73" s="3"/>
      <c r="N73" s="26"/>
    </row>
    <row r="74" spans="1:14" ht="12.75" customHeight="1" x14ac:dyDescent="0.25">
      <c r="A74" s="32" t="s">
        <v>134</v>
      </c>
      <c r="C74" s="3">
        <v>0</v>
      </c>
      <c r="D74" s="3">
        <v>18851</v>
      </c>
      <c r="E74" s="3">
        <v>510</v>
      </c>
      <c r="F74" s="3">
        <v>0</v>
      </c>
      <c r="G74" s="3">
        <v>-2607</v>
      </c>
      <c r="H74" s="3">
        <v>15896</v>
      </c>
      <c r="I74" s="3">
        <v>23372</v>
      </c>
      <c r="J74" s="3"/>
      <c r="K74" s="3"/>
      <c r="L74" s="3">
        <v>632.66079999999988</v>
      </c>
      <c r="N74" s="26" t="s">
        <v>135</v>
      </c>
    </row>
    <row r="75" spans="1:14" ht="12.75" customHeight="1" x14ac:dyDescent="0.25">
      <c r="A75" s="32" t="s">
        <v>139</v>
      </c>
      <c r="C75" s="3">
        <v>0</v>
      </c>
      <c r="D75" s="3">
        <v>85113</v>
      </c>
      <c r="E75" s="3">
        <v>1086</v>
      </c>
      <c r="F75" s="3">
        <v>0</v>
      </c>
      <c r="G75" s="3">
        <v>2117</v>
      </c>
      <c r="H75" s="3">
        <v>86188</v>
      </c>
      <c r="I75" s="3">
        <v>21255</v>
      </c>
      <c r="J75" s="3"/>
      <c r="K75" s="3"/>
      <c r="L75" s="3">
        <v>3430.2824000000001</v>
      </c>
      <c r="N75" s="26" t="s">
        <v>140</v>
      </c>
    </row>
    <row r="76" spans="1:14" ht="12.75" customHeight="1" x14ac:dyDescent="0.25">
      <c r="A76" s="32" t="s">
        <v>141</v>
      </c>
      <c r="C76" s="3">
        <v>0</v>
      </c>
      <c r="D76" s="3">
        <v>81248</v>
      </c>
      <c r="E76" s="3">
        <v>1097</v>
      </c>
      <c r="F76" s="3">
        <v>0</v>
      </c>
      <c r="G76" s="3">
        <v>3974</v>
      </c>
      <c r="H76" s="3">
        <v>84527</v>
      </c>
      <c r="I76" s="3">
        <v>17281</v>
      </c>
      <c r="J76" s="3"/>
      <c r="K76" s="3"/>
      <c r="L76" s="3">
        <v>3364.1745999999998</v>
      </c>
      <c r="N76" s="26" t="s">
        <v>142</v>
      </c>
    </row>
    <row r="77" spans="1:14" ht="12.75" customHeight="1" x14ac:dyDescent="0.25">
      <c r="A77" s="32" t="s">
        <v>151</v>
      </c>
      <c r="C77" s="3">
        <v>0</v>
      </c>
      <c r="D77" s="3">
        <v>62504</v>
      </c>
      <c r="E77" s="3">
        <v>2215</v>
      </c>
      <c r="F77" s="3">
        <v>0</v>
      </c>
      <c r="G77" s="3">
        <v>740</v>
      </c>
      <c r="H77" s="3">
        <v>60634</v>
      </c>
      <c r="I77" s="3">
        <v>16541</v>
      </c>
      <c r="J77" s="3"/>
      <c r="K77" s="3"/>
      <c r="L77" s="3">
        <v>2413.2331999999997</v>
      </c>
      <c r="N77" s="26" t="s">
        <v>152</v>
      </c>
    </row>
    <row r="78" spans="1:14" ht="12.75" customHeight="1" x14ac:dyDescent="0.25">
      <c r="A78" s="32"/>
      <c r="J78" s="3"/>
      <c r="K78" s="3"/>
      <c r="L78" s="3"/>
      <c r="N78" s="26"/>
    </row>
    <row r="79" spans="1:14" ht="12.75" customHeight="1" x14ac:dyDescent="0.25">
      <c r="A79" s="32" t="s">
        <v>156</v>
      </c>
      <c r="C79" s="3">
        <v>0</v>
      </c>
      <c r="D79" s="3">
        <v>26328</v>
      </c>
      <c r="E79" s="3">
        <v>618</v>
      </c>
      <c r="F79" s="3">
        <v>0</v>
      </c>
      <c r="G79" s="3">
        <v>-6893</v>
      </c>
      <c r="H79" s="3">
        <v>18810</v>
      </c>
      <c r="I79" s="3">
        <v>23434</v>
      </c>
      <c r="J79" s="3"/>
      <c r="K79" s="3"/>
      <c r="L79" s="3">
        <v>748.63799999999992</v>
      </c>
      <c r="N79" s="26" t="s">
        <v>157</v>
      </c>
    </row>
    <row r="80" spans="1:14" ht="12.75" customHeight="1" x14ac:dyDescent="0.25">
      <c r="A80" s="32" t="s">
        <v>159</v>
      </c>
      <c r="C80" s="3">
        <v>0</v>
      </c>
      <c r="D80" s="3">
        <v>87179</v>
      </c>
      <c r="E80" s="3">
        <v>3194</v>
      </c>
      <c r="F80" s="3">
        <v>0</v>
      </c>
      <c r="G80" s="3">
        <v>44</v>
      </c>
      <c r="H80" s="3">
        <v>84268</v>
      </c>
      <c r="I80" s="3">
        <v>23390</v>
      </c>
      <c r="J80" s="3"/>
      <c r="K80" s="3"/>
      <c r="L80" s="3">
        <v>3353.8663999999999</v>
      </c>
      <c r="N80" s="26" t="s">
        <v>160</v>
      </c>
    </row>
    <row r="81" spans="1:14" ht="12.75" customHeight="1" x14ac:dyDescent="0.25">
      <c r="A81" s="32" t="s">
        <v>161</v>
      </c>
      <c r="C81" s="3">
        <v>0</v>
      </c>
      <c r="D81" s="3">
        <v>75466</v>
      </c>
      <c r="E81" s="3">
        <v>980</v>
      </c>
      <c r="F81" s="3">
        <v>0</v>
      </c>
      <c r="G81" s="3">
        <v>4541</v>
      </c>
      <c r="H81" s="3">
        <v>79249</v>
      </c>
      <c r="I81" s="3">
        <v>18849</v>
      </c>
      <c r="J81" s="3"/>
      <c r="K81" s="3"/>
      <c r="L81" s="3">
        <v>3154.1101999999992</v>
      </c>
      <c r="N81" s="26" t="s">
        <v>162</v>
      </c>
    </row>
    <row r="82" spans="1:14" ht="12.75" customHeight="1" x14ac:dyDescent="0.25">
      <c r="A82" s="32" t="s">
        <v>163</v>
      </c>
      <c r="C82" s="3">
        <v>0</v>
      </c>
      <c r="D82" s="3">
        <v>39300</v>
      </c>
      <c r="E82" s="3">
        <v>282</v>
      </c>
      <c r="F82" s="3">
        <v>0</v>
      </c>
      <c r="G82" s="3">
        <v>3896</v>
      </c>
      <c r="H82" s="3">
        <v>42856</v>
      </c>
      <c r="I82" s="3">
        <v>14953</v>
      </c>
      <c r="J82" s="3"/>
      <c r="K82" s="3"/>
      <c r="L82" s="3">
        <v>1705.6687999999999</v>
      </c>
      <c r="N82" s="26" t="s">
        <v>164</v>
      </c>
    </row>
    <row r="83" spans="1:14" ht="12.75" customHeight="1" x14ac:dyDescent="0.25">
      <c r="A83" s="32"/>
      <c r="J83" s="3"/>
      <c r="K83" s="3"/>
      <c r="L83" s="3"/>
      <c r="N83" s="26"/>
    </row>
    <row r="84" spans="1:14" x14ac:dyDescent="0.25">
      <c r="A84" s="32" t="s">
        <v>165</v>
      </c>
      <c r="C84" s="3">
        <v>0</v>
      </c>
      <c r="D84" s="3">
        <v>15817</v>
      </c>
      <c r="E84" s="3">
        <v>376</v>
      </c>
      <c r="F84" s="3">
        <v>0</v>
      </c>
      <c r="G84" s="3">
        <v>-4825</v>
      </c>
      <c r="H84" s="3">
        <v>11209</v>
      </c>
      <c r="I84" s="3">
        <v>19778</v>
      </c>
      <c r="J84" s="3"/>
      <c r="K84" s="3"/>
      <c r="L84" s="3">
        <v>446.11819999999989</v>
      </c>
      <c r="M84" s="3"/>
      <c r="N84" s="26" t="s">
        <v>166</v>
      </c>
    </row>
    <row r="85" spans="1:14" x14ac:dyDescent="0.25">
      <c r="A85" s="32" t="s">
        <v>167</v>
      </c>
      <c r="C85" s="3">
        <v>0</v>
      </c>
      <c r="D85" s="3">
        <v>74134</v>
      </c>
      <c r="E85" s="3">
        <v>916</v>
      </c>
      <c r="F85" s="3">
        <v>0</v>
      </c>
      <c r="G85" s="3">
        <v>665</v>
      </c>
      <c r="H85" s="3">
        <v>75136</v>
      </c>
      <c r="I85" s="3">
        <v>19113</v>
      </c>
      <c r="J85" s="3"/>
      <c r="K85" s="3"/>
      <c r="L85" s="3">
        <v>2990.4127999999996</v>
      </c>
      <c r="M85" s="3"/>
      <c r="N85" s="26" t="s">
        <v>168</v>
      </c>
    </row>
    <row r="86" spans="1:14" x14ac:dyDescent="0.25">
      <c r="A86" s="32" t="s">
        <v>169</v>
      </c>
      <c r="C86" s="3">
        <v>0</v>
      </c>
      <c r="D86" s="3">
        <v>75686</v>
      </c>
      <c r="E86" s="3">
        <v>893</v>
      </c>
      <c r="F86" s="3">
        <v>0</v>
      </c>
      <c r="G86" s="3">
        <v>6873</v>
      </c>
      <c r="H86" s="3">
        <v>85215</v>
      </c>
      <c r="I86" s="3">
        <v>12240</v>
      </c>
      <c r="J86" s="3"/>
      <c r="K86" s="3"/>
      <c r="L86" s="3">
        <v>3391.5569999999998</v>
      </c>
      <c r="M86" s="3"/>
      <c r="N86" s="26" t="s">
        <v>170</v>
      </c>
    </row>
    <row r="87" spans="1:14" x14ac:dyDescent="0.25">
      <c r="A87" s="32" t="s">
        <v>171</v>
      </c>
      <c r="C87" s="3">
        <v>0</v>
      </c>
      <c r="D87" s="3">
        <v>52430</v>
      </c>
      <c r="E87" s="3">
        <v>595</v>
      </c>
      <c r="F87" s="3">
        <v>0</v>
      </c>
      <c r="G87" s="3">
        <v>3505</v>
      </c>
      <c r="H87" s="3">
        <v>55418</v>
      </c>
      <c r="I87" s="3">
        <v>8735</v>
      </c>
      <c r="J87" s="3"/>
      <c r="L87" s="3">
        <v>2205.6363999999999</v>
      </c>
      <c r="M87" s="3"/>
      <c r="N87" s="26" t="s">
        <v>172</v>
      </c>
    </row>
    <row r="88" spans="1:14" x14ac:dyDescent="0.25">
      <c r="A88" s="32"/>
      <c r="J88" s="3"/>
      <c r="K88" s="3"/>
      <c r="L88" s="3"/>
      <c r="M88" s="26"/>
    </row>
    <row r="89" spans="1:14" x14ac:dyDescent="0.25">
      <c r="A89" s="32" t="s">
        <v>173</v>
      </c>
      <c r="C89" s="3">
        <f>SUM(C300:C302)</f>
        <v>0</v>
      </c>
      <c r="D89" s="3">
        <f t="shared" ref="D89:H89" si="43">SUM(D300:D302)</f>
        <v>16823</v>
      </c>
      <c r="E89" s="3">
        <f t="shared" si="43"/>
        <v>447</v>
      </c>
      <c r="F89" s="3">
        <f t="shared" si="43"/>
        <v>0</v>
      </c>
      <c r="G89" s="3">
        <f t="shared" si="43"/>
        <v>-408</v>
      </c>
      <c r="H89" s="3">
        <f t="shared" si="43"/>
        <v>16316</v>
      </c>
      <c r="I89" s="3">
        <f>I302</f>
        <v>9143</v>
      </c>
      <c r="J89" s="3"/>
      <c r="K89" s="3"/>
      <c r="L89" s="3">
        <f>SUM(L300:L302)</f>
        <v>649.3768</v>
      </c>
      <c r="N89" s="26" t="s">
        <v>174</v>
      </c>
    </row>
    <row r="90" spans="1:14" x14ac:dyDescent="0.25">
      <c r="A90" s="32" t="s">
        <v>175</v>
      </c>
      <c r="C90" s="3">
        <f>SUM(C303:C305)</f>
        <v>0</v>
      </c>
      <c r="D90" s="3">
        <f t="shared" ref="D90:H90" si="44">SUM(D303:D305)</f>
        <v>60943</v>
      </c>
      <c r="E90" s="3">
        <f t="shared" si="44"/>
        <v>313</v>
      </c>
      <c r="F90" s="3">
        <f t="shared" si="44"/>
        <v>0</v>
      </c>
      <c r="G90" s="3">
        <f t="shared" si="44"/>
        <v>-5701</v>
      </c>
      <c r="H90" s="3">
        <f t="shared" si="44"/>
        <v>67010</v>
      </c>
      <c r="I90" s="3">
        <f>I305</f>
        <v>14844</v>
      </c>
      <c r="J90" s="3"/>
      <c r="L90" s="3">
        <f t="shared" ref="L90" si="45">SUM(L303:L305)</f>
        <v>2666.9979999999996</v>
      </c>
      <c r="M90" s="3"/>
      <c r="N90" s="26" t="s">
        <v>176</v>
      </c>
    </row>
    <row r="91" spans="1:14" x14ac:dyDescent="0.25">
      <c r="A91" s="32" t="s">
        <v>177</v>
      </c>
      <c r="C91" s="3">
        <f>SUM(C306:C308)</f>
        <v>0</v>
      </c>
      <c r="D91" s="3">
        <f t="shared" ref="D91:H91" si="46">SUM(D306:D308)</f>
        <v>78870</v>
      </c>
      <c r="E91" s="3">
        <f t="shared" si="46"/>
        <v>0</v>
      </c>
      <c r="F91" s="3">
        <f t="shared" si="46"/>
        <v>0</v>
      </c>
      <c r="G91" s="3">
        <f t="shared" si="46"/>
        <v>241</v>
      </c>
      <c r="H91" s="3">
        <f t="shared" si="46"/>
        <v>82144</v>
      </c>
      <c r="I91" s="3">
        <f>I308</f>
        <v>14603</v>
      </c>
      <c r="J91" s="3"/>
      <c r="L91" s="3">
        <f>SUM(L306:L308)</f>
        <v>3269.3311999999996</v>
      </c>
      <c r="M91" s="3"/>
      <c r="N91" s="26" t="s">
        <v>178</v>
      </c>
    </row>
    <row r="92" spans="1:14" x14ac:dyDescent="0.25">
      <c r="A92" s="32" t="s">
        <v>179</v>
      </c>
      <c r="C92" s="3">
        <f>SUM(C309:C311)</f>
        <v>0</v>
      </c>
      <c r="D92" s="3">
        <f t="shared" ref="D92:H92" si="47">SUM(D309:D311)</f>
        <v>49954</v>
      </c>
      <c r="E92" s="3">
        <f t="shared" si="47"/>
        <v>0</v>
      </c>
      <c r="F92" s="3">
        <f t="shared" si="47"/>
        <v>0</v>
      </c>
      <c r="G92" s="3">
        <f t="shared" si="47"/>
        <v>620</v>
      </c>
      <c r="H92" s="3">
        <f t="shared" si="47"/>
        <v>50623</v>
      </c>
      <c r="I92" s="3">
        <f>I311</f>
        <v>13983</v>
      </c>
      <c r="J92" s="3"/>
      <c r="L92" s="3">
        <f t="shared" ref="L92" si="48">SUM(L309:L311)</f>
        <v>2014.7954</v>
      </c>
      <c r="M92" s="3"/>
      <c r="N92" s="26" t="s">
        <v>180</v>
      </c>
    </row>
    <row r="93" spans="1:14" x14ac:dyDescent="0.25">
      <c r="A93" s="32"/>
      <c r="J93" s="3"/>
      <c r="L93" s="3"/>
      <c r="M93" s="3"/>
      <c r="N93" s="26"/>
    </row>
    <row r="94" spans="1:14" s="57" customFormat="1" x14ac:dyDescent="0.25">
      <c r="A94" s="32" t="s">
        <v>181</v>
      </c>
      <c r="C94" s="3">
        <f>SUM(C313:C315)</f>
        <v>0</v>
      </c>
      <c r="D94" s="3">
        <f t="shared" ref="D94:G94" si="49">SUM(D313:D315)</f>
        <v>15840</v>
      </c>
      <c r="E94" s="3">
        <f t="shared" si="49"/>
        <v>0</v>
      </c>
      <c r="F94" s="3">
        <f t="shared" si="49"/>
        <v>0</v>
      </c>
      <c r="G94" s="3">
        <f t="shared" si="49"/>
        <v>585</v>
      </c>
      <c r="H94" s="3">
        <f>SUM(H313:H315)</f>
        <v>16587</v>
      </c>
      <c r="I94" s="3">
        <f>I315</f>
        <v>13398</v>
      </c>
      <c r="J94" s="65"/>
      <c r="L94" s="3">
        <f>SUM(L313:L315)</f>
        <v>660.16259999999988</v>
      </c>
      <c r="M94" s="65"/>
      <c r="N94" s="26" t="s">
        <v>185</v>
      </c>
    </row>
    <row r="95" spans="1:14" s="57" customFormat="1" x14ac:dyDescent="0.25">
      <c r="A95" s="32" t="s">
        <v>182</v>
      </c>
      <c r="C95" s="3">
        <f>SUM(C316:C318)</f>
        <v>0</v>
      </c>
      <c r="D95" s="3">
        <f t="shared" ref="D95:H95" si="50">SUM(D316:D318)</f>
        <v>68772</v>
      </c>
      <c r="E95" s="3">
        <f t="shared" si="50"/>
        <v>0</v>
      </c>
      <c r="F95" s="3">
        <f t="shared" si="50"/>
        <v>0</v>
      </c>
      <c r="G95" s="3">
        <f t="shared" si="50"/>
        <v>-1300</v>
      </c>
      <c r="H95" s="3">
        <f t="shared" si="50"/>
        <v>75726</v>
      </c>
      <c r="I95" s="3">
        <f>I318</f>
        <v>14698</v>
      </c>
      <c r="J95" s="65"/>
      <c r="L95" s="3">
        <f t="shared" ref="L95" si="51">SUM(L316:L318)</f>
        <v>3013.8948</v>
      </c>
      <c r="M95" s="65"/>
      <c r="N95" s="26" t="s">
        <v>186</v>
      </c>
    </row>
    <row r="96" spans="1:14" s="57" customFormat="1" x14ac:dyDescent="0.25">
      <c r="A96" s="32" t="s">
        <v>183</v>
      </c>
      <c r="C96" s="3">
        <f>SUM(C319:C321)</f>
        <v>0</v>
      </c>
      <c r="D96" s="3">
        <f t="shared" ref="D96:H96" si="52">SUM(D319:D321)</f>
        <v>71293</v>
      </c>
      <c r="E96" s="3">
        <f t="shared" si="52"/>
        <v>0</v>
      </c>
      <c r="F96" s="3">
        <f t="shared" si="52"/>
        <v>0</v>
      </c>
      <c r="G96" s="3">
        <f t="shared" si="52"/>
        <v>-123</v>
      </c>
      <c r="H96" s="3">
        <f t="shared" si="52"/>
        <v>80377</v>
      </c>
      <c r="I96" s="3">
        <f>I321</f>
        <v>14821</v>
      </c>
      <c r="J96" s="65"/>
      <c r="L96" s="3">
        <f>SUM(L319:L321)</f>
        <v>3199.0045999999998</v>
      </c>
      <c r="M96" s="65"/>
      <c r="N96" s="26" t="s">
        <v>187</v>
      </c>
    </row>
    <row r="97" spans="1:14" s="57" customFormat="1" x14ac:dyDescent="0.25">
      <c r="A97" s="32" t="s">
        <v>184</v>
      </c>
      <c r="C97" s="3">
        <f>SUM(C322:C324)</f>
        <v>0</v>
      </c>
      <c r="D97" s="3">
        <f t="shared" ref="D97:H97" si="53">SUM(D322:D324)</f>
        <v>44151</v>
      </c>
      <c r="E97" s="3">
        <f t="shared" si="53"/>
        <v>0</v>
      </c>
      <c r="F97" s="3">
        <f t="shared" si="53"/>
        <v>0</v>
      </c>
      <c r="G97" s="3">
        <f t="shared" si="53"/>
        <v>3441</v>
      </c>
      <c r="H97" s="3">
        <f t="shared" si="53"/>
        <v>48158</v>
      </c>
      <c r="I97" s="3">
        <f>I324</f>
        <v>11380</v>
      </c>
      <c r="J97" s="65"/>
      <c r="L97" s="3">
        <f t="shared" ref="L97" si="54">SUM(L322:L324)</f>
        <v>1916.6883999999998</v>
      </c>
      <c r="M97" s="65"/>
      <c r="N97" s="26" t="s">
        <v>188</v>
      </c>
    </row>
    <row r="98" spans="1:14" s="57" customFormat="1" x14ac:dyDescent="0.25">
      <c r="A98" s="32"/>
      <c r="C98" s="3"/>
      <c r="D98" s="3"/>
      <c r="E98" s="3"/>
      <c r="F98" s="3"/>
      <c r="G98" s="3"/>
      <c r="H98" s="3"/>
      <c r="I98" s="3"/>
      <c r="J98" s="65"/>
      <c r="L98" s="3"/>
      <c r="M98" s="65"/>
      <c r="N98" s="26"/>
    </row>
    <row r="99" spans="1:14" s="57" customFormat="1" x14ac:dyDescent="0.25">
      <c r="A99" s="32" t="s">
        <v>193</v>
      </c>
      <c r="C99" s="3">
        <f>SUM(C326:C328)</f>
        <v>0</v>
      </c>
      <c r="D99" s="3">
        <f t="shared" ref="D99:L99" si="55">SUM(D326:D328)</f>
        <v>15760</v>
      </c>
      <c r="E99" s="3">
        <f t="shared" si="55"/>
        <v>0</v>
      </c>
      <c r="F99" s="3">
        <f t="shared" si="55"/>
        <v>0</v>
      </c>
      <c r="G99" s="3">
        <f t="shared" si="55"/>
        <v>-79</v>
      </c>
      <c r="H99" s="3">
        <f t="shared" si="55"/>
        <v>15942</v>
      </c>
      <c r="I99" s="3">
        <f>I328</f>
        <v>11459</v>
      </c>
      <c r="J99" s="3"/>
      <c r="K99" s="3"/>
      <c r="L99" s="3">
        <f t="shared" si="55"/>
        <v>634.49159999999995</v>
      </c>
      <c r="M99" s="65"/>
      <c r="N99" s="26" t="s">
        <v>189</v>
      </c>
    </row>
    <row r="100" spans="1:14" s="57" customFormat="1" x14ac:dyDescent="0.25">
      <c r="A100" s="32" t="s">
        <v>194</v>
      </c>
      <c r="C100" s="3">
        <f>SUM(C329:C331)</f>
        <v>0</v>
      </c>
      <c r="D100" s="3">
        <f t="shared" ref="D100:H100" si="56">SUM(D329:D331)</f>
        <v>60766</v>
      </c>
      <c r="E100" s="3">
        <f t="shared" si="56"/>
        <v>0</v>
      </c>
      <c r="F100" s="3">
        <f t="shared" si="56"/>
        <v>0</v>
      </c>
      <c r="G100" s="3">
        <f t="shared" si="56"/>
        <v>1147</v>
      </c>
      <c r="H100" s="3">
        <f t="shared" si="56"/>
        <v>72336</v>
      </c>
      <c r="I100" s="3">
        <f>I331</f>
        <v>10312</v>
      </c>
      <c r="J100" s="3"/>
      <c r="K100" s="3"/>
      <c r="L100" s="3">
        <f>SUM(L329:L331)</f>
        <v>2878.9727999999996</v>
      </c>
      <c r="M100" s="65"/>
      <c r="N100" s="26" t="s">
        <v>190</v>
      </c>
    </row>
    <row r="101" spans="1:14" s="57" customFormat="1" x14ac:dyDescent="0.25">
      <c r="A101" s="32" t="s">
        <v>195</v>
      </c>
      <c r="C101" s="3">
        <f>SUM(C332:C334)</f>
        <v>0</v>
      </c>
      <c r="D101" s="3">
        <f t="shared" ref="D101:L101" si="57">SUM(D332:D334)</f>
        <v>71048</v>
      </c>
      <c r="E101" s="3">
        <f t="shared" si="57"/>
        <v>0</v>
      </c>
      <c r="F101" s="3">
        <f t="shared" si="57"/>
        <v>0</v>
      </c>
      <c r="G101" s="3">
        <f t="shared" si="57"/>
        <v>-1868</v>
      </c>
      <c r="H101" s="3">
        <f t="shared" si="57"/>
        <v>71452</v>
      </c>
      <c r="I101" s="3">
        <f>I334</f>
        <v>12180</v>
      </c>
      <c r="J101" s="3"/>
      <c r="K101" s="3"/>
      <c r="L101" s="3">
        <f t="shared" si="57"/>
        <v>2843.7896000000001</v>
      </c>
      <c r="M101" s="65"/>
      <c r="N101" s="26" t="s">
        <v>191</v>
      </c>
    </row>
    <row r="102" spans="1:14" s="57" customFormat="1" x14ac:dyDescent="0.25">
      <c r="A102" s="32" t="s">
        <v>196</v>
      </c>
      <c r="C102" s="3">
        <f>SUM(C335:C337)</f>
        <v>0</v>
      </c>
      <c r="D102" s="3">
        <f t="shared" ref="D102:L102" si="58">SUM(D335:D337)</f>
        <v>52831</v>
      </c>
      <c r="E102" s="3">
        <f t="shared" si="58"/>
        <v>0</v>
      </c>
      <c r="F102" s="3">
        <f t="shared" si="58"/>
        <v>0</v>
      </c>
      <c r="G102" s="3">
        <f t="shared" si="58"/>
        <v>505</v>
      </c>
      <c r="H102" s="3">
        <f t="shared" si="58"/>
        <v>54266</v>
      </c>
      <c r="I102" s="3">
        <f>I337</f>
        <v>11675</v>
      </c>
      <c r="J102" s="3"/>
      <c r="K102" s="3"/>
      <c r="L102" s="3">
        <f t="shared" si="58"/>
        <v>2159.7867999999999</v>
      </c>
      <c r="M102" s="65"/>
      <c r="N102" s="26" t="s">
        <v>192</v>
      </c>
    </row>
    <row r="103" spans="1:14" s="57" customFormat="1" x14ac:dyDescent="0.25">
      <c r="A103" s="32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65"/>
      <c r="N103" s="26"/>
    </row>
    <row r="104" spans="1:14" s="57" customFormat="1" x14ac:dyDescent="0.25">
      <c r="A104" s="32" t="s">
        <v>198</v>
      </c>
      <c r="C104" s="3">
        <f>SUM(C339:C341)</f>
        <v>0</v>
      </c>
      <c r="D104" s="3">
        <f t="shared" ref="D104:H104" si="59">SUM(D339:D341)</f>
        <v>23461</v>
      </c>
      <c r="E104" s="3">
        <f t="shared" si="59"/>
        <v>0</v>
      </c>
      <c r="F104" s="3">
        <f t="shared" si="59"/>
        <v>0</v>
      </c>
      <c r="G104" s="3">
        <f t="shared" si="59"/>
        <v>-4739</v>
      </c>
      <c r="H104" s="3">
        <f t="shared" si="59"/>
        <v>20045</v>
      </c>
      <c r="I104" s="3">
        <f>I341</f>
        <v>16414</v>
      </c>
      <c r="J104" s="3"/>
      <c r="K104" s="3"/>
      <c r="L104" s="3">
        <f>SUM(L339:L341)</f>
        <v>797.79099999999994</v>
      </c>
      <c r="M104" s="65"/>
      <c r="N104" s="26" t="s">
        <v>202</v>
      </c>
    </row>
    <row r="105" spans="1:14" s="57" customFormat="1" x14ac:dyDescent="0.25">
      <c r="A105" s="32" t="s">
        <v>199</v>
      </c>
      <c r="C105" s="3">
        <f t="shared" ref="C105:H105" si="60">SUM(C342:C344)</f>
        <v>0</v>
      </c>
      <c r="D105" s="3">
        <f t="shared" si="60"/>
        <v>61392</v>
      </c>
      <c r="E105" s="3">
        <f t="shared" si="60"/>
        <v>0</v>
      </c>
      <c r="F105" s="3">
        <f t="shared" si="60"/>
        <v>0</v>
      </c>
      <c r="G105" s="3">
        <f t="shared" si="60"/>
        <v>948</v>
      </c>
      <c r="H105" s="3">
        <f t="shared" si="60"/>
        <v>72202</v>
      </c>
      <c r="I105" s="3">
        <f>I344</f>
        <v>15466</v>
      </c>
      <c r="J105" s="3"/>
      <c r="K105" s="3"/>
      <c r="L105" s="3">
        <f>SUM(L342:L344)</f>
        <v>2873.6396</v>
      </c>
      <c r="M105" s="65"/>
      <c r="N105" s="26" t="s">
        <v>203</v>
      </c>
    </row>
    <row r="106" spans="1:14" s="57" customFormat="1" x14ac:dyDescent="0.25">
      <c r="A106" s="32" t="s">
        <v>200</v>
      </c>
      <c r="C106" s="3">
        <f>SUM(C345:C347)</f>
        <v>0</v>
      </c>
      <c r="D106" s="3">
        <f t="shared" ref="D106:L106" si="61">SUM(D345:D347)</f>
        <v>60815</v>
      </c>
      <c r="E106" s="3">
        <f t="shared" si="61"/>
        <v>0</v>
      </c>
      <c r="F106" s="3">
        <f t="shared" si="61"/>
        <v>0</v>
      </c>
      <c r="G106" s="3">
        <f t="shared" si="61"/>
        <v>3583</v>
      </c>
      <c r="H106" s="3">
        <f t="shared" si="61"/>
        <v>69907</v>
      </c>
      <c r="I106" s="3">
        <f>I347</f>
        <v>11883</v>
      </c>
      <c r="J106" s="3"/>
      <c r="K106" s="3"/>
      <c r="L106" s="3">
        <f t="shared" si="61"/>
        <v>2782.2986000000001</v>
      </c>
      <c r="M106" s="65"/>
      <c r="N106" s="26" t="s">
        <v>204</v>
      </c>
    </row>
    <row r="107" spans="1:14" s="57" customFormat="1" x14ac:dyDescent="0.25">
      <c r="A107" s="32" t="s">
        <v>201</v>
      </c>
      <c r="C107" s="3">
        <f t="shared" ref="C107:H107" si="62">SUM(C348:C350)</f>
        <v>0</v>
      </c>
      <c r="D107" s="3">
        <f t="shared" si="62"/>
        <v>52149</v>
      </c>
      <c r="E107" s="3">
        <f t="shared" si="62"/>
        <v>0</v>
      </c>
      <c r="F107" s="3">
        <f t="shared" si="62"/>
        <v>0</v>
      </c>
      <c r="G107" s="3">
        <f t="shared" si="62"/>
        <v>1366</v>
      </c>
      <c r="H107" s="3">
        <f t="shared" si="62"/>
        <v>54877</v>
      </c>
      <c r="I107" s="3">
        <f>I350</f>
        <v>10517</v>
      </c>
      <c r="J107" s="3"/>
      <c r="K107" s="3"/>
      <c r="L107" s="3">
        <f>SUM(L348:L350)</f>
        <v>2184.1045999999997</v>
      </c>
      <c r="M107" s="65"/>
      <c r="N107" s="26" t="s">
        <v>205</v>
      </c>
    </row>
    <row r="108" spans="1:14" s="57" customFormat="1" x14ac:dyDescent="0.25">
      <c r="A108" s="32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65"/>
      <c r="N108" s="26"/>
    </row>
    <row r="109" spans="1:14" s="57" customFormat="1" x14ac:dyDescent="0.25">
      <c r="A109" s="32" t="s">
        <v>206</v>
      </c>
      <c r="C109" s="3">
        <f t="shared" ref="C109:H109" si="63">SUM(C352:C354)</f>
        <v>0</v>
      </c>
      <c r="D109" s="3">
        <f t="shared" si="63"/>
        <v>24899</v>
      </c>
      <c r="E109" s="3">
        <f t="shared" si="63"/>
        <v>0</v>
      </c>
      <c r="F109" s="3">
        <f t="shared" si="63"/>
        <v>0</v>
      </c>
      <c r="G109" s="3">
        <f t="shared" si="63"/>
        <v>-12156</v>
      </c>
      <c r="H109" s="3">
        <f t="shared" si="63"/>
        <v>13189</v>
      </c>
      <c r="I109" s="3">
        <f>I354</f>
        <v>22673</v>
      </c>
      <c r="J109" s="3"/>
      <c r="L109" s="3">
        <f>SUM(L352:L354)</f>
        <v>524.92219999999998</v>
      </c>
      <c r="M109" s="65"/>
      <c r="N109" s="26" t="s">
        <v>210</v>
      </c>
    </row>
    <row r="110" spans="1:14" s="57" customFormat="1" x14ac:dyDescent="0.25">
      <c r="A110" s="32" t="s">
        <v>207</v>
      </c>
      <c r="C110" s="3">
        <f>SUM(C355:C357)</f>
        <v>0</v>
      </c>
      <c r="D110" s="3">
        <f>SUM(D355:D357)</f>
        <v>50908</v>
      </c>
      <c r="E110" s="3">
        <f t="shared" ref="E110:L110" si="64">SUM(E355:E357)</f>
        <v>0</v>
      </c>
      <c r="F110" s="3">
        <f t="shared" si="64"/>
        <v>0</v>
      </c>
      <c r="G110" s="3">
        <f t="shared" si="64"/>
        <v>8238</v>
      </c>
      <c r="H110" s="3">
        <f t="shared" si="64"/>
        <v>61339</v>
      </c>
      <c r="I110" s="3">
        <f>I357</f>
        <v>14435</v>
      </c>
      <c r="J110" s="3"/>
      <c r="K110" s="3"/>
      <c r="L110" s="3">
        <f t="shared" si="64"/>
        <v>2441.2921999999999</v>
      </c>
      <c r="M110" s="65"/>
      <c r="N110" s="26" t="s">
        <v>211</v>
      </c>
    </row>
    <row r="111" spans="1:14" s="57" customFormat="1" x14ac:dyDescent="0.25">
      <c r="A111" s="32" t="s">
        <v>208</v>
      </c>
      <c r="C111" s="3">
        <f>SUM(C358:C360)</f>
        <v>0</v>
      </c>
      <c r="D111" s="3">
        <f t="shared" ref="D111:H111" si="65">SUM(D358:D360)</f>
        <v>59062</v>
      </c>
      <c r="E111" s="3">
        <f t="shared" si="65"/>
        <v>0</v>
      </c>
      <c r="F111" s="3">
        <f t="shared" si="65"/>
        <v>0</v>
      </c>
      <c r="G111" s="3">
        <f t="shared" si="65"/>
        <v>5790</v>
      </c>
      <c r="H111" s="3">
        <f t="shared" si="65"/>
        <v>70670</v>
      </c>
      <c r="I111" s="3">
        <f>I360</f>
        <v>8645</v>
      </c>
      <c r="J111" s="3"/>
      <c r="L111" s="3">
        <f t="shared" ref="L111" si="66">SUM(L358:L360)</f>
        <v>2812.6660000000002</v>
      </c>
      <c r="M111" s="65"/>
      <c r="N111" s="26" t="s">
        <v>212</v>
      </c>
    </row>
    <row r="112" spans="1:14" s="57" customFormat="1" x14ac:dyDescent="0.25">
      <c r="A112" s="32" t="s">
        <v>209</v>
      </c>
      <c r="C112" s="3">
        <f>SUM(C361:C363)</f>
        <v>0</v>
      </c>
      <c r="D112" s="3">
        <f t="shared" ref="D112:H112" si="67">SUM(D361:D363)</f>
        <v>52153</v>
      </c>
      <c r="E112" s="3">
        <f t="shared" si="67"/>
        <v>0</v>
      </c>
      <c r="F112" s="3">
        <f t="shared" si="67"/>
        <v>0</v>
      </c>
      <c r="G112" s="3">
        <f t="shared" si="67"/>
        <v>1410</v>
      </c>
      <c r="H112" s="3">
        <f t="shared" si="67"/>
        <v>55168</v>
      </c>
      <c r="I112" s="3">
        <f>I363</f>
        <v>7235</v>
      </c>
      <c r="J112" s="3"/>
      <c r="L112" s="3">
        <f t="shared" ref="L112" si="68">SUM(L361:L363)</f>
        <v>2195.6863999999996</v>
      </c>
      <c r="M112" s="65"/>
      <c r="N112" s="26" t="s">
        <v>213</v>
      </c>
    </row>
    <row r="113" spans="1:14" x14ac:dyDescent="0.25">
      <c r="A113" s="32"/>
      <c r="J113" s="3"/>
      <c r="K113" s="3"/>
      <c r="L113" s="3"/>
      <c r="M113" s="3"/>
      <c r="N113" s="26"/>
    </row>
    <row r="114" spans="1:14" x14ac:dyDescent="0.25">
      <c r="A114" s="32" t="str">
        <f>'Olieforbrug, TJ'!A114</f>
        <v>1. kvartal 2019</v>
      </c>
      <c r="C114" s="3">
        <f>SUM(C365:C367)</f>
        <v>0</v>
      </c>
      <c r="D114" s="3">
        <f t="shared" ref="D114:H114" si="69">SUM(D365:D367)</f>
        <v>15878</v>
      </c>
      <c r="E114" s="3">
        <f t="shared" si="69"/>
        <v>0</v>
      </c>
      <c r="F114" s="3">
        <f t="shared" si="69"/>
        <v>0</v>
      </c>
      <c r="G114" s="3">
        <f t="shared" si="69"/>
        <v>926</v>
      </c>
      <c r="H114" s="3">
        <f t="shared" si="69"/>
        <v>16780</v>
      </c>
      <c r="I114" s="3">
        <f>SUM(I367)</f>
        <v>6309</v>
      </c>
      <c r="J114" s="3"/>
      <c r="K114" s="57"/>
      <c r="L114" s="3">
        <f t="shared" ref="L114" si="70">SUM(L365:L367)</f>
        <v>667.84400000000005</v>
      </c>
      <c r="M114" s="3"/>
      <c r="N114" s="26" t="str">
        <f>'Olieforbrug, TJ'!M114</f>
        <v>1. Quarter 2019</v>
      </c>
    </row>
    <row r="115" spans="1:14" x14ac:dyDescent="0.25">
      <c r="A115" s="32" t="str">
        <f>'Olieforbrug, TJ'!A115</f>
        <v>2. kvartal 2019</v>
      </c>
      <c r="C115" s="3">
        <f>SUM(C368:C370)</f>
        <v>0</v>
      </c>
      <c r="D115" s="3">
        <f t="shared" ref="D115:H115" si="71">SUM(D368:D370)</f>
        <v>54952</v>
      </c>
      <c r="E115" s="3">
        <f t="shared" si="71"/>
        <v>0</v>
      </c>
      <c r="F115" s="3">
        <f t="shared" si="71"/>
        <v>0</v>
      </c>
      <c r="G115" s="3">
        <f t="shared" si="71"/>
        <v>-10411</v>
      </c>
      <c r="H115" s="3">
        <f t="shared" si="71"/>
        <v>55959</v>
      </c>
      <c r="I115" s="3">
        <f>SUM(I370)</f>
        <v>16720</v>
      </c>
      <c r="J115" s="3"/>
      <c r="K115" s="57"/>
      <c r="L115" s="3">
        <f t="shared" ref="L115" si="72">SUM(L368:L370)</f>
        <v>2227.1681999999996</v>
      </c>
      <c r="M115" s="3"/>
      <c r="N115" s="26" t="str">
        <f>'Olieforbrug, TJ'!M115</f>
        <v>2. Quarter 2019</v>
      </c>
    </row>
    <row r="116" spans="1:14" x14ac:dyDescent="0.25">
      <c r="A116" s="32" t="str">
        <f>'Olieforbrug, TJ'!A116</f>
        <v>3. kvartal 2019</v>
      </c>
      <c r="C116" s="3">
        <f>SUM(C371:C373)</f>
        <v>0</v>
      </c>
      <c r="D116" s="3">
        <f>SUM(D371:D373)</f>
        <v>41358</v>
      </c>
      <c r="E116" s="3">
        <f t="shared" ref="E116:H116" si="73">SUM(E371:E373)</f>
        <v>0</v>
      </c>
      <c r="F116" s="3">
        <f t="shared" si="73"/>
        <v>0</v>
      </c>
      <c r="G116" s="3">
        <f t="shared" si="73"/>
        <v>5255</v>
      </c>
      <c r="H116" s="3">
        <f t="shared" si="73"/>
        <v>57802</v>
      </c>
      <c r="I116" s="3">
        <f>SUM(I373)</f>
        <v>11465</v>
      </c>
      <c r="J116" s="3"/>
      <c r="K116" s="3"/>
      <c r="L116" s="3">
        <f t="shared" ref="L116" si="74">SUM(L371:L373)</f>
        <v>2300.5195999999996</v>
      </c>
      <c r="M116" s="3"/>
      <c r="N116" s="26" t="str">
        <f>'Olieforbrug, TJ'!M116</f>
        <v>3. Quarter 2019</v>
      </c>
    </row>
    <row r="117" spans="1:14" x14ac:dyDescent="0.25">
      <c r="A117" s="32" t="str">
        <f>'Olieforbrug, TJ'!A117</f>
        <v>4. kvartal 2019</v>
      </c>
      <c r="C117" s="3">
        <f t="shared" ref="C117:G117" si="75">SUM(C374:C376)</f>
        <v>0</v>
      </c>
      <c r="D117" s="3">
        <f t="shared" si="75"/>
        <v>44586</v>
      </c>
      <c r="E117" s="3">
        <f t="shared" si="75"/>
        <v>0</v>
      </c>
      <c r="F117" s="3">
        <f t="shared" si="75"/>
        <v>0</v>
      </c>
      <c r="G117" s="3">
        <f t="shared" si="75"/>
        <v>-2311</v>
      </c>
      <c r="H117" s="3">
        <f>SUM(H374:H376)</f>
        <v>50382</v>
      </c>
      <c r="I117" s="3">
        <f>SUM(I376)</f>
        <v>13776</v>
      </c>
      <c r="J117" s="3"/>
      <c r="K117" s="57"/>
      <c r="L117" s="3">
        <f>SUM(L374:L376)</f>
        <v>2005.2035999999998</v>
      </c>
      <c r="M117" s="3"/>
      <c r="N117" s="26" t="str">
        <f>'Olieforbrug, TJ'!M117</f>
        <v>4. Quarter 2019</v>
      </c>
    </row>
    <row r="118" spans="1:14" x14ac:dyDescent="0.25">
      <c r="A118" s="32"/>
      <c r="J118" s="3"/>
      <c r="K118" s="57"/>
      <c r="L118" s="3"/>
      <c r="M118" s="3"/>
      <c r="N118" s="26"/>
    </row>
    <row r="119" spans="1:14" x14ac:dyDescent="0.25">
      <c r="A119" s="32" t="str">
        <f>'Olieforbrug, TJ'!A119</f>
        <v>1. kvartal 2020</v>
      </c>
      <c r="C119" s="3">
        <f>SUM(C378:C380)</f>
        <v>0</v>
      </c>
      <c r="D119" s="3">
        <f t="shared" ref="D119:G119" si="76">SUM(D378:D380)</f>
        <v>20766</v>
      </c>
      <c r="E119" s="3">
        <f t="shared" si="76"/>
        <v>0</v>
      </c>
      <c r="F119" s="3">
        <f t="shared" si="76"/>
        <v>0</v>
      </c>
      <c r="G119" s="3">
        <f t="shared" si="76"/>
        <v>-6455</v>
      </c>
      <c r="H119" s="3">
        <f>SUM(H378:H380)</f>
        <v>16827</v>
      </c>
      <c r="I119" s="3">
        <f>SUM(I380)</f>
        <v>20231</v>
      </c>
      <c r="J119" s="3"/>
      <c r="K119" s="3"/>
      <c r="L119" s="3">
        <f t="shared" ref="L119" si="77">SUM(L378:L380)</f>
        <v>669.71460000000002</v>
      </c>
      <c r="M119" s="3"/>
      <c r="N119" s="26" t="str">
        <f>'Olieforbrug, TJ'!M119</f>
        <v>1. Quarter 2020</v>
      </c>
    </row>
    <row r="120" spans="1:14" x14ac:dyDescent="0.25">
      <c r="A120" s="32" t="str">
        <f>'Olieforbrug, TJ'!A120</f>
        <v>2. kvartal 2020</v>
      </c>
      <c r="C120" s="3">
        <f t="shared" ref="C120:H120" si="78">SUM(C381:C383)</f>
        <v>0</v>
      </c>
      <c r="D120" s="3">
        <f t="shared" si="78"/>
        <v>50907</v>
      </c>
      <c r="E120" s="3">
        <f t="shared" si="78"/>
        <v>0</v>
      </c>
      <c r="F120" s="3">
        <f t="shared" si="78"/>
        <v>0</v>
      </c>
      <c r="G120" s="3">
        <f t="shared" si="78"/>
        <v>4276</v>
      </c>
      <c r="H120" s="3">
        <f t="shared" si="78"/>
        <v>60007</v>
      </c>
      <c r="I120" s="3">
        <f>SUM(I383)</f>
        <v>15955</v>
      </c>
      <c r="J120" s="3"/>
      <c r="K120" s="57"/>
      <c r="L120" s="3">
        <f>SUM(L381:L383)</f>
        <v>2388.2785999999996</v>
      </c>
      <c r="M120" s="3"/>
      <c r="N120" s="26" t="str">
        <f>'Olieforbrug, TJ'!M120</f>
        <v>2. Quarter 2020</v>
      </c>
    </row>
    <row r="121" spans="1:14" x14ac:dyDescent="0.25">
      <c r="A121" s="32" t="str">
        <f>'Olieforbrug, TJ'!A121</f>
        <v>3. kvartal 2020</v>
      </c>
      <c r="C121" s="3">
        <f>SUM(C384:C386)</f>
        <v>0</v>
      </c>
      <c r="D121" s="3">
        <f t="shared" ref="D121:H121" si="79">SUM(D384:D386)</f>
        <v>54944</v>
      </c>
      <c r="E121" s="3">
        <f t="shared" si="79"/>
        <v>0</v>
      </c>
      <c r="F121" s="3">
        <f t="shared" si="79"/>
        <v>0</v>
      </c>
      <c r="G121" s="3">
        <f t="shared" si="79"/>
        <v>1291</v>
      </c>
      <c r="H121" s="3">
        <f t="shared" si="79"/>
        <v>61404</v>
      </c>
      <c r="I121" s="3">
        <f>SUM(I386)</f>
        <v>14664</v>
      </c>
      <c r="J121" s="3"/>
      <c r="K121" s="3"/>
      <c r="L121" s="3">
        <f t="shared" ref="L121" si="80">SUM(L384:L386)</f>
        <v>2443.8791999999999</v>
      </c>
      <c r="M121" s="3"/>
      <c r="N121" s="26" t="str">
        <f>'Olieforbrug, TJ'!M121</f>
        <v>3. Quarter 2020</v>
      </c>
    </row>
    <row r="122" spans="1:14" x14ac:dyDescent="0.25">
      <c r="A122" s="32" t="str">
        <f>'Olieforbrug, TJ'!A122</f>
        <v>4. kvartal 2020</v>
      </c>
      <c r="C122" s="3">
        <f>SUM(C387:C389)</f>
        <v>0</v>
      </c>
      <c r="D122" s="3">
        <f t="shared" ref="D122:H122" si="81">SUM(D387:D389)</f>
        <v>49098</v>
      </c>
      <c r="E122" s="3">
        <f t="shared" si="81"/>
        <v>0</v>
      </c>
      <c r="F122" s="3">
        <f t="shared" si="81"/>
        <v>0</v>
      </c>
      <c r="G122" s="3">
        <f t="shared" si="81"/>
        <v>14</v>
      </c>
      <c r="H122" s="3">
        <f t="shared" si="81"/>
        <v>54010</v>
      </c>
      <c r="I122" s="3">
        <f>SUM(I389)</f>
        <v>14650</v>
      </c>
      <c r="J122" s="3"/>
      <c r="K122" s="57"/>
      <c r="L122" s="3">
        <f t="shared" ref="L122" si="82">SUM(L387:L389)</f>
        <v>2149.598</v>
      </c>
      <c r="M122" s="3"/>
      <c r="N122" s="26" t="str">
        <f>'Olieforbrug, TJ'!M122</f>
        <v>4. Quarter 2020</v>
      </c>
    </row>
    <row r="123" spans="1:14" x14ac:dyDescent="0.25">
      <c r="A123" s="32"/>
      <c r="J123" s="3"/>
      <c r="K123" s="57"/>
      <c r="L123" s="3"/>
      <c r="M123" s="3"/>
      <c r="N123" s="26"/>
    </row>
    <row r="124" spans="1:14" x14ac:dyDescent="0.25">
      <c r="A124" s="32" t="str">
        <f>'Olieforbrug, TJ'!A124</f>
        <v>1. kvartal 2021</v>
      </c>
      <c r="C124" s="3">
        <f>SUM(C391:C393)</f>
        <v>0</v>
      </c>
      <c r="D124" s="3">
        <f t="shared" ref="D124:H124" si="83">SUM(D391:D393)</f>
        <v>26830</v>
      </c>
      <c r="E124" s="3">
        <f t="shared" si="83"/>
        <v>0</v>
      </c>
      <c r="F124" s="3">
        <f t="shared" si="83"/>
        <v>0</v>
      </c>
      <c r="G124" s="3">
        <f t="shared" si="83"/>
        <v>-4124</v>
      </c>
      <c r="H124" s="3">
        <f t="shared" si="83"/>
        <v>19887</v>
      </c>
      <c r="I124" s="3">
        <f>SUM(I393)</f>
        <v>18774</v>
      </c>
      <c r="J124" s="3"/>
      <c r="K124" s="57"/>
      <c r="L124" s="3">
        <f>SUM(L391:L393)</f>
        <v>791.50260000000003</v>
      </c>
      <c r="M124" s="3"/>
      <c r="N124" s="26" t="str">
        <f>'Olieforbrug, TJ'!M124</f>
        <v>1. Quarter 2021</v>
      </c>
    </row>
    <row r="125" spans="1:14" x14ac:dyDescent="0.25">
      <c r="A125" s="32" t="str">
        <f>'Olieforbrug, TJ'!A125</f>
        <v>2. kvartal 2021</v>
      </c>
      <c r="C125" s="3">
        <f>SUM(C394:C396)</f>
        <v>0</v>
      </c>
      <c r="D125" s="3">
        <f t="shared" ref="D125:H125" si="84">SUM(D394:D396)</f>
        <v>49073</v>
      </c>
      <c r="E125" s="3">
        <f t="shared" si="84"/>
        <v>0</v>
      </c>
      <c r="F125" s="3">
        <f t="shared" si="84"/>
        <v>0</v>
      </c>
      <c r="G125" s="3">
        <f t="shared" si="84"/>
        <v>3190</v>
      </c>
      <c r="H125" s="3">
        <f t="shared" si="84"/>
        <v>57352</v>
      </c>
      <c r="I125" s="3">
        <f>SUM(I396)</f>
        <v>15584</v>
      </c>
      <c r="J125" s="3"/>
      <c r="K125" s="57"/>
      <c r="L125" s="3">
        <f t="shared" ref="L125" si="85">SUM(L394:L396)</f>
        <v>2282.6095999999998</v>
      </c>
      <c r="M125" s="3"/>
      <c r="N125" s="26" t="str">
        <f>'Olieforbrug, TJ'!M125</f>
        <v>2. Quarter 2021</v>
      </c>
    </row>
    <row r="126" spans="1:14" x14ac:dyDescent="0.25">
      <c r="A126" s="32" t="str">
        <f>'Olieforbrug, TJ'!A126</f>
        <v>3. kvartal 2021</v>
      </c>
      <c r="J126" s="3"/>
      <c r="K126" s="57"/>
      <c r="L126" s="3"/>
      <c r="M126" s="3"/>
      <c r="N126" s="26" t="str">
        <f>'Olieforbrug, TJ'!M126</f>
        <v>3. Quarter 2021</v>
      </c>
    </row>
    <row r="127" spans="1:14" x14ac:dyDescent="0.25">
      <c r="A127" s="32" t="str">
        <f>'Olieforbrug, TJ'!A127</f>
        <v>4. kvartal 2021</v>
      </c>
      <c r="J127" s="3"/>
      <c r="K127" s="57"/>
      <c r="L127" s="3"/>
      <c r="M127" s="3"/>
      <c r="N127" s="26" t="str">
        <f>'Olieforbrug, TJ'!M127</f>
        <v>4. Quarter 2021</v>
      </c>
    </row>
    <row r="128" spans="1:14" x14ac:dyDescent="0.25">
      <c r="A128" s="32"/>
      <c r="J128" s="3"/>
      <c r="K128" s="3"/>
      <c r="L128" s="3"/>
      <c r="M128" s="3"/>
      <c r="N128" s="26"/>
    </row>
    <row r="129" spans="1:14" ht="13.5" thickBot="1" x14ac:dyDescent="0.35">
      <c r="A129" s="2"/>
      <c r="C129" s="25"/>
      <c r="D129" s="25"/>
      <c r="E129" s="25"/>
      <c r="F129" s="25"/>
      <c r="G129" s="25"/>
      <c r="H129" s="25"/>
      <c r="I129" s="25"/>
      <c r="J129" s="3"/>
      <c r="K129" s="3"/>
      <c r="L129" s="25"/>
      <c r="N129" s="2"/>
    </row>
    <row r="130" spans="1:14" ht="13" x14ac:dyDescent="0.3">
      <c r="A130" s="37">
        <v>2001</v>
      </c>
      <c r="C130" s="34"/>
      <c r="D130" s="34"/>
      <c r="E130" s="34"/>
      <c r="F130" s="34"/>
      <c r="G130" s="34"/>
      <c r="H130" s="34"/>
      <c r="I130" s="34"/>
      <c r="J130" s="7"/>
      <c r="K130" s="7"/>
      <c r="L130" s="34"/>
      <c r="N130" s="37">
        <v>2001</v>
      </c>
    </row>
    <row r="131" spans="1:14" x14ac:dyDescent="0.25">
      <c r="A131" s="33" t="s">
        <v>102</v>
      </c>
      <c r="C131" s="3">
        <v>0</v>
      </c>
      <c r="D131" s="3">
        <v>7072</v>
      </c>
      <c r="E131" s="3">
        <v>31</v>
      </c>
      <c r="F131" s="3">
        <v>0</v>
      </c>
      <c r="G131" s="3">
        <v>-1173</v>
      </c>
      <c r="H131" s="3">
        <v>6363</v>
      </c>
      <c r="I131" s="3">
        <v>26070</v>
      </c>
      <c r="L131" s="16"/>
      <c r="N131" s="23" t="s">
        <v>115</v>
      </c>
    </row>
    <row r="132" spans="1:14" x14ac:dyDescent="0.25">
      <c r="A132" s="33" t="s">
        <v>103</v>
      </c>
      <c r="C132" s="3">
        <v>0</v>
      </c>
      <c r="D132" s="3">
        <v>6177</v>
      </c>
      <c r="E132" s="3">
        <v>44</v>
      </c>
      <c r="F132" s="3">
        <v>0</v>
      </c>
      <c r="G132" s="3">
        <v>-1945</v>
      </c>
      <c r="H132" s="3">
        <v>4926</v>
      </c>
      <c r="I132" s="3">
        <v>28015</v>
      </c>
      <c r="L132" s="16"/>
      <c r="N132" s="23" t="s">
        <v>116</v>
      </c>
    </row>
    <row r="133" spans="1:14" x14ac:dyDescent="0.25">
      <c r="A133" s="33" t="s">
        <v>104</v>
      </c>
      <c r="C133" s="3">
        <v>0</v>
      </c>
      <c r="D133" s="3">
        <v>10932</v>
      </c>
      <c r="E133" s="3">
        <v>34</v>
      </c>
      <c r="F133" s="3">
        <v>0</v>
      </c>
      <c r="G133" s="3">
        <v>-6399</v>
      </c>
      <c r="H133" s="3">
        <v>5385</v>
      </c>
      <c r="I133" s="3">
        <v>34414</v>
      </c>
      <c r="L133" s="16"/>
      <c r="N133" s="23" t="s">
        <v>117</v>
      </c>
    </row>
    <row r="134" spans="1:14" x14ac:dyDescent="0.25">
      <c r="A134" s="33" t="s">
        <v>105</v>
      </c>
      <c r="B134" s="15"/>
      <c r="C134" s="16">
        <v>0</v>
      </c>
      <c r="D134" s="16">
        <v>11431</v>
      </c>
      <c r="E134" s="16">
        <v>98</v>
      </c>
      <c r="F134" s="16">
        <v>0</v>
      </c>
      <c r="G134" s="16">
        <v>3958</v>
      </c>
      <c r="H134" s="16">
        <v>13918</v>
      </c>
      <c r="I134" s="16">
        <v>30456</v>
      </c>
      <c r="J134" s="15"/>
      <c r="K134" s="15"/>
      <c r="L134" s="16"/>
      <c r="N134" s="23" t="s">
        <v>118</v>
      </c>
    </row>
    <row r="135" spans="1:14" x14ac:dyDescent="0.25">
      <c r="A135" s="33" t="s">
        <v>106</v>
      </c>
      <c r="B135" s="15"/>
      <c r="C135" s="16">
        <v>0</v>
      </c>
      <c r="D135" s="16">
        <v>24332</v>
      </c>
      <c r="E135" s="16">
        <v>3755</v>
      </c>
      <c r="F135" s="16">
        <v>0</v>
      </c>
      <c r="G135" s="16">
        <v>4651</v>
      </c>
      <c r="H135" s="16">
        <v>26534</v>
      </c>
      <c r="I135" s="16">
        <v>25805</v>
      </c>
      <c r="J135" s="15"/>
      <c r="K135" s="15"/>
      <c r="L135" s="16"/>
      <c r="N135" s="23" t="s">
        <v>119</v>
      </c>
    </row>
    <row r="136" spans="1:14" x14ac:dyDescent="0.25">
      <c r="A136" s="33" t="s">
        <v>107</v>
      </c>
      <c r="B136" s="15"/>
      <c r="C136" s="16">
        <v>0</v>
      </c>
      <c r="D136" s="16">
        <v>28680</v>
      </c>
      <c r="E136" s="16">
        <v>170</v>
      </c>
      <c r="F136" s="16">
        <v>0</v>
      </c>
      <c r="G136" s="16">
        <v>-4790</v>
      </c>
      <c r="H136" s="16">
        <v>27101</v>
      </c>
      <c r="I136" s="16">
        <v>30595</v>
      </c>
      <c r="J136" s="15"/>
      <c r="K136" s="15"/>
      <c r="L136" s="16"/>
      <c r="N136" s="23" t="s">
        <v>120</v>
      </c>
    </row>
    <row r="137" spans="1:14" x14ac:dyDescent="0.25">
      <c r="A137" s="33" t="s">
        <v>108</v>
      </c>
      <c r="B137" s="15"/>
      <c r="C137" s="16">
        <v>0</v>
      </c>
      <c r="D137" s="16">
        <v>10352</v>
      </c>
      <c r="E137" s="16">
        <v>103</v>
      </c>
      <c r="F137" s="16">
        <v>0</v>
      </c>
      <c r="G137" s="16">
        <v>2068</v>
      </c>
      <c r="H137" s="16">
        <v>14256</v>
      </c>
      <c r="I137" s="16">
        <v>28527</v>
      </c>
      <c r="J137" s="15"/>
      <c r="K137" s="15"/>
      <c r="L137" s="16"/>
      <c r="N137" s="23" t="s">
        <v>121</v>
      </c>
    </row>
    <row r="138" spans="1:14" x14ac:dyDescent="0.25">
      <c r="A138" s="33" t="s">
        <v>109</v>
      </c>
      <c r="B138" s="15"/>
      <c r="C138" s="16">
        <v>0</v>
      </c>
      <c r="D138" s="16">
        <v>22358</v>
      </c>
      <c r="E138" s="16">
        <v>71</v>
      </c>
      <c r="F138" s="16">
        <v>0</v>
      </c>
      <c r="G138" s="16">
        <v>5529</v>
      </c>
      <c r="H138" s="16">
        <v>30417</v>
      </c>
      <c r="I138" s="16">
        <v>22998</v>
      </c>
      <c r="J138" s="15"/>
      <c r="K138" s="15"/>
      <c r="L138" s="16"/>
      <c r="N138" s="23" t="s">
        <v>122</v>
      </c>
    </row>
    <row r="139" spans="1:14" x14ac:dyDescent="0.25">
      <c r="A139" s="33" t="s">
        <v>110</v>
      </c>
      <c r="B139" s="15"/>
      <c r="C139" s="16">
        <v>0</v>
      </c>
      <c r="D139" s="16">
        <v>28216</v>
      </c>
      <c r="E139" s="16">
        <v>122</v>
      </c>
      <c r="F139" s="16">
        <v>0</v>
      </c>
      <c r="G139" s="16">
        <v>-6577</v>
      </c>
      <c r="H139" s="16">
        <v>22273</v>
      </c>
      <c r="I139" s="16">
        <v>29575</v>
      </c>
      <c r="J139" s="15"/>
      <c r="K139" s="15"/>
      <c r="L139" s="16"/>
      <c r="N139" s="23" t="s">
        <v>123</v>
      </c>
    </row>
    <row r="140" spans="1:14" x14ac:dyDescent="0.25">
      <c r="A140" s="33" t="s">
        <v>111</v>
      </c>
      <c r="B140" s="15"/>
      <c r="C140" s="16">
        <v>0</v>
      </c>
      <c r="D140" s="16">
        <v>11780</v>
      </c>
      <c r="E140" s="16">
        <v>2799</v>
      </c>
      <c r="F140" s="16">
        <v>0</v>
      </c>
      <c r="G140" s="16">
        <v>5269</v>
      </c>
      <c r="H140" s="16">
        <v>19041</v>
      </c>
      <c r="I140" s="16">
        <v>24306</v>
      </c>
      <c r="J140" s="15"/>
      <c r="K140" s="15"/>
      <c r="L140" s="16"/>
      <c r="N140" s="23" t="s">
        <v>124</v>
      </c>
    </row>
    <row r="141" spans="1:14" x14ac:dyDescent="0.25">
      <c r="A141" s="33" t="s">
        <v>112</v>
      </c>
      <c r="B141" s="15"/>
      <c r="C141" s="16">
        <v>0</v>
      </c>
      <c r="D141" s="16">
        <v>9478</v>
      </c>
      <c r="E141" s="16">
        <v>30</v>
      </c>
      <c r="F141" s="16">
        <v>0</v>
      </c>
      <c r="G141" s="16">
        <v>2791</v>
      </c>
      <c r="H141" s="16">
        <v>13791</v>
      </c>
      <c r="I141" s="16">
        <v>21515</v>
      </c>
      <c r="J141" s="15"/>
      <c r="K141" s="15"/>
      <c r="L141" s="16"/>
      <c r="N141" s="23" t="s">
        <v>125</v>
      </c>
    </row>
    <row r="142" spans="1:14" ht="13" thickBot="1" x14ac:dyDescent="0.3">
      <c r="A142" s="41" t="s">
        <v>113</v>
      </c>
      <c r="C142" s="42">
        <v>0</v>
      </c>
      <c r="D142" s="42">
        <v>6617</v>
      </c>
      <c r="E142" s="42">
        <v>48</v>
      </c>
      <c r="F142" s="42">
        <v>0</v>
      </c>
      <c r="G142" s="42">
        <v>1249</v>
      </c>
      <c r="H142" s="42">
        <v>8744</v>
      </c>
      <c r="I142" s="42">
        <v>20266</v>
      </c>
      <c r="J142" s="2"/>
      <c r="K142" s="2"/>
      <c r="L142" s="42"/>
      <c r="N142" s="43" t="s">
        <v>113</v>
      </c>
    </row>
    <row r="143" spans="1:14" ht="13" x14ac:dyDescent="0.3">
      <c r="A143" s="37">
        <v>2002</v>
      </c>
      <c r="B143" s="15"/>
      <c r="C143" s="16"/>
      <c r="D143" s="16"/>
      <c r="E143" s="16"/>
      <c r="F143" s="16"/>
      <c r="G143" s="16"/>
      <c r="H143" s="16"/>
      <c r="I143" s="16"/>
      <c r="M143" s="3"/>
      <c r="N143" s="37">
        <v>2002</v>
      </c>
    </row>
    <row r="144" spans="1:14" x14ac:dyDescent="0.25">
      <c r="A144" s="33" t="s">
        <v>102</v>
      </c>
      <c r="B144" s="15"/>
      <c r="C144" s="16">
        <v>0</v>
      </c>
      <c r="D144" s="16">
        <v>7103</v>
      </c>
      <c r="E144" s="16">
        <v>51</v>
      </c>
      <c r="F144" s="16">
        <v>0</v>
      </c>
      <c r="G144" s="16">
        <v>-9869</v>
      </c>
      <c r="H144" s="16">
        <v>4629</v>
      </c>
      <c r="I144" s="16">
        <v>30135</v>
      </c>
      <c r="J144" s="15"/>
      <c r="K144" s="15"/>
      <c r="L144" s="16"/>
      <c r="N144" s="23" t="s">
        <v>115</v>
      </c>
    </row>
    <row r="145" spans="1:14" x14ac:dyDescent="0.25">
      <c r="A145" s="33" t="s">
        <v>103</v>
      </c>
      <c r="B145" s="15"/>
      <c r="C145" s="16">
        <v>0</v>
      </c>
      <c r="D145" s="16">
        <v>13564</v>
      </c>
      <c r="E145" s="16">
        <v>22</v>
      </c>
      <c r="F145" s="16">
        <v>0</v>
      </c>
      <c r="G145" s="16">
        <v>-1813</v>
      </c>
      <c r="H145" s="16">
        <v>5401</v>
      </c>
      <c r="I145" s="16">
        <v>31948</v>
      </c>
      <c r="J145" s="15"/>
      <c r="K145" s="15"/>
      <c r="L145" s="16"/>
      <c r="N145" s="23" t="s">
        <v>116</v>
      </c>
    </row>
    <row r="146" spans="1:14" x14ac:dyDescent="0.25">
      <c r="A146" s="33" t="s">
        <v>104</v>
      </c>
      <c r="B146" s="15"/>
      <c r="C146" s="16">
        <v>0</v>
      </c>
      <c r="D146" s="16">
        <v>7369</v>
      </c>
      <c r="E146" s="16">
        <v>53</v>
      </c>
      <c r="F146" s="16">
        <v>0</v>
      </c>
      <c r="G146" s="16">
        <v>-239</v>
      </c>
      <c r="H146" s="16">
        <v>7454</v>
      </c>
      <c r="I146" s="16">
        <v>32187</v>
      </c>
      <c r="J146" s="15"/>
      <c r="K146" s="15"/>
      <c r="L146" s="16"/>
      <c r="N146" s="23" t="s">
        <v>117</v>
      </c>
    </row>
    <row r="147" spans="1:14" x14ac:dyDescent="0.25">
      <c r="A147" s="33" t="s">
        <v>105</v>
      </c>
      <c r="B147" s="15"/>
      <c r="C147" s="16">
        <v>0</v>
      </c>
      <c r="D147" s="16">
        <v>21508</v>
      </c>
      <c r="E147" s="16">
        <v>151</v>
      </c>
      <c r="F147" s="16">
        <v>0</v>
      </c>
      <c r="G147" s="16">
        <v>-2726</v>
      </c>
      <c r="H147" s="16">
        <v>16641</v>
      </c>
      <c r="I147" s="16">
        <v>34913</v>
      </c>
      <c r="J147" s="15"/>
      <c r="K147" s="15"/>
      <c r="L147" s="16"/>
      <c r="N147" s="23" t="s">
        <v>118</v>
      </c>
    </row>
    <row r="148" spans="1:14" x14ac:dyDescent="0.25">
      <c r="A148" s="33" t="s">
        <v>106</v>
      </c>
      <c r="B148" s="15"/>
      <c r="C148" s="16">
        <v>0</v>
      </c>
      <c r="D148" s="16">
        <v>10237</v>
      </c>
      <c r="E148" s="16">
        <v>119</v>
      </c>
      <c r="F148" s="16">
        <v>0</v>
      </c>
      <c r="G148" s="16">
        <v>8835</v>
      </c>
      <c r="H148" s="16">
        <v>25166</v>
      </c>
      <c r="I148" s="16">
        <v>26078</v>
      </c>
      <c r="J148" s="15"/>
      <c r="K148" s="15"/>
      <c r="L148" s="16"/>
      <c r="N148" s="23" t="s">
        <v>119</v>
      </c>
    </row>
    <row r="149" spans="1:14" x14ac:dyDescent="0.25">
      <c r="A149" s="33" t="s">
        <v>107</v>
      </c>
      <c r="B149" s="15"/>
      <c r="C149" s="16">
        <v>0</v>
      </c>
      <c r="D149" s="16">
        <v>25598</v>
      </c>
      <c r="E149" s="16">
        <v>141</v>
      </c>
      <c r="F149" s="16">
        <v>0</v>
      </c>
      <c r="G149" s="16">
        <v>1467</v>
      </c>
      <c r="H149" s="16">
        <v>26633</v>
      </c>
      <c r="I149" s="16">
        <v>24611</v>
      </c>
      <c r="J149" s="15"/>
      <c r="K149" s="15"/>
      <c r="L149" s="16"/>
      <c r="N149" s="23" t="s">
        <v>120</v>
      </c>
    </row>
    <row r="150" spans="1:14" x14ac:dyDescent="0.25">
      <c r="A150" s="33" t="s">
        <v>108</v>
      </c>
      <c r="B150" s="15"/>
      <c r="C150" s="16">
        <v>0</v>
      </c>
      <c r="D150" s="16">
        <v>14199</v>
      </c>
      <c r="E150" s="16">
        <v>107</v>
      </c>
      <c r="F150" s="16">
        <v>0</v>
      </c>
      <c r="G150" s="16">
        <v>-2504</v>
      </c>
      <c r="H150" s="16">
        <v>14913</v>
      </c>
      <c r="I150" s="16">
        <v>27115</v>
      </c>
      <c r="J150" s="15"/>
      <c r="K150" s="15"/>
      <c r="L150" s="16"/>
      <c r="N150" s="23" t="s">
        <v>121</v>
      </c>
    </row>
    <row r="151" spans="1:14" x14ac:dyDescent="0.25">
      <c r="A151" s="33" t="s">
        <v>109</v>
      </c>
      <c r="B151" s="15"/>
      <c r="C151" s="16">
        <v>0</v>
      </c>
      <c r="D151" s="16">
        <v>27228</v>
      </c>
      <c r="E151" s="16">
        <v>134</v>
      </c>
      <c r="F151" s="16">
        <v>0</v>
      </c>
      <c r="G151" s="16">
        <v>4435</v>
      </c>
      <c r="H151" s="16">
        <v>29526</v>
      </c>
      <c r="I151" s="16">
        <v>22680</v>
      </c>
      <c r="J151" s="15"/>
      <c r="K151" s="15"/>
      <c r="L151" s="16"/>
      <c r="N151" s="23" t="s">
        <v>122</v>
      </c>
    </row>
    <row r="152" spans="1:14" x14ac:dyDescent="0.25">
      <c r="A152" s="33" t="s">
        <v>110</v>
      </c>
      <c r="B152" s="15"/>
      <c r="C152" s="16">
        <v>0</v>
      </c>
      <c r="D152" s="16">
        <v>26937</v>
      </c>
      <c r="E152" s="16">
        <v>156</v>
      </c>
      <c r="F152" s="16">
        <v>0</v>
      </c>
      <c r="G152" s="16">
        <v>-5940</v>
      </c>
      <c r="H152" s="16">
        <v>26781</v>
      </c>
      <c r="I152" s="16">
        <v>28620</v>
      </c>
      <c r="J152" s="15"/>
      <c r="K152" s="15"/>
      <c r="L152" s="16"/>
      <c r="N152" s="23" t="s">
        <v>123</v>
      </c>
    </row>
    <row r="153" spans="1:14" x14ac:dyDescent="0.25">
      <c r="A153" s="33" t="s">
        <v>111</v>
      </c>
      <c r="B153" s="15"/>
      <c r="C153" s="16">
        <v>0</v>
      </c>
      <c r="D153" s="16">
        <v>16409</v>
      </c>
      <c r="E153" s="16">
        <v>49</v>
      </c>
      <c r="F153" s="16">
        <v>0</v>
      </c>
      <c r="G153" s="16">
        <v>1278</v>
      </c>
      <c r="H153" s="16">
        <v>18129</v>
      </c>
      <c r="I153" s="16">
        <v>27342</v>
      </c>
      <c r="J153" s="15"/>
      <c r="K153" s="15"/>
      <c r="L153" s="16"/>
      <c r="N153" s="23" t="s">
        <v>124</v>
      </c>
    </row>
    <row r="154" spans="1:14" x14ac:dyDescent="0.25">
      <c r="A154" s="33" t="s">
        <v>112</v>
      </c>
      <c r="B154" s="15"/>
      <c r="C154" s="16">
        <v>0</v>
      </c>
      <c r="D154" s="16">
        <v>11513</v>
      </c>
      <c r="E154" s="16">
        <v>39</v>
      </c>
      <c r="F154" s="16">
        <v>0</v>
      </c>
      <c r="G154" s="16">
        <v>2026</v>
      </c>
      <c r="H154" s="16">
        <v>14075</v>
      </c>
      <c r="I154" s="16">
        <v>25316</v>
      </c>
      <c r="J154" s="15"/>
      <c r="K154" s="15"/>
      <c r="L154" s="16"/>
      <c r="N154" s="23" t="s">
        <v>125</v>
      </c>
    </row>
    <row r="155" spans="1:14" ht="13" thickBot="1" x14ac:dyDescent="0.3">
      <c r="A155" s="41" t="s">
        <v>113</v>
      </c>
      <c r="C155" s="42">
        <v>0</v>
      </c>
      <c r="D155" s="42">
        <v>6113</v>
      </c>
      <c r="E155" s="42">
        <v>21</v>
      </c>
      <c r="F155" s="42">
        <v>0</v>
      </c>
      <c r="G155" s="42">
        <v>2955</v>
      </c>
      <c r="H155" s="42">
        <v>6633</v>
      </c>
      <c r="I155" s="42">
        <v>22361</v>
      </c>
      <c r="J155" s="2"/>
      <c r="K155" s="2"/>
      <c r="L155" s="42"/>
      <c r="N155" s="43" t="s">
        <v>113</v>
      </c>
    </row>
    <row r="156" spans="1:14" ht="13" x14ac:dyDescent="0.3">
      <c r="A156" s="37">
        <v>2003</v>
      </c>
      <c r="B156" s="15"/>
      <c r="C156" s="16"/>
      <c r="D156" s="16"/>
      <c r="E156" s="16"/>
      <c r="F156" s="16"/>
      <c r="G156" s="16"/>
      <c r="H156" s="16"/>
      <c r="I156" s="16"/>
      <c r="M156" s="3"/>
      <c r="N156" s="37">
        <v>2003</v>
      </c>
    </row>
    <row r="157" spans="1:14" x14ac:dyDescent="0.25">
      <c r="A157" s="33" t="s">
        <v>102</v>
      </c>
      <c r="B157" s="15"/>
      <c r="C157" s="16">
        <v>731</v>
      </c>
      <c r="D157" s="16">
        <v>3184</v>
      </c>
      <c r="E157" s="16">
        <v>75</v>
      </c>
      <c r="F157" s="16">
        <v>0</v>
      </c>
      <c r="G157" s="16">
        <v>-2281</v>
      </c>
      <c r="H157" s="16">
        <v>4655</v>
      </c>
      <c r="I157" s="16">
        <v>24642</v>
      </c>
      <c r="J157" s="15"/>
      <c r="K157" s="15"/>
      <c r="L157" s="16"/>
      <c r="N157" s="23" t="s">
        <v>115</v>
      </c>
    </row>
    <row r="158" spans="1:14" x14ac:dyDescent="0.25">
      <c r="A158" s="33" t="s">
        <v>103</v>
      </c>
      <c r="B158" s="15"/>
      <c r="C158" s="16">
        <v>332</v>
      </c>
      <c r="D158" s="16">
        <v>2575</v>
      </c>
      <c r="E158" s="16">
        <v>0</v>
      </c>
      <c r="F158" s="16">
        <v>0</v>
      </c>
      <c r="G158" s="16">
        <v>-41</v>
      </c>
      <c r="H158" s="16">
        <v>2933</v>
      </c>
      <c r="I158" s="16">
        <v>24683</v>
      </c>
      <c r="J158" s="15"/>
      <c r="K158" s="15"/>
      <c r="L158" s="16"/>
      <c r="N158" s="23" t="s">
        <v>116</v>
      </c>
    </row>
    <row r="159" spans="1:14" x14ac:dyDescent="0.25">
      <c r="A159" s="33" t="s">
        <v>104</v>
      </c>
      <c r="B159" s="15"/>
      <c r="C159" s="16">
        <v>137</v>
      </c>
      <c r="D159" s="16">
        <v>12257</v>
      </c>
      <c r="E159" s="16">
        <v>73</v>
      </c>
      <c r="F159" s="16">
        <v>0</v>
      </c>
      <c r="G159" s="16">
        <v>-4932</v>
      </c>
      <c r="H159" s="16">
        <v>7290</v>
      </c>
      <c r="I159" s="16">
        <v>29615</v>
      </c>
      <c r="J159" s="15"/>
      <c r="K159" s="15"/>
      <c r="L159" s="16"/>
      <c r="N159" s="23" t="s">
        <v>117</v>
      </c>
    </row>
    <row r="160" spans="1:14" x14ac:dyDescent="0.25">
      <c r="A160" s="33" t="s">
        <v>105</v>
      </c>
      <c r="B160" s="15"/>
      <c r="C160" s="16">
        <v>625</v>
      </c>
      <c r="D160" s="16">
        <v>11801</v>
      </c>
      <c r="E160" s="16">
        <v>95</v>
      </c>
      <c r="F160" s="16">
        <v>0</v>
      </c>
      <c r="G160" s="16">
        <v>764</v>
      </c>
      <c r="H160" s="16">
        <v>13145</v>
      </c>
      <c r="I160" s="16">
        <v>28851</v>
      </c>
      <c r="J160" s="15"/>
      <c r="K160" s="15"/>
      <c r="L160" s="16"/>
      <c r="N160" s="23" t="s">
        <v>118</v>
      </c>
    </row>
    <row r="161" spans="1:14" x14ac:dyDescent="0.25">
      <c r="A161" s="33" t="s">
        <v>106</v>
      </c>
      <c r="B161" s="15"/>
      <c r="C161" s="16">
        <v>390</v>
      </c>
      <c r="D161" s="16">
        <v>19894</v>
      </c>
      <c r="E161" s="16">
        <v>79</v>
      </c>
      <c r="F161" s="16">
        <v>0</v>
      </c>
      <c r="G161" s="16">
        <v>2371</v>
      </c>
      <c r="H161" s="16">
        <v>22415</v>
      </c>
      <c r="I161" s="16">
        <v>26480</v>
      </c>
      <c r="J161" s="15"/>
      <c r="K161" s="15"/>
      <c r="L161" s="16"/>
      <c r="N161" s="23" t="s">
        <v>119</v>
      </c>
    </row>
    <row r="162" spans="1:14" x14ac:dyDescent="0.25">
      <c r="A162" s="33" t="s">
        <v>107</v>
      </c>
      <c r="B162" s="15"/>
      <c r="C162" s="16">
        <v>455</v>
      </c>
      <c r="D162" s="16">
        <v>26066</v>
      </c>
      <c r="E162" s="16">
        <v>-176</v>
      </c>
      <c r="F162" s="16">
        <v>0</v>
      </c>
      <c r="G162" s="16">
        <v>225</v>
      </c>
      <c r="H162" s="16">
        <v>27958</v>
      </c>
      <c r="I162" s="16">
        <v>26255</v>
      </c>
      <c r="J162" s="15"/>
      <c r="K162" s="15"/>
      <c r="L162" s="16"/>
      <c r="N162" s="23" t="s">
        <v>120</v>
      </c>
    </row>
    <row r="163" spans="1:14" x14ac:dyDescent="0.25">
      <c r="A163" s="33" t="s">
        <v>108</v>
      </c>
      <c r="B163" s="15"/>
      <c r="C163" s="16">
        <v>217</v>
      </c>
      <c r="D163" s="16">
        <v>12178</v>
      </c>
      <c r="E163" s="16">
        <v>119</v>
      </c>
      <c r="F163" s="16">
        <v>0</v>
      </c>
      <c r="G163" s="16">
        <v>5573</v>
      </c>
      <c r="H163" s="16">
        <v>15599</v>
      </c>
      <c r="I163" s="16">
        <v>20682</v>
      </c>
      <c r="J163" s="15"/>
      <c r="K163" s="15"/>
      <c r="L163" s="16"/>
      <c r="N163" s="23" t="s">
        <v>121</v>
      </c>
    </row>
    <row r="164" spans="1:14" x14ac:dyDescent="0.25">
      <c r="A164" s="33" t="s">
        <v>109</v>
      </c>
      <c r="B164" s="15"/>
      <c r="C164" s="16">
        <v>343</v>
      </c>
      <c r="D164" s="16">
        <v>27891</v>
      </c>
      <c r="E164" s="16">
        <v>111</v>
      </c>
      <c r="F164" s="16">
        <v>0</v>
      </c>
      <c r="G164" s="16">
        <v>19</v>
      </c>
      <c r="H164" s="16">
        <v>30084</v>
      </c>
      <c r="I164" s="16">
        <v>20663</v>
      </c>
      <c r="J164" s="15"/>
      <c r="K164" s="15"/>
      <c r="L164" s="16"/>
      <c r="N164" s="23" t="s">
        <v>122</v>
      </c>
    </row>
    <row r="165" spans="1:14" x14ac:dyDescent="0.25">
      <c r="A165" s="33" t="s">
        <v>110</v>
      </c>
      <c r="B165" s="15"/>
      <c r="C165" s="16">
        <v>545</v>
      </c>
      <c r="D165" s="16">
        <v>27238</v>
      </c>
      <c r="E165" s="16">
        <v>95</v>
      </c>
      <c r="F165" s="16">
        <v>0</v>
      </c>
      <c r="G165" s="16">
        <v>6717</v>
      </c>
      <c r="H165" s="16">
        <v>35345</v>
      </c>
      <c r="I165" s="16">
        <v>13946</v>
      </c>
      <c r="J165" s="15"/>
      <c r="K165" s="15"/>
      <c r="L165" s="16"/>
      <c r="N165" s="23" t="s">
        <v>123</v>
      </c>
    </row>
    <row r="166" spans="1:14" x14ac:dyDescent="0.25">
      <c r="A166" s="33" t="s">
        <v>111</v>
      </c>
      <c r="B166" s="15"/>
      <c r="C166" s="16">
        <v>579</v>
      </c>
      <c r="D166" s="16">
        <v>26758</v>
      </c>
      <c r="E166" s="16">
        <v>2665</v>
      </c>
      <c r="F166" s="16">
        <v>0</v>
      </c>
      <c r="G166" s="16">
        <v>1185</v>
      </c>
      <c r="H166" s="16">
        <v>25074</v>
      </c>
      <c r="I166" s="16">
        <v>12761</v>
      </c>
      <c r="J166" s="15"/>
      <c r="K166" s="15"/>
      <c r="L166" s="16"/>
      <c r="N166" s="23" t="s">
        <v>124</v>
      </c>
    </row>
    <row r="167" spans="1:14" x14ac:dyDescent="0.25">
      <c r="A167" s="33" t="s">
        <v>112</v>
      </c>
      <c r="B167" s="15"/>
      <c r="C167" s="16">
        <v>175</v>
      </c>
      <c r="D167" s="16">
        <v>22037</v>
      </c>
      <c r="E167" s="16">
        <v>0</v>
      </c>
      <c r="F167" s="16">
        <v>0</v>
      </c>
      <c r="G167" s="16">
        <v>-2482</v>
      </c>
      <c r="H167" s="16">
        <v>16844</v>
      </c>
      <c r="I167" s="16">
        <v>15243</v>
      </c>
      <c r="J167" s="15"/>
      <c r="K167" s="15"/>
      <c r="L167" s="16"/>
      <c r="N167" s="23" t="s">
        <v>125</v>
      </c>
    </row>
    <row r="168" spans="1:14" ht="13" thickBot="1" x14ac:dyDescent="0.3">
      <c r="A168" s="41" t="s">
        <v>113</v>
      </c>
      <c r="C168" s="42">
        <v>672</v>
      </c>
      <c r="D168" s="42">
        <v>10667</v>
      </c>
      <c r="E168" s="42">
        <v>25</v>
      </c>
      <c r="F168" s="42">
        <v>0</v>
      </c>
      <c r="G168" s="42">
        <v>-581</v>
      </c>
      <c r="H168" s="42">
        <v>11241</v>
      </c>
      <c r="I168" s="42">
        <v>15824</v>
      </c>
      <c r="J168" s="2"/>
      <c r="K168" s="2"/>
      <c r="L168" s="42"/>
      <c r="N168" s="43" t="s">
        <v>113</v>
      </c>
    </row>
    <row r="169" spans="1:14" ht="13" x14ac:dyDescent="0.3">
      <c r="A169" s="37">
        <v>2004</v>
      </c>
      <c r="B169" s="15"/>
      <c r="C169" s="16"/>
      <c r="D169" s="16"/>
      <c r="E169" s="16"/>
      <c r="F169" s="16"/>
      <c r="G169" s="16"/>
      <c r="H169" s="16"/>
      <c r="I169" s="16"/>
      <c r="M169" s="3"/>
      <c r="N169" s="37">
        <v>2004</v>
      </c>
    </row>
    <row r="170" spans="1:14" x14ac:dyDescent="0.25">
      <c r="A170" s="33" t="s">
        <v>102</v>
      </c>
      <c r="B170" s="15"/>
      <c r="C170" s="16">
        <v>0</v>
      </c>
      <c r="D170" s="16">
        <v>974</v>
      </c>
      <c r="E170" s="16">
        <v>45</v>
      </c>
      <c r="F170" s="16">
        <v>0</v>
      </c>
      <c r="G170" s="16">
        <v>-660</v>
      </c>
      <c r="H170" s="16">
        <v>3668</v>
      </c>
      <c r="I170" s="16">
        <v>16484</v>
      </c>
      <c r="J170" s="15"/>
      <c r="K170" s="15"/>
      <c r="L170" s="16"/>
      <c r="N170" s="23" t="s">
        <v>115</v>
      </c>
    </row>
    <row r="171" spans="1:14" x14ac:dyDescent="0.25">
      <c r="A171" s="33" t="s">
        <v>103</v>
      </c>
      <c r="B171" s="15"/>
      <c r="C171" s="16">
        <v>0</v>
      </c>
      <c r="D171" s="16">
        <v>3446</v>
      </c>
      <c r="E171" s="16">
        <v>39</v>
      </c>
      <c r="F171" s="16">
        <v>0</v>
      </c>
      <c r="G171" s="16">
        <v>87</v>
      </c>
      <c r="H171" s="16">
        <v>4140</v>
      </c>
      <c r="I171" s="16">
        <v>16397</v>
      </c>
      <c r="J171" s="15"/>
      <c r="K171" s="15"/>
      <c r="L171" s="16"/>
      <c r="N171" s="23" t="s">
        <v>116</v>
      </c>
    </row>
    <row r="172" spans="1:14" x14ac:dyDescent="0.25">
      <c r="A172" s="33" t="s">
        <v>104</v>
      </c>
      <c r="B172" s="15"/>
      <c r="C172" s="16">
        <v>0</v>
      </c>
      <c r="D172" s="16">
        <v>21031</v>
      </c>
      <c r="E172" s="16">
        <v>71</v>
      </c>
      <c r="F172" s="16">
        <v>0</v>
      </c>
      <c r="G172" s="16">
        <v>-12644</v>
      </c>
      <c r="H172" s="16">
        <v>8519</v>
      </c>
      <c r="I172" s="16">
        <v>29041</v>
      </c>
      <c r="J172" s="15"/>
      <c r="K172" s="15"/>
      <c r="L172" s="16"/>
      <c r="N172" s="23" t="s">
        <v>117</v>
      </c>
    </row>
    <row r="173" spans="1:14" x14ac:dyDescent="0.25">
      <c r="A173" s="33" t="s">
        <v>105</v>
      </c>
      <c r="B173" s="15"/>
      <c r="C173" s="16">
        <v>-3</v>
      </c>
      <c r="D173" s="16">
        <v>11830</v>
      </c>
      <c r="E173" s="16">
        <v>26</v>
      </c>
      <c r="F173" s="16">
        <v>0</v>
      </c>
      <c r="G173" s="16">
        <v>5642</v>
      </c>
      <c r="H173" s="16">
        <v>18129</v>
      </c>
      <c r="I173" s="16">
        <v>23399</v>
      </c>
      <c r="J173" s="15"/>
      <c r="K173" s="15"/>
      <c r="L173" s="16"/>
      <c r="N173" s="23" t="s">
        <v>118</v>
      </c>
    </row>
    <row r="174" spans="1:14" x14ac:dyDescent="0.25">
      <c r="A174" s="33" t="s">
        <v>106</v>
      </c>
      <c r="B174" s="15"/>
      <c r="C174" s="16">
        <v>0</v>
      </c>
      <c r="D174" s="16">
        <v>32441</v>
      </c>
      <c r="E174" s="16">
        <v>110</v>
      </c>
      <c r="F174" s="16">
        <v>0</v>
      </c>
      <c r="G174" s="16">
        <v>-494</v>
      </c>
      <c r="H174" s="16">
        <v>28600</v>
      </c>
      <c r="I174" s="16">
        <v>23893</v>
      </c>
      <c r="J174" s="15"/>
      <c r="K174" s="15"/>
      <c r="L174" s="16"/>
      <c r="N174" s="23" t="s">
        <v>119</v>
      </c>
    </row>
    <row r="175" spans="1:14" x14ac:dyDescent="0.25">
      <c r="A175" s="33" t="s">
        <v>107</v>
      </c>
      <c r="B175" s="15"/>
      <c r="C175" s="16">
        <v>0</v>
      </c>
      <c r="D175" s="16">
        <v>32098</v>
      </c>
      <c r="E175" s="16">
        <v>754</v>
      </c>
      <c r="F175" s="16">
        <v>0</v>
      </c>
      <c r="G175" s="16">
        <v>-2468</v>
      </c>
      <c r="H175" s="16">
        <v>36006</v>
      </c>
      <c r="I175" s="16">
        <v>26361</v>
      </c>
      <c r="J175" s="15"/>
      <c r="K175" s="15"/>
      <c r="L175" s="16"/>
      <c r="N175" s="23" t="s">
        <v>120</v>
      </c>
    </row>
    <row r="176" spans="1:14" x14ac:dyDescent="0.25">
      <c r="A176" s="33" t="s">
        <v>108</v>
      </c>
      <c r="B176" s="15"/>
      <c r="C176" s="16">
        <v>0</v>
      </c>
      <c r="D176" s="16">
        <v>21152</v>
      </c>
      <c r="E176" s="16">
        <v>1254</v>
      </c>
      <c r="F176" s="16">
        <v>0</v>
      </c>
      <c r="G176" s="16">
        <v>-5495</v>
      </c>
      <c r="H176" s="16">
        <v>15095</v>
      </c>
      <c r="I176" s="16">
        <v>31856</v>
      </c>
      <c r="J176" s="15"/>
      <c r="K176" s="15"/>
      <c r="L176" s="16"/>
      <c r="N176" s="23" t="s">
        <v>121</v>
      </c>
    </row>
    <row r="177" spans="1:14" x14ac:dyDescent="0.25">
      <c r="A177" s="33" t="s">
        <v>109</v>
      </c>
      <c r="B177" s="15"/>
      <c r="C177" s="16">
        <v>0</v>
      </c>
      <c r="D177" s="16">
        <v>26939</v>
      </c>
      <c r="E177" s="16">
        <v>58</v>
      </c>
      <c r="F177" s="16">
        <v>0</v>
      </c>
      <c r="G177" s="16">
        <v>8703</v>
      </c>
      <c r="H177" s="16">
        <v>36156</v>
      </c>
      <c r="I177" s="16">
        <v>23153</v>
      </c>
      <c r="J177" s="15"/>
      <c r="K177" s="15"/>
      <c r="L177" s="16"/>
      <c r="N177" s="23" t="s">
        <v>122</v>
      </c>
    </row>
    <row r="178" spans="1:14" x14ac:dyDescent="0.25">
      <c r="A178" s="33" t="s">
        <v>110</v>
      </c>
      <c r="B178" s="15"/>
      <c r="C178" s="16">
        <v>0</v>
      </c>
      <c r="D178" s="16">
        <v>32746</v>
      </c>
      <c r="E178" s="16">
        <v>191</v>
      </c>
      <c r="F178" s="16">
        <v>0</v>
      </c>
      <c r="G178" s="16">
        <v>-1020</v>
      </c>
      <c r="H178" s="16">
        <v>32320</v>
      </c>
      <c r="I178" s="16">
        <v>24173</v>
      </c>
      <c r="J178" s="15"/>
      <c r="K178" s="15"/>
      <c r="L178" s="16"/>
      <c r="N178" s="23" t="s">
        <v>123</v>
      </c>
    </row>
    <row r="179" spans="1:14" x14ac:dyDescent="0.25">
      <c r="A179" s="33" t="s">
        <v>111</v>
      </c>
      <c r="B179" s="15"/>
      <c r="C179" s="16">
        <v>0</v>
      </c>
      <c r="D179" s="16">
        <v>16252</v>
      </c>
      <c r="E179" s="16">
        <v>63</v>
      </c>
      <c r="F179" s="16">
        <v>0</v>
      </c>
      <c r="G179" s="16">
        <v>7693</v>
      </c>
      <c r="H179" s="16">
        <v>24448</v>
      </c>
      <c r="I179" s="16">
        <v>16480</v>
      </c>
      <c r="J179" s="15"/>
      <c r="K179" s="15"/>
      <c r="L179" s="16"/>
      <c r="N179" s="23" t="s">
        <v>124</v>
      </c>
    </row>
    <row r="180" spans="1:14" x14ac:dyDescent="0.25">
      <c r="A180" s="33" t="s">
        <v>112</v>
      </c>
      <c r="B180" s="15"/>
      <c r="C180" s="16">
        <v>0</v>
      </c>
      <c r="D180" s="16">
        <v>23059</v>
      </c>
      <c r="E180" s="16">
        <v>4</v>
      </c>
      <c r="F180" s="16">
        <v>0</v>
      </c>
      <c r="G180" s="16">
        <v>1022</v>
      </c>
      <c r="H180" s="16">
        <v>23473</v>
      </c>
      <c r="I180" s="16">
        <v>15458</v>
      </c>
      <c r="J180" s="15"/>
      <c r="K180" s="15"/>
      <c r="L180" s="16"/>
      <c r="N180" s="23" t="s">
        <v>125</v>
      </c>
    </row>
    <row r="181" spans="1:14" ht="13" thickBot="1" x14ac:dyDescent="0.3">
      <c r="A181" s="41" t="s">
        <v>113</v>
      </c>
      <c r="C181" s="42">
        <v>0</v>
      </c>
      <c r="D181" s="42">
        <v>7544</v>
      </c>
      <c r="E181" s="42">
        <v>26</v>
      </c>
      <c r="F181" s="42">
        <v>0</v>
      </c>
      <c r="G181" s="42">
        <v>3288</v>
      </c>
      <c r="H181" s="42">
        <v>13619</v>
      </c>
      <c r="I181" s="42">
        <v>12170</v>
      </c>
      <c r="J181" s="2"/>
      <c r="K181" s="2"/>
      <c r="L181" s="42"/>
      <c r="N181" s="43" t="s">
        <v>113</v>
      </c>
    </row>
    <row r="182" spans="1:14" ht="13" x14ac:dyDescent="0.3">
      <c r="A182" s="37">
        <v>2005</v>
      </c>
      <c r="B182" s="15"/>
      <c r="C182" s="16"/>
      <c r="D182" s="16"/>
      <c r="E182" s="16"/>
      <c r="F182" s="16"/>
      <c r="G182" s="16"/>
      <c r="H182" s="16"/>
      <c r="I182" s="16"/>
      <c r="M182" s="3"/>
      <c r="N182" s="37">
        <v>2005</v>
      </c>
    </row>
    <row r="183" spans="1:14" x14ac:dyDescent="0.25">
      <c r="A183" s="33" t="s">
        <v>102</v>
      </c>
      <c r="B183" s="15"/>
      <c r="C183" s="16">
        <v>0</v>
      </c>
      <c r="D183" s="16">
        <v>5952</v>
      </c>
      <c r="E183" s="16">
        <v>31</v>
      </c>
      <c r="F183" s="16">
        <v>0</v>
      </c>
      <c r="G183" s="16">
        <v>-1837</v>
      </c>
      <c r="H183" s="16">
        <v>4502</v>
      </c>
      <c r="I183" s="16">
        <v>14007</v>
      </c>
      <c r="J183" s="15"/>
      <c r="K183" s="15"/>
      <c r="L183" s="16">
        <v>179.17959999999997</v>
      </c>
      <c r="N183" s="23" t="s">
        <v>115</v>
      </c>
    </row>
    <row r="184" spans="1:14" x14ac:dyDescent="0.25">
      <c r="A184" s="33" t="s">
        <v>103</v>
      </c>
      <c r="B184" s="15"/>
      <c r="C184" s="16">
        <v>0</v>
      </c>
      <c r="D184" s="16">
        <v>7724</v>
      </c>
      <c r="E184" s="16">
        <v>25</v>
      </c>
      <c r="F184" s="16">
        <v>0</v>
      </c>
      <c r="G184" s="16">
        <v>-4006</v>
      </c>
      <c r="H184" s="16">
        <v>3757</v>
      </c>
      <c r="I184" s="16">
        <v>18013</v>
      </c>
      <c r="J184" s="15"/>
      <c r="K184" s="15"/>
      <c r="L184" s="16">
        <v>149.52859999999998</v>
      </c>
      <c r="N184" s="23" t="s">
        <v>116</v>
      </c>
    </row>
    <row r="185" spans="1:14" x14ac:dyDescent="0.25">
      <c r="A185" s="33" t="s">
        <v>104</v>
      </c>
      <c r="B185" s="15"/>
      <c r="C185" s="16">
        <v>0</v>
      </c>
      <c r="D185" s="16">
        <v>11464</v>
      </c>
      <c r="E185" s="16">
        <v>4</v>
      </c>
      <c r="F185" s="16">
        <v>0</v>
      </c>
      <c r="G185" s="16">
        <v>-10055</v>
      </c>
      <c r="H185" s="16">
        <v>5091</v>
      </c>
      <c r="I185" s="16">
        <v>28068</v>
      </c>
      <c r="J185" s="15"/>
      <c r="K185" s="15"/>
      <c r="L185" s="16">
        <v>202.62179999999998</v>
      </c>
      <c r="N185" s="23" t="s">
        <v>117</v>
      </c>
    </row>
    <row r="186" spans="1:14" x14ac:dyDescent="0.25">
      <c r="A186" s="33" t="s">
        <v>105</v>
      </c>
      <c r="B186" s="15"/>
      <c r="C186" s="16">
        <v>0</v>
      </c>
      <c r="D186" s="16">
        <v>13463</v>
      </c>
      <c r="E186" s="16">
        <v>0</v>
      </c>
      <c r="F186" s="16">
        <v>0</v>
      </c>
      <c r="G186" s="16">
        <v>5395</v>
      </c>
      <c r="H186" s="16">
        <v>17458</v>
      </c>
      <c r="I186" s="16">
        <v>22673</v>
      </c>
      <c r="J186" s="15"/>
      <c r="K186" s="15"/>
      <c r="L186" s="16">
        <v>694.82839999999987</v>
      </c>
      <c r="N186" s="23" t="s">
        <v>118</v>
      </c>
    </row>
    <row r="187" spans="1:14" x14ac:dyDescent="0.25">
      <c r="A187" s="33" t="s">
        <v>106</v>
      </c>
      <c r="B187" s="15"/>
      <c r="C187" s="16">
        <v>0</v>
      </c>
      <c r="D187" s="16">
        <v>16716</v>
      </c>
      <c r="E187" s="16">
        <v>31</v>
      </c>
      <c r="F187" s="16">
        <v>0</v>
      </c>
      <c r="G187" s="16">
        <v>7873</v>
      </c>
      <c r="H187" s="16">
        <v>27126</v>
      </c>
      <c r="I187" s="16">
        <v>14800</v>
      </c>
      <c r="J187" s="15"/>
      <c r="K187" s="15"/>
      <c r="L187" s="16">
        <v>1079.6147999999998</v>
      </c>
      <c r="N187" s="23" t="s">
        <v>119</v>
      </c>
    </row>
    <row r="188" spans="1:14" x14ac:dyDescent="0.25">
      <c r="A188" s="33" t="s">
        <v>107</v>
      </c>
      <c r="B188" s="15"/>
      <c r="C188" s="16">
        <v>0</v>
      </c>
      <c r="D188" s="16">
        <v>36616</v>
      </c>
      <c r="E188" s="16">
        <v>23</v>
      </c>
      <c r="F188" s="16">
        <v>0</v>
      </c>
      <c r="G188" s="16">
        <v>-3886</v>
      </c>
      <c r="H188" s="16">
        <v>30763</v>
      </c>
      <c r="I188" s="16">
        <v>18686</v>
      </c>
      <c r="J188" s="15"/>
      <c r="K188" s="15"/>
      <c r="L188" s="16">
        <v>1224.3673999999999</v>
      </c>
      <c r="N188" s="23" t="s">
        <v>120</v>
      </c>
    </row>
    <row r="189" spans="1:14" x14ac:dyDescent="0.25">
      <c r="A189" s="33" t="s">
        <v>108</v>
      </c>
      <c r="B189" s="15"/>
      <c r="C189" s="16">
        <v>0</v>
      </c>
      <c r="D189" s="16">
        <v>18247</v>
      </c>
      <c r="E189" s="16">
        <v>61</v>
      </c>
      <c r="F189" s="16">
        <v>0</v>
      </c>
      <c r="G189" s="16">
        <v>-5176</v>
      </c>
      <c r="H189" s="16">
        <v>13026</v>
      </c>
      <c r="I189" s="16">
        <v>23862</v>
      </c>
      <c r="J189" s="15"/>
      <c r="K189" s="15"/>
      <c r="L189" s="16">
        <v>518.4348</v>
      </c>
      <c r="N189" s="23" t="s">
        <v>121</v>
      </c>
    </row>
    <row r="190" spans="1:14" x14ac:dyDescent="0.25">
      <c r="A190" s="33" t="s">
        <v>109</v>
      </c>
      <c r="B190" s="15"/>
      <c r="C190" s="16">
        <v>0</v>
      </c>
      <c r="D190" s="16">
        <v>28173</v>
      </c>
      <c r="E190" s="16">
        <v>273</v>
      </c>
      <c r="F190" s="16">
        <v>0</v>
      </c>
      <c r="G190" s="16">
        <v>2003</v>
      </c>
      <c r="H190" s="16">
        <v>30041</v>
      </c>
      <c r="I190" s="16">
        <v>21859</v>
      </c>
      <c r="J190" s="15"/>
      <c r="K190" s="15"/>
      <c r="L190" s="16">
        <v>1195.6317999999999</v>
      </c>
      <c r="N190" s="23" t="s">
        <v>122</v>
      </c>
    </row>
    <row r="191" spans="1:14" x14ac:dyDescent="0.25">
      <c r="A191" s="33" t="s">
        <v>110</v>
      </c>
      <c r="B191" s="15"/>
      <c r="C191" s="16">
        <v>0</v>
      </c>
      <c r="D191" s="16">
        <v>31991</v>
      </c>
      <c r="E191" s="16">
        <v>73</v>
      </c>
      <c r="F191" s="16">
        <v>0</v>
      </c>
      <c r="G191" s="16">
        <v>-2266</v>
      </c>
      <c r="H191" s="16">
        <v>29559</v>
      </c>
      <c r="I191" s="16">
        <v>24125</v>
      </c>
      <c r="J191" s="15"/>
      <c r="K191" s="15"/>
      <c r="L191" s="16">
        <v>524.60379999999998</v>
      </c>
      <c r="N191" s="23" t="s">
        <v>123</v>
      </c>
    </row>
    <row r="192" spans="1:14" x14ac:dyDescent="0.25">
      <c r="A192" s="33" t="s">
        <v>111</v>
      </c>
      <c r="B192" s="15"/>
      <c r="C192" s="16">
        <v>0</v>
      </c>
      <c r="D192" s="16">
        <v>25815</v>
      </c>
      <c r="E192" s="16">
        <v>187</v>
      </c>
      <c r="F192" s="16">
        <v>0</v>
      </c>
      <c r="G192" s="16">
        <v>-2108</v>
      </c>
      <c r="H192" s="16">
        <v>23761</v>
      </c>
      <c r="I192" s="16">
        <v>26233</v>
      </c>
      <c r="J192" s="15"/>
      <c r="K192" s="15"/>
      <c r="L192" s="16">
        <v>945.68779999999992</v>
      </c>
      <c r="N192" s="23" t="s">
        <v>124</v>
      </c>
    </row>
    <row r="193" spans="1:14" x14ac:dyDescent="0.25">
      <c r="A193" s="33" t="s">
        <v>112</v>
      </c>
      <c r="B193" s="15"/>
      <c r="C193" s="16">
        <v>0</v>
      </c>
      <c r="D193" s="16">
        <v>16835</v>
      </c>
      <c r="E193" s="16">
        <v>131</v>
      </c>
      <c r="F193" s="16">
        <v>0</v>
      </c>
      <c r="G193" s="16">
        <v>3139</v>
      </c>
      <c r="H193" s="16">
        <v>19749</v>
      </c>
      <c r="I193" s="16">
        <v>23094</v>
      </c>
      <c r="J193" s="15"/>
      <c r="K193" s="15"/>
      <c r="L193" s="16">
        <v>786.01019999999994</v>
      </c>
      <c r="N193" s="23" t="s">
        <v>125</v>
      </c>
    </row>
    <row r="194" spans="1:14" ht="13" thickBot="1" x14ac:dyDescent="0.3">
      <c r="A194" s="41" t="s">
        <v>113</v>
      </c>
      <c r="C194" s="42">
        <v>0</v>
      </c>
      <c r="D194" s="42">
        <v>14162</v>
      </c>
      <c r="E194" s="42">
        <v>72</v>
      </c>
      <c r="F194" s="42">
        <v>0</v>
      </c>
      <c r="G194" s="42">
        <v>-1160</v>
      </c>
      <c r="H194" s="42">
        <v>13181</v>
      </c>
      <c r="I194" s="42">
        <v>24254</v>
      </c>
      <c r="J194" s="2"/>
      <c r="K194" s="2"/>
      <c r="L194" s="42">
        <v>524.60379999999998</v>
      </c>
      <c r="N194" s="43" t="s">
        <v>113</v>
      </c>
    </row>
    <row r="195" spans="1:14" ht="13" x14ac:dyDescent="0.3">
      <c r="A195" s="37">
        <v>2006</v>
      </c>
      <c r="B195" s="15"/>
      <c r="C195" s="16"/>
      <c r="D195" s="16"/>
      <c r="E195" s="16"/>
      <c r="F195" s="16"/>
      <c r="G195" s="16"/>
      <c r="H195" s="16"/>
      <c r="I195" s="16"/>
      <c r="M195" s="3"/>
      <c r="N195" s="37">
        <v>2006</v>
      </c>
    </row>
    <row r="196" spans="1:14" x14ac:dyDescent="0.25">
      <c r="A196" s="33" t="s">
        <v>102</v>
      </c>
      <c r="B196" s="15"/>
      <c r="C196" s="16">
        <v>0</v>
      </c>
      <c r="D196" s="16">
        <v>7724</v>
      </c>
      <c r="E196" s="16">
        <v>106</v>
      </c>
      <c r="F196" s="16">
        <v>0</v>
      </c>
      <c r="G196" s="16">
        <v>-4109</v>
      </c>
      <c r="H196" s="16">
        <v>3369</v>
      </c>
      <c r="I196" s="16">
        <v>28363</v>
      </c>
      <c r="J196" s="15"/>
      <c r="K196" s="15"/>
      <c r="L196" s="16">
        <v>134.08619999999999</v>
      </c>
      <c r="N196" s="23" t="s">
        <v>115</v>
      </c>
    </row>
    <row r="197" spans="1:14" x14ac:dyDescent="0.25">
      <c r="A197" s="33" t="s">
        <v>103</v>
      </c>
      <c r="B197" s="15"/>
      <c r="C197" s="16">
        <v>0</v>
      </c>
      <c r="D197" s="16">
        <v>7243</v>
      </c>
      <c r="E197" s="16">
        <v>100</v>
      </c>
      <c r="F197" s="16">
        <v>0</v>
      </c>
      <c r="G197" s="16">
        <v>-3450</v>
      </c>
      <c r="H197" s="16">
        <v>3783</v>
      </c>
      <c r="I197" s="16">
        <v>31813</v>
      </c>
      <c r="J197" s="15"/>
      <c r="K197" s="15"/>
      <c r="L197" s="16">
        <v>150.5634</v>
      </c>
      <c r="N197" s="23" t="s">
        <v>116</v>
      </c>
    </row>
    <row r="198" spans="1:14" x14ac:dyDescent="0.25">
      <c r="A198" s="33" t="s">
        <v>104</v>
      </c>
      <c r="B198" s="15"/>
      <c r="C198" s="16">
        <v>0</v>
      </c>
      <c r="D198" s="16">
        <v>9415</v>
      </c>
      <c r="E198" s="16">
        <v>174</v>
      </c>
      <c r="F198" s="16">
        <v>0</v>
      </c>
      <c r="G198" s="16">
        <v>-3226</v>
      </c>
      <c r="H198" s="16">
        <v>5964</v>
      </c>
      <c r="I198" s="16">
        <v>35039</v>
      </c>
      <c r="J198" s="15"/>
      <c r="K198" s="15"/>
      <c r="L198" s="16">
        <v>237.36719999999997</v>
      </c>
      <c r="N198" s="23" t="s">
        <v>117</v>
      </c>
    </row>
    <row r="199" spans="1:14" x14ac:dyDescent="0.25">
      <c r="A199" s="33" t="s">
        <v>105</v>
      </c>
      <c r="B199" s="15"/>
      <c r="C199" s="16">
        <v>0</v>
      </c>
      <c r="D199" s="16">
        <v>12715</v>
      </c>
      <c r="E199" s="16">
        <v>165</v>
      </c>
      <c r="F199" s="16">
        <v>0</v>
      </c>
      <c r="G199" s="16">
        <v>1944</v>
      </c>
      <c r="H199" s="16">
        <v>14696</v>
      </c>
      <c r="I199" s="16">
        <v>33095</v>
      </c>
      <c r="J199" s="15"/>
      <c r="K199" s="15"/>
      <c r="L199" s="16">
        <v>584.90079999999989</v>
      </c>
      <c r="N199" s="23" t="s">
        <v>118</v>
      </c>
    </row>
    <row r="200" spans="1:14" x14ac:dyDescent="0.25">
      <c r="A200" s="33" t="s">
        <v>106</v>
      </c>
      <c r="B200" s="15"/>
      <c r="C200" s="16">
        <v>0</v>
      </c>
      <c r="D200" s="16">
        <v>27867</v>
      </c>
      <c r="E200" s="16">
        <v>261</v>
      </c>
      <c r="F200" s="16">
        <v>0</v>
      </c>
      <c r="G200" s="16">
        <v>3955</v>
      </c>
      <c r="H200" s="16">
        <v>28038</v>
      </c>
      <c r="I200" s="16">
        <v>29140</v>
      </c>
      <c r="J200" s="15"/>
      <c r="K200" s="15"/>
      <c r="L200" s="16">
        <v>1115.9123999999999</v>
      </c>
      <c r="N200" s="23" t="s">
        <v>119</v>
      </c>
    </row>
    <row r="201" spans="1:14" x14ac:dyDescent="0.25">
      <c r="A201" s="33" t="s">
        <v>107</v>
      </c>
      <c r="B201" s="15"/>
      <c r="C201" s="16">
        <v>0</v>
      </c>
      <c r="D201" s="16">
        <v>29064</v>
      </c>
      <c r="E201" s="16">
        <v>155</v>
      </c>
      <c r="F201" s="16">
        <v>0</v>
      </c>
      <c r="G201" s="16">
        <v>-2079</v>
      </c>
      <c r="H201" s="16">
        <v>33229</v>
      </c>
      <c r="I201" s="16">
        <v>31219</v>
      </c>
      <c r="J201" s="15"/>
      <c r="K201" s="15"/>
      <c r="L201" s="16">
        <v>1322.5141999999998</v>
      </c>
      <c r="N201" s="23" t="s">
        <v>120</v>
      </c>
    </row>
    <row r="202" spans="1:14" x14ac:dyDescent="0.25">
      <c r="A202" s="33" t="s">
        <v>108</v>
      </c>
      <c r="B202" s="15"/>
      <c r="C202" s="16">
        <v>0</v>
      </c>
      <c r="D202" s="16">
        <v>15475</v>
      </c>
      <c r="E202" s="16">
        <v>451</v>
      </c>
      <c r="F202" s="16">
        <v>0</v>
      </c>
      <c r="G202" s="16">
        <v>2788</v>
      </c>
      <c r="H202" s="16">
        <v>17839</v>
      </c>
      <c r="I202" s="16">
        <v>28431</v>
      </c>
      <c r="J202" s="15"/>
      <c r="K202" s="15"/>
      <c r="L202" s="16">
        <v>709.99219999999991</v>
      </c>
      <c r="N202" s="23" t="s">
        <v>121</v>
      </c>
    </row>
    <row r="203" spans="1:14" x14ac:dyDescent="0.25">
      <c r="A203" s="33" t="s">
        <v>109</v>
      </c>
      <c r="B203" s="15"/>
      <c r="C203" s="16">
        <v>0</v>
      </c>
      <c r="D203" s="16">
        <v>30966</v>
      </c>
      <c r="E203" s="16">
        <v>432</v>
      </c>
      <c r="F203" s="16">
        <v>0</v>
      </c>
      <c r="G203" s="16">
        <v>-281</v>
      </c>
      <c r="H203" s="16">
        <v>29964</v>
      </c>
      <c r="I203" s="16">
        <v>28712</v>
      </c>
      <c r="J203" s="15"/>
      <c r="K203" s="15"/>
      <c r="L203" s="16">
        <v>1192.5672</v>
      </c>
      <c r="N203" s="23" t="s">
        <v>122</v>
      </c>
    </row>
    <row r="204" spans="1:14" x14ac:dyDescent="0.25">
      <c r="A204" s="33" t="s">
        <v>110</v>
      </c>
      <c r="B204" s="15"/>
      <c r="C204" s="16">
        <v>0</v>
      </c>
      <c r="D204" s="16">
        <v>24527</v>
      </c>
      <c r="E204" s="16">
        <v>339</v>
      </c>
      <c r="F204" s="16">
        <v>0</v>
      </c>
      <c r="G204" s="16">
        <v>6377</v>
      </c>
      <c r="H204" s="16">
        <v>30734</v>
      </c>
      <c r="I204" s="16">
        <v>22335</v>
      </c>
      <c r="J204" s="15"/>
      <c r="K204" s="15"/>
      <c r="L204" s="16">
        <v>1223.2131999999999</v>
      </c>
      <c r="N204" s="23" t="s">
        <v>123</v>
      </c>
    </row>
    <row r="205" spans="1:14" x14ac:dyDescent="0.25">
      <c r="A205" s="33" t="s">
        <v>111</v>
      </c>
      <c r="B205" s="15"/>
      <c r="C205" s="16">
        <v>0</v>
      </c>
      <c r="D205" s="16">
        <v>30585</v>
      </c>
      <c r="E205" s="16">
        <v>406</v>
      </c>
      <c r="F205" s="16">
        <v>0</v>
      </c>
      <c r="G205" s="16">
        <v>-4004</v>
      </c>
      <c r="H205" s="16">
        <v>26205</v>
      </c>
      <c r="I205" s="16">
        <v>26339</v>
      </c>
      <c r="J205" s="15"/>
      <c r="K205" s="15"/>
      <c r="L205" s="16">
        <v>1042.9589999999998</v>
      </c>
      <c r="N205" s="23" t="s">
        <v>124</v>
      </c>
    </row>
    <row r="206" spans="1:14" x14ac:dyDescent="0.25">
      <c r="A206" s="33" t="s">
        <v>112</v>
      </c>
      <c r="B206" s="15"/>
      <c r="C206" s="16">
        <v>0</v>
      </c>
      <c r="D206" s="16">
        <v>13714</v>
      </c>
      <c r="E206" s="16">
        <v>362</v>
      </c>
      <c r="F206" s="16">
        <v>0</v>
      </c>
      <c r="G206" s="16">
        <v>9515</v>
      </c>
      <c r="H206" s="16">
        <v>23367</v>
      </c>
      <c r="I206" s="16">
        <v>16824</v>
      </c>
      <c r="J206" s="15"/>
      <c r="K206" s="15"/>
      <c r="L206" s="16">
        <v>930.00659999999993</v>
      </c>
      <c r="N206" s="23" t="s">
        <v>125</v>
      </c>
    </row>
    <row r="207" spans="1:14" ht="13" thickBot="1" x14ac:dyDescent="0.3">
      <c r="A207" s="41" t="s">
        <v>113</v>
      </c>
      <c r="C207" s="42">
        <v>0</v>
      </c>
      <c r="D207" s="42">
        <v>14929</v>
      </c>
      <c r="E207" s="42">
        <v>144</v>
      </c>
      <c r="F207" s="42">
        <v>0</v>
      </c>
      <c r="G207" s="42">
        <v>-1252</v>
      </c>
      <c r="H207" s="42">
        <v>13500</v>
      </c>
      <c r="I207" s="42">
        <v>18076</v>
      </c>
      <c r="J207" s="2"/>
      <c r="K207" s="2"/>
      <c r="L207" s="42">
        <v>537.29999999999995</v>
      </c>
      <c r="N207" s="43" t="s">
        <v>113</v>
      </c>
    </row>
    <row r="208" spans="1:14" ht="13" x14ac:dyDescent="0.3">
      <c r="A208" s="37">
        <v>2007</v>
      </c>
      <c r="B208" s="15"/>
      <c r="C208" s="16"/>
      <c r="D208" s="16"/>
      <c r="E208" s="16"/>
      <c r="F208" s="16"/>
      <c r="G208" s="16"/>
      <c r="H208" s="16"/>
      <c r="I208" s="16"/>
      <c r="M208" s="3"/>
      <c r="N208" s="37">
        <v>2007</v>
      </c>
    </row>
    <row r="209" spans="1:14" x14ac:dyDescent="0.25">
      <c r="A209" s="33" t="s">
        <v>102</v>
      </c>
      <c r="B209" s="15"/>
      <c r="C209" s="16">
        <v>0</v>
      </c>
      <c r="D209" s="16">
        <v>6678</v>
      </c>
      <c r="E209" s="16">
        <v>242</v>
      </c>
      <c r="F209" s="16">
        <v>0</v>
      </c>
      <c r="G209" s="16">
        <v>-413</v>
      </c>
      <c r="H209" s="16">
        <v>5953</v>
      </c>
      <c r="I209" s="16">
        <v>18489</v>
      </c>
      <c r="J209" s="15"/>
      <c r="K209" s="15"/>
      <c r="L209" s="16">
        <v>236.92939999999999</v>
      </c>
      <c r="N209" s="23" t="s">
        <v>115</v>
      </c>
    </row>
    <row r="210" spans="1:14" x14ac:dyDescent="0.25">
      <c r="A210" s="33" t="s">
        <v>103</v>
      </c>
      <c r="B210" s="15"/>
      <c r="C210" s="16">
        <v>0</v>
      </c>
      <c r="D210" s="16">
        <v>10971</v>
      </c>
      <c r="E210" s="16">
        <v>289</v>
      </c>
      <c r="F210" s="16">
        <v>0</v>
      </c>
      <c r="G210" s="16">
        <v>-6001</v>
      </c>
      <c r="H210" s="16">
        <v>4708</v>
      </c>
      <c r="I210" s="16">
        <v>24490</v>
      </c>
      <c r="J210" s="15"/>
      <c r="K210" s="15"/>
      <c r="L210" s="16">
        <v>187.3784</v>
      </c>
      <c r="N210" s="23" t="s">
        <v>116</v>
      </c>
    </row>
    <row r="211" spans="1:14" x14ac:dyDescent="0.25">
      <c r="A211" s="33" t="s">
        <v>104</v>
      </c>
      <c r="B211" s="15"/>
      <c r="C211" s="16">
        <v>0</v>
      </c>
      <c r="D211" s="16">
        <v>20490</v>
      </c>
      <c r="E211" s="16">
        <v>360</v>
      </c>
      <c r="F211" s="16">
        <v>0</v>
      </c>
      <c r="G211" s="16">
        <v>-1089</v>
      </c>
      <c r="H211" s="16">
        <v>19661</v>
      </c>
      <c r="I211" s="16">
        <v>25579</v>
      </c>
      <c r="J211" s="15"/>
      <c r="K211" s="15"/>
      <c r="L211" s="16">
        <v>782.50779999999997</v>
      </c>
      <c r="N211" s="23" t="s">
        <v>117</v>
      </c>
    </row>
    <row r="212" spans="1:14" x14ac:dyDescent="0.25">
      <c r="A212" s="33" t="s">
        <v>105</v>
      </c>
      <c r="B212" s="15"/>
      <c r="C212" s="16">
        <v>0</v>
      </c>
      <c r="D212" s="16">
        <v>18748</v>
      </c>
      <c r="E212" s="16">
        <v>359</v>
      </c>
      <c r="F212" s="16">
        <v>0</v>
      </c>
      <c r="G212" s="16">
        <v>4043</v>
      </c>
      <c r="H212" s="16">
        <v>18928</v>
      </c>
      <c r="I212" s="16">
        <v>21536</v>
      </c>
      <c r="J212" s="15"/>
      <c r="K212" s="15"/>
      <c r="L212" s="16">
        <v>753.33439999999996</v>
      </c>
      <c r="N212" s="23" t="s">
        <v>118</v>
      </c>
    </row>
    <row r="213" spans="1:14" x14ac:dyDescent="0.25">
      <c r="A213" s="33" t="s">
        <v>106</v>
      </c>
      <c r="B213" s="15"/>
      <c r="C213" s="16">
        <v>0</v>
      </c>
      <c r="D213" s="16">
        <v>28351</v>
      </c>
      <c r="E213" s="16">
        <v>524</v>
      </c>
      <c r="F213" s="16">
        <v>0</v>
      </c>
      <c r="G213" s="16">
        <v>-4703</v>
      </c>
      <c r="H213" s="16">
        <v>26413</v>
      </c>
      <c r="I213" s="16">
        <v>26239</v>
      </c>
      <c r="J213" s="15"/>
      <c r="K213" s="15"/>
      <c r="L213" s="16">
        <v>1051.2374</v>
      </c>
      <c r="N213" s="23" t="s">
        <v>119</v>
      </c>
    </row>
    <row r="214" spans="1:14" x14ac:dyDescent="0.25">
      <c r="A214" s="33" t="s">
        <v>107</v>
      </c>
      <c r="B214" s="15"/>
      <c r="C214" s="16">
        <v>0</v>
      </c>
      <c r="D214" s="16">
        <v>28340</v>
      </c>
      <c r="E214" s="16">
        <v>758</v>
      </c>
      <c r="F214" s="16">
        <v>0</v>
      </c>
      <c r="G214" s="16">
        <v>-1378</v>
      </c>
      <c r="H214" s="16">
        <v>26718</v>
      </c>
      <c r="I214" s="16">
        <v>27617</v>
      </c>
      <c r="J214" s="15"/>
      <c r="K214" s="15"/>
      <c r="L214" s="16">
        <v>1063.3763999999999</v>
      </c>
      <c r="N214" s="23" t="s">
        <v>120</v>
      </c>
    </row>
    <row r="215" spans="1:14" x14ac:dyDescent="0.25">
      <c r="A215" s="33" t="s">
        <v>108</v>
      </c>
      <c r="B215" s="15"/>
      <c r="C215" s="16">
        <v>0</v>
      </c>
      <c r="D215" s="16">
        <v>29029</v>
      </c>
      <c r="E215" s="16">
        <v>631</v>
      </c>
      <c r="F215" s="16">
        <v>0</v>
      </c>
      <c r="G215" s="16">
        <v>-12692</v>
      </c>
      <c r="H215" s="16">
        <v>15768</v>
      </c>
      <c r="I215" s="16">
        <v>40309</v>
      </c>
      <c r="J215" s="15"/>
      <c r="K215" s="15"/>
      <c r="L215" s="16">
        <v>627.56639999999993</v>
      </c>
      <c r="N215" s="23" t="s">
        <v>121</v>
      </c>
    </row>
    <row r="216" spans="1:14" x14ac:dyDescent="0.25">
      <c r="A216" s="33" t="s">
        <v>109</v>
      </c>
      <c r="B216" s="15"/>
      <c r="C216" s="16">
        <v>0</v>
      </c>
      <c r="D216" s="16">
        <v>19501</v>
      </c>
      <c r="E216" s="16">
        <v>711</v>
      </c>
      <c r="F216" s="16">
        <v>0</v>
      </c>
      <c r="G216" s="16">
        <v>17809</v>
      </c>
      <c r="H216" s="16">
        <v>37341</v>
      </c>
      <c r="I216" s="16">
        <v>22500</v>
      </c>
      <c r="J216" s="15"/>
      <c r="K216" s="15"/>
      <c r="L216" s="16">
        <v>1486.1717999999998</v>
      </c>
      <c r="N216" s="23" t="s">
        <v>122</v>
      </c>
    </row>
    <row r="217" spans="1:14" x14ac:dyDescent="0.25">
      <c r="A217" s="33" t="s">
        <v>110</v>
      </c>
      <c r="B217" s="15"/>
      <c r="C217" s="16">
        <v>0</v>
      </c>
      <c r="D217" s="16">
        <v>27236</v>
      </c>
      <c r="E217" s="16">
        <v>635</v>
      </c>
      <c r="F217" s="16">
        <v>0</v>
      </c>
      <c r="G217" s="16">
        <v>2415</v>
      </c>
      <c r="H217" s="16">
        <v>29060</v>
      </c>
      <c r="I217" s="16">
        <v>20085</v>
      </c>
      <c r="J217" s="15"/>
      <c r="K217" s="15"/>
      <c r="L217" s="16">
        <v>1156.588</v>
      </c>
      <c r="N217" s="23" t="s">
        <v>123</v>
      </c>
    </row>
    <row r="218" spans="1:14" x14ac:dyDescent="0.25">
      <c r="A218" s="33" t="s">
        <v>111</v>
      </c>
      <c r="B218" s="15"/>
      <c r="C218" s="16">
        <v>0</v>
      </c>
      <c r="D218" s="16">
        <v>39836</v>
      </c>
      <c r="E218" s="16">
        <v>704</v>
      </c>
      <c r="F218" s="16">
        <v>0</v>
      </c>
      <c r="G218" s="16">
        <v>-5653</v>
      </c>
      <c r="H218" s="16">
        <v>33447</v>
      </c>
      <c r="I218" s="16">
        <v>25738</v>
      </c>
      <c r="J218" s="15"/>
      <c r="K218" s="15"/>
      <c r="L218" s="16">
        <v>1331.1905999999999</v>
      </c>
      <c r="N218" s="23" t="s">
        <v>124</v>
      </c>
    </row>
    <row r="219" spans="1:14" x14ac:dyDescent="0.25">
      <c r="A219" s="33" t="s">
        <v>112</v>
      </c>
      <c r="B219" s="15"/>
      <c r="C219" s="16">
        <v>0</v>
      </c>
      <c r="D219" s="16">
        <v>13380</v>
      </c>
      <c r="E219" s="16">
        <v>196</v>
      </c>
      <c r="F219" s="16">
        <v>0</v>
      </c>
      <c r="G219" s="16">
        <v>9408</v>
      </c>
      <c r="H219" s="16">
        <v>22573</v>
      </c>
      <c r="I219" s="16">
        <v>16330</v>
      </c>
      <c r="J219" s="15"/>
      <c r="K219" s="15"/>
      <c r="L219" s="16">
        <v>898.40539999999987</v>
      </c>
      <c r="N219" s="23" t="s">
        <v>125</v>
      </c>
    </row>
    <row r="220" spans="1:14" ht="13" thickBot="1" x14ac:dyDescent="0.3">
      <c r="A220" s="41" t="s">
        <v>113</v>
      </c>
      <c r="C220" s="42">
        <v>0</v>
      </c>
      <c r="D220" s="42">
        <v>23294</v>
      </c>
      <c r="E220" s="42">
        <v>195</v>
      </c>
      <c r="F220" s="42">
        <v>0</v>
      </c>
      <c r="G220" s="42">
        <v>-11085</v>
      </c>
      <c r="H220" s="42">
        <v>11999</v>
      </c>
      <c r="I220" s="42">
        <v>27415</v>
      </c>
      <c r="J220" s="2"/>
      <c r="K220" s="2"/>
      <c r="L220" s="42">
        <v>477.56019999999995</v>
      </c>
      <c r="N220" s="43" t="s">
        <v>113</v>
      </c>
    </row>
    <row r="221" spans="1:14" ht="13" x14ac:dyDescent="0.3">
      <c r="A221" s="37">
        <v>2008</v>
      </c>
      <c r="B221" s="15"/>
      <c r="C221" s="16"/>
      <c r="D221" s="16"/>
      <c r="E221" s="16"/>
      <c r="F221" s="16"/>
      <c r="G221" s="16"/>
      <c r="H221" s="16"/>
      <c r="I221" s="16"/>
      <c r="M221" s="3"/>
      <c r="N221" s="37">
        <v>2008</v>
      </c>
    </row>
    <row r="222" spans="1:14" x14ac:dyDescent="0.25">
      <c r="A222" s="33" t="s">
        <v>102</v>
      </c>
      <c r="B222" s="15"/>
      <c r="C222" s="16">
        <v>0</v>
      </c>
      <c r="D222" s="16">
        <v>5949</v>
      </c>
      <c r="E222" s="16">
        <v>386</v>
      </c>
      <c r="F222" s="16">
        <v>0</v>
      </c>
      <c r="G222" s="16">
        <v>288</v>
      </c>
      <c r="H222" s="16">
        <v>5796</v>
      </c>
      <c r="I222" s="16">
        <v>27127</v>
      </c>
      <c r="J222" s="15"/>
      <c r="K222" s="15"/>
      <c r="L222" s="16">
        <v>230.68079999999998</v>
      </c>
      <c r="N222" s="23" t="s">
        <v>115</v>
      </c>
    </row>
    <row r="223" spans="1:14" x14ac:dyDescent="0.25">
      <c r="A223" s="33" t="s">
        <v>103</v>
      </c>
      <c r="B223" s="15"/>
      <c r="C223" s="16">
        <v>0</v>
      </c>
      <c r="D223" s="16">
        <v>4703</v>
      </c>
      <c r="E223" s="16">
        <v>324</v>
      </c>
      <c r="F223" s="16">
        <v>0</v>
      </c>
      <c r="G223" s="16">
        <v>2322</v>
      </c>
      <c r="H223" s="16">
        <v>6701</v>
      </c>
      <c r="I223" s="16">
        <v>24805</v>
      </c>
      <c r="J223" s="15"/>
      <c r="K223" s="15"/>
      <c r="L223" s="16">
        <v>266.69979999999998</v>
      </c>
      <c r="N223" s="23" t="s">
        <v>116</v>
      </c>
    </row>
    <row r="224" spans="1:14" x14ac:dyDescent="0.25">
      <c r="A224" s="33" t="s">
        <v>104</v>
      </c>
      <c r="B224" s="15"/>
      <c r="C224" s="16">
        <v>0</v>
      </c>
      <c r="D224" s="16">
        <v>16206</v>
      </c>
      <c r="E224" s="16">
        <v>287</v>
      </c>
      <c r="F224" s="16">
        <v>0</v>
      </c>
      <c r="G224" s="16">
        <v>-8298</v>
      </c>
      <c r="H224" s="16">
        <v>7674</v>
      </c>
      <c r="I224" s="16">
        <v>33103</v>
      </c>
      <c r="J224" s="15"/>
      <c r="K224" s="15"/>
      <c r="L224" s="16">
        <v>305.42519999999996</v>
      </c>
      <c r="N224" s="23" t="s">
        <v>117</v>
      </c>
    </row>
    <row r="225" spans="1:15" x14ac:dyDescent="0.25">
      <c r="A225" s="33" t="s">
        <v>105</v>
      </c>
      <c r="B225" s="15"/>
      <c r="C225" s="16">
        <v>0</v>
      </c>
      <c r="D225" s="16">
        <v>13939</v>
      </c>
      <c r="E225" s="16">
        <v>573</v>
      </c>
      <c r="F225" s="16">
        <v>0</v>
      </c>
      <c r="G225" s="16">
        <v>4740</v>
      </c>
      <c r="H225" s="16">
        <v>17899</v>
      </c>
      <c r="I225" s="16">
        <v>28363</v>
      </c>
      <c r="J225" s="15"/>
      <c r="K225" s="15"/>
      <c r="L225" s="16">
        <v>712.38019999999995</v>
      </c>
      <c r="N225" s="23" t="s">
        <v>118</v>
      </c>
    </row>
    <row r="226" spans="1:15" x14ac:dyDescent="0.25">
      <c r="A226" s="33" t="s">
        <v>106</v>
      </c>
      <c r="B226" s="15"/>
      <c r="C226" s="16">
        <v>0</v>
      </c>
      <c r="D226" s="16">
        <v>28156</v>
      </c>
      <c r="E226" s="16">
        <v>611</v>
      </c>
      <c r="F226" s="16">
        <v>0</v>
      </c>
      <c r="G226" s="16">
        <v>3585</v>
      </c>
      <c r="H226" s="16">
        <v>27009</v>
      </c>
      <c r="I226" s="16">
        <v>24778</v>
      </c>
      <c r="J226" s="15"/>
      <c r="K226" s="15"/>
      <c r="L226" s="16">
        <v>1074.9582</v>
      </c>
      <c r="N226" s="23" t="s">
        <v>119</v>
      </c>
    </row>
    <row r="227" spans="1:15" x14ac:dyDescent="0.25">
      <c r="A227" s="33" t="s">
        <v>107</v>
      </c>
      <c r="B227" s="15"/>
      <c r="C227" s="16">
        <v>0</v>
      </c>
      <c r="D227" s="16">
        <v>25784</v>
      </c>
      <c r="E227" s="16">
        <v>656</v>
      </c>
      <c r="F227" s="16">
        <v>0</v>
      </c>
      <c r="G227" s="16">
        <v>4001</v>
      </c>
      <c r="H227" s="16">
        <v>29332</v>
      </c>
      <c r="I227" s="16">
        <v>20777</v>
      </c>
      <c r="J227" s="15"/>
      <c r="K227" s="15"/>
      <c r="L227" s="16">
        <v>1167.4135999999999</v>
      </c>
      <c r="N227" s="23" t="s">
        <v>120</v>
      </c>
    </row>
    <row r="228" spans="1:15" x14ac:dyDescent="0.25">
      <c r="A228" s="33" t="s">
        <v>108</v>
      </c>
      <c r="B228" s="15"/>
      <c r="C228" s="16">
        <v>0</v>
      </c>
      <c r="D228" s="16">
        <v>14685</v>
      </c>
      <c r="E228" s="16">
        <v>495</v>
      </c>
      <c r="F228" s="16">
        <v>0</v>
      </c>
      <c r="G228" s="16">
        <v>-2512</v>
      </c>
      <c r="H228" s="16">
        <v>15731</v>
      </c>
      <c r="I228" s="16">
        <v>23289</v>
      </c>
      <c r="J228" s="15"/>
      <c r="K228" s="15"/>
      <c r="L228" s="16">
        <v>626.09379999999987</v>
      </c>
      <c r="N228" s="23" t="s">
        <v>121</v>
      </c>
    </row>
    <row r="229" spans="1:15" x14ac:dyDescent="0.25">
      <c r="A229" s="33" t="s">
        <v>109</v>
      </c>
      <c r="B229" s="15"/>
      <c r="C229" s="16">
        <v>0</v>
      </c>
      <c r="D229" s="16">
        <v>28637</v>
      </c>
      <c r="E229" s="16">
        <v>505</v>
      </c>
      <c r="F229" s="16">
        <v>0</v>
      </c>
      <c r="G229" s="16">
        <v>-3777</v>
      </c>
      <c r="H229" s="16">
        <v>24339</v>
      </c>
      <c r="I229" s="16">
        <v>27066</v>
      </c>
      <c r="J229" s="15"/>
      <c r="K229" s="15"/>
      <c r="L229" s="16">
        <v>968.69219999999996</v>
      </c>
      <c r="N229" s="23" t="s">
        <v>122</v>
      </c>
    </row>
    <row r="230" spans="1:15" x14ac:dyDescent="0.25">
      <c r="A230" s="33" t="s">
        <v>110</v>
      </c>
      <c r="B230" s="15"/>
      <c r="C230" s="16">
        <v>0</v>
      </c>
      <c r="D230" s="16">
        <v>26923</v>
      </c>
      <c r="E230" s="16">
        <v>3408</v>
      </c>
      <c r="F230" s="16">
        <v>0</v>
      </c>
      <c r="G230" s="16">
        <v>5519</v>
      </c>
      <c r="H230" s="16">
        <v>28897</v>
      </c>
      <c r="I230" s="16">
        <v>21547</v>
      </c>
      <c r="J230" s="15"/>
      <c r="K230" s="15"/>
      <c r="L230" s="16">
        <v>1150.1005999999998</v>
      </c>
      <c r="N230" s="23" t="s">
        <v>123</v>
      </c>
    </row>
    <row r="231" spans="1:15" x14ac:dyDescent="0.25">
      <c r="A231" s="33" t="s">
        <v>111</v>
      </c>
      <c r="B231" s="15"/>
      <c r="C231" s="16">
        <v>0</v>
      </c>
      <c r="D231" s="16">
        <v>18287</v>
      </c>
      <c r="E231" s="16">
        <v>303</v>
      </c>
      <c r="F231" s="16">
        <v>0</v>
      </c>
      <c r="G231" s="16">
        <v>2394</v>
      </c>
      <c r="H231" s="16">
        <v>21520</v>
      </c>
      <c r="I231" s="16">
        <v>19153</v>
      </c>
      <c r="J231" s="15"/>
      <c r="K231" s="15"/>
      <c r="L231" s="16">
        <v>856.49599999999987</v>
      </c>
      <c r="N231" s="23" t="s">
        <v>124</v>
      </c>
    </row>
    <row r="232" spans="1:15" x14ac:dyDescent="0.25">
      <c r="A232" s="33" t="s">
        <v>112</v>
      </c>
      <c r="B232" s="15"/>
      <c r="C232" s="16">
        <v>0</v>
      </c>
      <c r="D232" s="16">
        <v>16645</v>
      </c>
      <c r="E232" s="16">
        <v>164</v>
      </c>
      <c r="F232" s="16">
        <v>0</v>
      </c>
      <c r="G232" s="16">
        <v>-2178</v>
      </c>
      <c r="H232" s="16">
        <v>14361</v>
      </c>
      <c r="I232" s="16">
        <v>21331</v>
      </c>
      <c r="J232" s="15"/>
      <c r="K232" s="15"/>
      <c r="L232" s="16">
        <v>571.56779999999992</v>
      </c>
      <c r="N232" s="23" t="s">
        <v>125</v>
      </c>
    </row>
    <row r="233" spans="1:15" ht="13" thickBot="1" x14ac:dyDescent="0.3">
      <c r="A233" s="41" t="s">
        <v>113</v>
      </c>
      <c r="C233" s="42">
        <v>0</v>
      </c>
      <c r="D233" s="42">
        <v>9165</v>
      </c>
      <c r="E233" s="42">
        <v>140</v>
      </c>
      <c r="F233" s="42">
        <v>0</v>
      </c>
      <c r="G233" s="42">
        <v>2114</v>
      </c>
      <c r="H233" s="42">
        <v>11176</v>
      </c>
      <c r="I233" s="42">
        <v>19217</v>
      </c>
      <c r="J233" s="2"/>
      <c r="K233" s="2"/>
      <c r="L233" s="42">
        <v>444.8048</v>
      </c>
      <c r="N233" s="43" t="s">
        <v>113</v>
      </c>
    </row>
    <row r="234" spans="1:15" ht="13" x14ac:dyDescent="0.3">
      <c r="A234" s="37">
        <v>2009</v>
      </c>
      <c r="B234" s="15"/>
      <c r="C234" s="16"/>
      <c r="D234" s="16"/>
      <c r="E234" s="16"/>
      <c r="F234" s="16"/>
      <c r="G234" s="16"/>
      <c r="H234" s="16"/>
      <c r="I234" s="16"/>
      <c r="M234" s="3"/>
      <c r="N234" s="37">
        <v>2009</v>
      </c>
    </row>
    <row r="235" spans="1:15" x14ac:dyDescent="0.25">
      <c r="A235" s="33" t="s">
        <v>102</v>
      </c>
      <c r="B235" s="16"/>
      <c r="C235" s="16">
        <v>0</v>
      </c>
      <c r="D235" s="16">
        <v>15209</v>
      </c>
      <c r="E235" s="16">
        <v>259</v>
      </c>
      <c r="F235" s="16">
        <v>0</v>
      </c>
      <c r="G235" s="16">
        <v>-5145</v>
      </c>
      <c r="H235" s="16">
        <v>4360</v>
      </c>
      <c r="I235" s="16">
        <v>24362</v>
      </c>
      <c r="J235" s="15"/>
      <c r="K235" s="15"/>
      <c r="L235" s="16">
        <v>173.52799999999999</v>
      </c>
      <c r="N235" s="23" t="s">
        <v>115</v>
      </c>
      <c r="O235" s="10"/>
    </row>
    <row r="236" spans="1:15" x14ac:dyDescent="0.25">
      <c r="A236" s="33" t="s">
        <v>103</v>
      </c>
      <c r="B236" s="15"/>
      <c r="C236" s="16">
        <v>0</v>
      </c>
      <c r="D236" s="16">
        <v>3059</v>
      </c>
      <c r="E236" s="16">
        <v>285</v>
      </c>
      <c r="F236" s="16">
        <v>0</v>
      </c>
      <c r="G236" s="16">
        <v>1796</v>
      </c>
      <c r="H236" s="16">
        <v>4564</v>
      </c>
      <c r="I236" s="16">
        <v>22566</v>
      </c>
      <c r="J236" s="15"/>
      <c r="K236" s="15"/>
      <c r="L236" s="16">
        <v>181.64719999999997</v>
      </c>
      <c r="N236" s="23" t="s">
        <v>116</v>
      </c>
      <c r="O236" s="10"/>
    </row>
    <row r="237" spans="1:15" x14ac:dyDescent="0.25">
      <c r="A237" s="33" t="s">
        <v>104</v>
      </c>
      <c r="B237" s="15"/>
      <c r="C237" s="16">
        <v>0</v>
      </c>
      <c r="D237" s="16">
        <v>8968</v>
      </c>
      <c r="E237" s="16">
        <v>168</v>
      </c>
      <c r="F237" s="16">
        <v>0</v>
      </c>
      <c r="G237" s="16">
        <v>266</v>
      </c>
      <c r="H237" s="16">
        <v>9001</v>
      </c>
      <c r="I237" s="16">
        <v>22300</v>
      </c>
      <c r="J237" s="15"/>
      <c r="K237" s="15"/>
      <c r="L237" s="16">
        <v>358.2398</v>
      </c>
      <c r="N237" s="23" t="s">
        <v>117</v>
      </c>
      <c r="O237" s="10"/>
    </row>
    <row r="238" spans="1:15" x14ac:dyDescent="0.25">
      <c r="A238" s="33" t="s">
        <v>105</v>
      </c>
      <c r="B238" s="15"/>
      <c r="C238" s="16">
        <v>0</v>
      </c>
      <c r="D238" s="16">
        <v>16583</v>
      </c>
      <c r="E238" s="16">
        <v>353</v>
      </c>
      <c r="F238" s="16">
        <v>0</v>
      </c>
      <c r="G238" s="16">
        <v>811</v>
      </c>
      <c r="H238" s="16">
        <v>17158</v>
      </c>
      <c r="I238" s="16">
        <v>21489</v>
      </c>
      <c r="J238" s="15"/>
      <c r="K238" s="15"/>
      <c r="L238" s="16">
        <v>682.88839999999993</v>
      </c>
      <c r="N238" s="23" t="s">
        <v>118</v>
      </c>
      <c r="O238" s="10"/>
    </row>
    <row r="239" spans="1:15" x14ac:dyDescent="0.25">
      <c r="A239" s="33" t="s">
        <v>106</v>
      </c>
      <c r="B239" s="15"/>
      <c r="C239" s="16">
        <v>0</v>
      </c>
      <c r="D239" s="16">
        <v>25443</v>
      </c>
      <c r="E239" s="16">
        <v>454</v>
      </c>
      <c r="F239" s="16">
        <v>0</v>
      </c>
      <c r="G239" s="16">
        <v>-340</v>
      </c>
      <c r="H239" s="16">
        <v>24851</v>
      </c>
      <c r="I239" s="16">
        <v>21829</v>
      </c>
      <c r="J239" s="15"/>
      <c r="K239" s="15"/>
      <c r="L239" s="16">
        <v>989.06979999999999</v>
      </c>
      <c r="N239" s="23" t="s">
        <v>119</v>
      </c>
      <c r="O239" s="10"/>
    </row>
    <row r="240" spans="1:15" x14ac:dyDescent="0.25">
      <c r="A240" s="33" t="s">
        <v>107</v>
      </c>
      <c r="B240" s="15"/>
      <c r="C240" s="16">
        <v>0</v>
      </c>
      <c r="D240" s="16">
        <v>28039</v>
      </c>
      <c r="E240" s="16">
        <v>452</v>
      </c>
      <c r="F240" s="16">
        <v>0</v>
      </c>
      <c r="G240" s="16">
        <v>1850</v>
      </c>
      <c r="H240" s="16">
        <v>29878</v>
      </c>
      <c r="I240" s="16">
        <v>19979</v>
      </c>
      <c r="J240" s="15"/>
      <c r="K240" s="15"/>
      <c r="L240" s="16">
        <v>1189.1443999999999</v>
      </c>
      <c r="N240" s="23" t="s">
        <v>120</v>
      </c>
      <c r="O240" s="10"/>
    </row>
    <row r="241" spans="1:15" x14ac:dyDescent="0.25">
      <c r="A241" s="33" t="s">
        <v>108</v>
      </c>
      <c r="B241" s="15"/>
      <c r="C241" s="16">
        <v>0</v>
      </c>
      <c r="D241" s="16">
        <v>20734</v>
      </c>
      <c r="E241" s="16">
        <v>393</v>
      </c>
      <c r="F241" s="16">
        <v>0</v>
      </c>
      <c r="G241" s="16">
        <v>-5530</v>
      </c>
      <c r="H241" s="16">
        <v>14685</v>
      </c>
      <c r="I241" s="16">
        <v>25509</v>
      </c>
      <c r="J241" s="15"/>
      <c r="K241" s="15"/>
      <c r="L241" s="16">
        <v>584.46299999999997</v>
      </c>
      <c r="N241" s="23" t="s">
        <v>121</v>
      </c>
      <c r="O241" s="10"/>
    </row>
    <row r="242" spans="1:15" x14ac:dyDescent="0.25">
      <c r="A242" s="33" t="s">
        <v>109</v>
      </c>
      <c r="B242" s="15"/>
      <c r="C242" s="16">
        <v>0</v>
      </c>
      <c r="D242" s="16">
        <v>26013</v>
      </c>
      <c r="E242" s="16">
        <v>329</v>
      </c>
      <c r="F242" s="16">
        <v>0</v>
      </c>
      <c r="G242" s="16">
        <v>4054</v>
      </c>
      <c r="H242" s="16">
        <v>29670</v>
      </c>
      <c r="I242" s="16">
        <v>21455</v>
      </c>
      <c r="J242" s="15"/>
      <c r="K242" s="15"/>
      <c r="L242" s="16">
        <v>1180.866</v>
      </c>
      <c r="N242" s="23" t="s">
        <v>122</v>
      </c>
      <c r="O242" s="10"/>
    </row>
    <row r="243" spans="1:15" x14ac:dyDescent="0.25">
      <c r="A243" s="33" t="s">
        <v>110</v>
      </c>
      <c r="B243" s="15"/>
      <c r="C243" s="16">
        <v>0</v>
      </c>
      <c r="D243" s="16">
        <v>21566</v>
      </c>
      <c r="E243" s="16">
        <v>352</v>
      </c>
      <c r="F243" s="16">
        <v>0</v>
      </c>
      <c r="G243" s="16">
        <v>7376</v>
      </c>
      <c r="H243" s="16">
        <v>28579</v>
      </c>
      <c r="I243" s="16">
        <v>14079</v>
      </c>
      <c r="J243" s="15"/>
      <c r="K243" s="15"/>
      <c r="L243" s="16">
        <v>1137.4441999999999</v>
      </c>
      <c r="N243" s="23" t="s">
        <v>123</v>
      </c>
      <c r="O243" s="10"/>
    </row>
    <row r="244" spans="1:15" x14ac:dyDescent="0.25">
      <c r="A244" s="33" t="s">
        <v>111</v>
      </c>
      <c r="B244" s="15"/>
      <c r="C244" s="16">
        <v>0</v>
      </c>
      <c r="D244" s="16">
        <v>24808</v>
      </c>
      <c r="E244" s="16">
        <v>735</v>
      </c>
      <c r="F244" s="16">
        <v>0</v>
      </c>
      <c r="G244" s="16">
        <v>-6836</v>
      </c>
      <c r="H244" s="16">
        <v>17676</v>
      </c>
      <c r="I244" s="16">
        <v>20915</v>
      </c>
      <c r="J244" s="15"/>
      <c r="K244" s="15"/>
      <c r="L244" s="16">
        <v>703.50479999999993</v>
      </c>
      <c r="N244" s="23" t="s">
        <v>124</v>
      </c>
      <c r="O244" s="10"/>
    </row>
    <row r="245" spans="1:15" x14ac:dyDescent="0.25">
      <c r="A245" s="33" t="s">
        <v>112</v>
      </c>
      <c r="B245" s="15"/>
      <c r="C245" s="16">
        <v>0</v>
      </c>
      <c r="D245" s="16">
        <v>6359</v>
      </c>
      <c r="E245" s="16">
        <v>290</v>
      </c>
      <c r="F245" s="16">
        <v>0</v>
      </c>
      <c r="G245" s="16">
        <v>6036</v>
      </c>
      <c r="H245" s="16">
        <v>12555</v>
      </c>
      <c r="I245" s="16">
        <v>14879</v>
      </c>
      <c r="J245" s="15"/>
      <c r="K245" s="15"/>
      <c r="L245" s="16">
        <v>499.68899999999996</v>
      </c>
      <c r="N245" s="23" t="s">
        <v>125</v>
      </c>
      <c r="O245" s="10"/>
    </row>
    <row r="246" spans="1:15" ht="13" thickBot="1" x14ac:dyDescent="0.3">
      <c r="A246" s="41" t="s">
        <v>113</v>
      </c>
      <c r="C246" s="42">
        <v>0</v>
      </c>
      <c r="D246" s="42">
        <v>8755</v>
      </c>
      <c r="E246" s="42">
        <v>117</v>
      </c>
      <c r="F246" s="42">
        <v>0</v>
      </c>
      <c r="G246" s="42">
        <v>-615</v>
      </c>
      <c r="H246" s="42">
        <v>7401</v>
      </c>
      <c r="I246" s="42">
        <v>15494</v>
      </c>
      <c r="J246" s="2"/>
      <c r="K246" s="2"/>
      <c r="L246" s="42">
        <v>294.5598</v>
      </c>
      <c r="N246" s="43" t="s">
        <v>113</v>
      </c>
    </row>
    <row r="247" spans="1:15" ht="13" x14ac:dyDescent="0.3">
      <c r="A247" s="37">
        <v>2010</v>
      </c>
      <c r="B247" s="15"/>
      <c r="C247" s="16"/>
      <c r="D247" s="16"/>
      <c r="E247" s="16"/>
      <c r="F247" s="16"/>
      <c r="G247" s="16"/>
      <c r="H247" s="16"/>
      <c r="I247" s="16"/>
      <c r="M247" s="3"/>
      <c r="N247" s="37">
        <v>2010</v>
      </c>
    </row>
    <row r="248" spans="1:15" x14ac:dyDescent="0.25">
      <c r="A248" s="33" t="s">
        <v>102</v>
      </c>
      <c r="B248" s="15"/>
      <c r="C248" s="16">
        <v>0</v>
      </c>
      <c r="D248" s="16">
        <v>5109</v>
      </c>
      <c r="E248" s="16">
        <v>141</v>
      </c>
      <c r="F248" s="16">
        <v>0</v>
      </c>
      <c r="G248" s="16">
        <v>-1388</v>
      </c>
      <c r="H248" s="16">
        <v>3265</v>
      </c>
      <c r="I248" s="16">
        <v>16882</v>
      </c>
      <c r="J248" s="15"/>
      <c r="K248" s="15"/>
      <c r="L248" s="16">
        <v>129.94699999999997</v>
      </c>
      <c r="N248" s="23" t="s">
        <v>115</v>
      </c>
      <c r="O248" s="10"/>
    </row>
    <row r="249" spans="1:15" x14ac:dyDescent="0.25">
      <c r="A249" s="33" t="s">
        <v>103</v>
      </c>
      <c r="B249" s="15"/>
      <c r="C249" s="16">
        <v>0</v>
      </c>
      <c r="D249" s="16">
        <v>3602</v>
      </c>
      <c r="E249" s="16">
        <v>118</v>
      </c>
      <c r="F249" s="16">
        <v>0</v>
      </c>
      <c r="G249" s="16">
        <v>-1145</v>
      </c>
      <c r="H249" s="16">
        <v>2249</v>
      </c>
      <c r="I249" s="16">
        <v>18027</v>
      </c>
      <c r="J249" s="15"/>
      <c r="K249" s="15"/>
      <c r="L249" s="16">
        <v>89.510199999999998</v>
      </c>
      <c r="N249" s="23" t="s">
        <v>116</v>
      </c>
      <c r="O249" s="10"/>
    </row>
    <row r="250" spans="1:15" x14ac:dyDescent="0.25">
      <c r="A250" s="33" t="s">
        <v>104</v>
      </c>
      <c r="B250" s="15"/>
      <c r="C250" s="16">
        <v>0</v>
      </c>
      <c r="D250" s="16">
        <v>9426</v>
      </c>
      <c r="E250" s="16">
        <v>141</v>
      </c>
      <c r="F250" s="16">
        <v>0</v>
      </c>
      <c r="G250" s="16">
        <v>-4517</v>
      </c>
      <c r="H250" s="16">
        <v>4884</v>
      </c>
      <c r="I250" s="16">
        <v>22544</v>
      </c>
      <c r="J250" s="15"/>
      <c r="K250" s="15"/>
      <c r="L250" s="16">
        <v>194.38319999999999</v>
      </c>
      <c r="N250" s="23" t="s">
        <v>117</v>
      </c>
      <c r="O250" s="10"/>
    </row>
    <row r="251" spans="1:15" x14ac:dyDescent="0.25">
      <c r="A251" s="33" t="s">
        <v>105</v>
      </c>
      <c r="B251" s="15"/>
      <c r="C251" s="16">
        <v>0</v>
      </c>
      <c r="D251" s="16">
        <v>15709</v>
      </c>
      <c r="E251" s="16">
        <v>283</v>
      </c>
      <c r="F251" s="16">
        <v>0</v>
      </c>
      <c r="G251" s="16">
        <v>-232</v>
      </c>
      <c r="H251" s="16">
        <v>15242</v>
      </c>
      <c r="I251" s="16">
        <v>22776</v>
      </c>
      <c r="J251" s="15"/>
      <c r="K251" s="15"/>
      <c r="L251" s="16">
        <v>606.63159999999993</v>
      </c>
      <c r="N251" s="23" t="s">
        <v>118</v>
      </c>
      <c r="O251" s="10"/>
    </row>
    <row r="252" spans="1:15" x14ac:dyDescent="0.25">
      <c r="A252" s="33" t="s">
        <v>106</v>
      </c>
      <c r="B252" s="15"/>
      <c r="C252" s="16">
        <v>0</v>
      </c>
      <c r="D252" s="16">
        <v>17513</v>
      </c>
      <c r="E252" s="16">
        <v>293</v>
      </c>
      <c r="F252" s="16">
        <v>0</v>
      </c>
      <c r="G252" s="16">
        <v>6576</v>
      </c>
      <c r="H252" s="16">
        <v>23063</v>
      </c>
      <c r="I252" s="16">
        <v>16200</v>
      </c>
      <c r="J252" s="15"/>
      <c r="K252" s="15"/>
      <c r="L252" s="16">
        <v>917.90739999999994</v>
      </c>
      <c r="N252" s="23" t="s">
        <v>119</v>
      </c>
      <c r="O252" s="10"/>
    </row>
    <row r="253" spans="1:15" x14ac:dyDescent="0.25">
      <c r="A253" s="33" t="s">
        <v>107</v>
      </c>
      <c r="B253" s="15"/>
      <c r="C253" s="16">
        <v>0</v>
      </c>
      <c r="D253" s="16">
        <v>32335</v>
      </c>
      <c r="E253" s="16">
        <v>367</v>
      </c>
      <c r="F253" s="16">
        <v>0</v>
      </c>
      <c r="G253" s="16">
        <v>1687</v>
      </c>
      <c r="H253" s="16">
        <v>34073</v>
      </c>
      <c r="I253" s="16">
        <v>14513</v>
      </c>
      <c r="J253" s="15"/>
      <c r="K253" s="15"/>
      <c r="L253" s="16">
        <v>1356.1053999999999</v>
      </c>
      <c r="N253" s="23" t="s">
        <v>120</v>
      </c>
      <c r="O253" s="10"/>
    </row>
    <row r="254" spans="1:15" x14ac:dyDescent="0.25">
      <c r="A254" s="33" t="s">
        <v>129</v>
      </c>
      <c r="B254" s="15"/>
      <c r="C254" s="16">
        <v>0</v>
      </c>
      <c r="D254" s="16">
        <v>20211</v>
      </c>
      <c r="E254" s="16">
        <v>327</v>
      </c>
      <c r="F254" s="16">
        <v>0</v>
      </c>
      <c r="G254" s="16">
        <v>-1792</v>
      </c>
      <c r="H254" s="16">
        <v>18557</v>
      </c>
      <c r="I254" s="16">
        <v>16305</v>
      </c>
      <c r="J254" s="15"/>
      <c r="K254" s="15"/>
      <c r="L254" s="16">
        <v>738.56859999999995</v>
      </c>
      <c r="N254" s="23" t="s">
        <v>121</v>
      </c>
    </row>
    <row r="255" spans="1:15" x14ac:dyDescent="0.25">
      <c r="A255" s="33" t="s">
        <v>122</v>
      </c>
      <c r="C255" s="16">
        <v>0</v>
      </c>
      <c r="D255" s="16">
        <v>28833</v>
      </c>
      <c r="E255" s="16">
        <v>377</v>
      </c>
      <c r="F255" s="16">
        <v>0</v>
      </c>
      <c r="G255" s="16">
        <v>-2580</v>
      </c>
      <c r="H255" s="16">
        <v>25793</v>
      </c>
      <c r="I255" s="16">
        <v>18885</v>
      </c>
      <c r="J255" s="15"/>
      <c r="K255" s="15"/>
      <c r="L255" s="16">
        <v>1026.5613999999998</v>
      </c>
      <c r="N255" s="23" t="s">
        <v>122</v>
      </c>
    </row>
    <row r="256" spans="1:15" x14ac:dyDescent="0.25">
      <c r="A256" s="33" t="s">
        <v>123</v>
      </c>
      <c r="C256" s="16">
        <v>0</v>
      </c>
      <c r="D256" s="16">
        <v>35447</v>
      </c>
      <c r="E256" s="16">
        <v>400</v>
      </c>
      <c r="F256" s="16">
        <v>0</v>
      </c>
      <c r="G256" s="16">
        <v>3370</v>
      </c>
      <c r="H256" s="16">
        <v>38454</v>
      </c>
      <c r="I256" s="16">
        <v>15515</v>
      </c>
      <c r="J256" s="15"/>
      <c r="K256" s="15"/>
      <c r="L256" s="16">
        <v>1530.4692</v>
      </c>
      <c r="N256" s="23" t="s">
        <v>123</v>
      </c>
    </row>
    <row r="257" spans="1:14" x14ac:dyDescent="0.25">
      <c r="A257" s="33" t="s">
        <v>131</v>
      </c>
      <c r="C257" s="3">
        <v>0</v>
      </c>
      <c r="D257" s="3">
        <v>29857</v>
      </c>
      <c r="E257" s="3">
        <v>424</v>
      </c>
      <c r="F257" s="3">
        <v>0</v>
      </c>
      <c r="G257" s="3">
        <v>-3806</v>
      </c>
      <c r="H257" s="16">
        <v>25586</v>
      </c>
      <c r="I257" s="16">
        <v>19321</v>
      </c>
      <c r="J257" s="15"/>
      <c r="K257" s="15"/>
      <c r="L257" s="16">
        <v>1018.3227999999999</v>
      </c>
      <c r="N257" s="23" t="s">
        <v>124</v>
      </c>
    </row>
    <row r="258" spans="1:14" x14ac:dyDescent="0.25">
      <c r="A258" s="33" t="s">
        <v>125</v>
      </c>
      <c r="C258" s="3">
        <v>0</v>
      </c>
      <c r="D258" s="3">
        <v>20681</v>
      </c>
      <c r="E258" s="3">
        <v>230</v>
      </c>
      <c r="F258" s="3">
        <v>0</v>
      </c>
      <c r="G258" s="3">
        <v>-449</v>
      </c>
      <c r="H258" s="16">
        <v>19876</v>
      </c>
      <c r="I258" s="16">
        <v>19770</v>
      </c>
      <c r="J258" s="15"/>
      <c r="K258" s="15"/>
      <c r="L258" s="16">
        <v>791.06479999999988</v>
      </c>
      <c r="N258" s="23" t="s">
        <v>125</v>
      </c>
    </row>
    <row r="259" spans="1:14" ht="13" thickBot="1" x14ac:dyDescent="0.3">
      <c r="A259" s="41" t="s">
        <v>113</v>
      </c>
      <c r="C259" s="42">
        <v>0</v>
      </c>
      <c r="D259" s="42">
        <v>3341</v>
      </c>
      <c r="E259" s="42">
        <v>64</v>
      </c>
      <c r="F259" s="42">
        <v>0</v>
      </c>
      <c r="G259" s="42">
        <v>-995</v>
      </c>
      <c r="H259" s="42">
        <v>2367</v>
      </c>
      <c r="I259" s="42">
        <v>20765</v>
      </c>
      <c r="J259" s="2"/>
      <c r="K259" s="2"/>
      <c r="L259" s="42">
        <v>94.206599999999995</v>
      </c>
      <c r="N259" s="43" t="s">
        <v>113</v>
      </c>
    </row>
    <row r="260" spans="1:14" ht="13" x14ac:dyDescent="0.3">
      <c r="A260" s="37">
        <v>2011</v>
      </c>
      <c r="B260" s="15"/>
      <c r="C260" s="16"/>
      <c r="D260" s="16"/>
      <c r="E260" s="16"/>
      <c r="F260" s="16"/>
      <c r="G260" s="16"/>
      <c r="H260" s="16"/>
      <c r="I260" s="16"/>
      <c r="M260" s="3"/>
      <c r="N260" s="37">
        <v>2011</v>
      </c>
    </row>
    <row r="261" spans="1:14" x14ac:dyDescent="0.25">
      <c r="A261" s="33" t="s">
        <v>102</v>
      </c>
      <c r="C261" s="3">
        <v>0</v>
      </c>
      <c r="D261" s="3">
        <v>2521</v>
      </c>
      <c r="E261" s="3">
        <v>204</v>
      </c>
      <c r="F261" s="3">
        <v>0</v>
      </c>
      <c r="G261" s="3">
        <v>603</v>
      </c>
      <c r="H261" s="16">
        <v>2888</v>
      </c>
      <c r="I261" s="16">
        <v>20162</v>
      </c>
      <c r="J261" s="15"/>
      <c r="K261" s="15"/>
      <c r="L261" s="16">
        <v>114.94239999999999</v>
      </c>
      <c r="N261" s="23" t="s">
        <v>115</v>
      </c>
    </row>
    <row r="262" spans="1:14" x14ac:dyDescent="0.25">
      <c r="A262" s="33" t="s">
        <v>103</v>
      </c>
      <c r="C262" s="3">
        <v>0</v>
      </c>
      <c r="D262" s="3">
        <v>9529</v>
      </c>
      <c r="E262" s="3">
        <v>47</v>
      </c>
      <c r="F262" s="3">
        <v>0</v>
      </c>
      <c r="G262" s="3">
        <v>-5580</v>
      </c>
      <c r="H262" s="16">
        <v>3810</v>
      </c>
      <c r="I262" s="16">
        <v>25742</v>
      </c>
      <c r="J262" s="15"/>
      <c r="K262" s="15"/>
      <c r="L262" s="16">
        <v>151.63800000000001</v>
      </c>
      <c r="N262" s="23" t="s">
        <v>116</v>
      </c>
    </row>
    <row r="263" spans="1:14" x14ac:dyDescent="0.25">
      <c r="A263" s="33" t="s">
        <v>104</v>
      </c>
      <c r="C263" s="3">
        <v>0</v>
      </c>
      <c r="D263" s="3">
        <v>6801</v>
      </c>
      <c r="E263" s="3">
        <v>259</v>
      </c>
      <c r="F263" s="3">
        <v>0</v>
      </c>
      <c r="G263" s="3">
        <v>2370</v>
      </c>
      <c r="H263" s="16">
        <v>9198</v>
      </c>
      <c r="I263" s="16">
        <v>23372</v>
      </c>
      <c r="J263" s="15"/>
      <c r="K263" s="15"/>
      <c r="L263" s="16">
        <v>366.08039999999994</v>
      </c>
      <c r="N263" s="23" t="s">
        <v>117</v>
      </c>
    </row>
    <row r="264" spans="1:14" x14ac:dyDescent="0.25">
      <c r="A264" s="33" t="s">
        <v>105</v>
      </c>
      <c r="C264" s="3">
        <v>0</v>
      </c>
      <c r="D264" s="3">
        <v>14492</v>
      </c>
      <c r="E264" s="3">
        <v>419</v>
      </c>
      <c r="F264" s="3">
        <v>0</v>
      </c>
      <c r="G264" s="3">
        <v>3269</v>
      </c>
      <c r="H264" s="16">
        <v>17307</v>
      </c>
      <c r="I264" s="16">
        <v>20103</v>
      </c>
      <c r="J264" s="15"/>
      <c r="K264" s="15"/>
      <c r="L264" s="16">
        <v>688.81859999999995</v>
      </c>
      <c r="N264" s="23" t="s">
        <v>118</v>
      </c>
    </row>
    <row r="265" spans="1:14" x14ac:dyDescent="0.25">
      <c r="A265" s="33" t="s">
        <v>137</v>
      </c>
      <c r="C265" s="3">
        <v>0</v>
      </c>
      <c r="D265" s="3">
        <v>36144</v>
      </c>
      <c r="E265" s="3">
        <v>266</v>
      </c>
      <c r="F265" s="3">
        <v>0</v>
      </c>
      <c r="G265" s="3">
        <v>-594</v>
      </c>
      <c r="H265" s="16">
        <v>35270</v>
      </c>
      <c r="I265" s="16">
        <v>20697</v>
      </c>
      <c r="J265" s="15"/>
      <c r="K265" s="15"/>
      <c r="L265" s="16">
        <v>1403.7460000000001</v>
      </c>
      <c r="N265" s="23" t="s">
        <v>119</v>
      </c>
    </row>
    <row r="266" spans="1:14" x14ac:dyDescent="0.25">
      <c r="A266" s="33" t="s">
        <v>138</v>
      </c>
      <c r="C266" s="3">
        <v>0</v>
      </c>
      <c r="D266" s="3">
        <v>34477</v>
      </c>
      <c r="E266" s="3">
        <v>401</v>
      </c>
      <c r="F266" s="3">
        <v>0</v>
      </c>
      <c r="G266" s="3">
        <v>-558</v>
      </c>
      <c r="H266" s="16">
        <v>33611</v>
      </c>
      <c r="I266" s="16">
        <v>21255</v>
      </c>
      <c r="J266" s="15"/>
      <c r="K266" s="15"/>
      <c r="L266" s="16">
        <v>1337.7177999999999</v>
      </c>
      <c r="N266" s="23" t="s">
        <v>120</v>
      </c>
    </row>
    <row r="267" spans="1:14" x14ac:dyDescent="0.25">
      <c r="A267" s="33" t="s">
        <v>129</v>
      </c>
      <c r="C267" s="3">
        <v>0</v>
      </c>
      <c r="D267" s="3">
        <v>26788</v>
      </c>
      <c r="E267" s="3">
        <v>410</v>
      </c>
      <c r="F267" s="3">
        <v>0</v>
      </c>
      <c r="G267" s="3">
        <v>-8496</v>
      </c>
      <c r="H267" s="16">
        <v>17973</v>
      </c>
      <c r="I267" s="16">
        <v>29751</v>
      </c>
      <c r="J267" s="15"/>
      <c r="K267" s="15"/>
      <c r="L267" s="16">
        <v>715.32539999999995</v>
      </c>
      <c r="N267" s="23" t="s">
        <v>121</v>
      </c>
    </row>
    <row r="268" spans="1:14" x14ac:dyDescent="0.25">
      <c r="A268" s="33" t="s">
        <v>122</v>
      </c>
      <c r="C268" s="3">
        <v>0</v>
      </c>
      <c r="D268" s="3">
        <v>19934</v>
      </c>
      <c r="E268" s="3">
        <v>357</v>
      </c>
      <c r="F268" s="3">
        <v>0</v>
      </c>
      <c r="G268" s="3">
        <v>11774</v>
      </c>
      <c r="H268" s="16">
        <v>31376</v>
      </c>
      <c r="I268" s="16">
        <v>17977</v>
      </c>
      <c r="J268" s="15"/>
      <c r="K268" s="15"/>
      <c r="L268" s="16">
        <v>1248.7647999999999</v>
      </c>
      <c r="N268" s="23" t="s">
        <v>122</v>
      </c>
    </row>
    <row r="269" spans="1:14" x14ac:dyDescent="0.25">
      <c r="A269" s="33" t="s">
        <v>123</v>
      </c>
      <c r="C269" s="3">
        <v>0</v>
      </c>
      <c r="D269" s="3">
        <v>34526</v>
      </c>
      <c r="E269" s="3">
        <v>330</v>
      </c>
      <c r="F269" s="3">
        <v>0</v>
      </c>
      <c r="G269" s="3">
        <v>696</v>
      </c>
      <c r="H269" s="16">
        <v>35178</v>
      </c>
      <c r="I269" s="16">
        <v>17281</v>
      </c>
      <c r="J269" s="15"/>
      <c r="K269" s="15"/>
      <c r="L269" s="16">
        <v>1400.0844</v>
      </c>
      <c r="N269" s="23" t="s">
        <v>123</v>
      </c>
    </row>
    <row r="270" spans="1:14" x14ac:dyDescent="0.25">
      <c r="A270" s="33" t="s">
        <v>131</v>
      </c>
      <c r="C270" s="3">
        <v>0</v>
      </c>
      <c r="D270" s="3">
        <v>32093</v>
      </c>
      <c r="E270" s="3">
        <v>1884</v>
      </c>
      <c r="F270" s="3">
        <v>0</v>
      </c>
      <c r="G270" s="3">
        <v>-2411</v>
      </c>
      <c r="H270" s="16">
        <v>27421</v>
      </c>
      <c r="I270" s="16">
        <v>19692</v>
      </c>
      <c r="J270" s="15"/>
      <c r="K270" s="15"/>
      <c r="L270" s="16">
        <v>1091.3557999999998</v>
      </c>
      <c r="N270" s="23" t="s">
        <v>124</v>
      </c>
    </row>
    <row r="271" spans="1:14" x14ac:dyDescent="0.25">
      <c r="A271" s="33" t="s">
        <v>125</v>
      </c>
      <c r="C271" s="3">
        <v>0</v>
      </c>
      <c r="D271" s="3">
        <v>20354</v>
      </c>
      <c r="E271" s="3">
        <v>212</v>
      </c>
      <c r="F271" s="3">
        <v>0</v>
      </c>
      <c r="G271" s="3">
        <v>2967</v>
      </c>
      <c r="H271" s="16">
        <v>23047</v>
      </c>
      <c r="I271" s="16">
        <v>16725</v>
      </c>
      <c r="J271" s="15"/>
      <c r="K271" s="15"/>
      <c r="L271" s="16">
        <v>917.27059999999994</v>
      </c>
      <c r="N271" s="23" t="s">
        <v>125</v>
      </c>
    </row>
    <row r="272" spans="1:14" ht="13" thickBot="1" x14ac:dyDescent="0.3">
      <c r="A272" s="41" t="s">
        <v>113</v>
      </c>
      <c r="C272" s="42">
        <v>0</v>
      </c>
      <c r="D272" s="42">
        <v>10057</v>
      </c>
      <c r="E272" s="42">
        <v>119</v>
      </c>
      <c r="F272" s="42">
        <v>0</v>
      </c>
      <c r="G272" s="42">
        <v>184</v>
      </c>
      <c r="H272" s="42">
        <v>10166</v>
      </c>
      <c r="I272" s="42">
        <v>16541</v>
      </c>
      <c r="J272" s="2"/>
      <c r="K272" s="2"/>
      <c r="L272" s="42">
        <v>404.60679999999996</v>
      </c>
      <c r="N272" s="43" t="s">
        <v>113</v>
      </c>
    </row>
    <row r="273" spans="1:14" ht="13" x14ac:dyDescent="0.3">
      <c r="A273" s="37">
        <v>2012</v>
      </c>
      <c r="B273" s="15"/>
      <c r="C273" s="16"/>
      <c r="D273" s="16"/>
      <c r="E273" s="16"/>
      <c r="F273" s="16"/>
      <c r="G273" s="16"/>
      <c r="H273" s="16"/>
      <c r="I273" s="16"/>
      <c r="M273" s="3"/>
      <c r="N273" s="37">
        <v>2012</v>
      </c>
    </row>
    <row r="274" spans="1:14" x14ac:dyDescent="0.25">
      <c r="A274" s="33" t="s">
        <v>153</v>
      </c>
      <c r="C274" s="3">
        <v>0</v>
      </c>
      <c r="D274" s="3">
        <v>1739</v>
      </c>
      <c r="E274" s="3">
        <v>190</v>
      </c>
      <c r="F274" s="3">
        <v>0</v>
      </c>
      <c r="G274" s="3">
        <v>3057</v>
      </c>
      <c r="H274" s="16">
        <v>4601</v>
      </c>
      <c r="I274" s="16">
        <v>13484</v>
      </c>
      <c r="J274" s="15"/>
      <c r="K274" s="15"/>
      <c r="L274" s="16">
        <v>183.1198</v>
      </c>
      <c r="N274" s="23" t="s">
        <v>115</v>
      </c>
    </row>
    <row r="275" spans="1:14" x14ac:dyDescent="0.25">
      <c r="A275" s="33" t="s">
        <v>154</v>
      </c>
      <c r="C275" s="3">
        <v>0</v>
      </c>
      <c r="D275" s="3">
        <v>11206</v>
      </c>
      <c r="E275" s="3">
        <v>167</v>
      </c>
      <c r="F275" s="3">
        <v>0</v>
      </c>
      <c r="G275" s="3">
        <v>-8018</v>
      </c>
      <c r="H275" s="16">
        <v>3018</v>
      </c>
      <c r="I275" s="16">
        <v>21502</v>
      </c>
      <c r="J275" s="15"/>
      <c r="K275" s="15"/>
      <c r="L275" s="16">
        <v>120.1164</v>
      </c>
      <c r="N275" s="23" t="s">
        <v>116</v>
      </c>
    </row>
    <row r="276" spans="1:14" x14ac:dyDescent="0.25">
      <c r="A276" s="33" t="s">
        <v>155</v>
      </c>
      <c r="C276" s="3">
        <v>0</v>
      </c>
      <c r="D276" s="3">
        <v>13383</v>
      </c>
      <c r="E276" s="3">
        <v>261</v>
      </c>
      <c r="F276" s="3">
        <v>0</v>
      </c>
      <c r="G276" s="3">
        <v>-1932</v>
      </c>
      <c r="H276" s="16">
        <v>11191</v>
      </c>
      <c r="I276" s="16">
        <v>23434</v>
      </c>
      <c r="J276" s="15"/>
      <c r="K276" s="15"/>
      <c r="L276" s="16">
        <v>445.40179999999998</v>
      </c>
      <c r="N276" s="23" t="s">
        <v>117</v>
      </c>
    </row>
    <row r="277" spans="1:14" x14ac:dyDescent="0.25">
      <c r="A277" s="33" t="s">
        <v>118</v>
      </c>
      <c r="C277" s="3">
        <v>0</v>
      </c>
      <c r="D277" s="3">
        <v>18939</v>
      </c>
      <c r="E277" s="3">
        <v>409</v>
      </c>
      <c r="F277" s="3">
        <v>0</v>
      </c>
      <c r="G277" s="3">
        <v>782</v>
      </c>
      <c r="H277" s="16">
        <v>19538</v>
      </c>
      <c r="I277" s="16">
        <v>22652</v>
      </c>
      <c r="J277" s="15"/>
      <c r="K277" s="15"/>
      <c r="L277" s="16">
        <v>777.61239999999987</v>
      </c>
      <c r="N277" s="23" t="s">
        <v>118</v>
      </c>
    </row>
    <row r="278" spans="1:14" x14ac:dyDescent="0.25">
      <c r="A278" s="33" t="s">
        <v>137</v>
      </c>
      <c r="C278" s="3">
        <v>0</v>
      </c>
      <c r="D278" s="3">
        <v>33021</v>
      </c>
      <c r="E278" s="3">
        <v>2456</v>
      </c>
      <c r="F278" s="3">
        <v>0</v>
      </c>
      <c r="G278" s="3">
        <v>-1252</v>
      </c>
      <c r="H278" s="16">
        <v>29209</v>
      </c>
      <c r="I278" s="16">
        <v>23904</v>
      </c>
      <c r="J278" s="15"/>
      <c r="K278" s="15"/>
      <c r="L278" s="16">
        <v>1162.5182</v>
      </c>
      <c r="N278" s="23" t="s">
        <v>119</v>
      </c>
    </row>
    <row r="279" spans="1:14" x14ac:dyDescent="0.25">
      <c r="A279" s="33" t="s">
        <v>138</v>
      </c>
      <c r="C279" s="3">
        <v>0</v>
      </c>
      <c r="D279" s="3">
        <v>35219</v>
      </c>
      <c r="E279" s="3">
        <v>329</v>
      </c>
      <c r="F279" s="3">
        <v>0</v>
      </c>
      <c r="G279" s="3">
        <v>514</v>
      </c>
      <c r="H279" s="16">
        <v>35521</v>
      </c>
      <c r="I279" s="16">
        <v>23390</v>
      </c>
      <c r="J279" s="15"/>
      <c r="K279" s="15"/>
      <c r="L279" s="16">
        <v>1413.7357999999999</v>
      </c>
      <c r="N279" s="23" t="s">
        <v>120</v>
      </c>
    </row>
    <row r="280" spans="1:14" x14ac:dyDescent="0.25">
      <c r="A280" s="33" t="s">
        <v>129</v>
      </c>
      <c r="C280" s="3">
        <v>0</v>
      </c>
      <c r="D280" s="3">
        <v>15125</v>
      </c>
      <c r="E280" s="3">
        <v>359</v>
      </c>
      <c r="F280" s="3">
        <v>0</v>
      </c>
      <c r="G280" s="3">
        <v>3706</v>
      </c>
      <c r="H280" s="16">
        <v>18506</v>
      </c>
      <c r="I280" s="16">
        <v>19684</v>
      </c>
      <c r="J280" s="15"/>
      <c r="K280" s="15"/>
      <c r="L280" s="16">
        <v>736.53879999999992</v>
      </c>
      <c r="N280" s="23" t="s">
        <v>121</v>
      </c>
    </row>
    <row r="281" spans="1:14" x14ac:dyDescent="0.25">
      <c r="A281" s="33" t="s">
        <v>122</v>
      </c>
      <c r="C281" s="3">
        <v>0</v>
      </c>
      <c r="D281" s="3">
        <v>29338</v>
      </c>
      <c r="E281" s="3">
        <v>382</v>
      </c>
      <c r="F281" s="3">
        <v>0</v>
      </c>
      <c r="G281" s="3">
        <v>3649</v>
      </c>
      <c r="H281" s="16">
        <v>32687</v>
      </c>
      <c r="I281" s="16">
        <v>16035</v>
      </c>
      <c r="J281" s="15"/>
      <c r="K281" s="15"/>
      <c r="L281" s="16">
        <v>1300.9425999999999</v>
      </c>
      <c r="N281" s="23" t="s">
        <v>122</v>
      </c>
    </row>
    <row r="282" spans="1:14" x14ac:dyDescent="0.25">
      <c r="A282" s="33" t="s">
        <v>123</v>
      </c>
      <c r="C282" s="3">
        <v>0</v>
      </c>
      <c r="D282" s="3">
        <v>31003</v>
      </c>
      <c r="E282" s="3">
        <v>239</v>
      </c>
      <c r="F282" s="3">
        <v>0</v>
      </c>
      <c r="G282" s="3">
        <v>-2814</v>
      </c>
      <c r="H282" s="16">
        <v>28056</v>
      </c>
      <c r="I282" s="16">
        <v>18849</v>
      </c>
      <c r="J282" s="15"/>
      <c r="K282" s="15"/>
      <c r="L282" s="16">
        <v>1116.6287999999997</v>
      </c>
      <c r="N282" s="23" t="s">
        <v>123</v>
      </c>
    </row>
    <row r="283" spans="1:14" x14ac:dyDescent="0.25">
      <c r="A283" s="33" t="s">
        <v>131</v>
      </c>
      <c r="C283" s="3">
        <v>0</v>
      </c>
      <c r="D283" s="3">
        <v>28349</v>
      </c>
      <c r="E283" s="3">
        <v>234</v>
      </c>
      <c r="F283" s="3">
        <v>0</v>
      </c>
      <c r="G283" s="3">
        <v>-1692</v>
      </c>
      <c r="H283" s="16">
        <v>26437</v>
      </c>
      <c r="I283" s="16">
        <v>20541</v>
      </c>
      <c r="J283" s="15"/>
      <c r="K283" s="15"/>
      <c r="L283" s="16">
        <v>1052.1925999999999</v>
      </c>
      <c r="N283" s="23" t="s">
        <v>124</v>
      </c>
    </row>
    <row r="284" spans="1:14" x14ac:dyDescent="0.25">
      <c r="A284" s="33" t="s">
        <v>125</v>
      </c>
      <c r="C284" s="3">
        <v>0</v>
      </c>
      <c r="D284" s="3">
        <v>7801</v>
      </c>
      <c r="E284" s="3">
        <v>0</v>
      </c>
      <c r="F284" s="3">
        <v>0</v>
      </c>
      <c r="G284" s="3">
        <v>5499</v>
      </c>
      <c r="H284" s="16">
        <v>13221</v>
      </c>
      <c r="I284" s="16">
        <v>15042</v>
      </c>
      <c r="J284" s="15"/>
      <c r="K284" s="15"/>
      <c r="L284" s="16">
        <v>526.19579999999996</v>
      </c>
      <c r="N284" s="23" t="s">
        <v>125</v>
      </c>
    </row>
    <row r="285" spans="1:14" ht="13" thickBot="1" x14ac:dyDescent="0.3">
      <c r="A285" s="41" t="s">
        <v>113</v>
      </c>
      <c r="C285" s="42">
        <v>0</v>
      </c>
      <c r="D285" s="42">
        <v>3150</v>
      </c>
      <c r="E285" s="42">
        <v>48</v>
      </c>
      <c r="F285" s="42">
        <v>0</v>
      </c>
      <c r="G285" s="42">
        <v>89</v>
      </c>
      <c r="H285" s="42">
        <v>3198</v>
      </c>
      <c r="I285" s="42">
        <v>14953</v>
      </c>
      <c r="J285" s="2"/>
      <c r="K285" s="2"/>
      <c r="L285" s="42">
        <v>127.2804</v>
      </c>
      <c r="N285" s="43" t="s">
        <v>113</v>
      </c>
    </row>
    <row r="286" spans="1:14" ht="13" x14ac:dyDescent="0.3">
      <c r="A286" s="37">
        <v>2013</v>
      </c>
      <c r="B286" s="15"/>
      <c r="C286" s="16"/>
      <c r="D286" s="16"/>
      <c r="E286" s="16"/>
      <c r="F286" s="16"/>
      <c r="G286" s="16"/>
      <c r="H286" s="16"/>
      <c r="I286" s="16"/>
      <c r="M286" s="3"/>
      <c r="N286" s="37">
        <v>2013</v>
      </c>
    </row>
    <row r="287" spans="1:14" x14ac:dyDescent="0.25">
      <c r="A287" s="33" t="s">
        <v>153</v>
      </c>
      <c r="C287" s="3">
        <v>0</v>
      </c>
      <c r="D287" s="3">
        <v>5724</v>
      </c>
      <c r="E287" s="3">
        <v>119</v>
      </c>
      <c r="F287" s="3">
        <v>0</v>
      </c>
      <c r="G287" s="3">
        <v>-2157</v>
      </c>
      <c r="H287" s="16">
        <v>3794</v>
      </c>
      <c r="I287" s="16">
        <v>17110</v>
      </c>
      <c r="J287" s="15"/>
      <c r="K287" s="15"/>
      <c r="L287" s="16">
        <v>151.00119999999998</v>
      </c>
      <c r="N287" s="23" t="s">
        <v>115</v>
      </c>
    </row>
    <row r="288" spans="1:14" x14ac:dyDescent="0.25">
      <c r="A288" s="33" t="s">
        <v>154</v>
      </c>
      <c r="C288" s="3">
        <v>0</v>
      </c>
      <c r="D288" s="3">
        <v>2008</v>
      </c>
      <c r="E288" s="3">
        <v>164</v>
      </c>
      <c r="F288" s="3">
        <v>0</v>
      </c>
      <c r="G288" s="3">
        <v>1394</v>
      </c>
      <c r="H288" s="16">
        <v>3323</v>
      </c>
      <c r="I288" s="16">
        <v>15716</v>
      </c>
      <c r="J288" s="15"/>
      <c r="K288" s="15"/>
      <c r="L288" s="16">
        <v>132.25539999999998</v>
      </c>
      <c r="N288" s="23" t="s">
        <v>116</v>
      </c>
    </row>
    <row r="289" spans="1:14" x14ac:dyDescent="0.25">
      <c r="A289" s="33" t="s">
        <v>155</v>
      </c>
      <c r="C289" s="3">
        <v>0</v>
      </c>
      <c r="D289" s="3">
        <v>8085</v>
      </c>
      <c r="E289" s="3">
        <v>93</v>
      </c>
      <c r="F289" s="3">
        <v>0</v>
      </c>
      <c r="G289" s="3">
        <v>-4062</v>
      </c>
      <c r="H289" s="16">
        <v>4092</v>
      </c>
      <c r="I289" s="16">
        <v>19778</v>
      </c>
      <c r="J289" s="15"/>
      <c r="K289" s="15"/>
      <c r="L289" s="16">
        <v>162.86159999999998</v>
      </c>
      <c r="N289" s="23" t="s">
        <v>117</v>
      </c>
    </row>
    <row r="290" spans="1:14" x14ac:dyDescent="0.25">
      <c r="A290" s="33" t="s">
        <v>118</v>
      </c>
      <c r="C290" s="3">
        <v>0</v>
      </c>
      <c r="D290" s="3">
        <v>11044</v>
      </c>
      <c r="E290" s="3">
        <v>257</v>
      </c>
      <c r="F290" s="3">
        <v>0</v>
      </c>
      <c r="G290" s="3">
        <v>6394</v>
      </c>
      <c r="H290" s="16">
        <v>17494</v>
      </c>
      <c r="I290" s="16">
        <v>13384</v>
      </c>
      <c r="J290" s="15"/>
      <c r="K290" s="15"/>
      <c r="L290" s="16">
        <v>696.26119999999992</v>
      </c>
      <c r="N290" s="23" t="s">
        <v>118</v>
      </c>
    </row>
    <row r="291" spans="1:14" x14ac:dyDescent="0.25">
      <c r="A291" s="33" t="s">
        <v>137</v>
      </c>
      <c r="C291" s="3">
        <v>0</v>
      </c>
      <c r="D291" s="3">
        <v>30229</v>
      </c>
      <c r="E291" s="3">
        <v>349</v>
      </c>
      <c r="F291" s="3">
        <v>0</v>
      </c>
      <c r="G291" s="3">
        <v>-3116</v>
      </c>
      <c r="H291" s="16">
        <v>27352</v>
      </c>
      <c r="I291" s="16">
        <v>16500</v>
      </c>
      <c r="J291" s="15"/>
      <c r="K291" s="15"/>
      <c r="L291" s="16">
        <v>1088.6095999999998</v>
      </c>
      <c r="N291" s="23" t="s">
        <v>119</v>
      </c>
    </row>
    <row r="292" spans="1:14" x14ac:dyDescent="0.25">
      <c r="A292" s="33" t="s">
        <v>138</v>
      </c>
      <c r="C292" s="3">
        <v>0</v>
      </c>
      <c r="D292" s="3">
        <v>32861</v>
      </c>
      <c r="E292" s="3">
        <v>310</v>
      </c>
      <c r="F292" s="3">
        <v>0</v>
      </c>
      <c r="G292" s="3">
        <v>-2613</v>
      </c>
      <c r="H292" s="16">
        <v>30290</v>
      </c>
      <c r="I292" s="16">
        <v>19113</v>
      </c>
      <c r="J292" s="15"/>
      <c r="K292" s="15"/>
      <c r="L292" s="16">
        <v>1205.5419999999999</v>
      </c>
      <c r="N292" s="23" t="s">
        <v>120</v>
      </c>
    </row>
    <row r="293" spans="1:14" x14ac:dyDescent="0.25">
      <c r="A293" s="33" t="s">
        <v>129</v>
      </c>
      <c r="C293" s="3">
        <v>0</v>
      </c>
      <c r="D293" s="3">
        <v>26916</v>
      </c>
      <c r="E293" s="3">
        <v>373</v>
      </c>
      <c r="F293" s="3">
        <v>0</v>
      </c>
      <c r="G293" s="3">
        <v>-5094</v>
      </c>
      <c r="H293" s="16">
        <v>20719</v>
      </c>
      <c r="I293" s="16">
        <v>24207</v>
      </c>
      <c r="J293" s="15"/>
      <c r="K293" s="15"/>
      <c r="L293" s="16">
        <v>824.61619999999994</v>
      </c>
      <c r="N293" s="23" t="s">
        <v>121</v>
      </c>
    </row>
    <row r="294" spans="1:14" x14ac:dyDescent="0.25">
      <c r="A294" s="33" t="s">
        <v>122</v>
      </c>
      <c r="C294" s="3">
        <v>0</v>
      </c>
      <c r="D294" s="3">
        <v>25136</v>
      </c>
      <c r="E294" s="3">
        <v>307</v>
      </c>
      <c r="F294" s="3">
        <v>0</v>
      </c>
      <c r="G294" s="3">
        <v>4644</v>
      </c>
      <c r="H294" s="16">
        <v>29977</v>
      </c>
      <c r="I294" s="16">
        <v>19563</v>
      </c>
      <c r="J294" s="15"/>
      <c r="K294" s="15"/>
      <c r="L294" s="16">
        <v>1193.0845999999999</v>
      </c>
      <c r="N294" s="23" t="s">
        <v>122</v>
      </c>
    </row>
    <row r="295" spans="1:14" x14ac:dyDescent="0.25">
      <c r="A295" s="33" t="s">
        <v>123</v>
      </c>
      <c r="C295" s="3">
        <v>0</v>
      </c>
      <c r="D295" s="3">
        <v>23634</v>
      </c>
      <c r="E295" s="3">
        <v>213</v>
      </c>
      <c r="F295" s="3">
        <v>0</v>
      </c>
      <c r="G295" s="3">
        <v>7323</v>
      </c>
      <c r="H295" s="16">
        <v>34519</v>
      </c>
      <c r="I295" s="16">
        <v>12240</v>
      </c>
      <c r="J295" s="15"/>
      <c r="K295" s="15"/>
      <c r="L295" s="16">
        <v>1373.8561999999999</v>
      </c>
      <c r="N295" s="23" t="s">
        <v>123</v>
      </c>
    </row>
    <row r="296" spans="1:14" x14ac:dyDescent="0.25">
      <c r="A296" s="33" t="s">
        <v>131</v>
      </c>
      <c r="C296" s="3">
        <v>0</v>
      </c>
      <c r="D296" s="3">
        <v>33492</v>
      </c>
      <c r="E296" s="3">
        <v>378</v>
      </c>
      <c r="F296" s="3">
        <v>0</v>
      </c>
      <c r="G296" s="3">
        <v>-6512</v>
      </c>
      <c r="H296" s="16">
        <v>27167</v>
      </c>
      <c r="I296" s="16">
        <v>18752</v>
      </c>
      <c r="J296" s="15"/>
      <c r="K296" s="15"/>
      <c r="L296" s="16">
        <v>1081.2465999999999</v>
      </c>
      <c r="N296" s="23" t="s">
        <v>124</v>
      </c>
    </row>
    <row r="297" spans="1:14" x14ac:dyDescent="0.25">
      <c r="A297" s="33" t="s">
        <v>125</v>
      </c>
      <c r="C297" s="3">
        <v>0</v>
      </c>
      <c r="D297" s="3">
        <v>11694</v>
      </c>
      <c r="E297" s="3">
        <v>194</v>
      </c>
      <c r="F297" s="3">
        <v>0</v>
      </c>
      <c r="G297" s="3">
        <v>9795</v>
      </c>
      <c r="H297" s="16">
        <v>20503</v>
      </c>
      <c r="I297" s="16">
        <v>8957</v>
      </c>
      <c r="J297" s="15"/>
      <c r="K297" s="15"/>
      <c r="L297" s="16">
        <v>816.01939999999991</v>
      </c>
      <c r="N297" s="23" t="s">
        <v>125</v>
      </c>
    </row>
    <row r="298" spans="1:14" ht="13" thickBot="1" x14ac:dyDescent="0.3">
      <c r="A298" s="41" t="s">
        <v>113</v>
      </c>
      <c r="C298" s="42">
        <v>0</v>
      </c>
      <c r="D298" s="42">
        <v>7244</v>
      </c>
      <c r="E298" s="42">
        <v>23</v>
      </c>
      <c r="F298" s="42">
        <v>0</v>
      </c>
      <c r="G298" s="42">
        <v>222</v>
      </c>
      <c r="H298" s="42">
        <v>7748</v>
      </c>
      <c r="I298" s="42">
        <v>8735</v>
      </c>
      <c r="J298" s="2"/>
      <c r="K298" s="2"/>
      <c r="L298" s="42">
        <v>308.37039999999996</v>
      </c>
      <c r="N298" s="43" t="s">
        <v>113</v>
      </c>
    </row>
    <row r="299" spans="1:14" ht="13" x14ac:dyDescent="0.3">
      <c r="A299" s="37">
        <f>'Olieforbrug, TJ'!A299</f>
        <v>2014</v>
      </c>
      <c r="B299" s="15"/>
      <c r="C299" s="16"/>
      <c r="D299" s="16"/>
      <c r="E299" s="16"/>
      <c r="F299" s="16"/>
      <c r="G299" s="16"/>
      <c r="H299" s="16"/>
      <c r="I299" s="16"/>
      <c r="M299" s="3"/>
      <c r="N299" s="37">
        <f>'Olieforbrug, TJ'!M299</f>
        <v>2014</v>
      </c>
    </row>
    <row r="300" spans="1:14" x14ac:dyDescent="0.25">
      <c r="A300" s="33" t="s">
        <v>153</v>
      </c>
      <c r="C300" s="3">
        <v>0</v>
      </c>
      <c r="D300" s="3">
        <v>5141</v>
      </c>
      <c r="E300" s="3">
        <v>186</v>
      </c>
      <c r="F300" s="3">
        <v>0</v>
      </c>
      <c r="G300" s="3">
        <v>-2258</v>
      </c>
      <c r="H300" s="16">
        <v>2913</v>
      </c>
      <c r="I300" s="16">
        <v>10993</v>
      </c>
      <c r="J300" s="15"/>
      <c r="K300" s="15"/>
      <c r="L300" s="16">
        <v>115.9374</v>
      </c>
      <c r="N300" s="23" t="s">
        <v>115</v>
      </c>
    </row>
    <row r="301" spans="1:14" x14ac:dyDescent="0.25">
      <c r="A301" s="33" t="s">
        <v>154</v>
      </c>
      <c r="C301" s="3">
        <v>0</v>
      </c>
      <c r="D301" s="3">
        <v>6311</v>
      </c>
      <c r="E301" s="3">
        <v>142</v>
      </c>
      <c r="F301" s="3">
        <v>0</v>
      </c>
      <c r="G301" s="3">
        <v>-1970</v>
      </c>
      <c r="H301" s="16">
        <v>4168</v>
      </c>
      <c r="I301" s="16">
        <v>12963</v>
      </c>
      <c r="J301" s="15"/>
      <c r="K301" s="15"/>
      <c r="L301" s="16">
        <v>165.88639999999998</v>
      </c>
      <c r="N301" s="23" t="s">
        <v>116</v>
      </c>
    </row>
    <row r="302" spans="1:14" x14ac:dyDescent="0.25">
      <c r="A302" s="33" t="s">
        <v>155</v>
      </c>
      <c r="C302" s="3">
        <v>0</v>
      </c>
      <c r="D302" s="3">
        <v>5371</v>
      </c>
      <c r="E302" s="3">
        <v>119</v>
      </c>
      <c r="F302" s="3">
        <v>0</v>
      </c>
      <c r="G302" s="3">
        <v>3820</v>
      </c>
      <c r="H302" s="16">
        <v>9235</v>
      </c>
      <c r="I302" s="16">
        <v>9143</v>
      </c>
      <c r="J302" s="15"/>
      <c r="K302" s="15"/>
      <c r="L302" s="16">
        <v>367.553</v>
      </c>
      <c r="N302" s="23" t="s">
        <v>117</v>
      </c>
    </row>
    <row r="303" spans="1:14" x14ac:dyDescent="0.25">
      <c r="A303" s="33" t="s">
        <v>118</v>
      </c>
      <c r="C303" s="3">
        <v>0</v>
      </c>
      <c r="D303" s="3">
        <v>27165</v>
      </c>
      <c r="E303" s="3">
        <v>313</v>
      </c>
      <c r="F303" s="3">
        <v>0</v>
      </c>
      <c r="G303" s="3">
        <v>-10528</v>
      </c>
      <c r="H303" s="16">
        <v>17084</v>
      </c>
      <c r="I303" s="16">
        <v>19671</v>
      </c>
      <c r="J303" s="15"/>
      <c r="K303" s="15"/>
      <c r="L303" s="16">
        <v>679.94319999999993</v>
      </c>
      <c r="N303" s="23" t="s">
        <v>118</v>
      </c>
    </row>
    <row r="304" spans="1:14" x14ac:dyDescent="0.25">
      <c r="A304" s="33" t="s">
        <v>137</v>
      </c>
      <c r="C304" s="3">
        <v>0</v>
      </c>
      <c r="D304" s="3">
        <v>25516</v>
      </c>
      <c r="E304" s="3">
        <v>0</v>
      </c>
      <c r="F304" s="3">
        <v>0</v>
      </c>
      <c r="G304" s="3">
        <v>-832</v>
      </c>
      <c r="H304" s="16">
        <v>26177</v>
      </c>
      <c r="I304" s="16">
        <v>20503</v>
      </c>
      <c r="J304" s="15"/>
      <c r="K304" s="15"/>
      <c r="L304" s="16">
        <v>1041.8445999999999</v>
      </c>
      <c r="N304" s="23" t="s">
        <v>119</v>
      </c>
    </row>
    <row r="305" spans="1:14" x14ac:dyDescent="0.25">
      <c r="A305" s="33" t="s">
        <v>138</v>
      </c>
      <c r="C305" s="3">
        <v>0</v>
      </c>
      <c r="D305" s="3">
        <v>8262</v>
      </c>
      <c r="E305" s="3">
        <v>0</v>
      </c>
      <c r="F305" s="3">
        <v>0</v>
      </c>
      <c r="G305" s="3">
        <v>5659</v>
      </c>
      <c r="H305" s="16">
        <v>23749</v>
      </c>
      <c r="I305" s="16">
        <v>14844</v>
      </c>
      <c r="J305" s="15"/>
      <c r="K305" s="15"/>
      <c r="L305" s="16">
        <v>945.21019999999999</v>
      </c>
      <c r="N305" s="23" t="s">
        <v>120</v>
      </c>
    </row>
    <row r="306" spans="1:14" x14ac:dyDescent="0.25">
      <c r="A306" s="33" t="s">
        <v>129</v>
      </c>
      <c r="C306" s="3">
        <v>0</v>
      </c>
      <c r="D306" s="3">
        <v>19931</v>
      </c>
      <c r="E306" s="3">
        <v>0</v>
      </c>
      <c r="F306" s="3">
        <v>0</v>
      </c>
      <c r="G306" s="3">
        <v>-2816</v>
      </c>
      <c r="H306" s="16">
        <v>16078</v>
      </c>
      <c r="I306" s="16">
        <v>17660</v>
      </c>
      <c r="J306" s="15"/>
      <c r="K306" s="15"/>
      <c r="L306" s="16">
        <v>639.9043999999999</v>
      </c>
      <c r="N306" s="23" t="s">
        <v>121</v>
      </c>
    </row>
    <row r="307" spans="1:14" x14ac:dyDescent="0.25">
      <c r="A307" s="33" t="s">
        <v>122</v>
      </c>
      <c r="C307" s="3">
        <v>0</v>
      </c>
      <c r="D307" s="3">
        <v>26745</v>
      </c>
      <c r="E307" s="3">
        <v>0</v>
      </c>
      <c r="F307" s="3">
        <v>0</v>
      </c>
      <c r="G307" s="3">
        <v>1659</v>
      </c>
      <c r="H307" s="16">
        <v>32466</v>
      </c>
      <c r="I307" s="16">
        <v>16001</v>
      </c>
      <c r="J307" s="15"/>
      <c r="K307" s="15"/>
      <c r="L307" s="16">
        <v>1292.1467999999998</v>
      </c>
      <c r="N307" s="23" t="s">
        <v>122</v>
      </c>
    </row>
    <row r="308" spans="1:14" x14ac:dyDescent="0.25">
      <c r="A308" s="33" t="s">
        <v>123</v>
      </c>
      <c r="C308" s="3">
        <v>0</v>
      </c>
      <c r="D308" s="3">
        <v>32194</v>
      </c>
      <c r="E308" s="3">
        <v>0</v>
      </c>
      <c r="F308" s="3">
        <v>0</v>
      </c>
      <c r="G308" s="3">
        <v>1398</v>
      </c>
      <c r="H308" s="16">
        <v>33600</v>
      </c>
      <c r="I308" s="16">
        <v>14603</v>
      </c>
      <c r="J308" s="15"/>
      <c r="K308" s="15"/>
      <c r="L308" s="16">
        <v>1337.28</v>
      </c>
      <c r="N308" s="23" t="s">
        <v>123</v>
      </c>
    </row>
    <row r="309" spans="1:14" x14ac:dyDescent="0.25">
      <c r="A309" s="33" t="s">
        <v>131</v>
      </c>
      <c r="C309" s="3">
        <v>0</v>
      </c>
      <c r="D309" s="3">
        <v>23351</v>
      </c>
      <c r="E309" s="3">
        <v>0</v>
      </c>
      <c r="F309" s="3">
        <v>0</v>
      </c>
      <c r="G309" s="3">
        <v>1034</v>
      </c>
      <c r="H309" s="16">
        <v>23961</v>
      </c>
      <c r="I309" s="16">
        <v>13569</v>
      </c>
      <c r="J309" s="15"/>
      <c r="K309" s="15"/>
      <c r="L309" s="16">
        <v>953.64779999999996</v>
      </c>
      <c r="N309" s="23" t="s">
        <v>124</v>
      </c>
    </row>
    <row r="310" spans="1:14" x14ac:dyDescent="0.25">
      <c r="A310" s="33" t="s">
        <v>125</v>
      </c>
      <c r="C310" s="3">
        <v>0</v>
      </c>
      <c r="D310" s="3">
        <v>19235</v>
      </c>
      <c r="E310" s="3">
        <v>0</v>
      </c>
      <c r="F310" s="3">
        <v>0</v>
      </c>
      <c r="G310" s="3">
        <v>-1786</v>
      </c>
      <c r="H310" s="16">
        <v>17682</v>
      </c>
      <c r="I310" s="16">
        <v>15355</v>
      </c>
      <c r="J310" s="15"/>
      <c r="K310" s="15"/>
      <c r="L310" s="16">
        <v>703.74360000000001</v>
      </c>
      <c r="N310" s="23" t="s">
        <v>125</v>
      </c>
    </row>
    <row r="311" spans="1:14" ht="13" thickBot="1" x14ac:dyDescent="0.3">
      <c r="A311" s="41" t="s">
        <v>113</v>
      </c>
      <c r="C311" s="42">
        <v>0</v>
      </c>
      <c r="D311" s="42">
        <v>7368</v>
      </c>
      <c r="E311" s="42">
        <v>0</v>
      </c>
      <c r="F311" s="42">
        <v>0</v>
      </c>
      <c r="G311" s="42">
        <v>1372</v>
      </c>
      <c r="H311" s="42">
        <v>8980</v>
      </c>
      <c r="I311" s="42">
        <v>13983</v>
      </c>
      <c r="J311" s="2"/>
      <c r="K311" s="2"/>
      <c r="L311" s="42">
        <v>357.404</v>
      </c>
      <c r="N311" s="43" t="s">
        <v>113</v>
      </c>
    </row>
    <row r="312" spans="1:14" ht="13" x14ac:dyDescent="0.3">
      <c r="A312" s="37">
        <f>'Olieforbrug, TJ'!A312</f>
        <v>2015</v>
      </c>
      <c r="B312" s="15"/>
      <c r="C312" s="16"/>
      <c r="D312" s="16"/>
      <c r="E312" s="16"/>
      <c r="F312" s="16"/>
      <c r="G312" s="16"/>
      <c r="H312" s="16"/>
      <c r="I312" s="16"/>
      <c r="M312" s="3"/>
      <c r="N312" s="37">
        <f>'Olieforbrug, TJ'!M312</f>
        <v>2015</v>
      </c>
    </row>
    <row r="313" spans="1:14" x14ac:dyDescent="0.25">
      <c r="A313" s="33" t="str">
        <f>'Olieforbrug, TJ'!A313</f>
        <v>Januar</v>
      </c>
      <c r="C313" s="67">
        <v>0</v>
      </c>
      <c r="D313" s="67">
        <v>4422</v>
      </c>
      <c r="E313" s="67">
        <v>0</v>
      </c>
      <c r="F313" s="67">
        <v>0</v>
      </c>
      <c r="G313" s="67">
        <f>I311-I313</f>
        <v>-1411</v>
      </c>
      <c r="H313" s="67">
        <v>2985</v>
      </c>
      <c r="I313" s="67">
        <v>15394</v>
      </c>
      <c r="J313" s="15"/>
      <c r="K313" s="15"/>
      <c r="L313" s="16">
        <f t="shared" ref="L313" si="86">H313*39.8/1000</f>
        <v>118.80299999999998</v>
      </c>
      <c r="N313" s="23" t="str">
        <f>'Olieforbrug, TJ'!M313</f>
        <v>January</v>
      </c>
    </row>
    <row r="314" spans="1:14" x14ac:dyDescent="0.25">
      <c r="A314" s="33" t="str">
        <f>'Olieforbrug, TJ'!A314</f>
        <v>Februar</v>
      </c>
      <c r="C314" s="67">
        <v>0</v>
      </c>
      <c r="D314" s="67">
        <v>6607</v>
      </c>
      <c r="E314" s="67">
        <v>0</v>
      </c>
      <c r="F314" s="67">
        <v>0</v>
      </c>
      <c r="G314" s="67">
        <f t="shared" ref="G314:G319" si="87">I313-I314</f>
        <v>-2272</v>
      </c>
      <c r="H314" s="67">
        <v>4451</v>
      </c>
      <c r="I314" s="67">
        <v>17666</v>
      </c>
      <c r="J314" s="15"/>
      <c r="K314" s="15"/>
      <c r="L314" s="16">
        <f t="shared" ref="L314" si="88">H314*39.8/1000</f>
        <v>177.1498</v>
      </c>
      <c r="N314" s="23" t="str">
        <f>'Olieforbrug, TJ'!M314</f>
        <v>February</v>
      </c>
    </row>
    <row r="315" spans="1:14" x14ac:dyDescent="0.25">
      <c r="A315" s="33" t="str">
        <f>'Olieforbrug, TJ'!A315</f>
        <v>Marts</v>
      </c>
      <c r="C315" s="67">
        <v>0</v>
      </c>
      <c r="D315" s="67">
        <v>4811</v>
      </c>
      <c r="E315" s="67">
        <v>0</v>
      </c>
      <c r="F315" s="67">
        <v>0</v>
      </c>
      <c r="G315" s="67">
        <f t="shared" si="87"/>
        <v>4268</v>
      </c>
      <c r="H315" s="67">
        <v>9151</v>
      </c>
      <c r="I315" s="67">
        <v>13398</v>
      </c>
      <c r="J315" s="15"/>
      <c r="K315" s="15"/>
      <c r="L315" s="16">
        <f t="shared" ref="L315:L317" si="89">H315*39.8/1000</f>
        <v>364.20979999999997</v>
      </c>
      <c r="N315" s="23" t="str">
        <f>'Olieforbrug, TJ'!M315</f>
        <v>March</v>
      </c>
    </row>
    <row r="316" spans="1:14" x14ac:dyDescent="0.25">
      <c r="A316" s="33" t="str">
        <f>'Olieforbrug, TJ'!A316</f>
        <v>April</v>
      </c>
      <c r="C316" s="67">
        <v>0</v>
      </c>
      <c r="D316" s="67">
        <v>26304</v>
      </c>
      <c r="E316" s="67">
        <v>0</v>
      </c>
      <c r="F316" s="67">
        <v>0</v>
      </c>
      <c r="G316" s="67">
        <f t="shared" si="87"/>
        <v>-6812</v>
      </c>
      <c r="H316" s="67">
        <v>20640</v>
      </c>
      <c r="I316" s="67">
        <v>20210</v>
      </c>
      <c r="L316" s="16">
        <f t="shared" si="89"/>
        <v>821.47199999999987</v>
      </c>
      <c r="N316" s="23" t="str">
        <f>'Olieforbrug, TJ'!M316</f>
        <v>April</v>
      </c>
    </row>
    <row r="317" spans="1:14" x14ac:dyDescent="0.25">
      <c r="A317" s="33" t="str">
        <f>'Olieforbrug, TJ'!A317</f>
        <v>Maj</v>
      </c>
      <c r="C317" s="67">
        <v>0</v>
      </c>
      <c r="D317" s="67">
        <v>20640</v>
      </c>
      <c r="E317" s="67">
        <v>0</v>
      </c>
      <c r="F317" s="67">
        <v>0</v>
      </c>
      <c r="G317" s="67">
        <f t="shared" si="87"/>
        <v>1980</v>
      </c>
      <c r="H317" s="67">
        <v>24418</v>
      </c>
      <c r="I317" s="67">
        <v>18230</v>
      </c>
      <c r="L317" s="16">
        <f t="shared" si="89"/>
        <v>971.83639999999991</v>
      </c>
      <c r="N317" s="23" t="str">
        <f>'Olieforbrug, TJ'!M317</f>
        <v>May</v>
      </c>
    </row>
    <row r="318" spans="1:14" x14ac:dyDescent="0.25">
      <c r="A318" s="33" t="str">
        <f>'Olieforbrug, TJ'!A318</f>
        <v>Juni</v>
      </c>
      <c r="C318" s="67">
        <v>0</v>
      </c>
      <c r="D318" s="67">
        <v>21828</v>
      </c>
      <c r="E318" s="67">
        <v>0</v>
      </c>
      <c r="F318" s="67">
        <v>0</v>
      </c>
      <c r="G318" s="67">
        <f t="shared" si="87"/>
        <v>3532</v>
      </c>
      <c r="H318" s="67">
        <v>30668</v>
      </c>
      <c r="I318" s="67">
        <v>14698</v>
      </c>
      <c r="L318" s="16">
        <f t="shared" ref="L318" si="90">H318*39.8/1000</f>
        <v>1220.5863999999999</v>
      </c>
      <c r="N318" s="23" t="str">
        <f>'Olieforbrug, TJ'!M318</f>
        <v>June</v>
      </c>
    </row>
    <row r="319" spans="1:14" x14ac:dyDescent="0.25">
      <c r="A319" s="33" t="str">
        <f>'Olieforbrug, TJ'!A319</f>
        <v>Juli</v>
      </c>
      <c r="C319" s="67">
        <v>0</v>
      </c>
      <c r="D319" s="67">
        <v>18194</v>
      </c>
      <c r="E319" s="67">
        <v>0</v>
      </c>
      <c r="F319" s="67">
        <v>0</v>
      </c>
      <c r="G319" s="67">
        <f t="shared" si="87"/>
        <v>-933</v>
      </c>
      <c r="H319" s="67">
        <v>17805</v>
      </c>
      <c r="I319" s="67">
        <v>15631</v>
      </c>
      <c r="L319" s="16">
        <f t="shared" ref="L319" si="91">H319*39.8/1000</f>
        <v>708.63900000000001</v>
      </c>
      <c r="N319" s="23" t="str">
        <f>'Olieforbrug, TJ'!M319</f>
        <v>July</v>
      </c>
    </row>
    <row r="320" spans="1:14" x14ac:dyDescent="0.25">
      <c r="A320" s="33" t="str">
        <f>'Olieforbrug, TJ'!A320</f>
        <v>August</v>
      </c>
      <c r="C320" s="67">
        <v>0</v>
      </c>
      <c r="D320" s="67">
        <v>23670</v>
      </c>
      <c r="E320" s="67">
        <v>0</v>
      </c>
      <c r="F320" s="67">
        <v>0</v>
      </c>
      <c r="G320" s="67">
        <f t="shared" ref="G320" si="92">I319-I320</f>
        <v>2348</v>
      </c>
      <c r="H320" s="67">
        <v>34123</v>
      </c>
      <c r="I320" s="67">
        <v>13283</v>
      </c>
      <c r="L320" s="16">
        <f>H320*39.8/1000</f>
        <v>1358.0953999999999</v>
      </c>
      <c r="N320" s="23" t="str">
        <f>'Olieforbrug, TJ'!M320</f>
        <v>August</v>
      </c>
    </row>
    <row r="321" spans="1:14" x14ac:dyDescent="0.25">
      <c r="A321" s="33" t="str">
        <f>'Olieforbrug, TJ'!A321</f>
        <v>September</v>
      </c>
      <c r="C321" s="67">
        <v>0</v>
      </c>
      <c r="D321" s="67">
        <v>29429</v>
      </c>
      <c r="E321" s="67">
        <v>0</v>
      </c>
      <c r="F321" s="67">
        <v>0</v>
      </c>
      <c r="G321" s="67">
        <f t="shared" ref="G321" si="93">I320-I321</f>
        <v>-1538</v>
      </c>
      <c r="H321" s="67">
        <v>28449</v>
      </c>
      <c r="I321" s="67">
        <v>14821</v>
      </c>
      <c r="L321" s="16">
        <f t="shared" ref="L321" si="94">H321*39.8/1000</f>
        <v>1132.2701999999999</v>
      </c>
      <c r="N321" s="23" t="str">
        <f>'Olieforbrug, TJ'!M321</f>
        <v>September</v>
      </c>
    </row>
    <row r="322" spans="1:14" x14ac:dyDescent="0.25">
      <c r="A322" s="33" t="str">
        <f>'Olieforbrug, TJ'!A322</f>
        <v>Oktober</v>
      </c>
      <c r="C322" s="67">
        <v>0</v>
      </c>
      <c r="D322" s="67">
        <v>25080</v>
      </c>
      <c r="E322" s="67">
        <v>0</v>
      </c>
      <c r="F322" s="67">
        <v>0</v>
      </c>
      <c r="G322" s="67">
        <f t="shared" ref="G322:G323" si="95">I321-I322</f>
        <v>-1453</v>
      </c>
      <c r="H322" s="67">
        <v>23900</v>
      </c>
      <c r="I322" s="67">
        <v>16274</v>
      </c>
      <c r="L322" s="16">
        <f t="shared" ref="L322:L323" si="96">H322*39.8/1000</f>
        <v>951.21999999999991</v>
      </c>
      <c r="N322" s="23" t="str">
        <f>'Olieforbrug, TJ'!M322</f>
        <v>October</v>
      </c>
    </row>
    <row r="323" spans="1:14" x14ac:dyDescent="0.25">
      <c r="A323" s="33" t="str">
        <f>'Olieforbrug, TJ'!A323</f>
        <v>November</v>
      </c>
      <c r="C323" s="67">
        <v>0</v>
      </c>
      <c r="D323" s="67">
        <v>16269</v>
      </c>
      <c r="E323" s="67">
        <v>0</v>
      </c>
      <c r="F323" s="67">
        <v>0</v>
      </c>
      <c r="G323" s="67">
        <f t="shared" si="95"/>
        <v>708</v>
      </c>
      <c r="H323" s="67">
        <v>15443</v>
      </c>
      <c r="I323" s="67">
        <v>15566</v>
      </c>
      <c r="L323" s="16">
        <f t="shared" si="96"/>
        <v>614.63139999999987</v>
      </c>
      <c r="N323" s="23" t="str">
        <f>'Olieforbrug, TJ'!M323</f>
        <v>November</v>
      </c>
    </row>
    <row r="324" spans="1:14" ht="13" thickBot="1" x14ac:dyDescent="0.3">
      <c r="A324" s="41" t="str">
        <f>'Olieforbrug, TJ'!A324</f>
        <v>December</v>
      </c>
      <c r="C324" s="42">
        <v>0</v>
      </c>
      <c r="D324" s="42">
        <v>2802</v>
      </c>
      <c r="E324" s="42">
        <v>0</v>
      </c>
      <c r="F324" s="42">
        <v>0</v>
      </c>
      <c r="G324" s="42">
        <f t="shared" ref="G324" si="97">I323-I324</f>
        <v>4186</v>
      </c>
      <c r="H324" s="42">
        <v>8815</v>
      </c>
      <c r="I324" s="42">
        <v>11380</v>
      </c>
      <c r="J324" s="2"/>
      <c r="K324" s="2"/>
      <c r="L324" s="42">
        <f t="shared" ref="L324" si="98">H324*39.8/1000</f>
        <v>350.83699999999999</v>
      </c>
      <c r="N324" s="43" t="str">
        <f>'Olieforbrug, TJ'!M324</f>
        <v>December</v>
      </c>
    </row>
    <row r="325" spans="1:14" ht="13" x14ac:dyDescent="0.3">
      <c r="A325" s="37">
        <v>2016</v>
      </c>
      <c r="B325" s="15"/>
      <c r="C325" s="16"/>
      <c r="D325" s="16"/>
      <c r="E325" s="16"/>
      <c r="F325" s="16"/>
      <c r="G325" s="16"/>
      <c r="H325" s="16"/>
      <c r="I325" s="16"/>
      <c r="M325" s="3"/>
      <c r="N325" s="37">
        <v>2016</v>
      </c>
    </row>
    <row r="326" spans="1:14" x14ac:dyDescent="0.25">
      <c r="A326" s="33" t="str">
        <f>'Olieforbrug, TJ'!A326</f>
        <v>Januar</v>
      </c>
      <c r="C326" s="67">
        <v>0</v>
      </c>
      <c r="D326" s="67">
        <v>8382</v>
      </c>
      <c r="E326" s="67">
        <v>0</v>
      </c>
      <c r="F326" s="67">
        <v>0</v>
      </c>
      <c r="G326" s="67">
        <v>-5748</v>
      </c>
      <c r="H326" s="67">
        <v>2650</v>
      </c>
      <c r="I326" s="67">
        <v>17128</v>
      </c>
      <c r="J326" s="15"/>
      <c r="K326" s="15"/>
      <c r="L326" s="16">
        <v>105.46999999999998</v>
      </c>
      <c r="N326" s="23" t="str">
        <f>'Olieforbrug, TJ'!M326</f>
        <v>January</v>
      </c>
    </row>
    <row r="327" spans="1:14" x14ac:dyDescent="0.25">
      <c r="A327" s="33" t="str">
        <f>'Olieforbrug, TJ'!A327</f>
        <v>Februar</v>
      </c>
      <c r="C327" s="67">
        <v>0</v>
      </c>
      <c r="D327" s="67">
        <v>1199</v>
      </c>
      <c r="E327" s="67">
        <v>0</v>
      </c>
      <c r="F327" s="67">
        <v>0</v>
      </c>
      <c r="G327" s="67">
        <v>3395</v>
      </c>
      <c r="H327" s="67">
        <v>4704</v>
      </c>
      <c r="I327" s="67">
        <v>13733</v>
      </c>
      <c r="J327" s="15"/>
      <c r="K327" s="15"/>
      <c r="L327" s="16">
        <v>187.21919999999997</v>
      </c>
      <c r="N327" s="23" t="str">
        <f>'Olieforbrug, TJ'!M327</f>
        <v>February</v>
      </c>
    </row>
    <row r="328" spans="1:14" x14ac:dyDescent="0.25">
      <c r="A328" s="33" t="str">
        <f>'Olieforbrug, TJ'!A328</f>
        <v>Marts</v>
      </c>
      <c r="C328" s="67">
        <v>0</v>
      </c>
      <c r="D328" s="67">
        <v>6179</v>
      </c>
      <c r="E328" s="67">
        <v>0</v>
      </c>
      <c r="F328" s="67">
        <v>0</v>
      </c>
      <c r="G328" s="67">
        <v>2274</v>
      </c>
      <c r="H328" s="67">
        <v>8588</v>
      </c>
      <c r="I328" s="67">
        <v>11459</v>
      </c>
      <c r="J328" s="15"/>
      <c r="K328" s="15"/>
      <c r="L328" s="16">
        <v>341.80239999999998</v>
      </c>
      <c r="N328" s="23" t="str">
        <f>'Olieforbrug, TJ'!M328</f>
        <v>March</v>
      </c>
    </row>
    <row r="329" spans="1:14" x14ac:dyDescent="0.25">
      <c r="A329" s="33" t="str">
        <f>'Olieforbrug, TJ'!A329</f>
        <v>April</v>
      </c>
      <c r="C329" s="67">
        <v>0</v>
      </c>
      <c r="D329" s="67">
        <v>23041</v>
      </c>
      <c r="E329" s="67">
        <v>0</v>
      </c>
      <c r="F329" s="67">
        <v>0</v>
      </c>
      <c r="G329" s="67">
        <v>-11195</v>
      </c>
      <c r="H329" s="67">
        <v>16535</v>
      </c>
      <c r="I329" s="67">
        <v>22654</v>
      </c>
      <c r="J329" s="15"/>
      <c r="K329" s="15"/>
      <c r="L329" s="16">
        <v>658.09299999999996</v>
      </c>
      <c r="N329" s="23" t="str">
        <f>'Olieforbrug, TJ'!M329</f>
        <v>April</v>
      </c>
    </row>
    <row r="330" spans="1:14" x14ac:dyDescent="0.25">
      <c r="A330" s="33" t="str">
        <f>'Olieforbrug, TJ'!A330</f>
        <v>Maj</v>
      </c>
      <c r="C330" s="67">
        <v>0</v>
      </c>
      <c r="D330" s="67">
        <v>16152</v>
      </c>
      <c r="E330" s="67">
        <v>0</v>
      </c>
      <c r="F330" s="67">
        <v>0</v>
      </c>
      <c r="G330" s="67">
        <v>8739</v>
      </c>
      <c r="H330" s="67">
        <v>25649</v>
      </c>
      <c r="I330" s="67">
        <v>13915</v>
      </c>
      <c r="J330" s="15"/>
      <c r="K330" s="15"/>
      <c r="L330" s="16">
        <v>1020.8302</v>
      </c>
      <c r="N330" s="23" t="str">
        <f>'Olieforbrug, TJ'!M330</f>
        <v>May</v>
      </c>
    </row>
    <row r="331" spans="1:14" x14ac:dyDescent="0.25">
      <c r="A331" s="33" t="str">
        <f>'Olieforbrug, TJ'!A331</f>
        <v>Juni</v>
      </c>
      <c r="C331" s="67">
        <v>0</v>
      </c>
      <c r="D331" s="67">
        <v>21573</v>
      </c>
      <c r="E331" s="67">
        <v>0</v>
      </c>
      <c r="F331" s="67">
        <v>0</v>
      </c>
      <c r="G331" s="67">
        <v>3603</v>
      </c>
      <c r="H331" s="67">
        <v>30152</v>
      </c>
      <c r="I331" s="67">
        <v>10312</v>
      </c>
      <c r="J331" s="15"/>
      <c r="K331" s="15"/>
      <c r="L331" s="16">
        <v>1200.0495999999998</v>
      </c>
      <c r="N331" s="23" t="str">
        <f>'Olieforbrug, TJ'!M331</f>
        <v>June</v>
      </c>
    </row>
    <row r="332" spans="1:14" x14ac:dyDescent="0.25">
      <c r="A332" s="33" t="str">
        <f>'Olieforbrug, TJ'!A332</f>
        <v>Juli</v>
      </c>
      <c r="C332" s="67">
        <v>0</v>
      </c>
      <c r="D332" s="67">
        <v>21527</v>
      </c>
      <c r="E332" s="67">
        <v>0</v>
      </c>
      <c r="F332" s="67">
        <v>0</v>
      </c>
      <c r="G332" s="67">
        <v>-7854</v>
      </c>
      <c r="H332" s="67">
        <v>14165</v>
      </c>
      <c r="I332" s="67">
        <v>18166</v>
      </c>
      <c r="J332" s="15"/>
      <c r="K332" s="15"/>
      <c r="L332" s="16">
        <v>563.76700000000005</v>
      </c>
      <c r="N332" s="23" t="str">
        <f>'Olieforbrug, TJ'!M332</f>
        <v>July</v>
      </c>
    </row>
    <row r="333" spans="1:14" x14ac:dyDescent="0.25">
      <c r="A333" s="33" t="str">
        <f>'Olieforbrug, TJ'!A333</f>
        <v>August</v>
      </c>
      <c r="C333" s="67">
        <v>0</v>
      </c>
      <c r="D333" s="67">
        <v>25062</v>
      </c>
      <c r="E333" s="67">
        <v>0</v>
      </c>
      <c r="F333" s="67">
        <v>0</v>
      </c>
      <c r="G333" s="67">
        <v>742</v>
      </c>
      <c r="H333" s="67">
        <v>26816</v>
      </c>
      <c r="I333" s="67">
        <v>17424</v>
      </c>
      <c r="J333" s="15"/>
      <c r="K333" s="15"/>
      <c r="L333" s="16">
        <v>1067.2767999999999</v>
      </c>
      <c r="N333" s="23" t="str">
        <f>'Olieforbrug, TJ'!M333</f>
        <v>August</v>
      </c>
    </row>
    <row r="334" spans="1:14" x14ac:dyDescent="0.25">
      <c r="A334" s="33" t="str">
        <f>'Olieforbrug, TJ'!A334</f>
        <v>September</v>
      </c>
      <c r="C334" s="67">
        <v>0</v>
      </c>
      <c r="D334" s="67">
        <v>24459</v>
      </c>
      <c r="E334" s="67">
        <v>0</v>
      </c>
      <c r="F334" s="67">
        <v>0</v>
      </c>
      <c r="G334" s="67">
        <v>5244</v>
      </c>
      <c r="H334" s="67">
        <v>30471</v>
      </c>
      <c r="I334" s="67">
        <v>12180</v>
      </c>
      <c r="J334" s="15"/>
      <c r="K334" s="15"/>
      <c r="L334" s="16">
        <v>1212.7457999999999</v>
      </c>
      <c r="N334" s="23" t="str">
        <f>'Olieforbrug, TJ'!M334</f>
        <v>September</v>
      </c>
    </row>
    <row r="335" spans="1:14" x14ac:dyDescent="0.25">
      <c r="A335" s="33" t="str">
        <f>'Olieforbrug, TJ'!A335</f>
        <v>Oktober</v>
      </c>
      <c r="C335" s="67">
        <v>0</v>
      </c>
      <c r="D335" s="67">
        <v>27392</v>
      </c>
      <c r="E335" s="67">
        <v>0</v>
      </c>
      <c r="F335" s="67">
        <v>0</v>
      </c>
      <c r="G335" s="67">
        <v>-4912</v>
      </c>
      <c r="H335" s="67">
        <v>23002</v>
      </c>
      <c r="I335" s="67">
        <v>17092</v>
      </c>
      <c r="J335" s="15"/>
      <c r="K335" s="15"/>
      <c r="L335" s="16">
        <v>915.4796</v>
      </c>
      <c r="N335" s="23" t="str">
        <f>'Olieforbrug, TJ'!M335</f>
        <v>October</v>
      </c>
    </row>
    <row r="336" spans="1:14" x14ac:dyDescent="0.25">
      <c r="A336" s="33" t="str">
        <f>'Olieforbrug, TJ'!A336</f>
        <v>November</v>
      </c>
      <c r="C336" s="67">
        <v>0</v>
      </c>
      <c r="D336" s="67">
        <v>21470</v>
      </c>
      <c r="E336" s="67">
        <v>0</v>
      </c>
      <c r="F336" s="67">
        <v>0</v>
      </c>
      <c r="G336" s="67">
        <v>-2672</v>
      </c>
      <c r="H336" s="67">
        <v>19286</v>
      </c>
      <c r="I336" s="67">
        <v>19764</v>
      </c>
      <c r="J336" s="15"/>
      <c r="K336" s="15"/>
      <c r="L336" s="16">
        <v>767.58279999999991</v>
      </c>
      <c r="N336" s="23" t="str">
        <f>'Olieforbrug, TJ'!M336</f>
        <v>November</v>
      </c>
    </row>
    <row r="337" spans="1:14" ht="13" thickBot="1" x14ac:dyDescent="0.3">
      <c r="A337" s="41" t="str">
        <f>'Olieforbrug, TJ'!A337</f>
        <v>December</v>
      </c>
      <c r="C337" s="42">
        <v>0</v>
      </c>
      <c r="D337" s="42">
        <v>3969</v>
      </c>
      <c r="E337" s="42">
        <v>0</v>
      </c>
      <c r="F337" s="42">
        <v>0</v>
      </c>
      <c r="G337" s="42">
        <v>8089</v>
      </c>
      <c r="H337" s="42">
        <v>11978</v>
      </c>
      <c r="I337" s="42">
        <v>11675</v>
      </c>
      <c r="J337" s="2"/>
      <c r="K337" s="2"/>
      <c r="L337" s="42">
        <v>476.72439999999995</v>
      </c>
      <c r="N337" s="43" t="str">
        <f>'Olieforbrug, TJ'!M337</f>
        <v>December</v>
      </c>
    </row>
    <row r="338" spans="1:14" ht="13" x14ac:dyDescent="0.3">
      <c r="A338" s="37">
        <v>2017</v>
      </c>
      <c r="B338" s="15"/>
      <c r="C338" s="16"/>
      <c r="D338" s="16"/>
      <c r="E338" s="16"/>
      <c r="F338" s="16"/>
      <c r="G338" s="16"/>
      <c r="H338" s="16"/>
      <c r="I338" s="16"/>
      <c r="J338" s="15"/>
      <c r="K338" s="15"/>
      <c r="L338" s="16"/>
      <c r="M338" s="3"/>
      <c r="N338" s="37">
        <v>2017</v>
      </c>
    </row>
    <row r="339" spans="1:14" x14ac:dyDescent="0.25">
      <c r="A339" s="23" t="str">
        <f>'Olieforbrug, TJ'!A339</f>
        <v>Januar</v>
      </c>
      <c r="C339" s="16">
        <v>0</v>
      </c>
      <c r="D339" s="16">
        <v>8285</v>
      </c>
      <c r="E339" s="16">
        <v>0</v>
      </c>
      <c r="F339" s="16">
        <v>0</v>
      </c>
      <c r="G339" s="16">
        <f>I337-I339</f>
        <v>-5169</v>
      </c>
      <c r="H339" s="16">
        <v>3907</v>
      </c>
      <c r="I339" s="16">
        <v>16844</v>
      </c>
      <c r="J339" s="15"/>
      <c r="K339" s="15"/>
      <c r="L339" s="16">
        <f t="shared" ref="L339" si="99">H339*39.8/1000</f>
        <v>155.49859999999998</v>
      </c>
      <c r="N339" s="23" t="str">
        <f>'Olieforbrug, TJ'!M339</f>
        <v>January</v>
      </c>
    </row>
    <row r="340" spans="1:14" x14ac:dyDescent="0.25">
      <c r="A340" s="23" t="str">
        <f>'Olieforbrug, TJ'!A340</f>
        <v>Februar</v>
      </c>
      <c r="C340" s="16">
        <v>0</v>
      </c>
      <c r="D340" s="16">
        <v>8411</v>
      </c>
      <c r="E340" s="16">
        <v>0</v>
      </c>
      <c r="F340" s="16">
        <v>0</v>
      </c>
      <c r="G340" s="16">
        <f t="shared" ref="G340:G345" si="100">I339-I340</f>
        <v>-4127</v>
      </c>
      <c r="H340" s="16">
        <v>4565</v>
      </c>
      <c r="I340" s="16">
        <v>20971</v>
      </c>
      <c r="J340" s="15"/>
      <c r="K340" s="15"/>
      <c r="L340" s="16">
        <f t="shared" ref="L340" si="101">H340*39.8/1000</f>
        <v>181.68700000000001</v>
      </c>
      <c r="N340" s="23" t="str">
        <f>'Olieforbrug, TJ'!M340</f>
        <v>February</v>
      </c>
    </row>
    <row r="341" spans="1:14" x14ac:dyDescent="0.25">
      <c r="A341" s="23" t="str">
        <f>'Olieforbrug, TJ'!A341</f>
        <v>Marts</v>
      </c>
      <c r="C341" s="16">
        <v>0</v>
      </c>
      <c r="D341" s="16">
        <v>6765</v>
      </c>
      <c r="E341" s="16">
        <v>0</v>
      </c>
      <c r="F341" s="16">
        <v>0</v>
      </c>
      <c r="G341" s="16">
        <f t="shared" si="100"/>
        <v>4557</v>
      </c>
      <c r="H341" s="16">
        <v>11573</v>
      </c>
      <c r="I341" s="16">
        <v>16414</v>
      </c>
      <c r="J341" s="15"/>
      <c r="K341" s="15"/>
      <c r="L341" s="16">
        <f t="shared" ref="L341" si="102">H341*39.8/1000</f>
        <v>460.60539999999997</v>
      </c>
      <c r="N341" s="23" t="str">
        <f>'Olieforbrug, TJ'!M341</f>
        <v>March</v>
      </c>
    </row>
    <row r="342" spans="1:14" x14ac:dyDescent="0.25">
      <c r="A342" s="23" t="str">
        <f>'Olieforbrug, TJ'!A342</f>
        <v>April</v>
      </c>
      <c r="C342" s="16">
        <v>0</v>
      </c>
      <c r="D342" s="16">
        <v>18389</v>
      </c>
      <c r="E342" s="16">
        <v>0</v>
      </c>
      <c r="F342" s="16">
        <v>0</v>
      </c>
      <c r="G342" s="16">
        <f t="shared" si="100"/>
        <v>-7903</v>
      </c>
      <c r="H342" s="16">
        <v>14825</v>
      </c>
      <c r="I342" s="16">
        <v>24317</v>
      </c>
      <c r="J342" s="15"/>
      <c r="K342" s="15"/>
      <c r="L342" s="16">
        <f t="shared" ref="L342" si="103">H342*39.8/1000</f>
        <v>590.03499999999997</v>
      </c>
      <c r="N342" s="23" t="str">
        <f>'Olieforbrug, TJ'!M342</f>
        <v>April</v>
      </c>
    </row>
    <row r="343" spans="1:14" x14ac:dyDescent="0.25">
      <c r="A343" s="23" t="str">
        <f>'Olieforbrug, TJ'!A343</f>
        <v>Maj</v>
      </c>
      <c r="C343" s="16">
        <v>0</v>
      </c>
      <c r="D343" s="16">
        <v>19223</v>
      </c>
      <c r="E343" s="16">
        <v>0</v>
      </c>
      <c r="F343" s="16">
        <v>0</v>
      </c>
      <c r="G343" s="16">
        <f t="shared" si="100"/>
        <v>6279</v>
      </c>
      <c r="H343" s="16">
        <v>26139</v>
      </c>
      <c r="I343" s="16">
        <v>18038</v>
      </c>
      <c r="J343" s="15"/>
      <c r="K343" s="15"/>
      <c r="L343" s="16">
        <f t="shared" ref="L343" si="104">H343*39.8/1000</f>
        <v>1040.3322000000001</v>
      </c>
      <c r="N343" s="23" t="str">
        <f>'Olieforbrug, TJ'!M343</f>
        <v>May</v>
      </c>
    </row>
    <row r="344" spans="1:14" x14ac:dyDescent="0.25">
      <c r="A344" s="23" t="str">
        <f>'Olieforbrug, TJ'!A344</f>
        <v>Juni</v>
      </c>
      <c r="C344" s="16">
        <v>0</v>
      </c>
      <c r="D344" s="16">
        <v>23780</v>
      </c>
      <c r="E344" s="16">
        <v>0</v>
      </c>
      <c r="F344" s="16">
        <v>0</v>
      </c>
      <c r="G344" s="16">
        <f t="shared" si="100"/>
        <v>2572</v>
      </c>
      <c r="H344" s="16">
        <v>31238</v>
      </c>
      <c r="I344" s="16">
        <v>15466</v>
      </c>
      <c r="J344" s="15"/>
      <c r="K344" s="15"/>
      <c r="L344" s="16">
        <f t="shared" ref="L344" si="105">H344*39.8/1000</f>
        <v>1243.2723999999998</v>
      </c>
      <c r="N344" s="23" t="str">
        <f>'Olieforbrug, TJ'!M344</f>
        <v>June</v>
      </c>
    </row>
    <row r="345" spans="1:14" x14ac:dyDescent="0.25">
      <c r="A345" s="23" t="str">
        <f>'Olieforbrug, TJ'!A345</f>
        <v>Juli</v>
      </c>
      <c r="C345" s="16">
        <v>0</v>
      </c>
      <c r="D345" s="16">
        <v>13738</v>
      </c>
      <c r="E345" s="16">
        <v>0</v>
      </c>
      <c r="F345" s="16">
        <v>0</v>
      </c>
      <c r="G345" s="16">
        <f t="shared" si="100"/>
        <v>64</v>
      </c>
      <c r="H345" s="16">
        <v>14169</v>
      </c>
      <c r="I345" s="16">
        <v>15402</v>
      </c>
      <c r="J345" s="15"/>
      <c r="K345" s="15"/>
      <c r="L345" s="16">
        <f t="shared" ref="L345" si="106">H345*39.8/1000</f>
        <v>563.92619999999999</v>
      </c>
      <c r="N345" s="23" t="str">
        <f>'Olieforbrug, TJ'!M345</f>
        <v>July</v>
      </c>
    </row>
    <row r="346" spans="1:14" x14ac:dyDescent="0.25">
      <c r="A346" s="23" t="str">
        <f>'Olieforbrug, TJ'!A346</f>
        <v>August</v>
      </c>
      <c r="C346" s="16">
        <v>0</v>
      </c>
      <c r="D346" s="16">
        <v>23481</v>
      </c>
      <c r="E346" s="16">
        <v>0</v>
      </c>
      <c r="F346" s="16">
        <v>0</v>
      </c>
      <c r="G346" s="16">
        <f t="shared" ref="G346" si="107">I345-I346</f>
        <v>-1202</v>
      </c>
      <c r="H346" s="16">
        <v>26745</v>
      </c>
      <c r="I346" s="16">
        <v>16604</v>
      </c>
      <c r="J346" s="15"/>
      <c r="K346" s="15"/>
      <c r="L346" s="16">
        <f t="shared" ref="L346" si="108">H346*39.8/1000</f>
        <v>1064.451</v>
      </c>
      <c r="N346" s="23" t="str">
        <f>'Olieforbrug, TJ'!M346</f>
        <v>August</v>
      </c>
    </row>
    <row r="347" spans="1:14" x14ac:dyDescent="0.25">
      <c r="A347" s="23" t="str">
        <f>'Olieforbrug, TJ'!A347</f>
        <v>September</v>
      </c>
      <c r="C347" s="16">
        <v>0</v>
      </c>
      <c r="D347" s="16">
        <v>23596</v>
      </c>
      <c r="E347" s="16">
        <v>0</v>
      </c>
      <c r="F347" s="16">
        <v>0</v>
      </c>
      <c r="G347" s="16">
        <f t="shared" ref="G347" si="109">I346-I347</f>
        <v>4721</v>
      </c>
      <c r="H347" s="16">
        <v>28993</v>
      </c>
      <c r="I347" s="16">
        <v>11883</v>
      </c>
      <c r="J347" s="15"/>
      <c r="K347" s="15"/>
      <c r="L347" s="16">
        <f t="shared" ref="L347" si="110">H347*39.8/1000</f>
        <v>1153.9213999999999</v>
      </c>
      <c r="N347" s="23" t="str">
        <f>'Olieforbrug, TJ'!M347</f>
        <v>September</v>
      </c>
    </row>
    <row r="348" spans="1:14" x14ac:dyDescent="0.25">
      <c r="A348" s="23" t="str">
        <f>'Olieforbrug, TJ'!A348</f>
        <v>Oktober</v>
      </c>
      <c r="C348" s="16">
        <v>0</v>
      </c>
      <c r="D348" s="16">
        <v>23616</v>
      </c>
      <c r="E348" s="16">
        <v>0</v>
      </c>
      <c r="F348" s="16">
        <v>0</v>
      </c>
      <c r="G348" s="16">
        <f t="shared" ref="G348" si="111">I347-I348</f>
        <v>-737</v>
      </c>
      <c r="H348" s="16">
        <v>23483</v>
      </c>
      <c r="I348" s="16">
        <v>12620</v>
      </c>
      <c r="J348" s="15"/>
      <c r="K348" s="15"/>
      <c r="L348" s="16">
        <f t="shared" ref="L348" si="112">H348*39.8/1000</f>
        <v>934.62339999999995</v>
      </c>
      <c r="N348" s="23" t="str">
        <f>'Olieforbrug, TJ'!M348</f>
        <v>October</v>
      </c>
    </row>
    <row r="349" spans="1:14" ht="13.9" customHeight="1" x14ac:dyDescent="0.25">
      <c r="A349" s="23" t="str">
        <f>'Olieforbrug, TJ'!A349</f>
        <v>November</v>
      </c>
      <c r="C349" s="16">
        <v>0</v>
      </c>
      <c r="D349" s="16">
        <v>17298</v>
      </c>
      <c r="E349" s="16">
        <v>0</v>
      </c>
      <c r="F349" s="16">
        <v>0</v>
      </c>
      <c r="G349" s="16">
        <f t="shared" ref="G349" si="113">I348-I349</f>
        <v>3830</v>
      </c>
      <c r="H349" s="16">
        <v>21564</v>
      </c>
      <c r="I349" s="16">
        <v>8790</v>
      </c>
      <c r="J349" s="15"/>
      <c r="K349" s="15"/>
      <c r="L349" s="16">
        <f t="shared" ref="L349" si="114">H349*39.8/1000</f>
        <v>858.24719999999991</v>
      </c>
      <c r="N349" s="23" t="str">
        <f>'Olieforbrug, TJ'!M349</f>
        <v>November</v>
      </c>
    </row>
    <row r="350" spans="1:14" ht="13" thickBot="1" x14ac:dyDescent="0.3">
      <c r="A350" s="41" t="str">
        <f>'Olieforbrug, TJ'!A350</f>
        <v>December</v>
      </c>
      <c r="C350" s="42">
        <v>0</v>
      </c>
      <c r="D350" s="42">
        <v>11235</v>
      </c>
      <c r="E350" s="42">
        <v>0</v>
      </c>
      <c r="F350" s="42">
        <v>0</v>
      </c>
      <c r="G350" s="42">
        <f t="shared" ref="G350" si="115">I349-I350</f>
        <v>-1727</v>
      </c>
      <c r="H350" s="42">
        <v>9830</v>
      </c>
      <c r="I350" s="42">
        <v>10517</v>
      </c>
      <c r="J350" s="2"/>
      <c r="K350" s="2"/>
      <c r="L350" s="42">
        <f t="shared" ref="L350" si="116">H350*39.8/1000</f>
        <v>391.23399999999998</v>
      </c>
      <c r="N350" s="43" t="str">
        <f>'Olieforbrug, TJ'!M350</f>
        <v>December</v>
      </c>
    </row>
    <row r="351" spans="1:14" ht="13" x14ac:dyDescent="0.3">
      <c r="A351" s="37">
        <v>2018</v>
      </c>
      <c r="B351" s="15"/>
      <c r="C351" s="16"/>
      <c r="D351" s="16"/>
      <c r="E351" s="16"/>
      <c r="F351" s="16"/>
      <c r="G351" s="16"/>
      <c r="H351" s="16"/>
      <c r="I351" s="16"/>
      <c r="J351" s="15"/>
      <c r="K351" s="15"/>
      <c r="L351" s="16"/>
      <c r="M351" s="3"/>
      <c r="N351" s="37">
        <v>2018</v>
      </c>
    </row>
    <row r="352" spans="1:14" x14ac:dyDescent="0.25">
      <c r="A352" s="23" t="str">
        <f>'Olieforbrug, TJ'!A352</f>
        <v>Januar</v>
      </c>
      <c r="C352" s="16">
        <v>0</v>
      </c>
      <c r="D352" s="16">
        <v>5415</v>
      </c>
      <c r="E352" s="16">
        <v>0</v>
      </c>
      <c r="F352" s="16">
        <v>0</v>
      </c>
      <c r="G352" s="16">
        <f>I350-I352</f>
        <v>-2070</v>
      </c>
      <c r="H352" s="16">
        <v>3518</v>
      </c>
      <c r="I352" s="16">
        <v>12587</v>
      </c>
      <c r="J352" s="15"/>
      <c r="K352" s="15"/>
      <c r="L352" s="16">
        <f t="shared" ref="L352" si="117">H352*39.8/1000</f>
        <v>140.0164</v>
      </c>
      <c r="N352" s="23" t="str">
        <f>'Olieforbrug, TJ'!M352</f>
        <v>January</v>
      </c>
    </row>
    <row r="353" spans="1:14" x14ac:dyDescent="0.25">
      <c r="A353" s="23" t="str">
        <f>'Olieforbrug, TJ'!A353</f>
        <v>Februar</v>
      </c>
      <c r="C353" s="16">
        <v>0</v>
      </c>
      <c r="D353" s="16">
        <v>12509</v>
      </c>
      <c r="E353" s="16">
        <v>0</v>
      </c>
      <c r="F353" s="16">
        <v>0</v>
      </c>
      <c r="G353" s="16">
        <f t="shared" ref="G353:G358" si="118">I352-I353</f>
        <v>-8375</v>
      </c>
      <c r="H353" s="16">
        <v>4177</v>
      </c>
      <c r="I353" s="16">
        <v>20962</v>
      </c>
      <c r="J353" s="15"/>
      <c r="K353" s="15"/>
      <c r="L353" s="16">
        <f t="shared" ref="L353" si="119">H353*39.8/1000</f>
        <v>166.24459999999996</v>
      </c>
      <c r="N353" s="23" t="str">
        <f>'Olieforbrug, TJ'!M353</f>
        <v>February</v>
      </c>
    </row>
    <row r="354" spans="1:14" x14ac:dyDescent="0.25">
      <c r="A354" s="23" t="str">
        <f>'Olieforbrug, TJ'!A354</f>
        <v>Marts</v>
      </c>
      <c r="C354" s="16">
        <v>0</v>
      </c>
      <c r="D354" s="16">
        <v>6975</v>
      </c>
      <c r="E354" s="16">
        <v>0</v>
      </c>
      <c r="F354" s="16">
        <v>0</v>
      </c>
      <c r="G354" s="16">
        <f t="shared" si="118"/>
        <v>-1711</v>
      </c>
      <c r="H354" s="16">
        <v>5494</v>
      </c>
      <c r="I354" s="16">
        <v>22673</v>
      </c>
      <c r="J354" s="15"/>
      <c r="K354" s="15"/>
      <c r="L354" s="16">
        <f t="shared" ref="L354" si="120">H354*39.8/1000</f>
        <v>218.66119999999998</v>
      </c>
      <c r="N354" s="23" t="str">
        <f>'Olieforbrug, TJ'!M354</f>
        <v>March</v>
      </c>
    </row>
    <row r="355" spans="1:14" x14ac:dyDescent="0.25">
      <c r="A355" s="23" t="str">
        <f>'Olieforbrug, TJ'!A355</f>
        <v>April</v>
      </c>
      <c r="C355" s="16">
        <v>0</v>
      </c>
      <c r="D355" s="16">
        <v>14420</v>
      </c>
      <c r="E355" s="16">
        <v>0</v>
      </c>
      <c r="F355" s="16">
        <v>0</v>
      </c>
      <c r="G355" s="16">
        <f t="shared" si="118"/>
        <v>1187</v>
      </c>
      <c r="H355" s="16">
        <v>16099</v>
      </c>
      <c r="I355" s="16">
        <v>21486</v>
      </c>
      <c r="J355" s="15"/>
      <c r="K355" s="15"/>
      <c r="L355" s="16">
        <f t="shared" ref="L355" si="121">H355*39.8/1000</f>
        <v>640.74019999999996</v>
      </c>
      <c r="N355" s="23" t="str">
        <f>'Olieforbrug, TJ'!M355</f>
        <v>April</v>
      </c>
    </row>
    <row r="356" spans="1:14" x14ac:dyDescent="0.25">
      <c r="A356" s="23" t="str">
        <f>'Olieforbrug, TJ'!A356</f>
        <v>Maj</v>
      </c>
      <c r="C356" s="16">
        <v>0</v>
      </c>
      <c r="D356" s="16">
        <v>14420</v>
      </c>
      <c r="E356" s="16">
        <v>0</v>
      </c>
      <c r="F356" s="16">
        <v>0</v>
      </c>
      <c r="G356" s="16">
        <f t="shared" si="118"/>
        <v>0</v>
      </c>
      <c r="H356" s="16">
        <v>16099</v>
      </c>
      <c r="I356" s="16">
        <v>21486</v>
      </c>
      <c r="J356" s="15"/>
      <c r="K356" s="15"/>
      <c r="L356" s="16">
        <f t="shared" ref="L356" si="122">H356*39.8/1000</f>
        <v>640.74019999999996</v>
      </c>
      <c r="N356" s="23" t="str">
        <f>'Olieforbrug, TJ'!M356</f>
        <v>May</v>
      </c>
    </row>
    <row r="357" spans="1:14" x14ac:dyDescent="0.25">
      <c r="A357" s="23" t="str">
        <f>'Olieforbrug, TJ'!A357</f>
        <v>Juni</v>
      </c>
      <c r="C357" s="16">
        <v>0</v>
      </c>
      <c r="D357" s="16">
        <v>22068</v>
      </c>
      <c r="E357" s="16">
        <v>0</v>
      </c>
      <c r="F357" s="16">
        <v>0</v>
      </c>
      <c r="G357" s="16">
        <f t="shared" si="118"/>
        <v>7051</v>
      </c>
      <c r="H357" s="16">
        <v>29141</v>
      </c>
      <c r="I357" s="16">
        <v>14435</v>
      </c>
      <c r="J357" s="15"/>
      <c r="K357" s="15"/>
      <c r="L357" s="16">
        <f t="shared" ref="L357" si="123">H357*39.8/1000</f>
        <v>1159.8117999999997</v>
      </c>
      <c r="N357" s="23" t="str">
        <f>'Olieforbrug, TJ'!M357</f>
        <v>June</v>
      </c>
    </row>
    <row r="358" spans="1:14" x14ac:dyDescent="0.25">
      <c r="A358" s="23" t="str">
        <f>'Olieforbrug, TJ'!A358</f>
        <v>Juli</v>
      </c>
      <c r="C358" s="16">
        <v>0</v>
      </c>
      <c r="D358" s="16">
        <v>11791</v>
      </c>
      <c r="E358" s="16">
        <v>0</v>
      </c>
      <c r="F358" s="16">
        <v>0</v>
      </c>
      <c r="G358" s="16">
        <f t="shared" si="118"/>
        <v>1701</v>
      </c>
      <c r="H358" s="16">
        <v>15454</v>
      </c>
      <c r="I358" s="16">
        <v>12734</v>
      </c>
      <c r="J358" s="15"/>
      <c r="K358" s="15"/>
      <c r="L358" s="16">
        <f t="shared" ref="L358" si="124">H358*39.8/1000</f>
        <v>615.06919999999991</v>
      </c>
      <c r="N358" s="23" t="str">
        <f>'Olieforbrug, TJ'!M358</f>
        <v>July</v>
      </c>
    </row>
    <row r="359" spans="1:14" x14ac:dyDescent="0.25">
      <c r="A359" s="23" t="str">
        <f>'Olieforbrug, TJ'!A359</f>
        <v>August</v>
      </c>
      <c r="C359" s="16">
        <v>0</v>
      </c>
      <c r="D359" s="16">
        <v>24480</v>
      </c>
      <c r="E359" s="16">
        <v>0</v>
      </c>
      <c r="F359" s="16">
        <v>0</v>
      </c>
      <c r="G359" s="16">
        <f t="shared" ref="G359" si="125">I358-I359</f>
        <v>1680</v>
      </c>
      <c r="H359" s="16">
        <v>29459</v>
      </c>
      <c r="I359" s="16">
        <v>11054</v>
      </c>
      <c r="J359" s="15"/>
      <c r="K359" s="15"/>
      <c r="L359" s="16">
        <f t="shared" ref="L359" si="126">H359*39.8/1000</f>
        <v>1172.4682</v>
      </c>
      <c r="N359" s="23" t="str">
        <f>'Olieforbrug, TJ'!M359</f>
        <v>August</v>
      </c>
    </row>
    <row r="360" spans="1:14" x14ac:dyDescent="0.25">
      <c r="A360" s="23" t="str">
        <f>'Olieforbrug, TJ'!A360</f>
        <v>September</v>
      </c>
      <c r="C360" s="16">
        <v>0</v>
      </c>
      <c r="D360" s="16">
        <v>22791</v>
      </c>
      <c r="E360" s="16">
        <v>0</v>
      </c>
      <c r="F360" s="16">
        <v>0</v>
      </c>
      <c r="G360" s="16">
        <f t="shared" ref="G360" si="127">I359-I360</f>
        <v>2409</v>
      </c>
      <c r="H360" s="16">
        <v>25757</v>
      </c>
      <c r="I360" s="16">
        <v>8645</v>
      </c>
      <c r="J360" s="15"/>
      <c r="K360" s="15"/>
      <c r="L360" s="16">
        <f t="shared" ref="L360" si="128">H360*39.8/1000</f>
        <v>1025.1286</v>
      </c>
      <c r="N360" s="23" t="str">
        <f>'Olieforbrug, TJ'!M360</f>
        <v>September</v>
      </c>
    </row>
    <row r="361" spans="1:14" x14ac:dyDescent="0.25">
      <c r="A361" s="23" t="str">
        <f>'Olieforbrug, TJ'!A361</f>
        <v>Oktober</v>
      </c>
      <c r="C361" s="16">
        <v>0</v>
      </c>
      <c r="D361" s="16">
        <v>23832</v>
      </c>
      <c r="E361" s="16">
        <v>0</v>
      </c>
      <c r="F361" s="16">
        <v>0</v>
      </c>
      <c r="G361" s="16">
        <f t="shared" ref="G361" si="129">I360-I361</f>
        <v>239</v>
      </c>
      <c r="H361" s="16">
        <v>25113</v>
      </c>
      <c r="I361" s="16">
        <v>8406</v>
      </c>
      <c r="J361" s="15"/>
      <c r="K361" s="15"/>
      <c r="L361" s="16">
        <f t="shared" ref="L361" si="130">H361*39.8/1000</f>
        <v>999.49739999999986</v>
      </c>
      <c r="N361" s="23" t="str">
        <f>'Olieforbrug, TJ'!M361</f>
        <v>October</v>
      </c>
    </row>
    <row r="362" spans="1:14" x14ac:dyDescent="0.25">
      <c r="A362" s="23" t="str">
        <f>'Olieforbrug, TJ'!A362</f>
        <v>November</v>
      </c>
      <c r="C362" s="16">
        <v>0</v>
      </c>
      <c r="D362" s="16">
        <v>18423</v>
      </c>
      <c r="E362" s="16">
        <v>0</v>
      </c>
      <c r="F362" s="16">
        <v>0</v>
      </c>
      <c r="G362" s="16">
        <f t="shared" ref="G362" si="131">I361-I362</f>
        <v>44</v>
      </c>
      <c r="H362" s="16">
        <v>18855</v>
      </c>
      <c r="I362" s="16">
        <v>8362</v>
      </c>
      <c r="J362" s="15"/>
      <c r="K362" s="15"/>
      <c r="L362" s="16">
        <f t="shared" ref="L362" si="132">H362*39.8/1000</f>
        <v>750.42899999999997</v>
      </c>
      <c r="N362" s="23" t="str">
        <f>'Olieforbrug, TJ'!M362</f>
        <v>November</v>
      </c>
    </row>
    <row r="363" spans="1:14" ht="13" thickBot="1" x14ac:dyDescent="0.3">
      <c r="A363" s="41" t="str">
        <f>'Olieforbrug, TJ'!A363</f>
        <v>December</v>
      </c>
      <c r="C363" s="42">
        <v>0</v>
      </c>
      <c r="D363" s="42">
        <v>9898</v>
      </c>
      <c r="E363" s="42">
        <v>0</v>
      </c>
      <c r="F363" s="42">
        <v>0</v>
      </c>
      <c r="G363" s="42">
        <f t="shared" ref="G363" si="133">I362-I363</f>
        <v>1127</v>
      </c>
      <c r="H363" s="42">
        <v>11200</v>
      </c>
      <c r="I363" s="42">
        <v>7235</v>
      </c>
      <c r="J363" s="2"/>
      <c r="K363" s="2"/>
      <c r="L363" s="42">
        <f t="shared" ref="L363" si="134">H363*39.8/1000</f>
        <v>445.75999999999993</v>
      </c>
      <c r="N363" s="43" t="str">
        <f>'Olieforbrug, TJ'!M363</f>
        <v>December</v>
      </c>
    </row>
    <row r="364" spans="1:14" ht="13" x14ac:dyDescent="0.3">
      <c r="A364" s="37">
        <v>2019</v>
      </c>
      <c r="B364" s="15"/>
      <c r="C364" s="16"/>
      <c r="D364" s="16"/>
      <c r="E364" s="16"/>
      <c r="F364" s="16"/>
      <c r="G364" s="16"/>
      <c r="H364" s="16"/>
      <c r="I364" s="16"/>
      <c r="J364" s="15"/>
      <c r="K364" s="15"/>
      <c r="L364" s="16"/>
      <c r="M364" s="3"/>
      <c r="N364" s="37">
        <v>2019</v>
      </c>
    </row>
    <row r="365" spans="1:14" x14ac:dyDescent="0.25">
      <c r="A365" s="23" t="str">
        <f>'Olieforbrug, TJ'!A365</f>
        <v>Januar</v>
      </c>
      <c r="C365" s="16">
        <v>0</v>
      </c>
      <c r="D365" s="16">
        <v>5114</v>
      </c>
      <c r="E365" s="16">
        <v>0</v>
      </c>
      <c r="F365" s="16">
        <v>0</v>
      </c>
      <c r="G365" s="16">
        <f>I363-I365</f>
        <v>-2419</v>
      </c>
      <c r="H365" s="16">
        <v>2670</v>
      </c>
      <c r="I365" s="16">
        <v>9654</v>
      </c>
      <c r="J365" s="15"/>
      <c r="K365" s="15"/>
      <c r="L365" s="16">
        <f t="shared" ref="L365" si="135">H365*39.8/1000</f>
        <v>106.26599999999999</v>
      </c>
      <c r="N365" s="23" t="str">
        <f>'Olieforbrug, TJ'!M365</f>
        <v>January</v>
      </c>
    </row>
    <row r="366" spans="1:14" x14ac:dyDescent="0.25">
      <c r="A366" s="23" t="str">
        <f>'Olieforbrug, TJ'!A366</f>
        <v>Februar</v>
      </c>
      <c r="C366" s="16">
        <v>0</v>
      </c>
      <c r="D366" s="16">
        <v>6377</v>
      </c>
      <c r="E366" s="16">
        <v>0</v>
      </c>
      <c r="F366" s="16">
        <v>0</v>
      </c>
      <c r="G366" s="16">
        <f t="shared" ref="G366:G371" si="136">I365-I366</f>
        <v>-1040</v>
      </c>
      <c r="H366" s="16">
        <v>5332</v>
      </c>
      <c r="I366" s="16">
        <v>10694</v>
      </c>
      <c r="J366" s="15"/>
      <c r="K366" s="15"/>
      <c r="L366" s="16">
        <f t="shared" ref="L366" si="137">H366*39.8/1000</f>
        <v>212.21359999999999</v>
      </c>
      <c r="N366" s="23" t="str">
        <f>'Olieforbrug, TJ'!M366</f>
        <v>February</v>
      </c>
    </row>
    <row r="367" spans="1:14" x14ac:dyDescent="0.25">
      <c r="A367" s="23" t="str">
        <f>'Olieforbrug, TJ'!A367</f>
        <v>Marts</v>
      </c>
      <c r="C367" s="16">
        <v>0</v>
      </c>
      <c r="D367" s="16">
        <v>4387</v>
      </c>
      <c r="E367" s="16">
        <v>0</v>
      </c>
      <c r="F367" s="16">
        <v>0</v>
      </c>
      <c r="G367" s="16">
        <f t="shared" si="136"/>
        <v>4385</v>
      </c>
      <c r="H367" s="16">
        <v>8778</v>
      </c>
      <c r="I367" s="16">
        <v>6309</v>
      </c>
      <c r="J367" s="15"/>
      <c r="K367" s="15"/>
      <c r="L367" s="16">
        <f t="shared" ref="L367" si="138">H367*39.8/1000</f>
        <v>349.36439999999999</v>
      </c>
      <c r="N367" s="23" t="str">
        <f>'Olieforbrug, TJ'!M367</f>
        <v>March</v>
      </c>
    </row>
    <row r="368" spans="1:14" x14ac:dyDescent="0.25">
      <c r="A368" s="23" t="str">
        <f>'Olieforbrug, TJ'!A368</f>
        <v>April</v>
      </c>
      <c r="C368" s="16">
        <v>0</v>
      </c>
      <c r="D368" s="16">
        <v>21141</v>
      </c>
      <c r="E368" s="16">
        <v>0</v>
      </c>
      <c r="F368" s="16">
        <v>0</v>
      </c>
      <c r="G368" s="16">
        <f t="shared" si="136"/>
        <v>-8519</v>
      </c>
      <c r="H368" s="16">
        <v>12793</v>
      </c>
      <c r="I368" s="16">
        <v>14828</v>
      </c>
      <c r="J368" s="15"/>
      <c r="K368" s="15"/>
      <c r="L368" s="16">
        <f t="shared" ref="L368" si="139">H368*39.8/1000</f>
        <v>509.16139999999996</v>
      </c>
      <c r="N368" s="23" t="str">
        <f>'Olieforbrug, TJ'!M368</f>
        <v>April</v>
      </c>
    </row>
    <row r="369" spans="1:14" x14ac:dyDescent="0.25">
      <c r="A369" s="23" t="str">
        <f>'Olieforbrug, TJ'!A369</f>
        <v>Maj</v>
      </c>
      <c r="C369" s="16">
        <v>0</v>
      </c>
      <c r="D369" s="16">
        <v>15853</v>
      </c>
      <c r="E369" s="16">
        <v>0</v>
      </c>
      <c r="F369" s="16">
        <v>0</v>
      </c>
      <c r="G369" s="16">
        <f t="shared" si="136"/>
        <v>1424</v>
      </c>
      <c r="H369" s="16">
        <v>21070</v>
      </c>
      <c r="I369" s="16">
        <v>13404</v>
      </c>
      <c r="J369" s="15"/>
      <c r="K369" s="15"/>
      <c r="L369" s="16">
        <f t="shared" ref="L369" si="140">H369*39.8/1000</f>
        <v>838.5859999999999</v>
      </c>
      <c r="N369" s="23" t="str">
        <f>'Olieforbrug, TJ'!M369</f>
        <v>May</v>
      </c>
    </row>
    <row r="370" spans="1:14" x14ac:dyDescent="0.25">
      <c r="A370" s="23" t="str">
        <f>'Olieforbrug, TJ'!A370</f>
        <v>Juni</v>
      </c>
      <c r="C370" s="16">
        <v>0</v>
      </c>
      <c r="D370" s="16">
        <v>17958</v>
      </c>
      <c r="E370" s="16">
        <v>0</v>
      </c>
      <c r="F370" s="16">
        <v>0</v>
      </c>
      <c r="G370" s="16">
        <f t="shared" si="136"/>
        <v>-3316</v>
      </c>
      <c r="H370" s="16">
        <v>22096</v>
      </c>
      <c r="I370" s="16">
        <v>16720</v>
      </c>
      <c r="J370" s="15"/>
      <c r="K370" s="15"/>
      <c r="L370" s="16">
        <f t="shared" ref="L370" si="141">H370*39.8/1000</f>
        <v>879.42079999999999</v>
      </c>
      <c r="N370" s="23" t="str">
        <f>'Olieforbrug, TJ'!M370</f>
        <v>June</v>
      </c>
    </row>
    <row r="371" spans="1:14" x14ac:dyDescent="0.25">
      <c r="A371" s="23" t="str">
        <f>'Olieforbrug, TJ'!A371</f>
        <v>Juli</v>
      </c>
      <c r="C371" s="16">
        <v>0</v>
      </c>
      <c r="D371" s="16">
        <v>7914</v>
      </c>
      <c r="E371" s="16">
        <v>0</v>
      </c>
      <c r="F371" s="16">
        <v>0</v>
      </c>
      <c r="G371" s="16">
        <f t="shared" si="136"/>
        <v>1608</v>
      </c>
      <c r="H371" s="16">
        <v>13373</v>
      </c>
      <c r="I371" s="16">
        <v>15112</v>
      </c>
      <c r="J371" s="15"/>
      <c r="K371" s="15"/>
      <c r="L371" s="16">
        <f t="shared" ref="L371" si="142">H371*39.8/1000</f>
        <v>532.2453999999999</v>
      </c>
      <c r="N371" s="23" t="str">
        <f>'Olieforbrug, TJ'!M371</f>
        <v>July</v>
      </c>
    </row>
    <row r="372" spans="1:14" x14ac:dyDescent="0.25">
      <c r="A372" s="23" t="str">
        <f>'Olieforbrug, TJ'!A372</f>
        <v>August</v>
      </c>
      <c r="C372" s="16">
        <v>0</v>
      </c>
      <c r="D372" s="16">
        <v>18340</v>
      </c>
      <c r="E372" s="16">
        <v>0</v>
      </c>
      <c r="F372" s="16">
        <v>0</v>
      </c>
      <c r="G372" s="16">
        <f t="shared" ref="G372" si="143">I371-I372</f>
        <v>-472</v>
      </c>
      <c r="H372" s="16">
        <v>21494</v>
      </c>
      <c r="I372" s="16">
        <v>15584</v>
      </c>
      <c r="J372" s="15"/>
      <c r="K372" s="15"/>
      <c r="L372" s="16">
        <f t="shared" ref="L372" si="144">H372*39.8/1000</f>
        <v>855.46119999999996</v>
      </c>
      <c r="N372" s="23" t="str">
        <f>'Olieforbrug, TJ'!M372</f>
        <v>August</v>
      </c>
    </row>
    <row r="373" spans="1:14" x14ac:dyDescent="0.25">
      <c r="A373" s="23" t="str">
        <f>'Olieforbrug, TJ'!A373</f>
        <v>September</v>
      </c>
      <c r="C373" s="16">
        <v>0</v>
      </c>
      <c r="D373" s="16">
        <v>15104</v>
      </c>
      <c r="E373" s="16">
        <v>0</v>
      </c>
      <c r="F373" s="16">
        <v>0</v>
      </c>
      <c r="G373" s="16">
        <f t="shared" ref="G373" si="145">I372-I373</f>
        <v>4119</v>
      </c>
      <c r="H373" s="16">
        <v>22935</v>
      </c>
      <c r="I373" s="16">
        <v>11465</v>
      </c>
      <c r="J373" s="15"/>
      <c r="K373" s="15"/>
      <c r="L373" s="16">
        <f t="shared" ref="L373" si="146">H373*39.8/1000</f>
        <v>912.81299999999987</v>
      </c>
      <c r="N373" s="23" t="str">
        <f>'Olieforbrug, TJ'!M373</f>
        <v>September</v>
      </c>
    </row>
    <row r="374" spans="1:14" x14ac:dyDescent="0.25">
      <c r="A374" s="23" t="str">
        <f>'Olieforbrug, TJ'!A374</f>
        <v>Oktober</v>
      </c>
      <c r="C374" s="16">
        <v>0</v>
      </c>
      <c r="D374" s="16">
        <v>22107</v>
      </c>
      <c r="E374" s="16">
        <v>0</v>
      </c>
      <c r="F374" s="16">
        <v>0</v>
      </c>
      <c r="G374" s="16">
        <f t="shared" ref="G374" si="147">I373-I374</f>
        <v>-4867</v>
      </c>
      <c r="H374" s="16">
        <v>21269</v>
      </c>
      <c r="I374" s="16">
        <v>16332</v>
      </c>
      <c r="J374" s="15"/>
      <c r="K374" s="15"/>
      <c r="L374" s="16">
        <f t="shared" ref="L374" si="148">H374*39.8/1000</f>
        <v>846.50619999999992</v>
      </c>
      <c r="N374" s="23" t="str">
        <f>'Olieforbrug, TJ'!M374</f>
        <v>October</v>
      </c>
    </row>
    <row r="375" spans="1:14" x14ac:dyDescent="0.25">
      <c r="A375" s="23" t="str">
        <f>'Olieforbrug, TJ'!A375</f>
        <v>November</v>
      </c>
      <c r="C375" s="16">
        <v>0</v>
      </c>
      <c r="D375" s="16">
        <v>10239</v>
      </c>
      <c r="E375" s="16">
        <v>0</v>
      </c>
      <c r="F375" s="16">
        <v>0</v>
      </c>
      <c r="G375" s="16">
        <f t="shared" ref="G375" si="149">I374-I375</f>
        <v>4390</v>
      </c>
      <c r="H375" s="16">
        <v>16552</v>
      </c>
      <c r="I375" s="16">
        <v>11942</v>
      </c>
      <c r="J375" s="15"/>
      <c r="K375" s="15"/>
      <c r="L375" s="16">
        <f t="shared" ref="L375" si="150">H375*39.8/1000</f>
        <v>658.76959999999997</v>
      </c>
      <c r="N375" s="23" t="str">
        <f>'Olieforbrug, TJ'!M375</f>
        <v>November</v>
      </c>
    </row>
    <row r="376" spans="1:14" ht="13" thickBot="1" x14ac:dyDescent="0.3">
      <c r="A376" s="41" t="str">
        <f>'Olieforbrug, TJ'!A376</f>
        <v>December</v>
      </c>
      <c r="C376" s="42">
        <v>0</v>
      </c>
      <c r="D376" s="42">
        <v>12240</v>
      </c>
      <c r="E376" s="42">
        <v>0</v>
      </c>
      <c r="F376" s="42">
        <v>0</v>
      </c>
      <c r="G376" s="42">
        <f t="shared" ref="G376" si="151">I375-I376</f>
        <v>-1834</v>
      </c>
      <c r="H376" s="42">
        <v>12561</v>
      </c>
      <c r="I376" s="42">
        <v>13776</v>
      </c>
      <c r="J376" s="2"/>
      <c r="K376" s="2"/>
      <c r="L376" s="42">
        <f t="shared" ref="L376" si="152">H376*39.8/1000</f>
        <v>499.92779999999999</v>
      </c>
      <c r="N376" s="43" t="str">
        <f>'Olieforbrug, TJ'!M376</f>
        <v>December</v>
      </c>
    </row>
    <row r="377" spans="1:14" ht="13" x14ac:dyDescent="0.3">
      <c r="A377" s="37">
        <v>2020</v>
      </c>
      <c r="B377" s="15"/>
      <c r="C377" s="16"/>
      <c r="D377" s="16"/>
      <c r="E377" s="16"/>
      <c r="F377" s="16"/>
      <c r="G377" s="16"/>
      <c r="H377" s="16"/>
      <c r="I377" s="16"/>
      <c r="J377" s="15"/>
      <c r="K377" s="15"/>
      <c r="L377" s="16"/>
      <c r="M377" s="3"/>
      <c r="N377" s="37">
        <v>2020</v>
      </c>
    </row>
    <row r="378" spans="1:14" x14ac:dyDescent="0.25">
      <c r="A378" s="23" t="str">
        <f>'Olieforbrug, TJ'!A378</f>
        <v>Januar</v>
      </c>
      <c r="C378" s="16">
        <v>0</v>
      </c>
      <c r="D378" s="16">
        <v>872</v>
      </c>
      <c r="E378" s="16">
        <v>0</v>
      </c>
      <c r="F378" s="16">
        <v>0</v>
      </c>
      <c r="G378" s="16">
        <f>I376-I378</f>
        <v>1879</v>
      </c>
      <c r="H378" s="16">
        <v>3177</v>
      </c>
      <c r="I378" s="16">
        <v>11897</v>
      </c>
      <c r="J378" s="15"/>
      <c r="K378" s="15"/>
      <c r="L378" s="16">
        <f t="shared" ref="L378" si="153">H378*39.8/1000</f>
        <v>126.44459999999999</v>
      </c>
      <c r="N378" s="23" t="str">
        <f>'Olieforbrug, TJ'!M378</f>
        <v>January</v>
      </c>
    </row>
    <row r="379" spans="1:14" x14ac:dyDescent="0.25">
      <c r="A379" s="23" t="str">
        <f>'Olieforbrug, TJ'!A379</f>
        <v>Februar</v>
      </c>
      <c r="C379" s="16">
        <v>0</v>
      </c>
      <c r="D379" s="16">
        <v>8836</v>
      </c>
      <c r="E379" s="16">
        <v>0</v>
      </c>
      <c r="F379" s="16">
        <v>0</v>
      </c>
      <c r="G379" s="65">
        <f>I378-I379</f>
        <v>-5426</v>
      </c>
      <c r="H379" s="16">
        <v>4768</v>
      </c>
      <c r="I379" s="16">
        <v>17323</v>
      </c>
      <c r="J379" s="15"/>
      <c r="K379" s="15"/>
      <c r="L379" s="16">
        <f t="shared" ref="L379" si="154">H379*39.8/1000</f>
        <v>189.7664</v>
      </c>
      <c r="N379" s="23" t="str">
        <f>'Olieforbrug, TJ'!M379</f>
        <v>February</v>
      </c>
    </row>
    <row r="380" spans="1:14" x14ac:dyDescent="0.25">
      <c r="A380" s="23" t="str">
        <f>'Olieforbrug, TJ'!A380</f>
        <v>Marts</v>
      </c>
      <c r="C380" s="16">
        <v>0</v>
      </c>
      <c r="D380" s="16">
        <v>11058</v>
      </c>
      <c r="E380" s="16">
        <v>0</v>
      </c>
      <c r="F380" s="16">
        <v>0</v>
      </c>
      <c r="G380" s="65">
        <f t="shared" ref="G380:G384" si="155">I379-I380</f>
        <v>-2908</v>
      </c>
      <c r="H380" s="16">
        <v>8882</v>
      </c>
      <c r="I380" s="16">
        <v>20231</v>
      </c>
      <c r="J380" s="15"/>
      <c r="K380" s="15"/>
      <c r="L380" s="16">
        <f t="shared" ref="L380" si="156">H380*39.8/1000</f>
        <v>353.50359999999995</v>
      </c>
      <c r="N380" s="23" t="str">
        <f>'Olieforbrug, TJ'!M380</f>
        <v>March</v>
      </c>
    </row>
    <row r="381" spans="1:14" x14ac:dyDescent="0.25">
      <c r="A381" s="23" t="str">
        <f>'Olieforbrug, TJ'!A381</f>
        <v>April</v>
      </c>
      <c r="C381" s="16">
        <v>0</v>
      </c>
      <c r="D381" s="16">
        <v>13669</v>
      </c>
      <c r="E381" s="16">
        <v>0</v>
      </c>
      <c r="F381" s="16">
        <v>0</v>
      </c>
      <c r="G381" s="65">
        <f t="shared" si="155"/>
        <v>1222</v>
      </c>
      <c r="H381" s="16">
        <v>16348</v>
      </c>
      <c r="I381" s="16">
        <v>19009</v>
      </c>
      <c r="J381" s="15"/>
      <c r="K381" s="15"/>
      <c r="L381" s="16">
        <f t="shared" ref="L381" si="157">H381*39.8/1000</f>
        <v>650.65039999999988</v>
      </c>
      <c r="N381" s="23" t="str">
        <f>'Olieforbrug, TJ'!M381</f>
        <v>April</v>
      </c>
    </row>
    <row r="382" spans="1:14" x14ac:dyDescent="0.25">
      <c r="A382" s="23" t="str">
        <f>'Olieforbrug, TJ'!A382</f>
        <v>Maj</v>
      </c>
      <c r="C382" s="16">
        <v>0</v>
      </c>
      <c r="D382" s="16">
        <v>18299</v>
      </c>
      <c r="E382" s="16">
        <v>0</v>
      </c>
      <c r="F382" s="16">
        <v>0</v>
      </c>
      <c r="G382" s="65">
        <f t="shared" si="155"/>
        <v>-316</v>
      </c>
      <c r="H382" s="16">
        <v>19445</v>
      </c>
      <c r="I382" s="16">
        <v>19325</v>
      </c>
      <c r="J382" s="15"/>
      <c r="K382" s="15"/>
      <c r="L382" s="16">
        <f t="shared" ref="L382" si="158">H382*39.8/1000</f>
        <v>773.91099999999994</v>
      </c>
      <c r="N382" s="23" t="str">
        <f>'Olieforbrug, TJ'!M382</f>
        <v>May</v>
      </c>
    </row>
    <row r="383" spans="1:14" x14ac:dyDescent="0.25">
      <c r="A383" s="23" t="str">
        <f>'Olieforbrug, TJ'!A383</f>
        <v>Juni</v>
      </c>
      <c r="C383" s="16">
        <v>0</v>
      </c>
      <c r="D383" s="16">
        <v>18939</v>
      </c>
      <c r="E383" s="16">
        <v>0</v>
      </c>
      <c r="F383" s="16">
        <v>0</v>
      </c>
      <c r="G383" s="65">
        <f t="shared" si="155"/>
        <v>3370</v>
      </c>
      <c r="H383" s="16">
        <v>24214</v>
      </c>
      <c r="I383" s="16">
        <v>15955</v>
      </c>
      <c r="J383" s="15"/>
      <c r="K383" s="15"/>
      <c r="L383" s="16">
        <f t="shared" ref="L383" si="159">H383*39.8/1000</f>
        <v>963.71719999999993</v>
      </c>
      <c r="N383" s="23" t="str">
        <f>'Olieforbrug, TJ'!M383</f>
        <v>June</v>
      </c>
    </row>
    <row r="384" spans="1:14" x14ac:dyDescent="0.25">
      <c r="A384" s="23" t="str">
        <f>'Olieforbrug, TJ'!A384</f>
        <v>Juli</v>
      </c>
      <c r="C384" s="16">
        <v>0</v>
      </c>
      <c r="D384" s="16">
        <v>8756</v>
      </c>
      <c r="E384" s="16">
        <v>0</v>
      </c>
      <c r="F384" s="16">
        <v>0</v>
      </c>
      <c r="G384" s="65">
        <f t="shared" si="155"/>
        <v>2066</v>
      </c>
      <c r="H384" s="16">
        <v>11839</v>
      </c>
      <c r="I384" s="16">
        <v>13889</v>
      </c>
      <c r="J384" s="15"/>
      <c r="K384" s="15"/>
      <c r="L384" s="16">
        <f t="shared" ref="L384:L385" si="160">H384*39.8/1000</f>
        <v>471.19219999999996</v>
      </c>
      <c r="N384" s="23" t="str">
        <f>'Olieforbrug, TJ'!M384</f>
        <v>July</v>
      </c>
    </row>
    <row r="385" spans="1:14" x14ac:dyDescent="0.25">
      <c r="A385" s="23" t="str">
        <f>'Olieforbrug, TJ'!A385</f>
        <v>August</v>
      </c>
      <c r="C385" s="16">
        <v>0</v>
      </c>
      <c r="D385" s="16">
        <v>20967</v>
      </c>
      <c r="E385" s="16">
        <v>0</v>
      </c>
      <c r="F385" s="16">
        <v>0</v>
      </c>
      <c r="G385" s="65">
        <f t="shared" ref="G385" si="161">I384-I385</f>
        <v>439</v>
      </c>
      <c r="H385" s="16">
        <v>23385</v>
      </c>
      <c r="I385" s="16">
        <v>13450</v>
      </c>
      <c r="L385" s="16">
        <f t="shared" si="160"/>
        <v>930.72299999999984</v>
      </c>
      <c r="N385" s="23" t="str">
        <f>'Olieforbrug, TJ'!M385</f>
        <v>August</v>
      </c>
    </row>
    <row r="386" spans="1:14" x14ac:dyDescent="0.25">
      <c r="A386" s="23" t="str">
        <f>'Olieforbrug, TJ'!A386</f>
        <v>September</v>
      </c>
      <c r="C386" s="16">
        <v>0</v>
      </c>
      <c r="D386" s="16">
        <v>25221</v>
      </c>
      <c r="E386" s="16">
        <v>0</v>
      </c>
      <c r="F386" s="16">
        <v>0</v>
      </c>
      <c r="G386" s="65">
        <f t="shared" ref="G386" si="162">I385-I386</f>
        <v>-1214</v>
      </c>
      <c r="H386" s="16">
        <v>26180</v>
      </c>
      <c r="I386" s="16">
        <v>14664</v>
      </c>
      <c r="L386" s="16">
        <f t="shared" ref="L386" si="163">H386*39.8/1000</f>
        <v>1041.9639999999999</v>
      </c>
      <c r="N386" s="23" t="str">
        <f>'Olieforbrug, TJ'!M386</f>
        <v>September</v>
      </c>
    </row>
    <row r="387" spans="1:14" x14ac:dyDescent="0.25">
      <c r="A387" s="23" t="str">
        <f>'Olieforbrug, TJ'!A387</f>
        <v>Oktober</v>
      </c>
      <c r="C387" s="16">
        <v>0</v>
      </c>
      <c r="D387" s="16">
        <v>17589</v>
      </c>
      <c r="E387" s="16">
        <v>0</v>
      </c>
      <c r="F387" s="16">
        <v>0</v>
      </c>
      <c r="G387" s="65">
        <f t="shared" ref="G387" si="164">I386-I387</f>
        <v>3029</v>
      </c>
      <c r="H387" s="16">
        <v>22668</v>
      </c>
      <c r="I387" s="16">
        <v>11635</v>
      </c>
      <c r="L387" s="16">
        <f t="shared" ref="L387" si="165">H387*39.8/1000</f>
        <v>902.18639999999994</v>
      </c>
      <c r="N387" s="23" t="str">
        <f>'Olieforbrug, TJ'!M387</f>
        <v>October</v>
      </c>
    </row>
    <row r="388" spans="1:14" x14ac:dyDescent="0.25">
      <c r="A388" s="23" t="str">
        <f>'Olieforbrug, TJ'!A388</f>
        <v>November</v>
      </c>
      <c r="C388" s="16">
        <v>0</v>
      </c>
      <c r="D388" s="16">
        <v>22896</v>
      </c>
      <c r="E388" s="16">
        <v>0</v>
      </c>
      <c r="F388" s="16">
        <v>0</v>
      </c>
      <c r="G388" s="65">
        <f t="shared" ref="G388" si="166">I387-I388</f>
        <v>-4817</v>
      </c>
      <c r="H388" s="16">
        <v>19966</v>
      </c>
      <c r="I388" s="16">
        <v>16452</v>
      </c>
      <c r="L388" s="16">
        <f t="shared" ref="L388:L389" si="167">H388*39.8/1000</f>
        <v>794.64679999999998</v>
      </c>
      <c r="N388" s="23" t="str">
        <f>'Olieforbrug, TJ'!M388</f>
        <v>November</v>
      </c>
    </row>
    <row r="389" spans="1:14" ht="13" thickBot="1" x14ac:dyDescent="0.3">
      <c r="A389" s="41" t="str">
        <f>'Olieforbrug, TJ'!A389</f>
        <v>December</v>
      </c>
      <c r="C389" s="42">
        <v>0</v>
      </c>
      <c r="D389" s="42">
        <v>8613</v>
      </c>
      <c r="E389" s="42">
        <v>0</v>
      </c>
      <c r="F389" s="42">
        <v>0</v>
      </c>
      <c r="G389" s="42">
        <f t="shared" ref="G389" si="168">I388-I389</f>
        <v>1802</v>
      </c>
      <c r="H389" s="42">
        <v>11376</v>
      </c>
      <c r="I389" s="42">
        <v>14650</v>
      </c>
      <c r="J389" s="2"/>
      <c r="K389" s="2"/>
      <c r="L389" s="42">
        <f t="shared" si="167"/>
        <v>452.76479999999998</v>
      </c>
      <c r="N389" s="43" t="str">
        <f>'Olieforbrug, TJ'!M389</f>
        <v>December</v>
      </c>
    </row>
    <row r="390" spans="1:14" ht="13" x14ac:dyDescent="0.3">
      <c r="A390" s="37">
        <f>'Olieforbrug, TJ'!A390</f>
        <v>2021</v>
      </c>
      <c r="B390" s="15"/>
      <c r="C390" s="16"/>
      <c r="D390" s="16"/>
      <c r="E390" s="16"/>
      <c r="F390" s="16"/>
      <c r="G390" s="16"/>
      <c r="H390" s="16"/>
      <c r="I390" s="16"/>
      <c r="J390" s="15"/>
      <c r="K390" s="15"/>
      <c r="L390" s="16"/>
      <c r="M390" s="3"/>
      <c r="N390" s="37">
        <f>'Olieforbrug, TJ'!M390</f>
        <v>2021</v>
      </c>
    </row>
    <row r="391" spans="1:14" ht="13" customHeight="1" x14ac:dyDescent="0.25">
      <c r="A391" s="23" t="str">
        <f>'Olieforbrug, TJ'!A391</f>
        <v>Januar</v>
      </c>
      <c r="C391" s="16">
        <v>0</v>
      </c>
      <c r="D391" s="16">
        <v>9292</v>
      </c>
      <c r="E391" s="16">
        <v>0</v>
      </c>
      <c r="F391" s="16">
        <v>0</v>
      </c>
      <c r="G391" s="16">
        <f>I389-I391</f>
        <v>1103</v>
      </c>
      <c r="H391" s="16">
        <v>6403</v>
      </c>
      <c r="I391" s="16">
        <v>13547</v>
      </c>
      <c r="J391" s="15"/>
      <c r="K391" s="15"/>
      <c r="L391" s="16">
        <f t="shared" ref="L391" si="169">H391*39.8/1000</f>
        <v>254.83939999999998</v>
      </c>
      <c r="N391" s="23" t="str">
        <f>'Olieforbrug, TJ'!M391</f>
        <v>January</v>
      </c>
    </row>
    <row r="392" spans="1:14" ht="13" customHeight="1" x14ac:dyDescent="0.25">
      <c r="A392" s="23" t="str">
        <f>'Olieforbrug, TJ'!A392</f>
        <v>Februar</v>
      </c>
      <c r="C392" s="16">
        <v>0</v>
      </c>
      <c r="D392" s="16">
        <v>6712</v>
      </c>
      <c r="E392" s="16">
        <v>0</v>
      </c>
      <c r="F392" s="16">
        <v>0</v>
      </c>
      <c r="G392" s="16">
        <f t="shared" ref="G392:G397" si="170">I391-I392</f>
        <v>-3678</v>
      </c>
      <c r="H392" s="16">
        <v>3226</v>
      </c>
      <c r="I392" s="16">
        <v>17225</v>
      </c>
      <c r="J392" s="15"/>
      <c r="K392" s="15"/>
      <c r="L392" s="16">
        <f t="shared" ref="L392" si="171">H392*39.8/1000</f>
        <v>128.39479999999998</v>
      </c>
      <c r="N392" s="23" t="str">
        <f>'Olieforbrug, TJ'!M392</f>
        <v>February</v>
      </c>
    </row>
    <row r="393" spans="1:14" ht="13" customHeight="1" x14ac:dyDescent="0.25">
      <c r="A393" s="23" t="str">
        <f>'Olieforbrug, TJ'!A393</f>
        <v>Marts</v>
      </c>
      <c r="C393" s="16">
        <v>0</v>
      </c>
      <c r="D393" s="16">
        <v>10826</v>
      </c>
      <c r="E393" s="16">
        <v>0</v>
      </c>
      <c r="F393" s="16">
        <v>0</v>
      </c>
      <c r="G393" s="16">
        <f t="shared" si="170"/>
        <v>-1549</v>
      </c>
      <c r="H393" s="16">
        <v>10258</v>
      </c>
      <c r="I393" s="16">
        <v>18774</v>
      </c>
      <c r="J393" s="15"/>
      <c r="K393" s="15"/>
      <c r="L393" s="16">
        <f t="shared" ref="L393" si="172">H393*39.8/1000</f>
        <v>408.26839999999999</v>
      </c>
      <c r="N393" s="23" t="str">
        <f>'Olieforbrug, TJ'!M393</f>
        <v>March</v>
      </c>
    </row>
    <row r="394" spans="1:14" ht="13" customHeight="1" x14ac:dyDescent="0.25">
      <c r="A394" s="23" t="str">
        <f>'Olieforbrug, TJ'!A394</f>
        <v>April</v>
      </c>
      <c r="C394" s="16">
        <v>0</v>
      </c>
      <c r="D394" s="16">
        <v>12081</v>
      </c>
      <c r="E394" s="16">
        <v>0</v>
      </c>
      <c r="F394" s="16">
        <v>0</v>
      </c>
      <c r="G394" s="16">
        <f t="shared" si="170"/>
        <v>962</v>
      </c>
      <c r="H394" s="16">
        <v>13819</v>
      </c>
      <c r="I394" s="16">
        <v>17812</v>
      </c>
      <c r="J394" s="15"/>
      <c r="K394" s="15"/>
      <c r="L394" s="16">
        <f t="shared" ref="L394" si="173">H394*39.8/1000</f>
        <v>549.99619999999993</v>
      </c>
      <c r="N394" s="23" t="str">
        <f>'Olieforbrug, TJ'!M394</f>
        <v>April</v>
      </c>
    </row>
    <row r="395" spans="1:14" ht="13" customHeight="1" x14ac:dyDescent="0.25">
      <c r="A395" s="23" t="str">
        <f>'Olieforbrug, TJ'!A395</f>
        <v>Maj</v>
      </c>
      <c r="C395" s="16">
        <v>0</v>
      </c>
      <c r="D395" s="16">
        <v>12836</v>
      </c>
      <c r="E395" s="16">
        <v>0</v>
      </c>
      <c r="F395" s="16">
        <v>0</v>
      </c>
      <c r="G395" s="16">
        <f t="shared" si="170"/>
        <v>3753</v>
      </c>
      <c r="H395" s="16">
        <v>19018</v>
      </c>
      <c r="I395" s="16">
        <v>14059</v>
      </c>
      <c r="J395" s="15"/>
      <c r="K395" s="15"/>
      <c r="L395" s="16">
        <f t="shared" ref="L395" si="174">H395*39.8/1000</f>
        <v>756.91639999999995</v>
      </c>
      <c r="N395" s="23" t="str">
        <f>'Olieforbrug, TJ'!M395</f>
        <v>May</v>
      </c>
    </row>
    <row r="396" spans="1:14" ht="13" customHeight="1" x14ac:dyDescent="0.25">
      <c r="A396" s="23" t="str">
        <f>'Olieforbrug, TJ'!A396</f>
        <v>Juni</v>
      </c>
      <c r="C396" s="16">
        <v>0</v>
      </c>
      <c r="D396" s="16">
        <v>24156</v>
      </c>
      <c r="E396" s="16">
        <v>0</v>
      </c>
      <c r="F396" s="16">
        <v>0</v>
      </c>
      <c r="G396" s="16">
        <f t="shared" si="170"/>
        <v>-1525</v>
      </c>
      <c r="H396" s="16">
        <v>24515</v>
      </c>
      <c r="I396" s="16">
        <v>15584</v>
      </c>
      <c r="J396" s="15"/>
      <c r="K396" s="15"/>
      <c r="L396" s="16">
        <f t="shared" ref="L396" si="175">H396*39.8/1000</f>
        <v>975.69699999999989</v>
      </c>
      <c r="N396" s="23" t="str">
        <f>'Olieforbrug, TJ'!M396</f>
        <v>June</v>
      </c>
    </row>
    <row r="397" spans="1:14" ht="12.5" customHeight="1" x14ac:dyDescent="0.25">
      <c r="A397" s="23" t="str">
        <f>'Olieforbrug, TJ'!A397</f>
        <v>Juli</v>
      </c>
      <c r="C397" s="16">
        <v>0</v>
      </c>
      <c r="D397" s="16">
        <v>13603</v>
      </c>
      <c r="E397" s="16">
        <v>0</v>
      </c>
      <c r="F397" s="16">
        <v>0</v>
      </c>
      <c r="G397" s="16">
        <f t="shared" si="170"/>
        <v>-1342</v>
      </c>
      <c r="H397" s="16">
        <v>13570</v>
      </c>
      <c r="I397" s="16">
        <v>16926</v>
      </c>
      <c r="J397" s="15"/>
      <c r="K397" s="15"/>
      <c r="L397" s="16">
        <f t="shared" ref="L397" si="176">H397*39.8/1000</f>
        <v>540.08600000000001</v>
      </c>
      <c r="N397" s="23" t="str">
        <f>'Olieforbrug, TJ'!M397</f>
        <v>July</v>
      </c>
    </row>
    <row r="398" spans="1:14" ht="12.5" customHeight="1" x14ac:dyDescent="0.25">
      <c r="A398" s="23" t="str">
        <f>'Olieforbrug, TJ'!A398</f>
        <v>August</v>
      </c>
      <c r="C398" s="16">
        <v>0</v>
      </c>
      <c r="D398" s="16">
        <v>18886</v>
      </c>
      <c r="E398" s="16">
        <v>0</v>
      </c>
      <c r="F398" s="16">
        <v>0</v>
      </c>
      <c r="G398" s="16">
        <f t="shared" ref="G398" si="177">I397-I398</f>
        <v>1076</v>
      </c>
      <c r="H398" s="16">
        <v>22384</v>
      </c>
      <c r="I398" s="16">
        <v>15850</v>
      </c>
      <c r="J398" s="15"/>
      <c r="K398" s="15"/>
      <c r="L398" s="16">
        <f t="shared" ref="L398" si="178">H398*39.8/1000</f>
        <v>890.88319999999999</v>
      </c>
      <c r="N398" s="23" t="str">
        <f>'Olieforbrug, TJ'!M398</f>
        <v>August</v>
      </c>
    </row>
  </sheetData>
  <phoneticPr fontId="2" type="noConversion"/>
  <pageMargins left="0.75" right="0.75" top="1" bottom="1" header="0.5" footer="0.5"/>
  <headerFooter alignWithMargins="0"/>
  <ignoredErrors>
    <ignoredError sqref="C43:H43 C89:M101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>
    <tabColor indexed="42"/>
  </sheetPr>
  <dimension ref="A1:Y398"/>
  <sheetViews>
    <sheetView zoomScale="80" zoomScaleNormal="80" workbookViewId="0">
      <pane xSplit="2" ySplit="5" topLeftCell="C6" activePane="bottomRight" state="frozen"/>
      <selection activeCell="E51" activeCellId="1" sqref="C25 E51"/>
      <selection pane="topRight" activeCell="E51" activeCellId="1" sqref="C25 E51"/>
      <selection pane="bottomLeft" activeCell="E51" activeCellId="1" sqref="C25 E51"/>
      <selection pane="bottomRight" activeCell="V42" sqref="V42"/>
    </sheetView>
  </sheetViews>
  <sheetFormatPr defaultRowHeight="12.5" x14ac:dyDescent="0.25"/>
  <cols>
    <col min="1" max="1" width="20.7265625" customWidth="1"/>
    <col min="2" max="2" width="9.7265625" customWidth="1"/>
    <col min="3" max="3" width="15.26953125" style="3" customWidth="1"/>
    <col min="4" max="5" width="12.26953125" style="3" customWidth="1"/>
    <col min="6" max="6" width="14.81640625" style="3" bestFit="1" customWidth="1"/>
    <col min="7" max="7" width="14" style="3" customWidth="1"/>
    <col min="8" max="8" width="20.7265625" style="3" customWidth="1"/>
    <col min="9" max="9" width="4.26953125" style="3" customWidth="1"/>
    <col min="10" max="10" width="20.26953125" style="3" customWidth="1"/>
    <col min="11" max="11" width="8.54296875" style="3" customWidth="1"/>
    <col min="12" max="12" width="20.7265625" customWidth="1"/>
    <col min="13" max="13" width="5.1796875" customWidth="1"/>
    <col min="14" max="14" width="17.81640625" bestFit="1" customWidth="1"/>
    <col min="15" max="15" width="6" customWidth="1"/>
    <col min="16" max="16" width="17.81640625" bestFit="1" customWidth="1"/>
    <col min="17" max="17" width="6.1796875" customWidth="1"/>
    <col min="18" max="18" width="17.81640625" bestFit="1" customWidth="1"/>
  </cols>
  <sheetData>
    <row r="1" spans="1:20" x14ac:dyDescent="0.25">
      <c r="A1" s="1" t="s">
        <v>22</v>
      </c>
      <c r="B1" s="1"/>
      <c r="C1"/>
      <c r="D1"/>
      <c r="E1"/>
      <c r="F1"/>
      <c r="G1"/>
      <c r="H1"/>
      <c r="I1"/>
      <c r="J1" s="27" t="s">
        <v>80</v>
      </c>
      <c r="K1" s="27"/>
      <c r="L1" s="27"/>
      <c r="N1" s="10"/>
      <c r="O1" s="10"/>
      <c r="P1" s="10"/>
    </row>
    <row r="2" spans="1:20" x14ac:dyDescent="0.25">
      <c r="A2" s="1" t="s">
        <v>31</v>
      </c>
      <c r="B2" s="1"/>
      <c r="C2"/>
      <c r="D2"/>
      <c r="E2"/>
      <c r="F2"/>
      <c r="G2"/>
      <c r="H2"/>
      <c r="I2"/>
      <c r="J2" s="27" t="s">
        <v>66</v>
      </c>
      <c r="K2" s="27"/>
      <c r="L2" s="27"/>
      <c r="N2" s="47" t="s">
        <v>144</v>
      </c>
      <c r="O2" s="48"/>
      <c r="P2" s="47" t="s">
        <v>145</v>
      </c>
      <c r="Q2" s="8"/>
      <c r="R2" s="49" t="s">
        <v>146</v>
      </c>
    </row>
    <row r="3" spans="1:20" ht="13" x14ac:dyDescent="0.3">
      <c r="N3" s="13" t="s">
        <v>25</v>
      </c>
      <c r="O3" s="13"/>
      <c r="P3" s="13" t="s">
        <v>26</v>
      </c>
      <c r="Q3" s="11"/>
      <c r="R3" s="13" t="s">
        <v>27</v>
      </c>
    </row>
    <row r="4" spans="1:20" ht="13.5" thickBot="1" x14ac:dyDescent="0.35">
      <c r="A4" s="5"/>
      <c r="C4" s="30" t="s">
        <v>8</v>
      </c>
      <c r="D4" s="30" t="s">
        <v>2</v>
      </c>
      <c r="E4" s="30" t="s">
        <v>3</v>
      </c>
      <c r="F4" s="30" t="s">
        <v>4</v>
      </c>
      <c r="G4" s="30" t="s">
        <v>5</v>
      </c>
      <c r="H4" s="30" t="s">
        <v>6</v>
      </c>
      <c r="I4"/>
      <c r="J4" s="30" t="s">
        <v>7</v>
      </c>
      <c r="L4" s="5"/>
      <c r="N4" s="9" t="s">
        <v>30</v>
      </c>
      <c r="P4" s="9" t="s">
        <v>30</v>
      </c>
      <c r="Q4" s="11"/>
      <c r="R4" s="9" t="s">
        <v>30</v>
      </c>
    </row>
    <row r="5" spans="1:20" ht="13.5" thickBot="1" x14ac:dyDescent="0.35">
      <c r="A5" s="18"/>
      <c r="C5" s="28" t="s">
        <v>32</v>
      </c>
      <c r="D5" s="28" t="s">
        <v>33</v>
      </c>
      <c r="E5" s="28" t="s">
        <v>34</v>
      </c>
      <c r="F5" s="29" t="s">
        <v>35</v>
      </c>
      <c r="G5" s="28" t="s">
        <v>36</v>
      </c>
      <c r="H5" s="29" t="s">
        <v>68</v>
      </c>
      <c r="I5" s="23"/>
      <c r="J5" s="28" t="s">
        <v>38</v>
      </c>
      <c r="K5"/>
      <c r="L5" s="18"/>
      <c r="M5" s="22"/>
      <c r="N5" s="9" t="s">
        <v>68</v>
      </c>
      <c r="P5" s="9" t="s">
        <v>68</v>
      </c>
      <c r="R5" s="9" t="s">
        <v>68</v>
      </c>
    </row>
    <row r="6" spans="1:20" ht="13" x14ac:dyDescent="0.3">
      <c r="A6" s="21"/>
      <c r="C6" s="10"/>
      <c r="D6" s="10"/>
      <c r="E6" s="10"/>
      <c r="F6" s="10"/>
      <c r="G6" s="10"/>
      <c r="H6" s="10"/>
      <c r="I6"/>
      <c r="J6"/>
      <c r="K6"/>
      <c r="M6" s="22"/>
    </row>
    <row r="7" spans="1:20" ht="13" x14ac:dyDescent="0.3">
      <c r="A7" s="22">
        <v>2005</v>
      </c>
      <c r="C7" s="3">
        <v>0</v>
      </c>
      <c r="D7" s="3">
        <v>36526</v>
      </c>
      <c r="E7" s="3">
        <v>1886</v>
      </c>
      <c r="F7" s="3">
        <v>2462</v>
      </c>
      <c r="G7" s="3">
        <v>-4110</v>
      </c>
      <c r="H7" s="3">
        <v>34964</v>
      </c>
      <c r="I7"/>
      <c r="J7" s="3">
        <v>9793</v>
      </c>
      <c r="K7"/>
      <c r="L7" s="22">
        <v>2005</v>
      </c>
      <c r="M7" s="22"/>
      <c r="N7" s="3">
        <v>2550.1387500000001</v>
      </c>
      <c r="P7" s="3">
        <v>849.25049999999999</v>
      </c>
      <c r="Q7" s="12"/>
      <c r="R7" s="3">
        <v>304</v>
      </c>
      <c r="S7" s="12"/>
      <c r="T7" s="12"/>
    </row>
    <row r="8" spans="1:20" ht="13" x14ac:dyDescent="0.3">
      <c r="A8" s="22">
        <v>2006</v>
      </c>
      <c r="C8" s="3">
        <v>0</v>
      </c>
      <c r="D8" s="3">
        <v>42255</v>
      </c>
      <c r="E8" s="3">
        <v>0</v>
      </c>
      <c r="F8" s="3">
        <v>3221</v>
      </c>
      <c r="G8" s="3">
        <v>5683</v>
      </c>
      <c r="H8" s="3">
        <v>39518</v>
      </c>
      <c r="I8"/>
      <c r="J8" s="3">
        <v>4110</v>
      </c>
      <c r="K8"/>
      <c r="L8" s="22">
        <v>2006</v>
      </c>
      <c r="M8" s="22"/>
      <c r="N8" s="3">
        <v>2543.7489999999998</v>
      </c>
      <c r="P8" s="3">
        <v>492.99841950000001</v>
      </c>
      <c r="Q8" s="12"/>
      <c r="R8" s="3">
        <v>372.19838460000005</v>
      </c>
      <c r="S8" s="12"/>
      <c r="T8" s="12"/>
    </row>
    <row r="9" spans="1:20" ht="13" x14ac:dyDescent="0.3">
      <c r="A9" s="22">
        <v>2007</v>
      </c>
      <c r="C9" s="3">
        <v>0</v>
      </c>
      <c r="D9" s="3">
        <v>38873</v>
      </c>
      <c r="E9" s="3">
        <v>1539</v>
      </c>
      <c r="F9" s="3">
        <v>2431</v>
      </c>
      <c r="G9" s="3">
        <v>78</v>
      </c>
      <c r="H9" s="3">
        <v>35369</v>
      </c>
      <c r="I9"/>
      <c r="J9" s="3">
        <v>4032</v>
      </c>
      <c r="K9"/>
      <c r="L9" s="22">
        <v>2007</v>
      </c>
      <c r="M9" s="22"/>
      <c r="N9" s="3">
        <v>2574.1600199999998</v>
      </c>
      <c r="P9" s="3">
        <v>338.04511200000002</v>
      </c>
      <c r="Q9" s="12"/>
      <c r="R9" s="3">
        <v>147.14261009430075</v>
      </c>
      <c r="S9" s="12"/>
      <c r="T9" s="12"/>
    </row>
    <row r="10" spans="1:20" ht="13" x14ac:dyDescent="0.3">
      <c r="A10" s="22">
        <v>2008</v>
      </c>
      <c r="C10" s="3">
        <v>0</v>
      </c>
      <c r="D10" s="3">
        <v>2632</v>
      </c>
      <c r="E10" s="3">
        <v>0</v>
      </c>
      <c r="F10" s="3">
        <v>355</v>
      </c>
      <c r="G10" s="3">
        <v>4032</v>
      </c>
      <c r="H10" s="3">
        <v>2216</v>
      </c>
      <c r="I10"/>
      <c r="J10" s="3">
        <v>0</v>
      </c>
      <c r="K10"/>
      <c r="L10" s="22">
        <v>2008</v>
      </c>
      <c r="M10" s="22"/>
      <c r="N10" s="3">
        <v>2307.1732200000001</v>
      </c>
      <c r="P10" s="3">
        <v>351.47930400000001</v>
      </c>
      <c r="Q10" s="12"/>
      <c r="R10" s="3">
        <v>62.117490233333299</v>
      </c>
      <c r="S10" s="12"/>
      <c r="T10" s="12"/>
    </row>
    <row r="11" spans="1:20" ht="13" x14ac:dyDescent="0.3">
      <c r="A11" s="22">
        <v>2009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/>
      <c r="J11" s="3">
        <v>0</v>
      </c>
      <c r="K11"/>
      <c r="L11" s="22">
        <v>2009</v>
      </c>
      <c r="M11" s="22"/>
      <c r="N11" s="3">
        <v>2115.9766477028193</v>
      </c>
      <c r="P11" s="3">
        <v>406.86045899999999</v>
      </c>
      <c r="Q11" s="12"/>
      <c r="R11" s="3">
        <v>36.734951633333303</v>
      </c>
      <c r="S11" s="12"/>
      <c r="T11" s="12"/>
    </row>
    <row r="12" spans="1:20" ht="13" x14ac:dyDescent="0.3">
      <c r="A12" s="22">
        <v>2010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/>
      <c r="J12" s="3">
        <v>0</v>
      </c>
      <c r="K12"/>
      <c r="L12" s="22">
        <v>2010</v>
      </c>
      <c r="M12" s="22"/>
      <c r="N12" s="3">
        <v>2150.308</v>
      </c>
      <c r="P12" s="3">
        <v>382.34529450000002</v>
      </c>
      <c r="Q12" s="12"/>
      <c r="R12" s="3">
        <v>38.694193933333302</v>
      </c>
      <c r="S12" s="12"/>
      <c r="T12" s="12"/>
    </row>
    <row r="13" spans="1:20" ht="13" x14ac:dyDescent="0.3">
      <c r="A13" s="22">
        <v>2011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/>
      <c r="J13" s="3">
        <v>0</v>
      </c>
      <c r="K13"/>
      <c r="L13" s="22">
        <v>2011</v>
      </c>
      <c r="M13" s="22"/>
      <c r="N13" s="3">
        <v>2150.308</v>
      </c>
      <c r="O13" s="3"/>
      <c r="P13" s="3">
        <v>382.96821449999999</v>
      </c>
      <c r="Q13" s="12"/>
      <c r="R13" s="3">
        <v>41.203343500000003</v>
      </c>
      <c r="S13" s="12"/>
      <c r="T13" s="12"/>
    </row>
    <row r="14" spans="1:20" ht="13" x14ac:dyDescent="0.3">
      <c r="A14" s="22">
        <v>2012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J14" s="3">
        <v>0</v>
      </c>
      <c r="L14" s="22">
        <v>2012</v>
      </c>
      <c r="M14" s="22"/>
      <c r="N14" s="3">
        <v>2150.308</v>
      </c>
      <c r="O14" s="3"/>
      <c r="P14" s="3">
        <v>411.36675450000001</v>
      </c>
      <c r="Q14" s="12"/>
      <c r="R14" s="3">
        <v>39.707813900000005</v>
      </c>
      <c r="S14" s="12"/>
      <c r="T14" s="12"/>
    </row>
    <row r="15" spans="1:20" ht="12.75" customHeight="1" x14ac:dyDescent="0.3">
      <c r="A15" s="22">
        <v>2013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J15" s="3">
        <v>0</v>
      </c>
      <c r="K15" s="22"/>
      <c r="L15" s="22">
        <v>2013</v>
      </c>
      <c r="M15" s="3"/>
      <c r="N15" s="3">
        <v>2150.308</v>
      </c>
      <c r="P15" s="3">
        <v>451.923675</v>
      </c>
      <c r="Q15" s="12"/>
      <c r="R15" s="3">
        <v>40.890906600000001</v>
      </c>
      <c r="S15" s="12"/>
      <c r="T15" s="12"/>
    </row>
    <row r="16" spans="1:20" ht="12.75" customHeight="1" x14ac:dyDescent="0.3">
      <c r="A16" s="22">
        <v>2014</v>
      </c>
      <c r="C16" s="3">
        <f t="shared" ref="C16:H16" si="0">SUM(C89:C92)</f>
        <v>0</v>
      </c>
      <c r="D16" s="3">
        <f t="shared" si="0"/>
        <v>0</v>
      </c>
      <c r="E16" s="3">
        <f t="shared" si="0"/>
        <v>0</v>
      </c>
      <c r="F16" s="3">
        <f t="shared" si="0"/>
        <v>0</v>
      </c>
      <c r="G16" s="3">
        <f t="shared" si="0"/>
        <v>0</v>
      </c>
      <c r="H16" s="3">
        <f t="shared" si="0"/>
        <v>0</v>
      </c>
      <c r="J16" s="3">
        <f>J92</f>
        <v>0</v>
      </c>
      <c r="K16" s="22"/>
      <c r="L16" s="22">
        <v>2014</v>
      </c>
      <c r="M16" s="3"/>
      <c r="N16" s="3">
        <v>2150.308</v>
      </c>
      <c r="P16" s="3">
        <v>358.06938000000002</v>
      </c>
      <c r="Q16" s="12"/>
      <c r="R16" s="3">
        <v>14.684890899999999</v>
      </c>
      <c r="S16" s="12"/>
      <c r="T16" s="12"/>
    </row>
    <row r="17" spans="1:20" ht="13" x14ac:dyDescent="0.3">
      <c r="A17" s="22">
        <v>2015</v>
      </c>
      <c r="C17" s="3">
        <f t="shared" ref="C17:G17" si="1">SUM(C94:C97)</f>
        <v>0</v>
      </c>
      <c r="D17" s="3">
        <f t="shared" si="1"/>
        <v>0</v>
      </c>
      <c r="E17" s="3">
        <f t="shared" si="1"/>
        <v>0</v>
      </c>
      <c r="F17" s="3">
        <f t="shared" si="1"/>
        <v>0</v>
      </c>
      <c r="G17" s="3">
        <f t="shared" si="1"/>
        <v>0</v>
      </c>
      <c r="H17" s="3">
        <f>SUM(H94:H97)</f>
        <v>0</v>
      </c>
      <c r="J17" s="3">
        <f>J97</f>
        <v>0</v>
      </c>
      <c r="L17" s="22">
        <v>2015</v>
      </c>
      <c r="M17" s="3"/>
      <c r="N17" s="3">
        <v>2150.308</v>
      </c>
      <c r="P17" s="3">
        <v>318.99594000000002</v>
      </c>
      <c r="Q17" s="12"/>
      <c r="R17" s="3">
        <f>SUM(R94:R97)</f>
        <v>48.16500520000001</v>
      </c>
      <c r="S17" s="12"/>
      <c r="T17" s="12"/>
    </row>
    <row r="18" spans="1:20" ht="13" x14ac:dyDescent="0.3">
      <c r="A18" s="22">
        <v>2016</v>
      </c>
      <c r="C18" s="3">
        <f>SUM(C99:C102)</f>
        <v>0</v>
      </c>
      <c r="D18" s="3">
        <f t="shared" ref="D18:H18" si="2">SUM(D99:D102)</f>
        <v>0</v>
      </c>
      <c r="E18" s="3">
        <f t="shared" si="2"/>
        <v>0</v>
      </c>
      <c r="F18" s="3">
        <f t="shared" si="2"/>
        <v>0</v>
      </c>
      <c r="G18" s="3">
        <f t="shared" si="2"/>
        <v>0</v>
      </c>
      <c r="H18" s="3">
        <f t="shared" si="2"/>
        <v>0</v>
      </c>
      <c r="J18" s="3">
        <f>J102</f>
        <v>0</v>
      </c>
      <c r="L18" s="22">
        <v>2016</v>
      </c>
      <c r="M18" s="3"/>
      <c r="N18" s="3">
        <f>SUM(N99:N102)</f>
        <v>2150.308</v>
      </c>
      <c r="O18" s="3"/>
      <c r="P18" s="3">
        <v>356.63827350000003</v>
      </c>
      <c r="Q18" s="12"/>
      <c r="R18" s="3">
        <f t="shared" ref="R18" si="3">SUM(R99:R102)</f>
        <v>19.49810000000004</v>
      </c>
      <c r="S18" s="12"/>
      <c r="T18" s="12"/>
    </row>
    <row r="19" spans="1:20" ht="13" x14ac:dyDescent="0.3">
      <c r="A19" s="22">
        <v>2017</v>
      </c>
      <c r="C19" s="3">
        <f>SUM(C104:C107)</f>
        <v>0</v>
      </c>
      <c r="D19" s="3">
        <f t="shared" ref="D19:H19" si="4">SUM(D104:D107)</f>
        <v>0</v>
      </c>
      <c r="E19" s="3">
        <f t="shared" si="4"/>
        <v>0</v>
      </c>
      <c r="F19" s="3">
        <f t="shared" si="4"/>
        <v>0</v>
      </c>
      <c r="G19" s="3">
        <f t="shared" si="4"/>
        <v>0</v>
      </c>
      <c r="H19" s="3">
        <f t="shared" si="4"/>
        <v>0</v>
      </c>
      <c r="J19" s="3">
        <f>J107</f>
        <v>0</v>
      </c>
      <c r="K19" s="65"/>
      <c r="L19" s="22">
        <v>2017</v>
      </c>
      <c r="M19" s="57"/>
      <c r="N19" s="3">
        <f>SUM(N104:N107)</f>
        <v>2150.308</v>
      </c>
      <c r="O19" s="3"/>
      <c r="P19" s="3">
        <v>269.38767000000001</v>
      </c>
      <c r="Q19" s="12"/>
      <c r="R19" s="3">
        <f t="shared" ref="R19" si="5">SUM(R104:R107)</f>
        <v>19.383089999999999</v>
      </c>
      <c r="S19" s="12"/>
      <c r="T19" s="12"/>
    </row>
    <row r="20" spans="1:20" ht="13" x14ac:dyDescent="0.3">
      <c r="A20" s="22">
        <v>2018</v>
      </c>
      <c r="C20" s="3">
        <f>SUM(C109:C112)</f>
        <v>0</v>
      </c>
      <c r="D20" s="3">
        <f t="shared" ref="D20:H20" si="6">SUM(D109:D112)</f>
        <v>0</v>
      </c>
      <c r="E20" s="3">
        <f t="shared" si="6"/>
        <v>0</v>
      </c>
      <c r="F20" s="3">
        <f t="shared" si="6"/>
        <v>0</v>
      </c>
      <c r="G20" s="3">
        <f t="shared" si="6"/>
        <v>0</v>
      </c>
      <c r="H20" s="3">
        <f t="shared" si="6"/>
        <v>0</v>
      </c>
      <c r="J20" s="3">
        <f>J112</f>
        <v>0</v>
      </c>
      <c r="K20"/>
      <c r="L20" s="22">
        <v>2018</v>
      </c>
      <c r="M20" s="57"/>
      <c r="N20" s="3">
        <f t="shared" ref="N20" si="7">SUM(N109:N112)</f>
        <v>2150.308</v>
      </c>
      <c r="P20" s="3">
        <v>262.0499595</v>
      </c>
      <c r="R20" s="3">
        <v>2.5927552</v>
      </c>
    </row>
    <row r="21" spans="1:20" ht="13" x14ac:dyDescent="0.3">
      <c r="A21" s="22">
        <v>2019</v>
      </c>
      <c r="C21" s="3">
        <f t="shared" ref="C21:G21" si="8">SUM(C114:C117)</f>
        <v>0</v>
      </c>
      <c r="D21" s="3">
        <f t="shared" si="8"/>
        <v>0</v>
      </c>
      <c r="E21" s="3">
        <f t="shared" si="8"/>
        <v>0</v>
      </c>
      <c r="F21" s="3">
        <f t="shared" si="8"/>
        <v>0</v>
      </c>
      <c r="G21" s="3">
        <f t="shared" si="8"/>
        <v>0</v>
      </c>
      <c r="H21" s="3">
        <f t="shared" ref="H21" si="9">SUM(H114:H117)</f>
        <v>0</v>
      </c>
      <c r="J21" s="3">
        <f>SUM(J117)</f>
        <v>0</v>
      </c>
      <c r="K21"/>
      <c r="L21" s="22">
        <v>2019</v>
      </c>
      <c r="M21" s="57"/>
      <c r="N21" s="3">
        <f t="shared" ref="N21" si="10">SUM(N114:N117)</f>
        <v>2150.308</v>
      </c>
      <c r="O21" s="3"/>
      <c r="P21" s="3">
        <v>345.3952635</v>
      </c>
      <c r="Q21" s="3"/>
      <c r="R21" s="3">
        <v>2.5764699999999983</v>
      </c>
    </row>
    <row r="22" spans="1:20" ht="13" x14ac:dyDescent="0.3">
      <c r="A22" s="22">
        <v>2020</v>
      </c>
      <c r="C22" s="3">
        <f>SUM(C119:C122)</f>
        <v>0</v>
      </c>
      <c r="D22" s="3">
        <f t="shared" ref="D22:H22" si="11">SUM(D119:D122)</f>
        <v>0</v>
      </c>
      <c r="E22" s="3">
        <f t="shared" si="11"/>
        <v>0</v>
      </c>
      <c r="F22" s="3">
        <f t="shared" si="11"/>
        <v>0</v>
      </c>
      <c r="G22" s="3">
        <f t="shared" si="11"/>
        <v>0</v>
      </c>
      <c r="H22" s="3">
        <f t="shared" si="11"/>
        <v>0</v>
      </c>
      <c r="J22" s="3">
        <f>SUM(J122)</f>
        <v>0</v>
      </c>
      <c r="K22"/>
      <c r="L22" s="22">
        <v>2020</v>
      </c>
      <c r="M22" s="57"/>
      <c r="N22" s="3">
        <f t="shared" ref="N22" si="12">SUM(N119:N122)</f>
        <v>2150.308</v>
      </c>
      <c r="O22" s="3"/>
      <c r="P22" s="3">
        <v>345.3952635</v>
      </c>
      <c r="Q22" s="3"/>
      <c r="R22" s="3">
        <v>2.5764699999999983</v>
      </c>
    </row>
    <row r="23" spans="1:20" ht="12.75" customHeight="1" x14ac:dyDescent="0.25">
      <c r="A23" s="23"/>
      <c r="M23" s="3"/>
      <c r="N23" s="3"/>
      <c r="P23" s="3"/>
      <c r="R23" s="3"/>
    </row>
    <row r="24" spans="1:20" ht="12.75" customHeight="1" x14ac:dyDescent="0.3">
      <c r="A24" s="22" t="str">
        <f>'Olieforbrug, TJ'!A24</f>
        <v>Januar - august</v>
      </c>
      <c r="L24" s="22" t="str">
        <f>'Olieforbrug, TJ'!M24</f>
        <v>January -August</v>
      </c>
      <c r="M24" s="3"/>
      <c r="N24" s="3"/>
      <c r="P24" s="3"/>
      <c r="R24" s="3"/>
    </row>
    <row r="25" spans="1:20" ht="13" x14ac:dyDescent="0.3">
      <c r="A25" s="22">
        <f>'Olieforbrug, TJ'!A25</f>
        <v>2005</v>
      </c>
      <c r="C25" s="3">
        <f>SUM(C183:C190)</f>
        <v>0</v>
      </c>
      <c r="D25" s="3">
        <f t="shared" ref="D25:H25" si="13">SUM(D183:D190)</f>
        <v>24443</v>
      </c>
      <c r="E25" s="3">
        <f t="shared" si="13"/>
        <v>1427</v>
      </c>
      <c r="F25" s="3">
        <f t="shared" si="13"/>
        <v>1779</v>
      </c>
      <c r="G25" s="3">
        <f t="shared" si="13"/>
        <v>1543</v>
      </c>
      <c r="H25" s="3">
        <f t="shared" si="13"/>
        <v>23675</v>
      </c>
      <c r="J25" s="3">
        <f>SUM(J190)</f>
        <v>4140</v>
      </c>
      <c r="L25" s="22">
        <f>'Olieforbrug, TJ'!M25</f>
        <v>2005</v>
      </c>
      <c r="M25" s="3"/>
      <c r="N25" s="3">
        <f t="shared" ref="N25" si="14">SUM(N183:N190)</f>
        <v>1700.0925000000002</v>
      </c>
      <c r="O25" s="3"/>
      <c r="P25" s="3">
        <f t="shared" ref="P25" si="15">SUM(P183:P190)</f>
        <v>566.16700000000003</v>
      </c>
      <c r="Q25" s="3"/>
      <c r="R25" s="3">
        <f t="shared" ref="R25" si="16">SUM(R183:R190)</f>
        <v>202.66666666666669</v>
      </c>
    </row>
    <row r="26" spans="1:20" ht="13" x14ac:dyDescent="0.3">
      <c r="A26" s="22">
        <f>'Olieforbrug, TJ'!A26</f>
        <v>2006</v>
      </c>
      <c r="C26" s="3">
        <f>SUM(C196:C203)</f>
        <v>0</v>
      </c>
      <c r="D26" s="3">
        <f t="shared" ref="D26:H26" si="17">SUM(D196:D203)</f>
        <v>30787</v>
      </c>
      <c r="E26" s="3">
        <f t="shared" si="17"/>
        <v>0</v>
      </c>
      <c r="F26" s="3">
        <f t="shared" si="17"/>
        <v>2566</v>
      </c>
      <c r="G26" s="3">
        <f t="shared" si="17"/>
        <v>5653</v>
      </c>
      <c r="H26" s="3">
        <f t="shared" si="17"/>
        <v>28667</v>
      </c>
      <c r="J26" s="3">
        <f>SUM(J203)</f>
        <v>4140</v>
      </c>
      <c r="L26" s="22">
        <f>'Olieforbrug, TJ'!M26</f>
        <v>2006</v>
      </c>
      <c r="M26" s="3"/>
      <c r="N26" s="3">
        <f t="shared" ref="N26" si="18">SUM(N196:N203)</f>
        <v>1695.8326666666667</v>
      </c>
      <c r="O26" s="3"/>
      <c r="P26" s="3">
        <f t="shared" ref="P26" si="19">SUM(P196:P203)</f>
        <v>328.66561300000006</v>
      </c>
      <c r="Q26" s="3"/>
      <c r="R26" s="3">
        <f t="shared" ref="R26" si="20">SUM(R196:R203)</f>
        <v>248.13225640000002</v>
      </c>
    </row>
    <row r="27" spans="1:20" ht="13" x14ac:dyDescent="0.3">
      <c r="A27" s="22">
        <f>'Olieforbrug, TJ'!A27</f>
        <v>2007</v>
      </c>
      <c r="C27" s="3">
        <f>SUM(C209:C216)</f>
        <v>0</v>
      </c>
      <c r="D27" s="3">
        <f t="shared" ref="D27:H27" si="21">SUM(D209:D216)</f>
        <v>27039</v>
      </c>
      <c r="E27" s="3">
        <f t="shared" si="21"/>
        <v>1047</v>
      </c>
      <c r="F27" s="3">
        <f t="shared" si="21"/>
        <v>1776</v>
      </c>
      <c r="G27" s="3">
        <f t="shared" si="21"/>
        <v>-159</v>
      </c>
      <c r="H27" s="3">
        <f t="shared" si="21"/>
        <v>24232</v>
      </c>
      <c r="J27" s="3">
        <f>SUM(J216)</f>
        <v>4269</v>
      </c>
      <c r="L27" s="22">
        <f>'Olieforbrug, TJ'!M27</f>
        <v>2007</v>
      </c>
      <c r="M27" s="3"/>
      <c r="N27" s="3">
        <f t="shared" ref="N27" si="22">SUM(N209:N216)</f>
        <v>1716.1066800000003</v>
      </c>
      <c r="O27" s="3"/>
      <c r="P27" s="3">
        <f t="shared" ref="P27" si="23">SUM(P209:P216)</f>
        <v>225.36340799999999</v>
      </c>
      <c r="Q27" s="3"/>
      <c r="R27" s="3">
        <f t="shared" ref="R27" si="24">SUM(R209:R216)</f>
        <v>98.095073396200505</v>
      </c>
    </row>
    <row r="28" spans="1:20" ht="13" x14ac:dyDescent="0.3">
      <c r="A28" s="22">
        <f>'Olieforbrug, TJ'!A28</f>
        <v>2008</v>
      </c>
      <c r="C28" s="3">
        <f>SUM(C222:C229)</f>
        <v>0</v>
      </c>
      <c r="D28" s="3">
        <f t="shared" ref="D28:H28" si="25">SUM(D222:D229)</f>
        <v>2632</v>
      </c>
      <c r="E28" s="3">
        <f t="shared" si="25"/>
        <v>0</v>
      </c>
      <c r="F28" s="3">
        <f t="shared" si="25"/>
        <v>355</v>
      </c>
      <c r="G28" s="3">
        <f t="shared" si="25"/>
        <v>4032</v>
      </c>
      <c r="H28" s="3">
        <f t="shared" si="25"/>
        <v>2216</v>
      </c>
      <c r="J28" s="3">
        <f>SUM(J229)</f>
        <v>0</v>
      </c>
      <c r="L28" s="22">
        <f>'Olieforbrug, TJ'!M28</f>
        <v>2008</v>
      </c>
      <c r="M28" s="3"/>
      <c r="N28" s="3">
        <f t="shared" ref="N28" si="26">SUM(N222:N229)</f>
        <v>1538.1154800000002</v>
      </c>
      <c r="O28" s="3"/>
      <c r="P28" s="3">
        <f t="shared" ref="P28" si="27">SUM(P222:P229)</f>
        <v>234.319536</v>
      </c>
      <c r="Q28" s="3"/>
      <c r="R28" s="3">
        <f t="shared" ref="R28" si="28">SUM(R222:R229)</f>
        <v>41.411660155555531</v>
      </c>
    </row>
    <row r="29" spans="1:20" ht="13" x14ac:dyDescent="0.3">
      <c r="A29" s="22">
        <f>'Olieforbrug, TJ'!A29</f>
        <v>2009</v>
      </c>
      <c r="C29" s="3">
        <f>SUM(C235:C242)</f>
        <v>0</v>
      </c>
      <c r="D29" s="3">
        <f t="shared" ref="D29:H29" si="29">SUM(D235:D242)</f>
        <v>0</v>
      </c>
      <c r="E29" s="3">
        <f t="shared" si="29"/>
        <v>0</v>
      </c>
      <c r="F29" s="3">
        <f t="shared" si="29"/>
        <v>0</v>
      </c>
      <c r="G29" s="3">
        <f t="shared" si="29"/>
        <v>0</v>
      </c>
      <c r="H29" s="3">
        <f t="shared" si="29"/>
        <v>0</v>
      </c>
      <c r="J29" s="3">
        <f>SUM(J242)</f>
        <v>0</v>
      </c>
      <c r="L29" s="22">
        <f>'Olieforbrug, TJ'!M29</f>
        <v>2009</v>
      </c>
      <c r="M29" s="3"/>
      <c r="N29" s="3">
        <f t="shared" ref="N29" si="30">SUM(N235:N242)</f>
        <v>1410.6510984685463</v>
      </c>
      <c r="O29" s="3"/>
      <c r="P29" s="3">
        <f t="shared" ref="P29" si="31">SUM(P235:P242)</f>
        <v>271.24030599999998</v>
      </c>
      <c r="Q29" s="3"/>
      <c r="R29" s="3">
        <f t="shared" ref="R29" si="32">SUM(R235:R242)</f>
        <v>24.489967755555536</v>
      </c>
    </row>
    <row r="30" spans="1:20" ht="13" x14ac:dyDescent="0.3">
      <c r="A30" s="22">
        <f>'Olieforbrug, TJ'!A30</f>
        <v>2010</v>
      </c>
      <c r="C30" s="3">
        <f>SUM(C248:C255)</f>
        <v>0</v>
      </c>
      <c r="D30" s="3">
        <f t="shared" ref="D30:H30" si="33">SUM(D248:D255)</f>
        <v>0</v>
      </c>
      <c r="E30" s="3">
        <f t="shared" si="33"/>
        <v>0</v>
      </c>
      <c r="F30" s="3">
        <f t="shared" si="33"/>
        <v>0</v>
      </c>
      <c r="G30" s="3">
        <f t="shared" si="33"/>
        <v>0</v>
      </c>
      <c r="H30" s="3">
        <f t="shared" si="33"/>
        <v>0</v>
      </c>
      <c r="J30" s="3">
        <f>SUM(J255)</f>
        <v>0</v>
      </c>
      <c r="L30" s="22">
        <f>'Olieforbrug, TJ'!M30</f>
        <v>2010</v>
      </c>
      <c r="M30" s="3"/>
      <c r="N30" s="3">
        <f t="shared" ref="N30" si="34">SUM(N248:N255)</f>
        <v>1433.5386666666668</v>
      </c>
      <c r="O30" s="3"/>
      <c r="P30" s="3">
        <f t="shared" ref="P30" si="35">SUM(P248:P255)</f>
        <v>254.896863</v>
      </c>
      <c r="Q30" s="3"/>
      <c r="R30" s="3">
        <f t="shared" ref="R30" si="36">SUM(R248:R255)</f>
        <v>25.796129288888867</v>
      </c>
    </row>
    <row r="31" spans="1:20" ht="13" x14ac:dyDescent="0.3">
      <c r="A31" s="22">
        <f>'Olieforbrug, TJ'!A31</f>
        <v>2011</v>
      </c>
      <c r="C31" s="3">
        <f>SUM(C261:C268)</f>
        <v>0</v>
      </c>
      <c r="D31" s="3">
        <f t="shared" ref="D31:H31" si="37">SUM(D261:D268)</f>
        <v>0</v>
      </c>
      <c r="E31" s="3">
        <f t="shared" si="37"/>
        <v>0</v>
      </c>
      <c r="F31" s="3">
        <f t="shared" si="37"/>
        <v>0</v>
      </c>
      <c r="G31" s="3">
        <f t="shared" si="37"/>
        <v>0</v>
      </c>
      <c r="H31" s="3">
        <f t="shared" si="37"/>
        <v>0</v>
      </c>
      <c r="J31" s="3">
        <f>SUM(J268)</f>
        <v>0</v>
      </c>
      <c r="L31" s="22">
        <f>'Olieforbrug, TJ'!M31</f>
        <v>2011</v>
      </c>
      <c r="M31" s="3"/>
      <c r="N31" s="3">
        <f t="shared" ref="N31" si="38">SUM(N261:N268)</f>
        <v>1433.5386666666668</v>
      </c>
      <c r="O31" s="3"/>
      <c r="P31" s="3">
        <f t="shared" ref="P31" si="39">SUM(P261:P268)</f>
        <v>255.31214300000005</v>
      </c>
      <c r="Q31" s="3"/>
      <c r="R31" s="3">
        <f t="shared" ref="R31" si="40">SUM(R261:R268)</f>
        <v>27.468895666666668</v>
      </c>
    </row>
    <row r="32" spans="1:20" ht="13" x14ac:dyDescent="0.3">
      <c r="A32" s="22">
        <f>'Olieforbrug, TJ'!A32</f>
        <v>2012</v>
      </c>
      <c r="C32" s="3">
        <f>SUM(C274:C281)</f>
        <v>0</v>
      </c>
      <c r="D32" s="3">
        <f t="shared" ref="D32:H32" si="41">SUM(D274:D281)</f>
        <v>0</v>
      </c>
      <c r="E32" s="3">
        <f t="shared" si="41"/>
        <v>0</v>
      </c>
      <c r="F32" s="3">
        <f t="shared" si="41"/>
        <v>0</v>
      </c>
      <c r="G32" s="3">
        <f t="shared" si="41"/>
        <v>0</v>
      </c>
      <c r="H32" s="3">
        <f t="shared" si="41"/>
        <v>0</v>
      </c>
      <c r="J32" s="3">
        <f>SUM(J281)</f>
        <v>0</v>
      </c>
      <c r="L32" s="22">
        <f>'Olieforbrug, TJ'!M32</f>
        <v>2012</v>
      </c>
      <c r="M32" s="3"/>
      <c r="N32" s="3">
        <f t="shared" ref="N32" si="42">SUM(N274:N281)</f>
        <v>1433.5386666666668</v>
      </c>
      <c r="O32" s="3"/>
      <c r="P32" s="3">
        <f t="shared" ref="P32" si="43">SUM(P274:P281)</f>
        <v>274.24450299999995</v>
      </c>
      <c r="Q32" s="3"/>
      <c r="R32" s="3">
        <f t="shared" ref="R32" si="44">SUM(R274:R281)</f>
        <v>26.471875933333337</v>
      </c>
    </row>
    <row r="33" spans="1:19" ht="13" x14ac:dyDescent="0.3">
      <c r="A33" s="22">
        <f>'Olieforbrug, TJ'!A33</f>
        <v>2013</v>
      </c>
      <c r="C33" s="3">
        <f>SUM(C287:C294)</f>
        <v>0</v>
      </c>
      <c r="D33" s="3">
        <f t="shared" ref="D33:H33" si="45">SUM(D287:D294)</f>
        <v>0</v>
      </c>
      <c r="E33" s="3">
        <f t="shared" si="45"/>
        <v>0</v>
      </c>
      <c r="F33" s="3">
        <f t="shared" si="45"/>
        <v>0</v>
      </c>
      <c r="G33" s="3">
        <f t="shared" si="45"/>
        <v>0</v>
      </c>
      <c r="H33" s="3">
        <f t="shared" si="45"/>
        <v>0</v>
      </c>
      <c r="J33" s="3">
        <f>SUM(J294)</f>
        <v>0</v>
      </c>
      <c r="L33" s="22">
        <f>'Olieforbrug, TJ'!M33</f>
        <v>2013</v>
      </c>
      <c r="M33" s="3"/>
      <c r="N33" s="3">
        <f t="shared" ref="N33" si="46">SUM(N287:N294)</f>
        <v>1433.5386666666668</v>
      </c>
      <c r="O33" s="3"/>
      <c r="P33" s="3">
        <f t="shared" ref="P33" si="47">SUM(P287:P294)</f>
        <v>301.28244999999998</v>
      </c>
      <c r="Q33" s="3"/>
      <c r="R33" s="3">
        <f t="shared" ref="R33" si="48">SUM(R287:R294)</f>
        <v>27.260604400000002</v>
      </c>
    </row>
    <row r="34" spans="1:19" ht="13" x14ac:dyDescent="0.3">
      <c r="A34" s="22">
        <f>'Olieforbrug, TJ'!A34</f>
        <v>2014</v>
      </c>
      <c r="C34" s="3">
        <f>SUM(C300:C307)</f>
        <v>0</v>
      </c>
      <c r="D34" s="3">
        <f t="shared" ref="D34:H34" si="49">SUM(D300:D307)</f>
        <v>0</v>
      </c>
      <c r="E34" s="3">
        <f t="shared" si="49"/>
        <v>0</v>
      </c>
      <c r="F34" s="3">
        <f t="shared" si="49"/>
        <v>0</v>
      </c>
      <c r="G34" s="3">
        <f t="shared" si="49"/>
        <v>0</v>
      </c>
      <c r="H34" s="3">
        <f t="shared" si="49"/>
        <v>0</v>
      </c>
      <c r="J34" s="3">
        <f>SUM(J307)</f>
        <v>0</v>
      </c>
      <c r="L34" s="22">
        <f>'Olieforbrug, TJ'!M34</f>
        <v>2014</v>
      </c>
      <c r="M34" s="3"/>
      <c r="N34" s="3">
        <f t="shared" ref="N34" si="50">SUM(N300:N307)</f>
        <v>1433.5386666666668</v>
      </c>
      <c r="O34" s="3"/>
      <c r="P34" s="3">
        <f t="shared" ref="P34" si="51">SUM(P300:P307)</f>
        <v>238.71292</v>
      </c>
      <c r="Q34" s="3"/>
      <c r="R34" s="3">
        <f t="shared" ref="R34" si="52">SUM(R300:R307)</f>
        <v>9.7899272666666679</v>
      </c>
    </row>
    <row r="35" spans="1:19" ht="13" x14ac:dyDescent="0.3">
      <c r="A35" s="22">
        <f>'Olieforbrug, TJ'!A35</f>
        <v>2015</v>
      </c>
      <c r="C35" s="3">
        <f>SUM(C313:C320)</f>
        <v>0</v>
      </c>
      <c r="D35" s="3">
        <f t="shared" ref="D35:H35" si="53">SUM(D313:D320)</f>
        <v>0</v>
      </c>
      <c r="E35" s="3">
        <f t="shared" si="53"/>
        <v>0</v>
      </c>
      <c r="F35" s="3">
        <f t="shared" si="53"/>
        <v>0</v>
      </c>
      <c r="G35" s="3">
        <f t="shared" si="53"/>
        <v>0</v>
      </c>
      <c r="H35" s="3">
        <f t="shared" si="53"/>
        <v>0</v>
      </c>
      <c r="J35" s="3">
        <f>SUM(J320)</f>
        <v>0</v>
      </c>
      <c r="L35" s="22">
        <f>'Olieforbrug, TJ'!M35</f>
        <v>2015</v>
      </c>
      <c r="M35" s="3"/>
      <c r="N35" s="3">
        <f t="shared" ref="N35" si="54">SUM(N313:N320)</f>
        <v>1433.5386666666668</v>
      </c>
      <c r="O35" s="3"/>
      <c r="P35" s="3">
        <f t="shared" ref="P35" si="55">SUM(P313:P320)</f>
        <v>212.66396000000003</v>
      </c>
      <c r="Q35" s="3"/>
      <c r="R35" s="3">
        <f t="shared" ref="R35" si="56">SUM(R313:R320)</f>
        <v>32.110003466666676</v>
      </c>
    </row>
    <row r="36" spans="1:19" ht="13" x14ac:dyDescent="0.3">
      <c r="A36" s="22">
        <f>'Olieforbrug, TJ'!A36</f>
        <v>2016</v>
      </c>
      <c r="C36" s="3">
        <f>SUM(C326:C333)</f>
        <v>0</v>
      </c>
      <c r="D36" s="3">
        <f t="shared" ref="D36:H36" si="57">SUM(D326:D333)</f>
        <v>0</v>
      </c>
      <c r="E36" s="3">
        <f t="shared" si="57"/>
        <v>0</v>
      </c>
      <c r="F36" s="3">
        <f t="shared" si="57"/>
        <v>0</v>
      </c>
      <c r="G36" s="3">
        <f t="shared" si="57"/>
        <v>0</v>
      </c>
      <c r="H36" s="3">
        <f t="shared" si="57"/>
        <v>0</v>
      </c>
      <c r="J36" s="3">
        <f>SUM(J333)</f>
        <v>0</v>
      </c>
      <c r="L36" s="22">
        <f>'Olieforbrug, TJ'!M36</f>
        <v>2016</v>
      </c>
      <c r="M36" s="3"/>
      <c r="N36" s="3">
        <f t="shared" ref="N36" si="58">SUM(N326:N333)</f>
        <v>1433.5386666666668</v>
      </c>
      <c r="O36" s="3"/>
      <c r="P36" s="3">
        <f t="shared" ref="P36" si="59">SUM(P326:P333)</f>
        <v>237.758849</v>
      </c>
      <c r="Q36" s="3"/>
      <c r="R36" s="3">
        <f t="shared" ref="R36" si="60">SUM(R326:R333)</f>
        <v>12.998733333333361</v>
      </c>
    </row>
    <row r="37" spans="1:19" ht="13" x14ac:dyDescent="0.3">
      <c r="A37" s="22">
        <f>'Olieforbrug, TJ'!A37</f>
        <v>2017</v>
      </c>
      <c r="C37" s="3">
        <f>SUM(C339:C346)</f>
        <v>0</v>
      </c>
      <c r="D37" s="3">
        <f t="shared" ref="D37:H37" si="61">SUM(D339:D346)</f>
        <v>0</v>
      </c>
      <c r="E37" s="3">
        <f t="shared" si="61"/>
        <v>0</v>
      </c>
      <c r="F37" s="3">
        <f t="shared" si="61"/>
        <v>0</v>
      </c>
      <c r="G37" s="3">
        <f t="shared" si="61"/>
        <v>0</v>
      </c>
      <c r="H37" s="3">
        <f t="shared" si="61"/>
        <v>0</v>
      </c>
      <c r="J37" s="3">
        <f>SUM(J346)</f>
        <v>0</v>
      </c>
      <c r="L37" s="22">
        <f>'Olieforbrug, TJ'!M37</f>
        <v>2017</v>
      </c>
      <c r="M37" s="3"/>
      <c r="N37" s="3">
        <f t="shared" ref="N37" si="62">SUM(N339:N346)</f>
        <v>1433.5386666666668</v>
      </c>
      <c r="O37" s="3"/>
      <c r="P37" s="3">
        <f t="shared" ref="P37" si="63">SUM(P339:P346)</f>
        <v>179.59177999999997</v>
      </c>
      <c r="Q37" s="3"/>
      <c r="R37" s="3">
        <f t="shared" ref="R37" si="64">SUM(R339:R346)</f>
        <v>12.92206</v>
      </c>
    </row>
    <row r="38" spans="1:19" ht="13" x14ac:dyDescent="0.3">
      <c r="A38" s="22">
        <f>'Olieforbrug, TJ'!A38</f>
        <v>2018</v>
      </c>
      <c r="C38" s="3">
        <f>SUM(C352:C359)</f>
        <v>0</v>
      </c>
      <c r="D38" s="3">
        <f t="shared" ref="D38:H38" si="65">SUM(D352:D359)</f>
        <v>0</v>
      </c>
      <c r="E38" s="3">
        <f t="shared" si="65"/>
        <v>0</v>
      </c>
      <c r="F38" s="3">
        <f t="shared" si="65"/>
        <v>0</v>
      </c>
      <c r="G38" s="3">
        <f t="shared" si="65"/>
        <v>0</v>
      </c>
      <c r="H38" s="3">
        <f t="shared" si="65"/>
        <v>0</v>
      </c>
      <c r="J38" s="3">
        <f>SUM(J359)</f>
        <v>0</v>
      </c>
      <c r="L38" s="22">
        <f>'Olieforbrug, TJ'!M38</f>
        <v>2018</v>
      </c>
      <c r="M38" s="3"/>
      <c r="N38" s="3">
        <f t="shared" ref="N38" si="66">SUM(N352:N359)</f>
        <v>1433.5386666666668</v>
      </c>
      <c r="O38" s="3"/>
      <c r="P38" s="3">
        <f t="shared" ref="P38" si="67">SUM(P352:P359)</f>
        <v>174.699973</v>
      </c>
      <c r="Q38" s="3"/>
      <c r="R38" s="3">
        <f t="shared" ref="R38" si="68">SUM(R352:R359)</f>
        <v>1.7285034666666641</v>
      </c>
    </row>
    <row r="39" spans="1:19" ht="13" x14ac:dyDescent="0.3">
      <c r="A39" s="22">
        <f>'Olieforbrug, TJ'!A39</f>
        <v>2019</v>
      </c>
      <c r="C39" s="3">
        <f>SUM(C365:C372)</f>
        <v>0</v>
      </c>
      <c r="D39" s="3">
        <f t="shared" ref="D39:H39" si="69">SUM(D365:D372)</f>
        <v>0</v>
      </c>
      <c r="E39" s="3">
        <f t="shared" si="69"/>
        <v>0</v>
      </c>
      <c r="F39" s="3">
        <f t="shared" si="69"/>
        <v>0</v>
      </c>
      <c r="G39" s="3">
        <f t="shared" si="69"/>
        <v>0</v>
      </c>
      <c r="H39" s="3">
        <f t="shared" si="69"/>
        <v>0</v>
      </c>
      <c r="J39" s="3">
        <f>SUM(J372)</f>
        <v>0</v>
      </c>
      <c r="L39" s="22">
        <f>'Olieforbrug, TJ'!M39</f>
        <v>2019</v>
      </c>
      <c r="M39" s="3"/>
      <c r="N39" s="3">
        <f t="shared" ref="N39" si="70">SUM(N365:N372)</f>
        <v>1433.5386666666668</v>
      </c>
      <c r="O39" s="3"/>
      <c r="P39" s="3">
        <f t="shared" ref="P39" si="71">SUM(P365:P372)</f>
        <v>230.26350900000006</v>
      </c>
      <c r="Q39" s="3"/>
      <c r="R39" s="3">
        <f t="shared" ref="R39" si="72">SUM(R365:R372)</f>
        <v>1.7176466666666639</v>
      </c>
    </row>
    <row r="40" spans="1:19" ht="13" x14ac:dyDescent="0.3">
      <c r="A40" s="22">
        <f>'Olieforbrug, TJ'!A40</f>
        <v>2020</v>
      </c>
      <c r="C40" s="3">
        <f>SUM(C378:C385)</f>
        <v>0</v>
      </c>
      <c r="D40" s="3">
        <f t="shared" ref="D40:H40" si="73">SUM(D378:D385)</f>
        <v>0</v>
      </c>
      <c r="E40" s="3">
        <f t="shared" si="73"/>
        <v>0</v>
      </c>
      <c r="F40" s="3">
        <f t="shared" si="73"/>
        <v>0</v>
      </c>
      <c r="G40" s="3">
        <f t="shared" si="73"/>
        <v>0</v>
      </c>
      <c r="H40" s="3">
        <f t="shared" si="73"/>
        <v>0</v>
      </c>
      <c r="J40" s="3">
        <f>SUM(J385)</f>
        <v>0</v>
      </c>
      <c r="L40" s="22">
        <f>'Olieforbrug, TJ'!M40</f>
        <v>2020</v>
      </c>
      <c r="M40" s="3"/>
      <c r="N40" s="3">
        <f t="shared" ref="N40" si="74">SUM(N378:N385)</f>
        <v>1433.5386666666668</v>
      </c>
      <c r="O40" s="3"/>
      <c r="P40" s="3">
        <f t="shared" ref="P40" si="75">SUM(P378:P385)</f>
        <v>230.26350900000006</v>
      </c>
      <c r="Q40" s="3"/>
      <c r="R40" s="3">
        <f t="shared" ref="R40" si="76">SUM(R378:R385)</f>
        <v>1.7176466666666639</v>
      </c>
    </row>
    <row r="41" spans="1:19" ht="13" x14ac:dyDescent="0.3">
      <c r="A41" s="22">
        <f>'Olieforbrug, TJ'!A41</f>
        <v>2021</v>
      </c>
      <c r="C41" s="3">
        <f>SUM(C391:C398)</f>
        <v>0</v>
      </c>
      <c r="D41" s="3">
        <f t="shared" ref="D41:H41" si="77">SUM(D391:D398)</f>
        <v>0</v>
      </c>
      <c r="E41" s="3">
        <f t="shared" si="77"/>
        <v>0</v>
      </c>
      <c r="F41" s="3">
        <f t="shared" si="77"/>
        <v>0</v>
      </c>
      <c r="G41" s="3">
        <f t="shared" si="77"/>
        <v>0</v>
      </c>
      <c r="H41" s="3">
        <f t="shared" si="77"/>
        <v>0</v>
      </c>
      <c r="J41" s="3">
        <f>SUM(J398)</f>
        <v>0</v>
      </c>
      <c r="L41" s="22">
        <f>'Olieforbrug, TJ'!M41</f>
        <v>2021</v>
      </c>
      <c r="M41" s="3"/>
      <c r="N41" s="3">
        <f t="shared" ref="N41" si="78">SUM(N391:N398)</f>
        <v>1433.5386666666668</v>
      </c>
      <c r="O41" s="3"/>
      <c r="P41" s="3">
        <f t="shared" ref="P41" si="79">SUM(P391:P398)</f>
        <v>230.26350900000006</v>
      </c>
      <c r="Q41" s="3"/>
      <c r="R41" s="3">
        <f t="shared" ref="R41" si="80">SUM(R391:R398)</f>
        <v>1.7176466666666639</v>
      </c>
    </row>
    <row r="42" spans="1:19" ht="13" x14ac:dyDescent="0.3">
      <c r="A42" s="22"/>
      <c r="L42" s="22"/>
      <c r="M42" s="3"/>
      <c r="N42" s="3"/>
      <c r="O42" s="3"/>
      <c r="P42" s="3"/>
      <c r="Q42" s="3"/>
      <c r="R42" s="3"/>
      <c r="S42" s="3"/>
    </row>
    <row r="43" spans="1:19" ht="13.5" thickBot="1" x14ac:dyDescent="0.35">
      <c r="A43" s="2"/>
      <c r="C43" s="25"/>
      <c r="D43" s="25"/>
      <c r="E43" s="25"/>
      <c r="F43" s="25"/>
      <c r="G43" s="25"/>
      <c r="H43" s="25"/>
      <c r="J43" s="25"/>
      <c r="K43"/>
      <c r="L43" s="2"/>
      <c r="M43" s="22"/>
      <c r="N43" s="25"/>
      <c r="P43" s="25"/>
      <c r="R43" s="25"/>
    </row>
    <row r="44" spans="1:19" ht="13" x14ac:dyDescent="0.3">
      <c r="A44" s="23" t="s">
        <v>40</v>
      </c>
      <c r="C44" s="3">
        <v>0</v>
      </c>
      <c r="D44" s="3">
        <v>8987</v>
      </c>
      <c r="E44" s="3">
        <v>350</v>
      </c>
      <c r="F44" s="3">
        <v>527</v>
      </c>
      <c r="G44" s="3">
        <v>1152</v>
      </c>
      <c r="H44" s="3">
        <v>9772</v>
      </c>
      <c r="I44"/>
      <c r="J44" s="3">
        <v>4531</v>
      </c>
      <c r="L44" s="26" t="s">
        <v>61</v>
      </c>
      <c r="M44" s="22"/>
      <c r="N44" s="3">
        <v>637.53468750000002</v>
      </c>
      <c r="P44" s="3">
        <v>212.31262500000003</v>
      </c>
      <c r="R44" s="3">
        <v>76</v>
      </c>
    </row>
    <row r="45" spans="1:19" ht="13" x14ac:dyDescent="0.3">
      <c r="A45" s="23" t="s">
        <v>41</v>
      </c>
      <c r="C45" s="3">
        <v>0</v>
      </c>
      <c r="D45" s="3">
        <v>9064</v>
      </c>
      <c r="E45" s="3">
        <v>685</v>
      </c>
      <c r="F45" s="3">
        <v>671</v>
      </c>
      <c r="G45" s="3">
        <v>417</v>
      </c>
      <c r="H45" s="3">
        <v>8396</v>
      </c>
      <c r="I45"/>
      <c r="J45" s="3">
        <v>4114</v>
      </c>
      <c r="L45" s="26" t="s">
        <v>62</v>
      </c>
      <c r="M45" s="22"/>
      <c r="N45" s="3">
        <v>637.53468750000002</v>
      </c>
      <c r="P45" s="3">
        <v>212.31262500000003</v>
      </c>
      <c r="R45" s="3">
        <v>76</v>
      </c>
    </row>
    <row r="46" spans="1:19" ht="13" x14ac:dyDescent="0.3">
      <c r="A46" s="23" t="s">
        <v>42</v>
      </c>
      <c r="C46" s="3">
        <v>0</v>
      </c>
      <c r="D46" s="3">
        <v>9490</v>
      </c>
      <c r="E46" s="3">
        <v>564</v>
      </c>
      <c r="F46" s="3">
        <v>755</v>
      </c>
      <c r="G46" s="3">
        <v>154</v>
      </c>
      <c r="H46" s="3">
        <v>8478</v>
      </c>
      <c r="I46"/>
      <c r="J46" s="3">
        <v>3960</v>
      </c>
      <c r="L46" s="26" t="s">
        <v>63</v>
      </c>
      <c r="M46" s="22"/>
      <c r="N46" s="3">
        <v>637.53468750000002</v>
      </c>
      <c r="P46" s="3">
        <v>212.31262500000003</v>
      </c>
      <c r="R46" s="3">
        <v>76</v>
      </c>
    </row>
    <row r="47" spans="1:19" ht="13" x14ac:dyDescent="0.3">
      <c r="A47" s="23" t="s">
        <v>43</v>
      </c>
      <c r="C47" s="3">
        <v>0</v>
      </c>
      <c r="D47" s="3">
        <v>8985</v>
      </c>
      <c r="E47" s="3">
        <v>287</v>
      </c>
      <c r="F47" s="3">
        <v>509</v>
      </c>
      <c r="G47" s="3">
        <v>-5833</v>
      </c>
      <c r="H47" s="3">
        <v>8318</v>
      </c>
      <c r="I47"/>
      <c r="J47" s="3">
        <v>9793</v>
      </c>
      <c r="L47" s="26" t="s">
        <v>64</v>
      </c>
      <c r="M47" s="22"/>
      <c r="N47" s="3">
        <v>637.53468750000002</v>
      </c>
      <c r="P47" s="3">
        <v>212.31262500000003</v>
      </c>
      <c r="R47" s="3">
        <v>76</v>
      </c>
    </row>
    <row r="48" spans="1:19" ht="13" x14ac:dyDescent="0.3">
      <c r="A48" s="23"/>
      <c r="I48"/>
      <c r="M48" s="22"/>
      <c r="N48" s="3"/>
      <c r="P48" s="3"/>
      <c r="R48" s="3"/>
    </row>
    <row r="49" spans="1:18" ht="13" x14ac:dyDescent="0.3">
      <c r="A49" s="23" t="s">
        <v>44</v>
      </c>
      <c r="C49" s="3">
        <v>0</v>
      </c>
      <c r="D49" s="3">
        <v>12194</v>
      </c>
      <c r="E49" s="3">
        <v>0</v>
      </c>
      <c r="F49" s="3">
        <v>858</v>
      </c>
      <c r="G49" s="3">
        <v>4943</v>
      </c>
      <c r="H49" s="3">
        <v>12263</v>
      </c>
      <c r="I49"/>
      <c r="J49" s="3">
        <v>4850</v>
      </c>
      <c r="L49" s="26" t="s">
        <v>81</v>
      </c>
      <c r="M49" s="22"/>
      <c r="N49" s="3">
        <v>635.93724999999995</v>
      </c>
      <c r="P49" s="3">
        <v>123.249604875</v>
      </c>
      <c r="R49" s="3">
        <v>93.049596150000013</v>
      </c>
    </row>
    <row r="50" spans="1:18" ht="13" x14ac:dyDescent="0.3">
      <c r="A50" s="23" t="s">
        <v>45</v>
      </c>
      <c r="C50" s="3">
        <v>0</v>
      </c>
      <c r="D50" s="3">
        <v>12201</v>
      </c>
      <c r="E50" s="3">
        <v>0</v>
      </c>
      <c r="F50" s="3">
        <v>1127</v>
      </c>
      <c r="G50" s="3">
        <v>46</v>
      </c>
      <c r="H50" s="3">
        <v>10897</v>
      </c>
      <c r="I50"/>
      <c r="J50" s="3">
        <v>4804</v>
      </c>
      <c r="L50" s="26" t="s">
        <v>82</v>
      </c>
      <c r="M50" s="22"/>
      <c r="N50" s="3">
        <v>635.93724999999995</v>
      </c>
      <c r="P50" s="3">
        <v>123.249604875</v>
      </c>
      <c r="R50" s="3">
        <v>93.049596150000013</v>
      </c>
    </row>
    <row r="51" spans="1:18" ht="13" x14ac:dyDescent="0.3">
      <c r="A51" s="23" t="s">
        <v>46</v>
      </c>
      <c r="C51" s="3">
        <v>0</v>
      </c>
      <c r="D51" s="3">
        <v>8875</v>
      </c>
      <c r="E51" s="3">
        <v>0</v>
      </c>
      <c r="F51" s="3">
        <v>727</v>
      </c>
      <c r="G51" s="3">
        <v>779</v>
      </c>
      <c r="H51" s="3">
        <v>8049</v>
      </c>
      <c r="I51"/>
      <c r="J51" s="3">
        <v>4025</v>
      </c>
      <c r="L51" s="26" t="s">
        <v>83</v>
      </c>
      <c r="M51" s="22"/>
      <c r="N51" s="3">
        <v>635.93724999999995</v>
      </c>
      <c r="P51" s="3">
        <v>123.249604875</v>
      </c>
      <c r="R51" s="3">
        <v>93.049596150000013</v>
      </c>
    </row>
    <row r="52" spans="1:18" ht="13" x14ac:dyDescent="0.3">
      <c r="A52" s="23" t="s">
        <v>47</v>
      </c>
      <c r="C52" s="3">
        <v>0</v>
      </c>
      <c r="D52" s="3">
        <v>8985</v>
      </c>
      <c r="E52" s="3">
        <v>0</v>
      </c>
      <c r="F52" s="3">
        <v>509</v>
      </c>
      <c r="G52" s="3">
        <v>-85</v>
      </c>
      <c r="H52" s="3">
        <v>8309</v>
      </c>
      <c r="I52"/>
      <c r="J52" s="3">
        <v>4110</v>
      </c>
      <c r="L52" s="26" t="s">
        <v>84</v>
      </c>
      <c r="M52" s="22"/>
      <c r="N52" s="3">
        <v>635.93724999999995</v>
      </c>
      <c r="P52" s="3">
        <v>123.249604875</v>
      </c>
      <c r="R52" s="3">
        <v>93.049596150000013</v>
      </c>
    </row>
    <row r="53" spans="1:18" ht="13" x14ac:dyDescent="0.3">
      <c r="A53" s="23"/>
      <c r="I53"/>
      <c r="M53" s="22"/>
      <c r="N53" s="3"/>
      <c r="P53" s="3"/>
      <c r="R53" s="3"/>
    </row>
    <row r="54" spans="1:18" ht="13" x14ac:dyDescent="0.3">
      <c r="A54" s="23" t="s">
        <v>48</v>
      </c>
      <c r="C54" s="3">
        <v>0</v>
      </c>
      <c r="D54" s="3">
        <v>10778</v>
      </c>
      <c r="E54" s="3">
        <v>350</v>
      </c>
      <c r="F54" s="3">
        <v>527</v>
      </c>
      <c r="G54" s="3">
        <v>-237</v>
      </c>
      <c r="H54" s="3">
        <v>9664</v>
      </c>
      <c r="I54"/>
      <c r="J54" s="3">
        <v>4347</v>
      </c>
      <c r="L54" s="26" t="s">
        <v>85</v>
      </c>
      <c r="M54" s="22"/>
      <c r="N54" s="3">
        <v>643.54000499999995</v>
      </c>
      <c r="P54" s="3">
        <v>84.511278000000004</v>
      </c>
      <c r="R54" s="3">
        <v>36.785652523575187</v>
      </c>
    </row>
    <row r="55" spans="1:18" ht="13" x14ac:dyDescent="0.3">
      <c r="A55" s="23" t="s">
        <v>49</v>
      </c>
      <c r="C55" s="3">
        <v>0</v>
      </c>
      <c r="D55" s="3">
        <v>10279</v>
      </c>
      <c r="E55" s="3">
        <v>490</v>
      </c>
      <c r="F55" s="3">
        <v>768</v>
      </c>
      <c r="G55" s="3">
        <v>-35</v>
      </c>
      <c r="H55" s="3">
        <v>9161</v>
      </c>
      <c r="I55"/>
      <c r="J55" s="3">
        <v>4382</v>
      </c>
      <c r="L55" s="26" t="s">
        <v>86</v>
      </c>
      <c r="M55" s="22"/>
      <c r="N55" s="3">
        <v>643.54000499999995</v>
      </c>
      <c r="P55" s="3">
        <v>84.511278000000004</v>
      </c>
      <c r="R55" s="3">
        <v>36.785652523575187</v>
      </c>
    </row>
    <row r="56" spans="1:18" ht="13" x14ac:dyDescent="0.3">
      <c r="A56" s="23" t="s">
        <v>50</v>
      </c>
      <c r="C56" s="3">
        <v>0</v>
      </c>
      <c r="D56" s="3">
        <v>8578</v>
      </c>
      <c r="E56" s="3">
        <v>412</v>
      </c>
      <c r="F56" s="3">
        <v>627</v>
      </c>
      <c r="G56" s="3">
        <v>209</v>
      </c>
      <c r="H56" s="3">
        <v>7948</v>
      </c>
      <c r="I56"/>
      <c r="J56" s="3">
        <v>4173</v>
      </c>
      <c r="L56" s="26" t="s">
        <v>87</v>
      </c>
      <c r="M56" s="22"/>
      <c r="N56" s="3">
        <v>643.54000499999995</v>
      </c>
      <c r="P56" s="3">
        <v>84.511278000000004</v>
      </c>
      <c r="R56" s="3">
        <v>36.785652523575187</v>
      </c>
    </row>
    <row r="57" spans="1:18" ht="13" x14ac:dyDescent="0.3">
      <c r="A57" s="23" t="s">
        <v>51</v>
      </c>
      <c r="C57" s="3">
        <v>0</v>
      </c>
      <c r="D57" s="3">
        <v>9238</v>
      </c>
      <c r="E57" s="3">
        <v>287</v>
      </c>
      <c r="F57" s="3">
        <v>509</v>
      </c>
      <c r="G57" s="3">
        <v>141</v>
      </c>
      <c r="H57" s="3">
        <v>8596</v>
      </c>
      <c r="I57"/>
      <c r="J57" s="3">
        <v>4032</v>
      </c>
      <c r="L57" s="26" t="s">
        <v>88</v>
      </c>
      <c r="M57" s="22"/>
      <c r="N57" s="3">
        <v>643.54000499999995</v>
      </c>
      <c r="P57" s="3">
        <v>84.511278000000004</v>
      </c>
      <c r="R57" s="3">
        <v>36.785652523575187</v>
      </c>
    </row>
    <row r="58" spans="1:18" ht="13" x14ac:dyDescent="0.3">
      <c r="A58" s="23"/>
      <c r="I58"/>
      <c r="M58" s="22"/>
      <c r="N58" s="3"/>
      <c r="P58" s="3"/>
      <c r="R58" s="3"/>
    </row>
    <row r="59" spans="1:18" ht="13" x14ac:dyDescent="0.3">
      <c r="A59" s="23" t="s">
        <v>52</v>
      </c>
      <c r="C59" s="3">
        <v>0</v>
      </c>
      <c r="D59" s="3">
        <v>2632</v>
      </c>
      <c r="E59" s="3">
        <v>0</v>
      </c>
      <c r="F59" s="3">
        <v>355</v>
      </c>
      <c r="G59" s="3">
        <v>4032</v>
      </c>
      <c r="H59" s="3">
        <v>2216</v>
      </c>
      <c r="I59"/>
      <c r="J59" s="3">
        <v>0</v>
      </c>
      <c r="L59" s="26" t="s">
        <v>89</v>
      </c>
      <c r="M59" s="22"/>
      <c r="N59" s="3">
        <v>576.79330500000003</v>
      </c>
      <c r="P59" s="3">
        <v>87.869826000000003</v>
      </c>
      <c r="R59" s="3">
        <v>15.529372558333325</v>
      </c>
    </row>
    <row r="60" spans="1:18" ht="13" x14ac:dyDescent="0.3">
      <c r="A60" s="23" t="s">
        <v>53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/>
      <c r="J60" s="3">
        <v>0</v>
      </c>
      <c r="L60" s="26" t="s">
        <v>90</v>
      </c>
      <c r="M60" s="22"/>
      <c r="N60" s="3">
        <v>576.79330500000003</v>
      </c>
      <c r="P60" s="3">
        <v>87.869826000000003</v>
      </c>
      <c r="R60" s="3">
        <v>15.529372558333325</v>
      </c>
    </row>
    <row r="61" spans="1:18" ht="13" x14ac:dyDescent="0.3">
      <c r="A61" s="23" t="s">
        <v>54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/>
      <c r="J61" s="3">
        <v>0</v>
      </c>
      <c r="L61" s="26" t="s">
        <v>91</v>
      </c>
      <c r="M61" s="22"/>
      <c r="N61" s="3">
        <v>576.79330500000003</v>
      </c>
      <c r="P61" s="3">
        <v>87.869826000000003</v>
      </c>
      <c r="R61" s="3">
        <v>15.529372558333325</v>
      </c>
    </row>
    <row r="62" spans="1:18" ht="13" x14ac:dyDescent="0.3">
      <c r="A62" s="23" t="s">
        <v>55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/>
      <c r="J62" s="3">
        <v>0</v>
      </c>
      <c r="L62" s="26" t="s">
        <v>92</v>
      </c>
      <c r="M62" s="22"/>
      <c r="N62" s="3">
        <v>576.79330500000003</v>
      </c>
      <c r="P62" s="3">
        <v>87.869826000000003</v>
      </c>
      <c r="R62" s="3">
        <v>15.529372558333325</v>
      </c>
    </row>
    <row r="63" spans="1:18" ht="13" x14ac:dyDescent="0.3">
      <c r="A63" s="23"/>
      <c r="I63"/>
      <c r="M63" s="22"/>
      <c r="N63" s="3"/>
      <c r="P63" s="3"/>
      <c r="R63" s="3"/>
    </row>
    <row r="64" spans="1:18" ht="13" x14ac:dyDescent="0.3">
      <c r="A64" s="23" t="s">
        <v>56</v>
      </c>
      <c r="I64"/>
      <c r="L64" s="26" t="s">
        <v>93</v>
      </c>
      <c r="M64" s="22"/>
      <c r="N64" s="3">
        <v>528.99416192570482</v>
      </c>
      <c r="P64" s="3">
        <v>101.71511475</v>
      </c>
      <c r="R64" s="3">
        <v>9.1837379083333257</v>
      </c>
    </row>
    <row r="65" spans="1:18" ht="13" x14ac:dyDescent="0.3">
      <c r="A65" s="23" t="s">
        <v>57</v>
      </c>
      <c r="I65"/>
      <c r="L65" s="26" t="s">
        <v>94</v>
      </c>
      <c r="M65" s="22"/>
      <c r="N65" s="3">
        <v>528.99416192570482</v>
      </c>
      <c r="P65" s="3">
        <v>101.71511475</v>
      </c>
      <c r="R65" s="3">
        <v>9.1837379083333257</v>
      </c>
    </row>
    <row r="66" spans="1:18" ht="13" x14ac:dyDescent="0.3">
      <c r="A66" s="23" t="s">
        <v>58</v>
      </c>
      <c r="I66"/>
      <c r="L66" s="26" t="s">
        <v>95</v>
      </c>
      <c r="M66" s="22"/>
      <c r="N66" s="3">
        <v>528.99416192570482</v>
      </c>
      <c r="P66" s="3">
        <v>101.71511475</v>
      </c>
      <c r="R66" s="3">
        <v>9.1837379083333257</v>
      </c>
    </row>
    <row r="67" spans="1:18" ht="13" x14ac:dyDescent="0.3">
      <c r="A67" s="23" t="s">
        <v>96</v>
      </c>
      <c r="I67"/>
      <c r="L67" s="26" t="s">
        <v>97</v>
      </c>
      <c r="M67" s="22"/>
      <c r="N67" s="3">
        <v>528.99416192570482</v>
      </c>
      <c r="P67" s="3">
        <v>101.71511475</v>
      </c>
      <c r="R67" s="3">
        <v>9.1837379083333257</v>
      </c>
    </row>
    <row r="68" spans="1:18" ht="13" x14ac:dyDescent="0.3">
      <c r="A68" s="23"/>
      <c r="I68"/>
      <c r="L68" s="26"/>
      <c r="M68" s="22"/>
      <c r="N68" s="3"/>
      <c r="P68" s="3"/>
      <c r="R68" s="3"/>
    </row>
    <row r="69" spans="1:18" x14ac:dyDescent="0.25">
      <c r="A69" s="32" t="s">
        <v>98</v>
      </c>
      <c r="C69" s="3">
        <v>39457</v>
      </c>
      <c r="D69" s="3">
        <v>1775</v>
      </c>
      <c r="E69" s="3">
        <v>30028</v>
      </c>
      <c r="F69" s="3">
        <v>0</v>
      </c>
      <c r="G69" s="3">
        <v>498</v>
      </c>
      <c r="H69" s="3">
        <v>13202</v>
      </c>
      <c r="I69"/>
      <c r="J69" s="3">
        <v>4499</v>
      </c>
      <c r="L69" s="26" t="s">
        <v>99</v>
      </c>
      <c r="N69" s="3">
        <v>537.577</v>
      </c>
      <c r="P69" s="3">
        <v>95.586323624999991</v>
      </c>
      <c r="R69" s="3">
        <v>9.6735484833333256</v>
      </c>
    </row>
    <row r="70" spans="1:18" x14ac:dyDescent="0.25">
      <c r="A70" s="32" t="s">
        <v>114</v>
      </c>
      <c r="C70" s="3">
        <v>58881</v>
      </c>
      <c r="D70" s="3">
        <v>882</v>
      </c>
      <c r="E70" s="3">
        <v>46386</v>
      </c>
      <c r="F70" s="3">
        <v>0</v>
      </c>
      <c r="G70" s="3">
        <v>-1146</v>
      </c>
      <c r="H70" s="3">
        <v>12639</v>
      </c>
      <c r="I70"/>
      <c r="J70" s="3">
        <v>5645</v>
      </c>
      <c r="L70" s="26" t="s">
        <v>126</v>
      </c>
      <c r="N70" s="3">
        <v>537.577</v>
      </c>
      <c r="O70" s="3"/>
      <c r="P70" s="3">
        <v>95.586323624999991</v>
      </c>
      <c r="Q70" s="3"/>
      <c r="R70" s="3">
        <v>9.6735484833333256</v>
      </c>
    </row>
    <row r="71" spans="1:18" x14ac:dyDescent="0.25">
      <c r="A71" s="32" t="s">
        <v>127</v>
      </c>
      <c r="C71" s="3">
        <v>36707</v>
      </c>
      <c r="D71" s="3">
        <v>3810</v>
      </c>
      <c r="E71" s="3">
        <v>26050</v>
      </c>
      <c r="F71" s="3">
        <v>0</v>
      </c>
      <c r="G71" s="3">
        <v>-1563</v>
      </c>
      <c r="H71" s="3">
        <v>13414</v>
      </c>
      <c r="I71"/>
      <c r="J71" s="3">
        <v>7208</v>
      </c>
      <c r="L71" s="26" t="s">
        <v>128</v>
      </c>
      <c r="N71" s="3">
        <v>537.577</v>
      </c>
      <c r="O71" s="3"/>
      <c r="P71" s="3">
        <v>95.586323624999991</v>
      </c>
      <c r="Q71" s="3"/>
      <c r="R71" s="3">
        <v>9.6735484833333256</v>
      </c>
    </row>
    <row r="72" spans="1:18" x14ac:dyDescent="0.25">
      <c r="A72" s="32" t="s">
        <v>132</v>
      </c>
      <c r="C72" s="3">
        <v>16634</v>
      </c>
      <c r="D72" s="3">
        <v>800</v>
      </c>
      <c r="E72" s="3">
        <v>6839</v>
      </c>
      <c r="F72" s="3">
        <v>0</v>
      </c>
      <c r="G72" s="3">
        <v>2953</v>
      </c>
      <c r="H72" s="3">
        <v>13110</v>
      </c>
      <c r="I72"/>
      <c r="J72" s="3">
        <v>4255</v>
      </c>
      <c r="L72" s="26" t="s">
        <v>133</v>
      </c>
      <c r="N72" s="3">
        <v>537.577</v>
      </c>
      <c r="O72" s="3"/>
      <c r="P72" s="3">
        <v>95.586323624999991</v>
      </c>
      <c r="Q72" s="3"/>
      <c r="R72" s="3">
        <v>9.6735484833333256</v>
      </c>
    </row>
    <row r="73" spans="1:18" x14ac:dyDescent="0.25">
      <c r="A73" s="32"/>
      <c r="I73"/>
      <c r="L73" s="26"/>
      <c r="N73" s="3"/>
      <c r="O73" s="3"/>
      <c r="P73" s="3"/>
      <c r="Q73" s="3"/>
      <c r="R73" s="3"/>
    </row>
    <row r="74" spans="1:18" x14ac:dyDescent="0.25">
      <c r="A74" s="32" t="s">
        <v>134</v>
      </c>
      <c r="C74" s="3">
        <v>24889</v>
      </c>
      <c r="D74" s="3">
        <v>3118</v>
      </c>
      <c r="E74" s="3">
        <v>14680</v>
      </c>
      <c r="F74" s="3">
        <v>0</v>
      </c>
      <c r="G74" s="3">
        <v>-1949</v>
      </c>
      <c r="H74" s="3">
        <v>11711</v>
      </c>
      <c r="I74"/>
      <c r="J74" s="3">
        <v>6204</v>
      </c>
      <c r="L74" s="26" t="s">
        <v>135</v>
      </c>
      <c r="N74" s="3">
        <v>537.577</v>
      </c>
      <c r="O74" s="3"/>
      <c r="P74" s="3">
        <v>95.754777375000003</v>
      </c>
      <c r="Q74" s="3"/>
      <c r="R74" s="3">
        <v>10.300835875000001</v>
      </c>
    </row>
    <row r="75" spans="1:18" x14ac:dyDescent="0.25">
      <c r="A75" s="32" t="s">
        <v>139</v>
      </c>
      <c r="C75" s="3">
        <v>43350</v>
      </c>
      <c r="D75" s="3">
        <v>1128</v>
      </c>
      <c r="E75" s="3">
        <v>35285</v>
      </c>
      <c r="F75" s="3">
        <v>0</v>
      </c>
      <c r="G75" s="3">
        <v>1158</v>
      </c>
      <c r="H75" s="3">
        <v>12335</v>
      </c>
      <c r="I75"/>
      <c r="J75" s="3">
        <v>5046</v>
      </c>
      <c r="L75" s="26" t="s">
        <v>140</v>
      </c>
      <c r="N75" s="3">
        <v>537.577</v>
      </c>
      <c r="O75" s="3"/>
      <c r="P75" s="3">
        <v>95.754777375000003</v>
      </c>
      <c r="Q75" s="3"/>
      <c r="R75" s="3">
        <v>10.300835875000001</v>
      </c>
    </row>
    <row r="76" spans="1:18" x14ac:dyDescent="0.25">
      <c r="A76" s="32" t="s">
        <v>141</v>
      </c>
      <c r="C76" s="3">
        <v>40934</v>
      </c>
      <c r="D76" s="3">
        <v>564</v>
      </c>
      <c r="E76" s="3">
        <v>28385</v>
      </c>
      <c r="F76" s="3">
        <v>0</v>
      </c>
      <c r="G76" s="3">
        <v>92</v>
      </c>
      <c r="H76" s="3">
        <v>13433</v>
      </c>
      <c r="I76"/>
      <c r="J76" s="3">
        <v>4954</v>
      </c>
      <c r="L76" s="26" t="s">
        <v>142</v>
      </c>
      <c r="N76" s="3">
        <v>537.577</v>
      </c>
      <c r="O76" s="3"/>
      <c r="P76" s="3">
        <v>95.754777375000003</v>
      </c>
      <c r="Q76" s="3"/>
      <c r="R76" s="3">
        <v>10.300835875000001</v>
      </c>
    </row>
    <row r="77" spans="1:18" x14ac:dyDescent="0.25">
      <c r="A77" s="32" t="s">
        <v>151</v>
      </c>
      <c r="C77" s="3">
        <v>22629</v>
      </c>
      <c r="D77" s="3">
        <v>2950</v>
      </c>
      <c r="E77" s="3">
        <v>14691</v>
      </c>
      <c r="F77" s="3">
        <v>0</v>
      </c>
      <c r="G77" s="3">
        <v>982</v>
      </c>
      <c r="H77" s="3">
        <v>12793</v>
      </c>
      <c r="I77"/>
      <c r="J77" s="3">
        <v>3972</v>
      </c>
      <c r="L77" s="26" t="s">
        <v>152</v>
      </c>
      <c r="N77" s="3">
        <v>537.577</v>
      </c>
      <c r="O77" s="3"/>
      <c r="P77" s="3">
        <v>95.754777375000003</v>
      </c>
      <c r="Q77" s="3"/>
      <c r="R77" s="3">
        <v>10.300835875000001</v>
      </c>
    </row>
    <row r="78" spans="1:18" x14ac:dyDescent="0.25">
      <c r="A78" s="32"/>
      <c r="I78"/>
      <c r="L78" s="26"/>
      <c r="N78" s="3"/>
      <c r="O78" s="3"/>
      <c r="P78" s="3"/>
      <c r="Q78" s="3"/>
      <c r="R78" s="3"/>
    </row>
    <row r="79" spans="1:18" x14ac:dyDescent="0.25">
      <c r="A79" s="32" t="s">
        <v>156</v>
      </c>
      <c r="C79" s="3">
        <v>42028</v>
      </c>
      <c r="D79" s="3">
        <v>0</v>
      </c>
      <c r="E79" s="3">
        <v>29623</v>
      </c>
      <c r="F79" s="3">
        <v>0</v>
      </c>
      <c r="G79" s="3">
        <v>-1122</v>
      </c>
      <c r="H79" s="3">
        <v>14136</v>
      </c>
      <c r="I79"/>
      <c r="J79" s="3">
        <v>5094</v>
      </c>
      <c r="L79" s="26" t="s">
        <v>157</v>
      </c>
      <c r="N79" s="3">
        <v>537.577</v>
      </c>
      <c r="O79" s="3"/>
      <c r="P79" s="3">
        <v>102.841688625</v>
      </c>
      <c r="Q79" s="3"/>
      <c r="R79" s="3">
        <v>9.9269534750000012</v>
      </c>
    </row>
    <row r="80" spans="1:18" x14ac:dyDescent="0.25">
      <c r="A80" s="32" t="s">
        <v>159</v>
      </c>
      <c r="C80" s="3">
        <v>45617</v>
      </c>
      <c r="D80" s="3">
        <v>2457</v>
      </c>
      <c r="E80" s="3">
        <v>35110</v>
      </c>
      <c r="F80" s="3">
        <v>0</v>
      </c>
      <c r="G80" s="3">
        <v>-1609</v>
      </c>
      <c r="H80" s="3">
        <v>14228</v>
      </c>
      <c r="I80"/>
      <c r="J80" s="3">
        <v>6703</v>
      </c>
      <c r="L80" s="26" t="s">
        <v>160</v>
      </c>
      <c r="N80" s="3">
        <v>537.577</v>
      </c>
      <c r="O80" s="3"/>
      <c r="P80" s="3">
        <v>102.841688625</v>
      </c>
      <c r="Q80" s="3"/>
      <c r="R80" s="3">
        <v>9.9269534750000012</v>
      </c>
    </row>
    <row r="81" spans="1:21" x14ac:dyDescent="0.25">
      <c r="A81" s="32" t="s">
        <v>161</v>
      </c>
      <c r="C81" s="3">
        <v>44164</v>
      </c>
      <c r="D81" s="3">
        <v>0</v>
      </c>
      <c r="E81" s="3">
        <v>33028</v>
      </c>
      <c r="F81" s="3">
        <v>0</v>
      </c>
      <c r="G81" s="3">
        <v>852</v>
      </c>
      <c r="H81" s="3">
        <v>13848</v>
      </c>
      <c r="I81"/>
      <c r="J81" s="3">
        <v>5851</v>
      </c>
      <c r="L81" s="26" t="s">
        <v>162</v>
      </c>
      <c r="N81" s="3">
        <v>537.577</v>
      </c>
      <c r="O81" s="3"/>
      <c r="P81" s="3">
        <v>102.841688625</v>
      </c>
      <c r="Q81" s="3"/>
      <c r="R81" s="3">
        <v>9.9269534750000012</v>
      </c>
    </row>
    <row r="82" spans="1:21" x14ac:dyDescent="0.25">
      <c r="A82" s="32" t="s">
        <v>163</v>
      </c>
      <c r="C82" s="3">
        <v>30052</v>
      </c>
      <c r="D82" s="3">
        <v>1678</v>
      </c>
      <c r="E82" s="3">
        <v>21321</v>
      </c>
      <c r="F82" s="3">
        <v>0</v>
      </c>
      <c r="G82" s="3">
        <v>1201</v>
      </c>
      <c r="H82" s="3">
        <v>11483</v>
      </c>
      <c r="I82"/>
      <c r="J82" s="3">
        <v>4650</v>
      </c>
      <c r="L82" s="26" t="s">
        <v>164</v>
      </c>
      <c r="N82" s="3">
        <v>537.577</v>
      </c>
      <c r="O82" s="3"/>
      <c r="P82" s="3">
        <v>102.841688625</v>
      </c>
      <c r="Q82" s="3"/>
      <c r="R82" s="3">
        <v>9.9269534750000012</v>
      </c>
    </row>
    <row r="83" spans="1:21" x14ac:dyDescent="0.25">
      <c r="A83" s="32"/>
      <c r="I83"/>
      <c r="L83" s="26"/>
      <c r="N83" s="3"/>
      <c r="O83" s="3"/>
      <c r="P83" s="3"/>
      <c r="Q83" s="3"/>
      <c r="R83" s="3"/>
    </row>
    <row r="84" spans="1:21" x14ac:dyDescent="0.25">
      <c r="A84" s="32" t="s">
        <v>165</v>
      </c>
      <c r="C84" s="3">
        <v>19528</v>
      </c>
      <c r="D84" s="3">
        <v>3231</v>
      </c>
      <c r="E84" s="3">
        <v>11505</v>
      </c>
      <c r="F84" s="3">
        <v>0</v>
      </c>
      <c r="G84" s="3">
        <v>-1528</v>
      </c>
      <c r="H84" s="3">
        <v>11008</v>
      </c>
      <c r="I84"/>
      <c r="J84" s="3">
        <v>6178</v>
      </c>
      <c r="K84" s="26"/>
      <c r="L84" s="26" t="s">
        <v>135</v>
      </c>
      <c r="M84" s="3"/>
      <c r="N84" s="3">
        <v>537.577</v>
      </c>
      <c r="O84" s="3"/>
      <c r="P84" s="3">
        <v>112.98091875</v>
      </c>
      <c r="Q84" s="3"/>
      <c r="R84" s="3">
        <v>10.22272665</v>
      </c>
    </row>
    <row r="85" spans="1:21" x14ac:dyDescent="0.25">
      <c r="A85" s="32" t="s">
        <v>167</v>
      </c>
      <c r="C85" s="3">
        <v>46107</v>
      </c>
      <c r="D85" s="3">
        <v>1746</v>
      </c>
      <c r="E85" s="3">
        <v>35520</v>
      </c>
      <c r="F85" s="3">
        <v>0</v>
      </c>
      <c r="G85" s="3">
        <v>-338</v>
      </c>
      <c r="H85" s="3">
        <v>12294</v>
      </c>
      <c r="I85"/>
      <c r="J85" s="3">
        <v>6516</v>
      </c>
      <c r="K85" s="26"/>
      <c r="L85" s="26" t="s">
        <v>140</v>
      </c>
      <c r="M85" s="3"/>
      <c r="N85" s="3">
        <v>537.577</v>
      </c>
      <c r="O85" s="3"/>
      <c r="P85" s="3">
        <v>112.98091875</v>
      </c>
      <c r="Q85" s="3"/>
      <c r="R85" s="3">
        <v>10.22272665</v>
      </c>
      <c r="S85" s="3"/>
    </row>
    <row r="86" spans="1:21" x14ac:dyDescent="0.25">
      <c r="A86" s="32" t="s">
        <v>169</v>
      </c>
      <c r="C86" s="3">
        <v>22619</v>
      </c>
      <c r="D86" s="3">
        <v>5819</v>
      </c>
      <c r="E86" s="3">
        <v>18282</v>
      </c>
      <c r="F86" s="3">
        <v>0</v>
      </c>
      <c r="G86" s="3">
        <v>1424</v>
      </c>
      <c r="H86" s="3">
        <v>12536</v>
      </c>
      <c r="I86"/>
      <c r="J86" s="3">
        <v>5092</v>
      </c>
      <c r="K86" s="26"/>
      <c r="L86" s="26" t="s">
        <v>142</v>
      </c>
      <c r="M86" s="3"/>
      <c r="N86" s="3">
        <v>537.577</v>
      </c>
      <c r="O86" s="3"/>
      <c r="P86" s="3">
        <v>112.98091875</v>
      </c>
      <c r="Q86" s="3"/>
      <c r="R86" s="3">
        <v>10.22272665</v>
      </c>
      <c r="S86" s="3"/>
    </row>
    <row r="87" spans="1:21" x14ac:dyDescent="0.25">
      <c r="A87" s="32" t="s">
        <v>171</v>
      </c>
      <c r="C87" s="3">
        <v>15222</v>
      </c>
      <c r="D87" s="3">
        <v>7413</v>
      </c>
      <c r="E87" s="3">
        <v>8584</v>
      </c>
      <c r="F87" s="3">
        <v>0</v>
      </c>
      <c r="G87" s="3">
        <v>-2833</v>
      </c>
      <c r="H87" s="3">
        <v>11481</v>
      </c>
      <c r="I87"/>
      <c r="J87" s="3">
        <v>7925</v>
      </c>
      <c r="K87"/>
      <c r="L87" s="26" t="s">
        <v>172</v>
      </c>
      <c r="M87" s="3"/>
      <c r="N87" s="3">
        <v>537.577</v>
      </c>
      <c r="P87" s="3">
        <v>112.98091875</v>
      </c>
      <c r="R87" s="3">
        <v>10.22272665</v>
      </c>
    </row>
    <row r="88" spans="1:21" x14ac:dyDescent="0.25">
      <c r="A88" s="32"/>
      <c r="I88"/>
      <c r="M88" s="26"/>
    </row>
    <row r="89" spans="1:21" x14ac:dyDescent="0.25">
      <c r="A89" s="32" t="s">
        <v>173</v>
      </c>
      <c r="C89" s="3">
        <f>SUM(C300:C302)</f>
        <v>0</v>
      </c>
      <c r="D89" s="3">
        <f t="shared" ref="D89:H89" si="81">SUM(D300:D302)</f>
        <v>0</v>
      </c>
      <c r="E89" s="3">
        <f t="shared" si="81"/>
        <v>0</v>
      </c>
      <c r="F89" s="3">
        <f t="shared" si="81"/>
        <v>0</v>
      </c>
      <c r="G89" s="3">
        <f t="shared" si="81"/>
        <v>0</v>
      </c>
      <c r="H89" s="3">
        <f t="shared" si="81"/>
        <v>0</v>
      </c>
      <c r="I89"/>
      <c r="J89" s="3">
        <f>J302</f>
        <v>0</v>
      </c>
      <c r="L89" s="26" t="s">
        <v>174</v>
      </c>
      <c r="M89" s="26"/>
      <c r="N89" s="3">
        <f t="shared" ref="N89:P89" si="82">SUM(N300:N302)</f>
        <v>537.577</v>
      </c>
      <c r="P89" s="3">
        <f t="shared" si="82"/>
        <v>89.517345000000006</v>
      </c>
      <c r="R89" s="3">
        <f t="shared" ref="R89" si="83">SUM(R300:R302)</f>
        <v>3.6712227250000007</v>
      </c>
    </row>
    <row r="90" spans="1:21" x14ac:dyDescent="0.25">
      <c r="A90" s="32" t="s">
        <v>175</v>
      </c>
      <c r="C90" s="3">
        <f>SUM(C303:C305)</f>
        <v>0</v>
      </c>
      <c r="D90" s="3">
        <f t="shared" ref="D90:H90" si="84">SUM(D303:D305)</f>
        <v>0</v>
      </c>
      <c r="E90" s="3">
        <f t="shared" si="84"/>
        <v>0</v>
      </c>
      <c r="F90" s="3">
        <f t="shared" si="84"/>
        <v>0</v>
      </c>
      <c r="G90" s="3">
        <f t="shared" si="84"/>
        <v>0</v>
      </c>
      <c r="H90" s="3">
        <f t="shared" si="84"/>
        <v>0</v>
      </c>
      <c r="I90"/>
      <c r="J90" s="3">
        <f>J305</f>
        <v>0</v>
      </c>
      <c r="K90"/>
      <c r="L90" s="26" t="s">
        <v>176</v>
      </c>
      <c r="M90" s="3"/>
      <c r="N90" s="3">
        <f t="shared" ref="N90:P90" si="85">SUM(N303:N305)</f>
        <v>537.577</v>
      </c>
      <c r="P90" s="3">
        <f t="shared" si="85"/>
        <v>89.517345000000006</v>
      </c>
      <c r="R90" s="3">
        <f t="shared" ref="R90" si="86">SUM(R303:R305)</f>
        <v>3.6712227250000007</v>
      </c>
    </row>
    <row r="91" spans="1:21" x14ac:dyDescent="0.25">
      <c r="A91" s="32" t="s">
        <v>177</v>
      </c>
      <c r="C91" s="3">
        <f>SUM(C306:C308)</f>
        <v>0</v>
      </c>
      <c r="D91" s="3">
        <f t="shared" ref="D91:H91" si="87">SUM(D306:D308)</f>
        <v>0</v>
      </c>
      <c r="E91" s="3">
        <f t="shared" si="87"/>
        <v>0</v>
      </c>
      <c r="F91" s="3">
        <f t="shared" si="87"/>
        <v>0</v>
      </c>
      <c r="G91" s="3">
        <f t="shared" si="87"/>
        <v>0</v>
      </c>
      <c r="H91" s="3">
        <f t="shared" si="87"/>
        <v>0</v>
      </c>
      <c r="I91"/>
      <c r="J91" s="3">
        <f>J308</f>
        <v>0</v>
      </c>
      <c r="K91"/>
      <c r="L91" s="26" t="s">
        <v>178</v>
      </c>
      <c r="M91" s="3"/>
      <c r="N91" s="3">
        <f t="shared" ref="N91:P91" si="88">SUM(N306:N308)</f>
        <v>537.577</v>
      </c>
      <c r="P91" s="3">
        <f t="shared" si="88"/>
        <v>89.517345000000006</v>
      </c>
      <c r="R91" s="3">
        <f t="shared" ref="R91" si="89">SUM(R306:R308)</f>
        <v>3.6712227250000007</v>
      </c>
    </row>
    <row r="92" spans="1:21" x14ac:dyDescent="0.25">
      <c r="A92" s="32" t="s">
        <v>179</v>
      </c>
      <c r="C92" s="3">
        <f>SUM(C309:C311)</f>
        <v>0</v>
      </c>
      <c r="D92" s="3">
        <f t="shared" ref="D92:H92" si="90">SUM(D309:D311)</f>
        <v>0</v>
      </c>
      <c r="E92" s="3">
        <f t="shared" si="90"/>
        <v>0</v>
      </c>
      <c r="F92" s="3">
        <f t="shared" si="90"/>
        <v>0</v>
      </c>
      <c r="G92" s="3">
        <f t="shared" si="90"/>
        <v>0</v>
      </c>
      <c r="H92" s="3">
        <f t="shared" si="90"/>
        <v>0</v>
      </c>
      <c r="I92"/>
      <c r="J92" s="3">
        <f>J311</f>
        <v>0</v>
      </c>
      <c r="K92"/>
      <c r="L92" s="26" t="s">
        <v>180</v>
      </c>
      <c r="M92" s="3"/>
      <c r="N92" s="3">
        <f t="shared" ref="N92:P92" si="91">SUM(N309:N311)</f>
        <v>537.577</v>
      </c>
      <c r="P92" s="3">
        <f t="shared" si="91"/>
        <v>89.517345000000006</v>
      </c>
      <c r="R92" s="3">
        <f t="shared" ref="R92" si="92">SUM(R309:R311)</f>
        <v>3.6712227250000007</v>
      </c>
    </row>
    <row r="93" spans="1:21" x14ac:dyDescent="0.25">
      <c r="A93" s="32"/>
      <c r="I93"/>
      <c r="K93"/>
      <c r="L93" s="26"/>
      <c r="M93" s="3"/>
      <c r="N93" s="3"/>
      <c r="P93" s="3"/>
      <c r="R93" s="3"/>
    </row>
    <row r="94" spans="1:21" s="57" customFormat="1" x14ac:dyDescent="0.25">
      <c r="A94" s="32" t="s">
        <v>181</v>
      </c>
      <c r="C94" s="3">
        <f>SUM(C313:C315)</f>
        <v>0</v>
      </c>
      <c r="D94" s="3">
        <f t="shared" ref="D94:G94" si="93">SUM(D313:D315)</f>
        <v>0</v>
      </c>
      <c r="E94" s="3">
        <f t="shared" si="93"/>
        <v>0</v>
      </c>
      <c r="F94" s="3">
        <f t="shared" si="93"/>
        <v>0</v>
      </c>
      <c r="G94" s="3">
        <f t="shared" si="93"/>
        <v>0</v>
      </c>
      <c r="H94" s="3">
        <f>SUM(H313:H315)</f>
        <v>0</v>
      </c>
      <c r="I94"/>
      <c r="J94" s="3">
        <f>J315</f>
        <v>0</v>
      </c>
      <c r="L94" s="26" t="s">
        <v>185</v>
      </c>
      <c r="M94" s="65"/>
      <c r="N94" s="3">
        <f>SUM(N313:N315)</f>
        <v>537.577</v>
      </c>
      <c r="P94" s="3">
        <f>SUM(P313:P315)</f>
        <v>79.748985000000005</v>
      </c>
      <c r="R94" s="3">
        <f>SUM(R313:R315)</f>
        <v>12.041251300000003</v>
      </c>
      <c r="U94"/>
    </row>
    <row r="95" spans="1:21" s="57" customFormat="1" x14ac:dyDescent="0.25">
      <c r="A95" s="32" t="s">
        <v>182</v>
      </c>
      <c r="C95" s="3">
        <f>SUM(C316:C318)</f>
        <v>0</v>
      </c>
      <c r="D95" s="3">
        <f t="shared" ref="D95:H95" si="94">SUM(D316:D318)</f>
        <v>0</v>
      </c>
      <c r="E95" s="3">
        <f t="shared" si="94"/>
        <v>0</v>
      </c>
      <c r="F95" s="3">
        <f t="shared" si="94"/>
        <v>0</v>
      </c>
      <c r="G95" s="3">
        <f t="shared" si="94"/>
        <v>0</v>
      </c>
      <c r="H95" s="3">
        <f t="shared" si="94"/>
        <v>0</v>
      </c>
      <c r="I95"/>
      <c r="J95" s="3">
        <f>J318</f>
        <v>0</v>
      </c>
      <c r="L95" s="26" t="s">
        <v>186</v>
      </c>
      <c r="M95" s="65"/>
      <c r="N95" s="3">
        <f t="shared" ref="N95:P95" si="95">SUM(N316:N318)</f>
        <v>537.577</v>
      </c>
      <c r="P95" s="3">
        <f t="shared" si="95"/>
        <v>79.748985000000005</v>
      </c>
      <c r="R95" s="3">
        <f t="shared" ref="R95" si="96">SUM(R316:R318)</f>
        <v>12.041251300000003</v>
      </c>
    </row>
    <row r="96" spans="1:21" s="57" customFormat="1" x14ac:dyDescent="0.25">
      <c r="A96" s="32" t="s">
        <v>183</v>
      </c>
      <c r="C96" s="3">
        <f>SUM(C319:C321)</f>
        <v>0</v>
      </c>
      <c r="D96" s="3">
        <f t="shared" ref="D96:H96" si="97">SUM(D319:D321)</f>
        <v>0</v>
      </c>
      <c r="E96" s="3">
        <f t="shared" si="97"/>
        <v>0</v>
      </c>
      <c r="F96" s="3">
        <f t="shared" si="97"/>
        <v>0</v>
      </c>
      <c r="G96" s="3">
        <f t="shared" si="97"/>
        <v>0</v>
      </c>
      <c r="H96" s="3">
        <f t="shared" si="97"/>
        <v>0</v>
      </c>
      <c r="I96"/>
      <c r="J96" s="3">
        <f>J321</f>
        <v>0</v>
      </c>
      <c r="L96" s="26" t="s">
        <v>187</v>
      </c>
      <c r="M96" s="65"/>
      <c r="N96" s="3">
        <f>SUM(N319:N321)</f>
        <v>537.577</v>
      </c>
      <c r="P96" s="3">
        <f>SUM(P319:P321)</f>
        <v>79.748985000000005</v>
      </c>
      <c r="R96" s="3">
        <f>SUM(R319:R321)</f>
        <v>12.041251300000003</v>
      </c>
    </row>
    <row r="97" spans="1:21" s="57" customFormat="1" x14ac:dyDescent="0.25">
      <c r="A97" s="32" t="s">
        <v>184</v>
      </c>
      <c r="C97" s="3">
        <f>SUM(C322:C324)</f>
        <v>0</v>
      </c>
      <c r="D97" s="3">
        <f t="shared" ref="D97:H97" si="98">SUM(D322:D324)</f>
        <v>0</v>
      </c>
      <c r="E97" s="3">
        <f t="shared" si="98"/>
        <v>0</v>
      </c>
      <c r="F97" s="3">
        <f t="shared" si="98"/>
        <v>0</v>
      </c>
      <c r="G97" s="3">
        <f t="shared" si="98"/>
        <v>0</v>
      </c>
      <c r="H97" s="3">
        <f t="shared" si="98"/>
        <v>0</v>
      </c>
      <c r="I97"/>
      <c r="J97" s="3">
        <f>J324</f>
        <v>0</v>
      </c>
      <c r="L97" s="26" t="s">
        <v>188</v>
      </c>
      <c r="M97" s="65"/>
      <c r="N97" s="3">
        <f t="shared" ref="N97:P97" si="99">SUM(N322:N324)</f>
        <v>537.577</v>
      </c>
      <c r="P97" s="3">
        <f t="shared" si="99"/>
        <v>79.748985000000005</v>
      </c>
      <c r="R97" s="3">
        <f t="shared" ref="R97" si="100">SUM(R322:R324)</f>
        <v>12.041251300000003</v>
      </c>
    </row>
    <row r="98" spans="1:21" s="57" customFormat="1" x14ac:dyDescent="0.25">
      <c r="A98" s="32"/>
      <c r="C98" s="3"/>
      <c r="D98" s="3"/>
      <c r="E98" s="3"/>
      <c r="F98" s="3"/>
      <c r="G98" s="3"/>
      <c r="H98" s="3"/>
      <c r="I98"/>
      <c r="J98" s="3"/>
      <c r="L98" s="26"/>
      <c r="M98" s="65"/>
      <c r="N98" s="3"/>
      <c r="P98" s="3"/>
      <c r="R98" s="3"/>
    </row>
    <row r="99" spans="1:21" s="57" customFormat="1" x14ac:dyDescent="0.25">
      <c r="A99" s="32" t="s">
        <v>193</v>
      </c>
      <c r="C99" s="3">
        <f>SUM(C326:C328)</f>
        <v>0</v>
      </c>
      <c r="D99" s="3">
        <f t="shared" ref="D99:H99" si="101">SUM(D326:D328)</f>
        <v>0</v>
      </c>
      <c r="E99" s="3">
        <f t="shared" si="101"/>
        <v>0</v>
      </c>
      <c r="F99" s="3">
        <f t="shared" si="101"/>
        <v>0</v>
      </c>
      <c r="G99" s="3">
        <f t="shared" si="101"/>
        <v>0</v>
      </c>
      <c r="H99" s="3">
        <f t="shared" si="101"/>
        <v>0</v>
      </c>
      <c r="I99"/>
      <c r="J99" s="3">
        <f>J328</f>
        <v>0</v>
      </c>
      <c r="L99" s="26" t="s">
        <v>189</v>
      </c>
      <c r="M99" s="65"/>
      <c r="N99" s="3">
        <f>SUM(N326:N328)</f>
        <v>537.577</v>
      </c>
      <c r="O99" s="3"/>
      <c r="P99" s="3">
        <f>SUM(P326:P328)</f>
        <v>89.159568374999992</v>
      </c>
      <c r="Q99" s="3"/>
      <c r="R99" s="3">
        <f t="shared" ref="R99" si="102">SUM(R326:R328)</f>
        <v>4.87452500000001</v>
      </c>
      <c r="S99" s="3"/>
      <c r="U99"/>
    </row>
    <row r="100" spans="1:21" s="57" customFormat="1" x14ac:dyDescent="0.25">
      <c r="A100" s="32" t="s">
        <v>194</v>
      </c>
      <c r="C100" s="3">
        <f>SUM(C329:C331)</f>
        <v>0</v>
      </c>
      <c r="D100" s="3">
        <f t="shared" ref="D100:H100" si="103">SUM(D329:D331)</f>
        <v>0</v>
      </c>
      <c r="E100" s="3">
        <f t="shared" si="103"/>
        <v>0</v>
      </c>
      <c r="F100" s="3">
        <f t="shared" si="103"/>
        <v>0</v>
      </c>
      <c r="G100" s="3">
        <f t="shared" si="103"/>
        <v>0</v>
      </c>
      <c r="H100" s="3">
        <f t="shared" si="103"/>
        <v>0</v>
      </c>
      <c r="I100"/>
      <c r="J100" s="3">
        <f>J331</f>
        <v>0</v>
      </c>
      <c r="L100" s="26" t="s">
        <v>190</v>
      </c>
      <c r="M100" s="65"/>
      <c r="N100" s="3">
        <f>SUM(N329:N331)</f>
        <v>537.577</v>
      </c>
      <c r="O100" s="3"/>
      <c r="P100" s="3">
        <f>SUM(P329:P331)</f>
        <v>89.159568374999992</v>
      </c>
      <c r="Q100" s="3"/>
      <c r="R100" s="3">
        <f>SUM(R329:R331)</f>
        <v>4.87452500000001</v>
      </c>
    </row>
    <row r="101" spans="1:21" s="57" customFormat="1" x14ac:dyDescent="0.25">
      <c r="A101" s="32" t="s">
        <v>195</v>
      </c>
      <c r="C101" s="3">
        <f>SUM(C332:C334)</f>
        <v>0</v>
      </c>
      <c r="D101" s="3">
        <f t="shared" ref="D101:H101" si="104">SUM(D332:D334)</f>
        <v>0</v>
      </c>
      <c r="E101" s="3">
        <f t="shared" si="104"/>
        <v>0</v>
      </c>
      <c r="F101" s="3">
        <f t="shared" si="104"/>
        <v>0</v>
      </c>
      <c r="G101" s="3">
        <f t="shared" si="104"/>
        <v>0</v>
      </c>
      <c r="H101" s="3">
        <f t="shared" si="104"/>
        <v>0</v>
      </c>
      <c r="I101"/>
      <c r="J101" s="3">
        <f>J334</f>
        <v>0</v>
      </c>
      <c r="L101" s="26" t="s">
        <v>191</v>
      </c>
      <c r="M101" s="65"/>
      <c r="N101" s="3">
        <f>SUM(N332:N334)</f>
        <v>537.577</v>
      </c>
      <c r="O101" s="3"/>
      <c r="P101" s="3">
        <f>SUM(P332:P334)</f>
        <v>89.159568374999992</v>
      </c>
      <c r="Q101" s="3"/>
      <c r="R101" s="3">
        <f t="shared" ref="R101" si="105">SUM(R332:R334)</f>
        <v>4.87452500000001</v>
      </c>
    </row>
    <row r="102" spans="1:21" s="57" customFormat="1" x14ac:dyDescent="0.25">
      <c r="A102" s="32" t="s">
        <v>196</v>
      </c>
      <c r="C102" s="3">
        <f>SUM(C335:C337)</f>
        <v>0</v>
      </c>
      <c r="D102" s="3">
        <f t="shared" ref="D102:H102" si="106">SUM(D335:D337)</f>
        <v>0</v>
      </c>
      <c r="E102" s="3">
        <f t="shared" si="106"/>
        <v>0</v>
      </c>
      <c r="F102" s="3">
        <f t="shared" si="106"/>
        <v>0</v>
      </c>
      <c r="G102" s="3">
        <f t="shared" si="106"/>
        <v>0</v>
      </c>
      <c r="H102" s="3">
        <f t="shared" si="106"/>
        <v>0</v>
      </c>
      <c r="I102"/>
      <c r="J102" s="3">
        <f>J337</f>
        <v>0</v>
      </c>
      <c r="L102" s="26" t="s">
        <v>192</v>
      </c>
      <c r="M102" s="65"/>
      <c r="N102" s="3">
        <f>SUM(N335:N337)</f>
        <v>537.577</v>
      </c>
      <c r="O102" s="3"/>
      <c r="P102" s="3">
        <f>SUM(P335:P337)</f>
        <v>89.159568374999992</v>
      </c>
      <c r="Q102" s="3"/>
      <c r="R102" s="3">
        <f>SUM(R335:R337)</f>
        <v>4.87452500000001</v>
      </c>
    </row>
    <row r="103" spans="1:21" s="57" customFormat="1" x14ac:dyDescent="0.25">
      <c r="A103" s="32"/>
      <c r="C103" s="3"/>
      <c r="D103" s="3"/>
      <c r="E103" s="3"/>
      <c r="F103" s="3"/>
      <c r="G103" s="3"/>
      <c r="H103" s="3"/>
      <c r="I103"/>
      <c r="J103" s="3"/>
      <c r="L103" s="26"/>
      <c r="M103" s="65"/>
      <c r="N103" s="3"/>
      <c r="O103" s="3"/>
      <c r="P103" s="3"/>
      <c r="Q103" s="3"/>
      <c r="R103" s="3"/>
    </row>
    <row r="104" spans="1:21" s="57" customFormat="1" x14ac:dyDescent="0.25">
      <c r="A104" s="32" t="s">
        <v>198</v>
      </c>
      <c r="C104" s="3">
        <f>SUM(C339:C341)</f>
        <v>0</v>
      </c>
      <c r="D104" s="3">
        <f t="shared" ref="D104:H104" si="107">SUM(D339:D341)</f>
        <v>0</v>
      </c>
      <c r="E104" s="3">
        <f t="shared" si="107"/>
        <v>0</v>
      </c>
      <c r="F104" s="3">
        <f t="shared" si="107"/>
        <v>0</v>
      </c>
      <c r="G104" s="3">
        <f t="shared" si="107"/>
        <v>0</v>
      </c>
      <c r="H104" s="3">
        <f t="shared" si="107"/>
        <v>0</v>
      </c>
      <c r="I104"/>
      <c r="J104" s="3">
        <f>J341</f>
        <v>0</v>
      </c>
      <c r="L104" s="26" t="s">
        <v>202</v>
      </c>
      <c r="M104" s="65"/>
      <c r="N104" s="3">
        <f>SUM(N339:N341)</f>
        <v>537.577</v>
      </c>
      <c r="O104" s="3"/>
      <c r="P104" s="3">
        <f>SUM(P339:P341)</f>
        <v>67.346917499999989</v>
      </c>
      <c r="Q104" s="3"/>
      <c r="R104" s="3">
        <f>SUM(R339:R341)</f>
        <v>4.8457724999999998</v>
      </c>
      <c r="U104"/>
    </row>
    <row r="105" spans="1:21" s="57" customFormat="1" x14ac:dyDescent="0.25">
      <c r="A105" s="32" t="s">
        <v>199</v>
      </c>
      <c r="C105" s="3">
        <f t="shared" ref="C105:H105" si="108">SUM(C342:C344)</f>
        <v>0</v>
      </c>
      <c r="D105" s="3">
        <f t="shared" si="108"/>
        <v>0</v>
      </c>
      <c r="E105" s="3">
        <f t="shared" si="108"/>
        <v>0</v>
      </c>
      <c r="F105" s="3">
        <f t="shared" si="108"/>
        <v>0</v>
      </c>
      <c r="G105" s="3">
        <f t="shared" si="108"/>
        <v>0</v>
      </c>
      <c r="H105" s="3">
        <f t="shared" si="108"/>
        <v>0</v>
      </c>
      <c r="I105"/>
      <c r="J105" s="3">
        <f>J344</f>
        <v>0</v>
      </c>
      <c r="L105" s="26" t="s">
        <v>203</v>
      </c>
      <c r="M105" s="65"/>
      <c r="N105" s="3">
        <f>SUM(N342:N344)</f>
        <v>537.577</v>
      </c>
      <c r="O105" s="3"/>
      <c r="P105" s="3">
        <f>SUM(P342:P344)</f>
        <v>67.346917499999989</v>
      </c>
      <c r="Q105" s="3"/>
      <c r="R105" s="3">
        <f>SUM(R342:R344)</f>
        <v>4.8457724999999998</v>
      </c>
    </row>
    <row r="106" spans="1:21" s="57" customFormat="1" x14ac:dyDescent="0.25">
      <c r="A106" s="32" t="s">
        <v>200</v>
      </c>
      <c r="C106" s="3">
        <f>SUM(C345:C347)</f>
        <v>0</v>
      </c>
      <c r="D106" s="3">
        <f t="shared" ref="D106:H106" si="109">SUM(D345:D347)</f>
        <v>0</v>
      </c>
      <c r="E106" s="3">
        <f t="shared" si="109"/>
        <v>0</v>
      </c>
      <c r="F106" s="3">
        <f t="shared" si="109"/>
        <v>0</v>
      </c>
      <c r="G106" s="3">
        <f t="shared" si="109"/>
        <v>0</v>
      </c>
      <c r="H106" s="3">
        <f t="shared" si="109"/>
        <v>0</v>
      </c>
      <c r="I106"/>
      <c r="J106" s="3">
        <f>J347</f>
        <v>0</v>
      </c>
      <c r="L106" s="26" t="s">
        <v>204</v>
      </c>
      <c r="M106" s="65"/>
      <c r="N106" s="3">
        <f>SUM(N345:N347)</f>
        <v>537.577</v>
      </c>
      <c r="O106" s="3"/>
      <c r="P106" s="3">
        <f>SUM(P345:P347)</f>
        <v>67.346917499999989</v>
      </c>
      <c r="Q106" s="3"/>
      <c r="R106" s="3">
        <f>SUM(R345:R347)</f>
        <v>4.8457724999999998</v>
      </c>
    </row>
    <row r="107" spans="1:21" s="57" customFormat="1" ht="13.5" customHeight="1" x14ac:dyDescent="0.25">
      <c r="A107" s="32" t="s">
        <v>201</v>
      </c>
      <c r="C107" s="3">
        <f t="shared" ref="C107:H107" si="110">SUM(C348:C350)</f>
        <v>0</v>
      </c>
      <c r="D107" s="3">
        <f t="shared" si="110"/>
        <v>0</v>
      </c>
      <c r="E107" s="3">
        <f t="shared" si="110"/>
        <v>0</v>
      </c>
      <c r="F107" s="3">
        <f t="shared" si="110"/>
        <v>0</v>
      </c>
      <c r="G107" s="3">
        <f t="shared" si="110"/>
        <v>0</v>
      </c>
      <c r="H107" s="3">
        <f t="shared" si="110"/>
        <v>0</v>
      </c>
      <c r="I107"/>
      <c r="J107" s="3">
        <f>J350</f>
        <v>0</v>
      </c>
      <c r="L107" s="26" t="s">
        <v>205</v>
      </c>
      <c r="M107" s="65"/>
      <c r="N107" s="3">
        <f>SUM(N348:N350)</f>
        <v>537.577</v>
      </c>
      <c r="O107" s="3"/>
      <c r="P107" s="3">
        <f>SUM(P348:P350)</f>
        <v>67.346917499999989</v>
      </c>
      <c r="Q107" s="3"/>
      <c r="R107" s="3">
        <f>SUM(R348:R350)</f>
        <v>4.8457724999999998</v>
      </c>
    </row>
    <row r="108" spans="1:21" s="57" customFormat="1" x14ac:dyDescent="0.25">
      <c r="A108" s="32"/>
      <c r="C108" s="3"/>
      <c r="D108" s="3"/>
      <c r="E108" s="3"/>
      <c r="F108" s="3"/>
      <c r="G108" s="3"/>
      <c r="H108" s="3"/>
      <c r="I108"/>
      <c r="J108" s="3"/>
      <c r="L108" s="26"/>
      <c r="M108" s="65"/>
      <c r="N108" s="3"/>
      <c r="O108" s="3"/>
      <c r="P108" s="3"/>
      <c r="Q108" s="3"/>
      <c r="R108" s="3"/>
    </row>
    <row r="109" spans="1:21" s="57" customFormat="1" x14ac:dyDescent="0.25">
      <c r="A109" s="32" t="s">
        <v>206</v>
      </c>
      <c r="C109" s="3">
        <f t="shared" ref="C109:H109" si="111">SUM(C352:C354)</f>
        <v>0</v>
      </c>
      <c r="D109" s="3">
        <f t="shared" si="111"/>
        <v>0</v>
      </c>
      <c r="E109" s="3">
        <f t="shared" si="111"/>
        <v>0</v>
      </c>
      <c r="F109" s="3">
        <f t="shared" si="111"/>
        <v>0</v>
      </c>
      <c r="G109" s="3">
        <f t="shared" si="111"/>
        <v>0</v>
      </c>
      <c r="H109" s="3">
        <f t="shared" si="111"/>
        <v>0</v>
      </c>
      <c r="I109"/>
      <c r="J109" s="3">
        <f>SUM(J354)</f>
        <v>0</v>
      </c>
      <c r="L109" s="26" t="s">
        <v>210</v>
      </c>
      <c r="M109" s="65"/>
      <c r="N109" s="3">
        <f>SUM(N352:N354)</f>
        <v>537.577</v>
      </c>
      <c r="O109" s="3"/>
      <c r="P109" s="3">
        <f>SUM(P352:P354)</f>
        <v>65.512489875</v>
      </c>
      <c r="Q109" s="3"/>
      <c r="R109" s="3">
        <f>SUM(R352:R354)</f>
        <v>0.64818879999999901</v>
      </c>
    </row>
    <row r="110" spans="1:21" s="57" customFormat="1" x14ac:dyDescent="0.25">
      <c r="A110" s="32" t="s">
        <v>207</v>
      </c>
      <c r="C110" s="3">
        <f>SUM(C355:C357)</f>
        <v>0</v>
      </c>
      <c r="D110" s="3">
        <f t="shared" ref="D110:H110" si="112">SUM(D355:D357)</f>
        <v>0</v>
      </c>
      <c r="E110" s="3">
        <f t="shared" si="112"/>
        <v>0</v>
      </c>
      <c r="F110" s="3">
        <f t="shared" si="112"/>
        <v>0</v>
      </c>
      <c r="G110" s="3">
        <f t="shared" si="112"/>
        <v>0</v>
      </c>
      <c r="H110" s="3">
        <f t="shared" si="112"/>
        <v>0</v>
      </c>
      <c r="I110"/>
      <c r="J110" s="3">
        <f>J357</f>
        <v>0</v>
      </c>
      <c r="L110" s="26" t="s">
        <v>211</v>
      </c>
      <c r="M110" s="65"/>
      <c r="N110" s="3">
        <f>SUM(N355:N357)</f>
        <v>537.577</v>
      </c>
      <c r="O110" s="3"/>
      <c r="P110" s="3">
        <f>SUM(P355:P357)</f>
        <v>65.512489875</v>
      </c>
      <c r="Q110" s="3"/>
      <c r="R110" s="3">
        <f>SUM(R355:R357)</f>
        <v>0.64818879999999901</v>
      </c>
    </row>
    <row r="111" spans="1:21" s="57" customFormat="1" x14ac:dyDescent="0.25">
      <c r="A111" s="32" t="s">
        <v>208</v>
      </c>
      <c r="C111" s="3">
        <f>SUM(C358:C360)</f>
        <v>0</v>
      </c>
      <c r="D111" s="3">
        <f t="shared" ref="D111:H111" si="113">SUM(D358:D360)</f>
        <v>0</v>
      </c>
      <c r="E111" s="3">
        <f t="shared" si="113"/>
        <v>0</v>
      </c>
      <c r="F111" s="3">
        <f t="shared" si="113"/>
        <v>0</v>
      </c>
      <c r="G111" s="3">
        <f t="shared" si="113"/>
        <v>0</v>
      </c>
      <c r="H111" s="3">
        <f t="shared" si="113"/>
        <v>0</v>
      </c>
      <c r="I111"/>
      <c r="J111" s="3">
        <f>J360</f>
        <v>0</v>
      </c>
      <c r="L111" s="26" t="s">
        <v>212</v>
      </c>
      <c r="M111" s="65"/>
      <c r="N111" s="3">
        <f t="shared" ref="N111" si="114">SUM(N358:N360)</f>
        <v>537.577</v>
      </c>
      <c r="P111" s="3">
        <f t="shared" ref="P111" si="115">SUM(P358:P360)</f>
        <v>65.512489875</v>
      </c>
      <c r="R111" s="3">
        <f t="shared" ref="R111" si="116">SUM(R358:R360)</f>
        <v>0.64818879999999901</v>
      </c>
    </row>
    <row r="112" spans="1:21" s="57" customFormat="1" x14ac:dyDescent="0.25">
      <c r="A112" s="32" t="s">
        <v>209</v>
      </c>
      <c r="C112" s="3">
        <f>SUM(C361:C363)</f>
        <v>0</v>
      </c>
      <c r="D112" s="3">
        <f t="shared" ref="D112:H112" si="117">SUM(D361:D363)</f>
        <v>0</v>
      </c>
      <c r="E112" s="3">
        <f t="shared" si="117"/>
        <v>0</v>
      </c>
      <c r="F112" s="3">
        <f t="shared" si="117"/>
        <v>0</v>
      </c>
      <c r="G112" s="3">
        <f t="shared" si="117"/>
        <v>0</v>
      </c>
      <c r="H112" s="3">
        <f t="shared" si="117"/>
        <v>0</v>
      </c>
      <c r="I112"/>
      <c r="J112" s="3">
        <f>J363</f>
        <v>0</v>
      </c>
      <c r="L112" s="26" t="s">
        <v>213</v>
      </c>
      <c r="M112" s="65"/>
      <c r="N112" s="3">
        <f t="shared" ref="N112" si="118">SUM(N361:N363)</f>
        <v>537.577</v>
      </c>
      <c r="P112" s="3">
        <f t="shared" ref="P112" si="119">SUM(P361:P363)</f>
        <v>65.512489875</v>
      </c>
      <c r="R112" s="3">
        <f t="shared" ref="R112" si="120">SUM(R361:R363)</f>
        <v>0.64818879999999901</v>
      </c>
    </row>
    <row r="113" spans="1:23" x14ac:dyDescent="0.25">
      <c r="A113" s="32"/>
      <c r="I113"/>
      <c r="K113" s="26"/>
      <c r="L113" s="26"/>
      <c r="M113" s="3"/>
      <c r="N113" s="3"/>
      <c r="O113" s="3"/>
      <c r="P113" s="3"/>
      <c r="Q113" s="3"/>
      <c r="R113" s="3"/>
      <c r="S113" s="3"/>
    </row>
    <row r="114" spans="1:23" x14ac:dyDescent="0.25">
      <c r="A114" s="32" t="s">
        <v>214</v>
      </c>
      <c r="C114" s="3">
        <f>SUM(C365:C367)</f>
        <v>0</v>
      </c>
      <c r="D114" s="3">
        <f t="shared" ref="D114:H114" si="121">SUM(D365:D367)</f>
        <v>0</v>
      </c>
      <c r="E114" s="3">
        <f t="shared" si="121"/>
        <v>0</v>
      </c>
      <c r="F114" s="3">
        <f t="shared" si="121"/>
        <v>0</v>
      </c>
      <c r="G114" s="3">
        <f t="shared" si="121"/>
        <v>0</v>
      </c>
      <c r="H114" s="3">
        <f t="shared" si="121"/>
        <v>0</v>
      </c>
      <c r="I114"/>
      <c r="J114" s="3">
        <f>SUM(J367)</f>
        <v>0</v>
      </c>
      <c r="K114"/>
      <c r="L114" s="26" t="str">
        <f>'Olieforbrug, TJ'!M114</f>
        <v>1. Quarter 2019</v>
      </c>
      <c r="M114" s="3"/>
      <c r="N114" s="3">
        <f t="shared" ref="N114" si="122">SUM(N365:N367)</f>
        <v>537.577</v>
      </c>
      <c r="P114" s="3">
        <f t="shared" ref="P114" si="123">SUM(P365:P367)</f>
        <v>86.348815875000014</v>
      </c>
      <c r="R114" s="3">
        <f t="shared" ref="R114" si="124">SUM(R365:R367)</f>
        <v>0.64411749999999901</v>
      </c>
    </row>
    <row r="115" spans="1:23" x14ac:dyDescent="0.25">
      <c r="A115" s="32" t="s">
        <v>215</v>
      </c>
      <c r="C115" s="3">
        <f>SUM(C368:C370)</f>
        <v>0</v>
      </c>
      <c r="D115" s="3">
        <f t="shared" ref="D115:H115" si="125">SUM(D368:D370)</f>
        <v>0</v>
      </c>
      <c r="E115" s="3">
        <f t="shared" si="125"/>
        <v>0</v>
      </c>
      <c r="F115" s="3">
        <f t="shared" si="125"/>
        <v>0</v>
      </c>
      <c r="G115" s="3">
        <f t="shared" si="125"/>
        <v>0</v>
      </c>
      <c r="H115" s="3">
        <f t="shared" si="125"/>
        <v>0</v>
      </c>
      <c r="I115"/>
      <c r="J115" s="3">
        <f>SUM(J370)</f>
        <v>0</v>
      </c>
      <c r="K115"/>
      <c r="L115" s="26" t="str">
        <f>'Olieforbrug, TJ'!M115</f>
        <v>2. Quarter 2019</v>
      </c>
      <c r="M115" s="3"/>
      <c r="N115" s="3">
        <f>SUM(N368:N370)</f>
        <v>537.577</v>
      </c>
      <c r="P115" s="3">
        <f>SUM(P368:P370)</f>
        <v>86.348815875000014</v>
      </c>
      <c r="R115" s="3">
        <f>SUM(R368:R370)</f>
        <v>0.64411749999999901</v>
      </c>
    </row>
    <row r="116" spans="1:23" x14ac:dyDescent="0.25">
      <c r="A116" s="32" t="s">
        <v>216</v>
      </c>
      <c r="C116" s="3">
        <f>SUM(C371:C373)</f>
        <v>0</v>
      </c>
      <c r="D116" s="3">
        <f>SUM(D371:D373)</f>
        <v>0</v>
      </c>
      <c r="E116" s="3">
        <f t="shared" ref="E116:H116" si="126">SUM(E371:E373)</f>
        <v>0</v>
      </c>
      <c r="F116" s="3">
        <f t="shared" si="126"/>
        <v>0</v>
      </c>
      <c r="G116" s="3">
        <f t="shared" si="126"/>
        <v>0</v>
      </c>
      <c r="H116" s="3">
        <f t="shared" si="126"/>
        <v>0</v>
      </c>
      <c r="I116"/>
      <c r="J116" s="3">
        <f>SUM(J373)</f>
        <v>0</v>
      </c>
      <c r="K116"/>
      <c r="L116" s="26" t="str">
        <f>'Olieforbrug, TJ'!M116</f>
        <v>3. Quarter 2019</v>
      </c>
      <c r="M116" s="3"/>
      <c r="N116" s="3">
        <f>SUM(N371:N373)</f>
        <v>537.577</v>
      </c>
      <c r="P116" s="3">
        <f>SUM(P371:P373)</f>
        <v>86.348815875000014</v>
      </c>
      <c r="R116" s="3">
        <f>SUM(R371:R373)</f>
        <v>0.64411749999999901</v>
      </c>
    </row>
    <row r="117" spans="1:23" x14ac:dyDescent="0.25">
      <c r="A117" s="32" t="s">
        <v>220</v>
      </c>
      <c r="C117" s="3">
        <f t="shared" ref="C117:G117" si="127">SUM(C374:C376)</f>
        <v>0</v>
      </c>
      <c r="D117" s="3">
        <f t="shared" si="127"/>
        <v>0</v>
      </c>
      <c r="E117" s="3">
        <f t="shared" si="127"/>
        <v>0</v>
      </c>
      <c r="F117" s="3">
        <f t="shared" si="127"/>
        <v>0</v>
      </c>
      <c r="G117" s="3">
        <f t="shared" si="127"/>
        <v>0</v>
      </c>
      <c r="H117" s="3">
        <f>SUM(H374:H376)</f>
        <v>0</v>
      </c>
      <c r="I117"/>
      <c r="J117" s="3">
        <f>SUM(J376)</f>
        <v>0</v>
      </c>
      <c r="K117"/>
      <c r="L117" s="26" t="str">
        <f>'Olieforbrug, TJ'!M117</f>
        <v>4. Quarter 2019</v>
      </c>
      <c r="M117" s="3"/>
      <c r="N117" s="3">
        <f t="shared" ref="N117:R117" si="128">SUM(N374:N376)</f>
        <v>537.577</v>
      </c>
      <c r="O117" s="3"/>
      <c r="P117" s="3">
        <f t="shared" si="128"/>
        <v>86.348815875000014</v>
      </c>
      <c r="Q117" s="3"/>
      <c r="R117" s="3">
        <f t="shared" si="128"/>
        <v>0.64411749999999901</v>
      </c>
      <c r="S117" s="3"/>
      <c r="T117" s="3"/>
    </row>
    <row r="118" spans="1:23" x14ac:dyDescent="0.25">
      <c r="A118" s="32"/>
      <c r="I118"/>
      <c r="K118"/>
      <c r="L118" s="26"/>
      <c r="M118" s="3"/>
      <c r="N118" s="3"/>
      <c r="O118" s="3"/>
      <c r="P118" s="3"/>
      <c r="Q118" s="3"/>
      <c r="R118" s="3"/>
      <c r="S118" s="3"/>
      <c r="T118" s="3"/>
    </row>
    <row r="119" spans="1:23" x14ac:dyDescent="0.25">
      <c r="A119" s="32" t="str">
        <f>'Olieforbrug, TJ'!A119</f>
        <v>1. kvartal 2020</v>
      </c>
      <c r="C119" s="3">
        <f>SUM(C378:C380)</f>
        <v>0</v>
      </c>
      <c r="D119" s="3">
        <f t="shared" ref="D119:H119" si="129">SUM(D378:D380)</f>
        <v>0</v>
      </c>
      <c r="E119" s="3">
        <f t="shared" si="129"/>
        <v>0</v>
      </c>
      <c r="F119" s="3">
        <f t="shared" si="129"/>
        <v>0</v>
      </c>
      <c r="G119" s="3">
        <f t="shared" si="129"/>
        <v>0</v>
      </c>
      <c r="H119" s="3">
        <f t="shared" si="129"/>
        <v>0</v>
      </c>
      <c r="I119"/>
      <c r="J119" s="3">
        <f>SUM(J380)</f>
        <v>0</v>
      </c>
      <c r="K119"/>
      <c r="L119" s="26" t="str">
        <f>'Olieforbrug, TJ'!M119</f>
        <v>1. Quarter 2020</v>
      </c>
      <c r="M119" s="3"/>
      <c r="N119" s="3">
        <f t="shared" ref="N119" si="130">SUM(N378:N380)</f>
        <v>537.577</v>
      </c>
      <c r="O119" s="3"/>
      <c r="P119" s="3">
        <f t="shared" ref="P119" si="131">SUM(P378:P380)</f>
        <v>86.348815875000014</v>
      </c>
      <c r="Q119" s="3"/>
      <c r="R119" s="3">
        <f t="shared" ref="R119" si="132">SUM(R378:R380)</f>
        <v>0.64411749999999901</v>
      </c>
      <c r="S119" s="3"/>
      <c r="T119" s="3"/>
    </row>
    <row r="120" spans="1:23" x14ac:dyDescent="0.25">
      <c r="A120" s="32" t="str">
        <f>'Olieforbrug, TJ'!A120</f>
        <v>2. kvartal 2020</v>
      </c>
      <c r="C120" s="3">
        <f t="shared" ref="C120:H120" si="133">SUM(C381:C383)</f>
        <v>0</v>
      </c>
      <c r="D120" s="3">
        <f t="shared" si="133"/>
        <v>0</v>
      </c>
      <c r="E120" s="3">
        <f t="shared" si="133"/>
        <v>0</v>
      </c>
      <c r="F120" s="3">
        <f t="shared" si="133"/>
        <v>0</v>
      </c>
      <c r="G120" s="3">
        <f t="shared" si="133"/>
        <v>0</v>
      </c>
      <c r="H120" s="3">
        <f t="shared" si="133"/>
        <v>0</v>
      </c>
      <c r="I120"/>
      <c r="J120" s="3">
        <f>SUM(J383)</f>
        <v>0</v>
      </c>
      <c r="K120"/>
      <c r="L120" s="26" t="str">
        <f>'Olieforbrug, TJ'!M120</f>
        <v>2. Quarter 2020</v>
      </c>
      <c r="M120" s="3"/>
      <c r="N120" s="3">
        <f>SUM(N381:N383)</f>
        <v>537.577</v>
      </c>
      <c r="O120" s="3"/>
      <c r="P120" s="3">
        <f>SUM(P381:P383)</f>
        <v>86.348815875000014</v>
      </c>
      <c r="Q120" s="3"/>
      <c r="R120" s="3">
        <f>SUM(R381:R383)</f>
        <v>0.64411749999999901</v>
      </c>
      <c r="S120" s="3"/>
      <c r="T120" s="3"/>
      <c r="U120" s="3"/>
      <c r="V120" s="57"/>
      <c r="W120" s="3"/>
    </row>
    <row r="121" spans="1:23" x14ac:dyDescent="0.25">
      <c r="A121" s="32" t="str">
        <f>'Olieforbrug, TJ'!A121</f>
        <v>3. kvartal 2020</v>
      </c>
      <c r="C121" s="3">
        <f>SUM(C384:C386)</f>
        <v>0</v>
      </c>
      <c r="D121" s="3">
        <f t="shared" ref="D121:H121" si="134">SUM(D384:D386)</f>
        <v>0</v>
      </c>
      <c r="E121" s="3">
        <f t="shared" si="134"/>
        <v>0</v>
      </c>
      <c r="F121" s="3">
        <f t="shared" si="134"/>
        <v>0</v>
      </c>
      <c r="G121" s="3">
        <f t="shared" si="134"/>
        <v>0</v>
      </c>
      <c r="H121" s="3">
        <f t="shared" si="134"/>
        <v>0</v>
      </c>
      <c r="I121"/>
      <c r="J121" s="3">
        <f>SUM(J386)</f>
        <v>0</v>
      </c>
      <c r="K121"/>
      <c r="L121" s="26" t="str">
        <f>'Olieforbrug, TJ'!M121</f>
        <v>3. Quarter 2020</v>
      </c>
      <c r="M121" s="3"/>
      <c r="N121" s="3">
        <f>SUM(N384:N386)</f>
        <v>537.577</v>
      </c>
      <c r="O121" s="3"/>
      <c r="P121" s="3">
        <f>SUM(P384:P386)</f>
        <v>86.348815875000014</v>
      </c>
      <c r="Q121" s="3"/>
      <c r="R121" s="3">
        <f>SUM(R384:R386)</f>
        <v>0.64411749999999901</v>
      </c>
      <c r="S121" s="3"/>
      <c r="T121" s="3"/>
    </row>
    <row r="122" spans="1:23" x14ac:dyDescent="0.25">
      <c r="A122" s="32" t="str">
        <f>'Olieforbrug, TJ'!A122</f>
        <v>4. kvartal 2020</v>
      </c>
      <c r="C122" s="3">
        <f>SUM(C387:C389)</f>
        <v>0</v>
      </c>
      <c r="D122" s="3">
        <f t="shared" ref="D122:H122" si="135">SUM(D387:D389)</f>
        <v>0</v>
      </c>
      <c r="E122" s="3">
        <f t="shared" si="135"/>
        <v>0</v>
      </c>
      <c r="F122" s="3">
        <f t="shared" si="135"/>
        <v>0</v>
      </c>
      <c r="G122" s="3">
        <f t="shared" si="135"/>
        <v>0</v>
      </c>
      <c r="H122" s="3">
        <f t="shared" si="135"/>
        <v>0</v>
      </c>
      <c r="I122"/>
      <c r="J122" s="3">
        <f>SUM(J389)</f>
        <v>0</v>
      </c>
      <c r="K122"/>
      <c r="L122" s="26" t="str">
        <f>'Olieforbrug, TJ'!M122</f>
        <v>4. Quarter 2020</v>
      </c>
      <c r="M122" s="3"/>
      <c r="N122" s="3">
        <f>SUM(N387:N389)</f>
        <v>537.577</v>
      </c>
      <c r="O122" s="3"/>
      <c r="P122" s="3">
        <f>SUM(P387:P389)</f>
        <v>86.348815875000014</v>
      </c>
      <c r="Q122" s="3"/>
      <c r="R122" s="3">
        <f>SUM(R387:R389)</f>
        <v>0.64411749999999901</v>
      </c>
      <c r="S122" s="3"/>
      <c r="T122" s="3"/>
    </row>
    <row r="123" spans="1:23" x14ac:dyDescent="0.25">
      <c r="A123" s="32"/>
      <c r="I123"/>
      <c r="K123"/>
      <c r="L123" s="26"/>
      <c r="M123" s="3"/>
      <c r="N123" s="3"/>
      <c r="O123" s="3"/>
      <c r="P123" s="3"/>
      <c r="Q123" s="3"/>
      <c r="R123" s="3"/>
      <c r="S123" s="3"/>
      <c r="T123" s="3"/>
    </row>
    <row r="124" spans="1:23" x14ac:dyDescent="0.25">
      <c r="A124" s="32" t="str">
        <f>'Olieforbrug, TJ'!A124</f>
        <v>1. kvartal 2021</v>
      </c>
      <c r="C124" s="3">
        <f>SUM(C391:C393)</f>
        <v>0</v>
      </c>
      <c r="D124" s="3">
        <f t="shared" ref="D124:H124" si="136">SUM(D391:D393)</f>
        <v>0</v>
      </c>
      <c r="E124" s="3">
        <f t="shared" si="136"/>
        <v>0</v>
      </c>
      <c r="F124" s="3">
        <f t="shared" si="136"/>
        <v>0</v>
      </c>
      <c r="G124" s="3">
        <f t="shared" si="136"/>
        <v>0</v>
      </c>
      <c r="H124" s="3">
        <f t="shared" si="136"/>
        <v>0</v>
      </c>
      <c r="I124"/>
      <c r="J124" s="3">
        <f>SUM(J393)</f>
        <v>0</v>
      </c>
      <c r="K124"/>
      <c r="L124" s="26" t="str">
        <f>'Olieforbrug, TJ'!M124</f>
        <v>1. Quarter 2021</v>
      </c>
      <c r="M124" s="3"/>
      <c r="N124" s="3">
        <f t="shared" ref="N124" si="137">SUM(N391:N393)</f>
        <v>537.577</v>
      </c>
      <c r="O124" s="3"/>
      <c r="P124" s="3">
        <f t="shared" ref="P124" si="138">SUM(P391:P393)</f>
        <v>86.348815875000014</v>
      </c>
      <c r="Q124" s="3"/>
      <c r="R124" s="3">
        <f t="shared" ref="R124" si="139">SUM(R391:R393)</f>
        <v>0.64411749999999901</v>
      </c>
      <c r="S124" s="3"/>
      <c r="T124" s="3"/>
    </row>
    <row r="125" spans="1:23" x14ac:dyDescent="0.25">
      <c r="A125" s="32" t="str">
        <f>'Olieforbrug, TJ'!A125</f>
        <v>2. kvartal 2021</v>
      </c>
      <c r="C125" s="3">
        <f>SUM(C394:C396)</f>
        <v>0</v>
      </c>
      <c r="D125" s="3">
        <f t="shared" ref="D125:H125" si="140">SUM(D394:D396)</f>
        <v>0</v>
      </c>
      <c r="E125" s="3">
        <f t="shared" si="140"/>
        <v>0</v>
      </c>
      <c r="F125" s="3">
        <f t="shared" si="140"/>
        <v>0</v>
      </c>
      <c r="G125" s="3">
        <f t="shared" si="140"/>
        <v>0</v>
      </c>
      <c r="H125" s="3">
        <f t="shared" si="140"/>
        <v>0</v>
      </c>
      <c r="J125" s="3">
        <f>SUM(I396)</f>
        <v>0</v>
      </c>
      <c r="K125" s="57"/>
      <c r="L125" s="26" t="str">
        <f>'Olieforbrug, TJ'!M125</f>
        <v>2. Quarter 2021</v>
      </c>
      <c r="M125" s="3"/>
      <c r="N125" s="3">
        <f>SUM(N394:N396)</f>
        <v>537.577</v>
      </c>
      <c r="O125" s="3"/>
      <c r="P125" s="3">
        <f t="shared" ref="P125:R125" si="141">SUM(P394:P396)</f>
        <v>86.348815875000014</v>
      </c>
      <c r="Q125" s="3"/>
      <c r="R125" s="3">
        <f t="shared" si="141"/>
        <v>0.64411749999999901</v>
      </c>
      <c r="S125" s="3"/>
      <c r="T125" s="3"/>
    </row>
    <row r="126" spans="1:23" x14ac:dyDescent="0.25">
      <c r="A126" s="32" t="str">
        <f>'Olieforbrug, TJ'!A126</f>
        <v>3. kvartal 2021</v>
      </c>
      <c r="I126"/>
      <c r="K126"/>
      <c r="L126" s="26" t="str">
        <f>'Olieforbrug, TJ'!M126</f>
        <v>3. Quarter 2021</v>
      </c>
      <c r="M126" s="3"/>
      <c r="N126" s="3"/>
      <c r="O126" s="3"/>
      <c r="P126" s="3"/>
      <c r="Q126" s="3"/>
      <c r="R126" s="3"/>
      <c r="S126" s="3"/>
      <c r="T126" s="3"/>
    </row>
    <row r="127" spans="1:23" x14ac:dyDescent="0.25">
      <c r="A127" s="32" t="str">
        <f>'Olieforbrug, TJ'!A127</f>
        <v>4. kvartal 2021</v>
      </c>
      <c r="I127"/>
      <c r="K127"/>
      <c r="L127" s="26" t="str">
        <f>'Olieforbrug, TJ'!M127</f>
        <v>4. Quarter 2021</v>
      </c>
      <c r="M127" s="3"/>
      <c r="N127" s="3"/>
      <c r="O127" s="3"/>
      <c r="P127" s="3"/>
      <c r="Q127" s="3"/>
      <c r="R127" s="3"/>
      <c r="S127" s="3"/>
      <c r="T127" s="3"/>
    </row>
    <row r="128" spans="1:23" x14ac:dyDescent="0.25">
      <c r="A128" s="32"/>
      <c r="K128" s="26"/>
      <c r="L128" s="26"/>
      <c r="M128" s="3"/>
      <c r="N128" s="3"/>
      <c r="O128" s="3"/>
      <c r="P128" s="3"/>
      <c r="Q128" s="3"/>
      <c r="R128" s="3"/>
      <c r="S128" s="3"/>
    </row>
    <row r="129" spans="1:18" ht="13.5" thickBot="1" x14ac:dyDescent="0.35">
      <c r="A129" s="2"/>
      <c r="C129" s="25"/>
      <c r="D129" s="25"/>
      <c r="E129" s="25"/>
      <c r="F129" s="25"/>
      <c r="G129" s="25"/>
      <c r="H129" s="25"/>
      <c r="I129"/>
      <c r="J129" s="25"/>
      <c r="L129" s="2"/>
      <c r="M129" s="22"/>
      <c r="N129" s="25"/>
      <c r="P129" s="25"/>
      <c r="R129" s="25"/>
    </row>
    <row r="130" spans="1:18" ht="13" x14ac:dyDescent="0.3">
      <c r="A130" s="37">
        <v>2001</v>
      </c>
      <c r="C130" s="34"/>
      <c r="D130" s="34"/>
      <c r="E130" s="34"/>
      <c r="F130" s="34"/>
      <c r="G130" s="34"/>
      <c r="H130" s="34"/>
      <c r="I130"/>
      <c r="J130"/>
      <c r="K130"/>
      <c r="L130" s="37">
        <v>2001</v>
      </c>
    </row>
    <row r="131" spans="1:18" ht="13" x14ac:dyDescent="0.3">
      <c r="A131" s="33" t="s">
        <v>102</v>
      </c>
      <c r="C131" s="3">
        <v>0</v>
      </c>
      <c r="D131" s="3">
        <v>4557</v>
      </c>
      <c r="E131" s="3">
        <v>801</v>
      </c>
      <c r="F131" s="3">
        <v>600</v>
      </c>
      <c r="G131" s="3">
        <v>667</v>
      </c>
      <c r="H131" s="3">
        <v>3914</v>
      </c>
      <c r="J131" s="3">
        <v>7834</v>
      </c>
      <c r="L131" s="23" t="s">
        <v>115</v>
      </c>
      <c r="Q131" s="11"/>
    </row>
    <row r="132" spans="1:18" ht="13" x14ac:dyDescent="0.3">
      <c r="A132" s="33" t="s">
        <v>103</v>
      </c>
      <c r="C132" s="3">
        <v>0</v>
      </c>
      <c r="D132" s="3">
        <v>4317</v>
      </c>
      <c r="E132" s="3">
        <v>871</v>
      </c>
      <c r="F132" s="3">
        <v>173</v>
      </c>
      <c r="G132" s="3">
        <v>460</v>
      </c>
      <c r="H132" s="3">
        <v>3798</v>
      </c>
      <c r="J132" s="3">
        <v>7374</v>
      </c>
      <c r="L132" s="23" t="s">
        <v>116</v>
      </c>
      <c r="Q132" s="11"/>
    </row>
    <row r="133" spans="1:18" ht="13" x14ac:dyDescent="0.3">
      <c r="A133" s="33" t="s">
        <v>104</v>
      </c>
      <c r="C133" s="3">
        <v>0</v>
      </c>
      <c r="D133" s="3">
        <v>7144</v>
      </c>
      <c r="E133" s="3">
        <v>872</v>
      </c>
      <c r="F133" s="3">
        <v>192</v>
      </c>
      <c r="G133" s="3">
        <v>-1696</v>
      </c>
      <c r="H133" s="3">
        <v>4453</v>
      </c>
      <c r="J133" s="3">
        <v>9070</v>
      </c>
      <c r="L133" s="23" t="s">
        <v>117</v>
      </c>
      <c r="Q133" s="11"/>
    </row>
    <row r="134" spans="1:18" ht="13" x14ac:dyDescent="0.3">
      <c r="A134" s="33" t="s">
        <v>105</v>
      </c>
      <c r="B134" s="15"/>
      <c r="C134" s="16">
        <v>0</v>
      </c>
      <c r="D134" s="16">
        <v>4579</v>
      </c>
      <c r="E134" s="16">
        <v>840</v>
      </c>
      <c r="F134" s="16">
        <v>238</v>
      </c>
      <c r="G134" s="16">
        <v>370</v>
      </c>
      <c r="H134" s="16">
        <v>4084</v>
      </c>
      <c r="J134" s="16">
        <v>8700</v>
      </c>
      <c r="L134" s="23" t="s">
        <v>118</v>
      </c>
      <c r="Q134" s="11"/>
    </row>
    <row r="135" spans="1:18" ht="13" x14ac:dyDescent="0.3">
      <c r="A135" s="33" t="s">
        <v>106</v>
      </c>
      <c r="B135" s="15"/>
      <c r="C135" s="16">
        <v>2</v>
      </c>
      <c r="D135" s="16">
        <v>4907</v>
      </c>
      <c r="E135" s="16">
        <v>862</v>
      </c>
      <c r="F135" s="16">
        <v>275</v>
      </c>
      <c r="G135" s="16">
        <v>851</v>
      </c>
      <c r="H135" s="16">
        <v>4466</v>
      </c>
      <c r="J135" s="16">
        <v>7849</v>
      </c>
      <c r="L135" s="23" t="s">
        <v>119</v>
      </c>
      <c r="Q135" s="11"/>
    </row>
    <row r="136" spans="1:18" ht="13" x14ac:dyDescent="0.3">
      <c r="A136" s="33" t="s">
        <v>107</v>
      </c>
      <c r="B136" s="15"/>
      <c r="C136" s="16">
        <v>0</v>
      </c>
      <c r="D136" s="16">
        <v>4451</v>
      </c>
      <c r="E136" s="16">
        <v>630</v>
      </c>
      <c r="F136" s="16">
        <v>265</v>
      </c>
      <c r="G136" s="16">
        <v>531</v>
      </c>
      <c r="H136" s="16">
        <v>4026</v>
      </c>
      <c r="J136" s="16">
        <v>7318</v>
      </c>
      <c r="L136" s="23" t="s">
        <v>120</v>
      </c>
      <c r="Q136" s="11"/>
    </row>
    <row r="137" spans="1:18" ht="13" x14ac:dyDescent="0.3">
      <c r="A137" s="33" t="s">
        <v>108</v>
      </c>
      <c r="B137" s="15"/>
      <c r="C137" s="16">
        <v>0</v>
      </c>
      <c r="D137" s="16">
        <v>6631</v>
      </c>
      <c r="E137" s="16">
        <v>849</v>
      </c>
      <c r="F137" s="16">
        <v>364</v>
      </c>
      <c r="G137" s="16">
        <v>-1936</v>
      </c>
      <c r="H137" s="16">
        <v>3490</v>
      </c>
      <c r="J137" s="16">
        <v>9254</v>
      </c>
      <c r="L137" s="23" t="s">
        <v>121</v>
      </c>
      <c r="Q137" s="11"/>
    </row>
    <row r="138" spans="1:18" ht="13" x14ac:dyDescent="0.3">
      <c r="A138" s="33" t="s">
        <v>109</v>
      </c>
      <c r="B138" s="15"/>
      <c r="C138" s="16">
        <v>0</v>
      </c>
      <c r="D138" s="16">
        <v>5102</v>
      </c>
      <c r="E138" s="16">
        <v>967</v>
      </c>
      <c r="F138" s="16">
        <v>294</v>
      </c>
      <c r="G138" s="16">
        <v>789</v>
      </c>
      <c r="H138" s="16">
        <v>4696</v>
      </c>
      <c r="J138" s="16">
        <v>8465</v>
      </c>
      <c r="L138" s="23" t="s">
        <v>122</v>
      </c>
      <c r="Q138" s="11"/>
    </row>
    <row r="139" spans="1:18" ht="13" x14ac:dyDescent="0.3">
      <c r="A139" s="33" t="s">
        <v>110</v>
      </c>
      <c r="B139" s="15"/>
      <c r="C139" s="16">
        <v>0</v>
      </c>
      <c r="D139" s="16">
        <v>4639</v>
      </c>
      <c r="E139" s="16">
        <v>889</v>
      </c>
      <c r="F139" s="16">
        <v>235</v>
      </c>
      <c r="G139" s="16">
        <v>400</v>
      </c>
      <c r="H139" s="16">
        <v>3861</v>
      </c>
      <c r="J139" s="16">
        <v>8065</v>
      </c>
      <c r="L139" s="23" t="s">
        <v>123</v>
      </c>
      <c r="Q139" s="11"/>
    </row>
    <row r="140" spans="1:18" ht="13" x14ac:dyDescent="0.3">
      <c r="A140" s="33" t="s">
        <v>111</v>
      </c>
      <c r="B140" s="15"/>
      <c r="C140" s="16">
        <v>0</v>
      </c>
      <c r="D140" s="16">
        <v>6040</v>
      </c>
      <c r="E140" s="16">
        <v>1073</v>
      </c>
      <c r="F140" s="16">
        <v>511</v>
      </c>
      <c r="G140" s="16">
        <v>355</v>
      </c>
      <c r="H140" s="16">
        <v>4950</v>
      </c>
      <c r="I140" s="16"/>
      <c r="J140" s="16">
        <v>7710</v>
      </c>
      <c r="K140" s="16"/>
      <c r="L140" s="23" t="s">
        <v>124</v>
      </c>
      <c r="M140" s="15"/>
      <c r="N140" s="15"/>
      <c r="O140" s="15"/>
      <c r="P140" s="15"/>
      <c r="Q140" s="39"/>
    </row>
    <row r="141" spans="1:18" ht="13" x14ac:dyDescent="0.3">
      <c r="A141" s="33" t="s">
        <v>112</v>
      </c>
      <c r="B141" s="15"/>
      <c r="C141" s="16">
        <v>0</v>
      </c>
      <c r="D141" s="16">
        <v>5644</v>
      </c>
      <c r="E141" s="16">
        <v>938</v>
      </c>
      <c r="F141" s="16">
        <v>498</v>
      </c>
      <c r="G141" s="16">
        <v>462</v>
      </c>
      <c r="H141" s="16">
        <v>4700</v>
      </c>
      <c r="I141" s="16"/>
      <c r="J141" s="16">
        <v>7248</v>
      </c>
      <c r="K141" s="16"/>
      <c r="L141" s="23" t="s">
        <v>125</v>
      </c>
      <c r="M141" s="15"/>
      <c r="N141" s="15"/>
      <c r="O141" s="15"/>
      <c r="P141" s="15"/>
      <c r="Q141" s="39"/>
    </row>
    <row r="142" spans="1:18" ht="13.5" thickBot="1" x14ac:dyDescent="0.35">
      <c r="A142" s="41" t="s">
        <v>113</v>
      </c>
      <c r="C142" s="42">
        <v>0</v>
      </c>
      <c r="D142" s="42">
        <v>3925</v>
      </c>
      <c r="E142" s="42">
        <v>572</v>
      </c>
      <c r="F142" s="42">
        <v>249</v>
      </c>
      <c r="G142" s="42">
        <v>-17</v>
      </c>
      <c r="H142" s="42">
        <v>3317</v>
      </c>
      <c r="I142" s="16"/>
      <c r="J142" s="42">
        <v>7265</v>
      </c>
      <c r="K142" s="16"/>
      <c r="L142" s="43" t="s">
        <v>113</v>
      </c>
      <c r="M142" s="15"/>
      <c r="N142" s="15"/>
      <c r="O142" s="15"/>
      <c r="P142" s="15"/>
      <c r="Q142" s="39"/>
    </row>
    <row r="143" spans="1:18" ht="13" x14ac:dyDescent="0.3">
      <c r="A143" s="37">
        <v>2002</v>
      </c>
      <c r="B143" s="15"/>
      <c r="C143" s="16"/>
      <c r="D143" s="16"/>
      <c r="E143" s="16"/>
      <c r="F143" s="16"/>
      <c r="G143" s="16"/>
      <c r="H143" s="16"/>
      <c r="I143" s="16"/>
      <c r="J143" s="16"/>
      <c r="K143" s="16"/>
      <c r="L143" s="37">
        <v>2002</v>
      </c>
      <c r="M143" s="15"/>
      <c r="N143" s="15"/>
      <c r="O143" s="15"/>
      <c r="P143" s="15"/>
      <c r="Q143" s="39"/>
    </row>
    <row r="144" spans="1:18" ht="13" x14ac:dyDescent="0.3">
      <c r="A144" s="33" t="s">
        <v>102</v>
      </c>
      <c r="B144" s="15"/>
      <c r="C144" s="16">
        <v>0</v>
      </c>
      <c r="D144" s="16">
        <v>7049</v>
      </c>
      <c r="E144" s="16">
        <v>855</v>
      </c>
      <c r="F144" s="16">
        <v>261</v>
      </c>
      <c r="G144" s="16">
        <v>-1806</v>
      </c>
      <c r="H144" s="16">
        <v>4485</v>
      </c>
      <c r="I144" s="16"/>
      <c r="J144" s="16">
        <v>9071</v>
      </c>
      <c r="K144" s="16"/>
      <c r="L144" s="23" t="s">
        <v>115</v>
      </c>
      <c r="M144" s="15"/>
      <c r="N144" s="15"/>
      <c r="O144" s="15"/>
      <c r="P144" s="15"/>
      <c r="Q144" s="39"/>
    </row>
    <row r="145" spans="1:17" ht="13" x14ac:dyDescent="0.3">
      <c r="A145" s="33" t="s">
        <v>103</v>
      </c>
      <c r="B145" s="15"/>
      <c r="C145" s="16">
        <v>0</v>
      </c>
      <c r="D145" s="16">
        <v>4739</v>
      </c>
      <c r="E145" s="16">
        <v>814</v>
      </c>
      <c r="F145" s="16">
        <v>242</v>
      </c>
      <c r="G145" s="16">
        <v>330</v>
      </c>
      <c r="H145" s="16">
        <v>4112</v>
      </c>
      <c r="I145" s="16"/>
      <c r="J145" s="16">
        <v>8741</v>
      </c>
      <c r="K145" s="16"/>
      <c r="L145" s="23" t="s">
        <v>116</v>
      </c>
      <c r="M145" s="15"/>
      <c r="N145" s="15"/>
      <c r="O145" s="15"/>
      <c r="P145" s="15"/>
      <c r="Q145" s="39"/>
    </row>
    <row r="146" spans="1:17" ht="13" x14ac:dyDescent="0.3">
      <c r="A146" s="33" t="s">
        <v>104</v>
      </c>
      <c r="B146" s="15"/>
      <c r="C146" s="16">
        <v>0</v>
      </c>
      <c r="D146" s="16">
        <v>4163</v>
      </c>
      <c r="E146" s="16">
        <v>758</v>
      </c>
      <c r="F146" s="16">
        <v>271</v>
      </c>
      <c r="G146" s="16">
        <v>655</v>
      </c>
      <c r="H146" s="16">
        <v>4324</v>
      </c>
      <c r="I146" s="16"/>
      <c r="J146" s="16">
        <v>8086</v>
      </c>
      <c r="K146" s="16"/>
      <c r="L146" s="23" t="s">
        <v>117</v>
      </c>
      <c r="M146" s="15"/>
      <c r="N146" s="15"/>
      <c r="O146" s="15"/>
      <c r="P146" s="15"/>
      <c r="Q146" s="39"/>
    </row>
    <row r="147" spans="1:17" ht="13" x14ac:dyDescent="0.3">
      <c r="A147" s="33" t="s">
        <v>105</v>
      </c>
      <c r="B147" s="15"/>
      <c r="C147" s="16">
        <v>0</v>
      </c>
      <c r="D147" s="16">
        <v>4867</v>
      </c>
      <c r="E147" s="16">
        <v>916</v>
      </c>
      <c r="F147" s="16">
        <v>225</v>
      </c>
      <c r="G147" s="16">
        <v>507</v>
      </c>
      <c r="H147" s="16">
        <v>4396</v>
      </c>
      <c r="I147" s="16"/>
      <c r="J147" s="16">
        <v>7579</v>
      </c>
      <c r="K147" s="16"/>
      <c r="L147" s="23" t="s">
        <v>118</v>
      </c>
      <c r="M147" s="15"/>
      <c r="N147" s="15"/>
      <c r="O147" s="15"/>
      <c r="P147" s="15"/>
      <c r="Q147" s="39"/>
    </row>
    <row r="148" spans="1:17" ht="13" x14ac:dyDescent="0.3">
      <c r="A148" s="33" t="s">
        <v>106</v>
      </c>
      <c r="B148" s="15"/>
      <c r="C148" s="16">
        <v>0</v>
      </c>
      <c r="D148" s="16">
        <v>4076</v>
      </c>
      <c r="E148" s="16">
        <v>494</v>
      </c>
      <c r="F148" s="16">
        <v>205</v>
      </c>
      <c r="G148" s="16">
        <v>626</v>
      </c>
      <c r="H148" s="16">
        <v>4074</v>
      </c>
      <c r="I148" s="16"/>
      <c r="J148" s="16">
        <v>6953</v>
      </c>
      <c r="K148" s="16"/>
      <c r="L148" s="23" t="s">
        <v>119</v>
      </c>
      <c r="M148" s="15"/>
      <c r="N148" s="15"/>
      <c r="O148" s="15"/>
      <c r="P148" s="15"/>
      <c r="Q148" s="39"/>
    </row>
    <row r="149" spans="1:17" ht="13" x14ac:dyDescent="0.3">
      <c r="A149" s="33" t="s">
        <v>107</v>
      </c>
      <c r="B149" s="15"/>
      <c r="C149" s="16">
        <v>0</v>
      </c>
      <c r="D149" s="16">
        <v>6121</v>
      </c>
      <c r="E149" s="16">
        <v>578</v>
      </c>
      <c r="F149" s="16">
        <v>290</v>
      </c>
      <c r="G149" s="16">
        <v>-1750</v>
      </c>
      <c r="H149" s="16">
        <v>3816</v>
      </c>
      <c r="I149" s="16"/>
      <c r="J149" s="16">
        <v>8703</v>
      </c>
      <c r="K149" s="16"/>
      <c r="L149" s="23" t="s">
        <v>120</v>
      </c>
      <c r="M149" s="15"/>
      <c r="N149" s="15"/>
      <c r="O149" s="15"/>
      <c r="P149" s="15"/>
      <c r="Q149" s="39"/>
    </row>
    <row r="150" spans="1:17" ht="13" x14ac:dyDescent="0.3">
      <c r="A150" s="33" t="s">
        <v>108</v>
      </c>
      <c r="B150" s="15"/>
      <c r="C150" s="16">
        <v>0</v>
      </c>
      <c r="D150" s="16">
        <v>4807</v>
      </c>
      <c r="E150" s="16">
        <v>643</v>
      </c>
      <c r="F150" s="16">
        <v>103</v>
      </c>
      <c r="G150" s="16">
        <v>252</v>
      </c>
      <c r="H150" s="16">
        <v>4304</v>
      </c>
      <c r="I150" s="16"/>
      <c r="J150" s="16">
        <v>8451</v>
      </c>
      <c r="K150" s="16"/>
      <c r="L150" s="23" t="s">
        <v>121</v>
      </c>
      <c r="M150" s="15"/>
      <c r="N150" s="15"/>
      <c r="O150" s="15"/>
      <c r="P150" s="15"/>
      <c r="Q150" s="39"/>
    </row>
    <row r="151" spans="1:17" ht="13" x14ac:dyDescent="0.3">
      <c r="A151" s="33" t="s">
        <v>109</v>
      </c>
      <c r="B151" s="15"/>
      <c r="C151" s="16">
        <v>0</v>
      </c>
      <c r="D151" s="16">
        <v>4907</v>
      </c>
      <c r="E151" s="16">
        <v>697</v>
      </c>
      <c r="F151" s="16">
        <v>185</v>
      </c>
      <c r="G151" s="16">
        <v>275</v>
      </c>
      <c r="H151" s="16">
        <v>4559</v>
      </c>
      <c r="I151" s="16"/>
      <c r="J151" s="16">
        <v>8176</v>
      </c>
      <c r="K151" s="16"/>
      <c r="L151" s="23" t="s">
        <v>122</v>
      </c>
      <c r="M151" s="15"/>
      <c r="N151" s="15"/>
      <c r="O151" s="15"/>
      <c r="P151" s="15"/>
      <c r="Q151" s="39"/>
    </row>
    <row r="152" spans="1:17" ht="13" x14ac:dyDescent="0.3">
      <c r="A152" s="33" t="s">
        <v>110</v>
      </c>
      <c r="B152" s="15"/>
      <c r="C152" s="16">
        <v>0</v>
      </c>
      <c r="D152" s="16">
        <v>4927</v>
      </c>
      <c r="E152" s="16">
        <v>524</v>
      </c>
      <c r="F152" s="16">
        <v>132</v>
      </c>
      <c r="G152" s="16">
        <v>321</v>
      </c>
      <c r="H152" s="16">
        <v>4683</v>
      </c>
      <c r="I152" s="16"/>
      <c r="J152" s="16">
        <v>7855</v>
      </c>
      <c r="K152" s="16"/>
      <c r="L152" s="23" t="s">
        <v>123</v>
      </c>
      <c r="M152" s="15"/>
      <c r="N152" s="15"/>
      <c r="O152" s="15"/>
      <c r="P152" s="15"/>
      <c r="Q152" s="39"/>
    </row>
    <row r="153" spans="1:17" ht="13" x14ac:dyDescent="0.3">
      <c r="A153" s="33" t="s">
        <v>111</v>
      </c>
      <c r="B153" s="15"/>
      <c r="C153" s="16">
        <v>0</v>
      </c>
      <c r="D153" s="16">
        <v>7839</v>
      </c>
      <c r="E153" s="16">
        <v>687</v>
      </c>
      <c r="F153" s="16">
        <v>219</v>
      </c>
      <c r="G153" s="16">
        <v>-1753</v>
      </c>
      <c r="H153" s="16">
        <v>5529</v>
      </c>
      <c r="I153" s="16"/>
      <c r="J153" s="16">
        <v>9608</v>
      </c>
      <c r="K153" s="16"/>
      <c r="L153" s="23" t="s">
        <v>124</v>
      </c>
      <c r="M153" s="15"/>
      <c r="N153" s="15"/>
      <c r="O153" s="15"/>
      <c r="P153" s="15"/>
      <c r="Q153" s="39"/>
    </row>
    <row r="154" spans="1:17" ht="13" x14ac:dyDescent="0.3">
      <c r="A154" s="33" t="s">
        <v>112</v>
      </c>
      <c r="B154" s="15"/>
      <c r="C154" s="16">
        <v>0</v>
      </c>
      <c r="D154" s="16">
        <v>3975</v>
      </c>
      <c r="E154" s="16">
        <v>502</v>
      </c>
      <c r="F154" s="16">
        <v>253</v>
      </c>
      <c r="G154" s="16">
        <v>611</v>
      </c>
      <c r="H154" s="16">
        <v>3974</v>
      </c>
      <c r="I154" s="16"/>
      <c r="J154" s="16">
        <v>8997</v>
      </c>
      <c r="K154" s="16"/>
      <c r="L154" s="23" t="s">
        <v>125</v>
      </c>
      <c r="M154" s="15"/>
      <c r="N154" s="15"/>
      <c r="O154" s="15"/>
      <c r="P154" s="15"/>
      <c r="Q154" s="39"/>
    </row>
    <row r="155" spans="1:17" ht="13.5" thickBot="1" x14ac:dyDescent="0.35">
      <c r="A155" s="41" t="s">
        <v>113</v>
      </c>
      <c r="C155" s="42">
        <v>0</v>
      </c>
      <c r="D155" s="42">
        <v>4168</v>
      </c>
      <c r="E155" s="42">
        <v>810</v>
      </c>
      <c r="F155" s="42">
        <v>249</v>
      </c>
      <c r="G155" s="42">
        <v>716</v>
      </c>
      <c r="H155" s="42">
        <v>3993</v>
      </c>
      <c r="I155" s="16"/>
      <c r="J155" s="42">
        <v>8281</v>
      </c>
      <c r="K155" s="16"/>
      <c r="L155" s="43" t="s">
        <v>113</v>
      </c>
      <c r="M155" s="15"/>
      <c r="N155" s="15"/>
      <c r="O155" s="15"/>
      <c r="P155" s="15"/>
      <c r="Q155" s="39"/>
    </row>
    <row r="156" spans="1:17" ht="13" x14ac:dyDescent="0.3">
      <c r="A156" s="37">
        <v>2003</v>
      </c>
      <c r="B156" s="15"/>
      <c r="C156" s="16"/>
      <c r="D156" s="16"/>
      <c r="E156" s="16"/>
      <c r="F156" s="16"/>
      <c r="G156" s="16"/>
      <c r="H156" s="16"/>
      <c r="I156" s="16"/>
      <c r="J156" s="16"/>
      <c r="K156" s="16"/>
      <c r="L156" s="37">
        <v>2003</v>
      </c>
      <c r="M156" s="15"/>
      <c r="N156" s="15"/>
      <c r="O156" s="15"/>
      <c r="P156" s="15"/>
      <c r="Q156" s="39"/>
    </row>
    <row r="157" spans="1:17" ht="13" x14ac:dyDescent="0.3">
      <c r="A157" s="33" t="s">
        <v>102</v>
      </c>
      <c r="B157" s="15"/>
      <c r="C157" s="16">
        <v>0</v>
      </c>
      <c r="D157" s="16">
        <v>4358</v>
      </c>
      <c r="E157" s="16">
        <v>808</v>
      </c>
      <c r="F157" s="16">
        <v>312</v>
      </c>
      <c r="G157" s="16">
        <v>681</v>
      </c>
      <c r="H157" s="16">
        <v>4314</v>
      </c>
      <c r="I157" s="16"/>
      <c r="J157" s="16">
        <v>7600</v>
      </c>
      <c r="K157" s="16"/>
      <c r="L157" s="23" t="s">
        <v>115</v>
      </c>
      <c r="M157" s="15"/>
      <c r="N157" s="15"/>
      <c r="O157" s="15"/>
      <c r="P157" s="15"/>
      <c r="Q157" s="39"/>
    </row>
    <row r="158" spans="1:17" ht="13" x14ac:dyDescent="0.3">
      <c r="A158" s="33" t="s">
        <v>103</v>
      </c>
      <c r="B158" s="15"/>
      <c r="C158" s="16">
        <v>0</v>
      </c>
      <c r="D158" s="16">
        <v>4825</v>
      </c>
      <c r="E158" s="16">
        <v>512</v>
      </c>
      <c r="F158" s="16">
        <v>247</v>
      </c>
      <c r="G158" s="16">
        <v>304</v>
      </c>
      <c r="H158" s="16">
        <v>4460</v>
      </c>
      <c r="I158" s="16"/>
      <c r="J158" s="16">
        <v>7296</v>
      </c>
      <c r="K158" s="16"/>
      <c r="L158" s="23" t="s">
        <v>116</v>
      </c>
      <c r="M158" s="15"/>
      <c r="N158" s="15"/>
      <c r="O158" s="15"/>
      <c r="P158" s="15"/>
      <c r="Q158" s="39"/>
    </row>
    <row r="159" spans="1:17" ht="13" x14ac:dyDescent="0.3">
      <c r="A159" s="33" t="s">
        <v>104</v>
      </c>
      <c r="B159" s="15"/>
      <c r="C159" s="16">
        <v>0</v>
      </c>
      <c r="D159" s="16">
        <v>4614</v>
      </c>
      <c r="E159" s="16">
        <v>706</v>
      </c>
      <c r="F159" s="16">
        <v>176</v>
      </c>
      <c r="G159" s="16">
        <v>-34</v>
      </c>
      <c r="H159" s="16">
        <v>4527</v>
      </c>
      <c r="I159" s="16"/>
      <c r="J159" s="16">
        <v>7330</v>
      </c>
      <c r="K159" s="16"/>
      <c r="L159" s="23" t="s">
        <v>117</v>
      </c>
      <c r="M159" s="15"/>
      <c r="N159" s="15"/>
      <c r="O159" s="15"/>
      <c r="P159" s="15"/>
      <c r="Q159" s="39"/>
    </row>
    <row r="160" spans="1:17" ht="13" x14ac:dyDescent="0.3">
      <c r="A160" s="33" t="s">
        <v>105</v>
      </c>
      <c r="B160" s="15"/>
      <c r="C160" s="16">
        <v>0</v>
      </c>
      <c r="D160" s="16">
        <v>6291</v>
      </c>
      <c r="E160" s="16">
        <v>308</v>
      </c>
      <c r="F160" s="16">
        <v>290</v>
      </c>
      <c r="G160" s="16">
        <v>-2274</v>
      </c>
      <c r="H160" s="16">
        <v>3854</v>
      </c>
      <c r="I160" s="16"/>
      <c r="J160" s="16">
        <v>9604</v>
      </c>
      <c r="K160" s="16"/>
      <c r="L160" s="23" t="s">
        <v>118</v>
      </c>
      <c r="M160" s="15"/>
      <c r="N160" s="15"/>
      <c r="O160" s="15"/>
      <c r="P160" s="15"/>
      <c r="Q160" s="39"/>
    </row>
    <row r="161" spans="1:17" ht="13" x14ac:dyDescent="0.3">
      <c r="A161" s="33" t="s">
        <v>106</v>
      </c>
      <c r="B161" s="15"/>
      <c r="C161" s="16">
        <v>0</v>
      </c>
      <c r="D161" s="16">
        <v>3539</v>
      </c>
      <c r="E161" s="16">
        <v>1744</v>
      </c>
      <c r="F161" s="16">
        <v>261</v>
      </c>
      <c r="G161" s="16">
        <v>2018</v>
      </c>
      <c r="H161" s="16">
        <v>3883</v>
      </c>
      <c r="I161" s="16"/>
      <c r="J161" s="16">
        <v>7586</v>
      </c>
      <c r="K161" s="16"/>
      <c r="L161" s="23" t="s">
        <v>119</v>
      </c>
      <c r="M161" s="15"/>
      <c r="N161" s="15"/>
      <c r="O161" s="15"/>
      <c r="P161" s="15"/>
      <c r="Q161" s="39"/>
    </row>
    <row r="162" spans="1:17" ht="13" x14ac:dyDescent="0.3">
      <c r="A162" s="33" t="s">
        <v>107</v>
      </c>
      <c r="B162" s="15"/>
      <c r="C162" s="16">
        <v>0</v>
      </c>
      <c r="D162" s="16">
        <v>3291</v>
      </c>
      <c r="E162" s="16">
        <v>132</v>
      </c>
      <c r="F162" s="16">
        <v>195</v>
      </c>
      <c r="G162" s="16">
        <v>437</v>
      </c>
      <c r="H162" s="16">
        <v>3538</v>
      </c>
      <c r="I162" s="16"/>
      <c r="J162" s="16">
        <v>7149</v>
      </c>
      <c r="K162" s="16"/>
      <c r="L162" s="23" t="s">
        <v>120</v>
      </c>
      <c r="M162" s="15"/>
      <c r="N162" s="15"/>
      <c r="O162" s="15"/>
      <c r="P162" s="15"/>
      <c r="Q162" s="39"/>
    </row>
    <row r="163" spans="1:17" ht="13" x14ac:dyDescent="0.3">
      <c r="A163" s="33" t="s">
        <v>108</v>
      </c>
      <c r="B163" s="15"/>
      <c r="C163" s="16">
        <v>0</v>
      </c>
      <c r="D163" s="16">
        <v>3266</v>
      </c>
      <c r="E163" s="16">
        <v>195</v>
      </c>
      <c r="F163" s="16">
        <v>181</v>
      </c>
      <c r="G163" s="16">
        <v>992</v>
      </c>
      <c r="H163" s="16">
        <v>3499</v>
      </c>
      <c r="I163" s="16"/>
      <c r="J163" s="16">
        <v>6157</v>
      </c>
      <c r="K163" s="16"/>
      <c r="L163" s="23" t="s">
        <v>121</v>
      </c>
      <c r="M163" s="15"/>
      <c r="N163" s="15"/>
      <c r="O163" s="15"/>
      <c r="P163" s="15"/>
      <c r="Q163" s="39"/>
    </row>
    <row r="164" spans="1:17" ht="13" x14ac:dyDescent="0.3">
      <c r="A164" s="33" t="s">
        <v>109</v>
      </c>
      <c r="B164" s="15"/>
      <c r="C164" s="16">
        <v>0</v>
      </c>
      <c r="D164" s="16">
        <v>3463</v>
      </c>
      <c r="E164" s="16">
        <v>191</v>
      </c>
      <c r="F164" s="16">
        <v>157</v>
      </c>
      <c r="G164" s="16">
        <v>535</v>
      </c>
      <c r="H164" s="16">
        <v>3802</v>
      </c>
      <c r="I164" s="16"/>
      <c r="J164" s="16">
        <v>5622</v>
      </c>
      <c r="K164" s="16"/>
      <c r="L164" s="23" t="s">
        <v>122</v>
      </c>
      <c r="M164" s="15"/>
      <c r="N164" s="15"/>
      <c r="O164" s="15"/>
      <c r="P164" s="15"/>
      <c r="Q164" s="39"/>
    </row>
    <row r="165" spans="1:17" ht="13" x14ac:dyDescent="0.3">
      <c r="A165" s="33" t="s">
        <v>110</v>
      </c>
      <c r="B165" s="15"/>
      <c r="C165" s="16">
        <v>0</v>
      </c>
      <c r="D165" s="16">
        <v>3534</v>
      </c>
      <c r="E165" s="16">
        <v>139</v>
      </c>
      <c r="F165" s="16">
        <v>232</v>
      </c>
      <c r="G165" s="16">
        <v>803</v>
      </c>
      <c r="H165" s="16">
        <v>4119</v>
      </c>
      <c r="I165" s="16"/>
      <c r="J165" s="16">
        <v>4819</v>
      </c>
      <c r="K165" s="16"/>
      <c r="L165" s="23" t="s">
        <v>123</v>
      </c>
      <c r="M165" s="15"/>
      <c r="N165" s="15"/>
      <c r="O165" s="15"/>
      <c r="P165" s="15"/>
      <c r="Q165" s="39"/>
    </row>
    <row r="166" spans="1:17" ht="13" x14ac:dyDescent="0.3">
      <c r="A166" s="33" t="s">
        <v>111</v>
      </c>
      <c r="B166" s="15"/>
      <c r="C166" s="16">
        <v>0</v>
      </c>
      <c r="D166" s="16">
        <v>5566</v>
      </c>
      <c r="E166" s="16">
        <v>224</v>
      </c>
      <c r="F166" s="16">
        <v>84</v>
      </c>
      <c r="G166" s="16">
        <v>-1559</v>
      </c>
      <c r="H166" s="16">
        <v>3977</v>
      </c>
      <c r="I166" s="16"/>
      <c r="J166" s="16">
        <v>6378</v>
      </c>
      <c r="K166" s="16"/>
      <c r="L166" s="23" t="s">
        <v>124</v>
      </c>
      <c r="M166" s="15"/>
      <c r="N166" s="15"/>
      <c r="O166" s="15"/>
      <c r="P166" s="15"/>
      <c r="Q166" s="39"/>
    </row>
    <row r="167" spans="1:17" ht="13" x14ac:dyDescent="0.3">
      <c r="A167" s="33" t="s">
        <v>112</v>
      </c>
      <c r="B167" s="15"/>
      <c r="C167" s="16">
        <v>0</v>
      </c>
      <c r="D167" s="16">
        <v>3392</v>
      </c>
      <c r="E167" s="16">
        <v>135</v>
      </c>
      <c r="F167" s="16">
        <v>201</v>
      </c>
      <c r="G167" s="16">
        <v>-241</v>
      </c>
      <c r="H167" s="16">
        <v>3592</v>
      </c>
      <c r="I167" s="16"/>
      <c r="J167" s="16">
        <v>6619</v>
      </c>
      <c r="K167" s="16"/>
      <c r="L167" s="23" t="s">
        <v>125</v>
      </c>
      <c r="M167" s="15"/>
      <c r="N167" s="15"/>
      <c r="O167" s="15"/>
      <c r="P167" s="15"/>
      <c r="Q167" s="39"/>
    </row>
    <row r="168" spans="1:17" ht="13.5" thickBot="1" x14ac:dyDescent="0.35">
      <c r="A168" s="41" t="s">
        <v>113</v>
      </c>
      <c r="C168" s="42">
        <v>0</v>
      </c>
      <c r="D168" s="42">
        <v>2897</v>
      </c>
      <c r="E168" s="42">
        <v>86</v>
      </c>
      <c r="F168" s="42">
        <v>145</v>
      </c>
      <c r="G168" s="42">
        <v>339</v>
      </c>
      <c r="H168" s="42">
        <v>3132</v>
      </c>
      <c r="I168" s="16"/>
      <c r="J168" s="42">
        <v>6280</v>
      </c>
      <c r="K168" s="16"/>
      <c r="L168" s="43" t="s">
        <v>113</v>
      </c>
      <c r="M168" s="15"/>
      <c r="N168" s="15"/>
      <c r="O168" s="15"/>
      <c r="P168" s="15"/>
      <c r="Q168" s="39"/>
    </row>
    <row r="169" spans="1:17" ht="13" x14ac:dyDescent="0.3">
      <c r="A169" s="37">
        <v>2004</v>
      </c>
      <c r="B169" s="15"/>
      <c r="C169" s="16"/>
      <c r="D169" s="16"/>
      <c r="E169" s="16"/>
      <c r="F169" s="16"/>
      <c r="G169" s="16"/>
      <c r="H169" s="16"/>
      <c r="I169" s="16"/>
      <c r="J169" s="16"/>
      <c r="K169" s="16"/>
      <c r="L169" s="37">
        <v>2004</v>
      </c>
      <c r="M169" s="15"/>
      <c r="N169" s="15"/>
      <c r="O169" s="15"/>
      <c r="P169" s="15"/>
      <c r="Q169" s="39"/>
    </row>
    <row r="170" spans="1:17" ht="13" x14ac:dyDescent="0.3">
      <c r="A170" s="33" t="s">
        <v>102</v>
      </c>
      <c r="B170" s="15"/>
      <c r="C170" s="16">
        <v>0</v>
      </c>
      <c r="D170" s="16">
        <v>3023</v>
      </c>
      <c r="E170" s="16">
        <v>114</v>
      </c>
      <c r="F170" s="16">
        <v>232</v>
      </c>
      <c r="G170" s="16">
        <v>397</v>
      </c>
      <c r="H170" s="16">
        <v>3349</v>
      </c>
      <c r="I170" s="16"/>
      <c r="J170" s="16">
        <v>5883</v>
      </c>
      <c r="K170" s="16"/>
      <c r="L170" s="23" t="s">
        <v>115</v>
      </c>
      <c r="M170" s="15"/>
      <c r="N170" s="15"/>
      <c r="O170" s="15"/>
      <c r="P170" s="15"/>
      <c r="Q170" s="39"/>
    </row>
    <row r="171" spans="1:17" ht="13" x14ac:dyDescent="0.3">
      <c r="A171" s="33" t="s">
        <v>103</v>
      </c>
      <c r="B171" s="15"/>
      <c r="C171" s="16">
        <v>0</v>
      </c>
      <c r="D171" s="16">
        <v>3552</v>
      </c>
      <c r="E171" s="16">
        <v>134</v>
      </c>
      <c r="F171" s="16">
        <v>143</v>
      </c>
      <c r="G171" s="16">
        <v>209</v>
      </c>
      <c r="H171" s="16">
        <v>3600</v>
      </c>
      <c r="I171" s="16"/>
      <c r="J171" s="16">
        <v>5674</v>
      </c>
      <c r="K171" s="16"/>
      <c r="L171" s="23" t="s">
        <v>116</v>
      </c>
      <c r="M171" s="15"/>
      <c r="N171" s="15"/>
      <c r="O171" s="15"/>
      <c r="P171" s="15"/>
      <c r="Q171" s="39"/>
    </row>
    <row r="172" spans="1:17" ht="13" x14ac:dyDescent="0.3">
      <c r="A172" s="33" t="s">
        <v>104</v>
      </c>
      <c r="B172" s="15"/>
      <c r="C172" s="16">
        <v>0</v>
      </c>
      <c r="D172" s="16">
        <v>3620</v>
      </c>
      <c r="E172" s="16">
        <v>150</v>
      </c>
      <c r="F172" s="16">
        <v>158</v>
      </c>
      <c r="G172" s="16">
        <v>712</v>
      </c>
      <c r="H172" s="16">
        <v>4177</v>
      </c>
      <c r="I172" s="16"/>
      <c r="J172" s="16">
        <v>4962</v>
      </c>
      <c r="K172" s="16"/>
      <c r="L172" s="23" t="s">
        <v>117</v>
      </c>
      <c r="M172" s="15"/>
      <c r="N172" s="15"/>
      <c r="O172" s="15"/>
      <c r="P172" s="15"/>
      <c r="Q172" s="39"/>
    </row>
    <row r="173" spans="1:17" ht="13" x14ac:dyDescent="0.3">
      <c r="A173" s="33" t="s">
        <v>105</v>
      </c>
      <c r="B173" s="15"/>
      <c r="C173" s="16">
        <v>0</v>
      </c>
      <c r="D173" s="16">
        <v>5320</v>
      </c>
      <c r="E173" s="16">
        <v>91</v>
      </c>
      <c r="F173" s="16">
        <v>145</v>
      </c>
      <c r="G173" s="16">
        <v>-1700</v>
      </c>
      <c r="H173" s="16">
        <v>3794</v>
      </c>
      <c r="I173" s="16"/>
      <c r="J173" s="16">
        <v>6662</v>
      </c>
      <c r="K173" s="16"/>
      <c r="L173" s="23" t="s">
        <v>118</v>
      </c>
      <c r="M173" s="15"/>
      <c r="N173" s="15"/>
      <c r="O173" s="15"/>
      <c r="P173" s="15"/>
      <c r="Q173" s="39"/>
    </row>
    <row r="174" spans="1:17" ht="13" x14ac:dyDescent="0.3">
      <c r="A174" s="33" t="s">
        <v>106</v>
      </c>
      <c r="B174" s="15"/>
      <c r="C174" s="16">
        <v>0</v>
      </c>
      <c r="D174" s="16">
        <v>3273</v>
      </c>
      <c r="E174" s="16">
        <v>102</v>
      </c>
      <c r="F174" s="16">
        <v>159</v>
      </c>
      <c r="G174" s="16">
        <v>-404</v>
      </c>
      <c r="H174" s="16">
        <v>3244</v>
      </c>
      <c r="I174" s="16"/>
      <c r="J174" s="16">
        <v>7066</v>
      </c>
      <c r="K174" s="16"/>
      <c r="L174" s="23" t="s">
        <v>119</v>
      </c>
      <c r="M174" s="15"/>
      <c r="N174" s="15"/>
      <c r="O174" s="15"/>
      <c r="P174" s="15"/>
      <c r="Q174" s="39"/>
    </row>
    <row r="175" spans="1:17" ht="13" x14ac:dyDescent="0.3">
      <c r="A175" s="33" t="s">
        <v>107</v>
      </c>
      <c r="B175" s="15"/>
      <c r="C175" s="16">
        <v>0</v>
      </c>
      <c r="D175" s="16">
        <v>3823</v>
      </c>
      <c r="E175" s="16">
        <v>153</v>
      </c>
      <c r="F175" s="16">
        <v>237</v>
      </c>
      <c r="G175" s="16">
        <v>1175</v>
      </c>
      <c r="H175" s="16">
        <v>4159</v>
      </c>
      <c r="I175" s="16"/>
      <c r="J175" s="16">
        <v>5891</v>
      </c>
      <c r="K175" s="16"/>
      <c r="L175" s="23" t="s">
        <v>120</v>
      </c>
      <c r="M175" s="15"/>
      <c r="N175" s="15"/>
      <c r="O175" s="15"/>
      <c r="P175" s="15"/>
      <c r="Q175" s="39"/>
    </row>
    <row r="176" spans="1:17" ht="13" x14ac:dyDescent="0.3">
      <c r="A176" s="33" t="s">
        <v>108</v>
      </c>
      <c r="B176" s="15"/>
      <c r="C176" s="16">
        <v>0</v>
      </c>
      <c r="D176" s="16">
        <v>3233</v>
      </c>
      <c r="E176" s="16">
        <v>188</v>
      </c>
      <c r="F176" s="16">
        <v>155</v>
      </c>
      <c r="G176" s="16">
        <v>231</v>
      </c>
      <c r="H176" s="16">
        <v>3333</v>
      </c>
      <c r="I176" s="16"/>
      <c r="J176" s="16">
        <v>5660</v>
      </c>
      <c r="K176" s="16"/>
      <c r="L176" s="23" t="s">
        <v>121</v>
      </c>
      <c r="M176" s="15"/>
      <c r="N176" s="15"/>
      <c r="O176" s="15"/>
      <c r="P176" s="15"/>
      <c r="Q176" s="39"/>
    </row>
    <row r="177" spans="1:18" ht="13" x14ac:dyDescent="0.3">
      <c r="A177" s="33" t="s">
        <v>109</v>
      </c>
      <c r="B177" s="15"/>
      <c r="C177" s="16">
        <v>0</v>
      </c>
      <c r="D177" s="16">
        <v>3693</v>
      </c>
      <c r="E177" s="16">
        <v>136</v>
      </c>
      <c r="F177" s="16">
        <v>161</v>
      </c>
      <c r="G177" s="16">
        <v>402</v>
      </c>
      <c r="H177" s="16">
        <v>3895</v>
      </c>
      <c r="I177" s="16"/>
      <c r="J177" s="16">
        <v>5258</v>
      </c>
      <c r="K177" s="16"/>
      <c r="L177" s="23" t="s">
        <v>122</v>
      </c>
      <c r="M177" s="15"/>
      <c r="N177" s="15"/>
      <c r="O177" s="15"/>
      <c r="P177" s="15"/>
      <c r="Q177" s="39"/>
    </row>
    <row r="178" spans="1:18" ht="13" x14ac:dyDescent="0.3">
      <c r="A178" s="33" t="s">
        <v>110</v>
      </c>
      <c r="B178" s="15"/>
      <c r="C178" s="16">
        <v>0</v>
      </c>
      <c r="D178" s="16">
        <v>3504</v>
      </c>
      <c r="E178" s="16">
        <v>131</v>
      </c>
      <c r="F178" s="16">
        <v>92</v>
      </c>
      <c r="G178" s="16">
        <v>414</v>
      </c>
      <c r="H178" s="16">
        <v>3895</v>
      </c>
      <c r="I178" s="16"/>
      <c r="J178" s="16">
        <v>4844</v>
      </c>
      <c r="K178" s="16"/>
      <c r="L178" s="23" t="s">
        <v>123</v>
      </c>
      <c r="M178" s="15"/>
      <c r="N178" s="15"/>
      <c r="O178" s="15"/>
      <c r="P178" s="15"/>
      <c r="Q178" s="39"/>
    </row>
    <row r="179" spans="1:18" ht="13" x14ac:dyDescent="0.3">
      <c r="A179" s="33" t="s">
        <v>111</v>
      </c>
      <c r="B179" s="15"/>
      <c r="C179" s="16">
        <v>0</v>
      </c>
      <c r="D179" s="16">
        <v>4612</v>
      </c>
      <c r="E179" s="16">
        <v>134</v>
      </c>
      <c r="F179" s="16">
        <v>144</v>
      </c>
      <c r="G179" s="16">
        <v>-1166</v>
      </c>
      <c r="H179" s="16">
        <v>3628</v>
      </c>
      <c r="I179" s="16"/>
      <c r="J179" s="16">
        <v>6010</v>
      </c>
      <c r="K179" s="16"/>
      <c r="L179" s="23" t="s">
        <v>124</v>
      </c>
      <c r="M179" s="15"/>
      <c r="N179" s="15"/>
      <c r="O179" s="15"/>
      <c r="P179" s="15"/>
      <c r="Q179" s="39"/>
    </row>
    <row r="180" spans="1:18" ht="13" x14ac:dyDescent="0.3">
      <c r="A180" s="33" t="s">
        <v>112</v>
      </c>
      <c r="B180" s="15"/>
      <c r="C180" s="16">
        <v>0</v>
      </c>
      <c r="D180" s="16">
        <v>3248</v>
      </c>
      <c r="E180" s="16">
        <v>120</v>
      </c>
      <c r="F180" s="16">
        <v>169</v>
      </c>
      <c r="G180" s="16">
        <v>514</v>
      </c>
      <c r="H180" s="16">
        <v>3504</v>
      </c>
      <c r="I180" s="16"/>
      <c r="J180" s="16">
        <v>5496</v>
      </c>
      <c r="K180" s="16"/>
      <c r="L180" s="23" t="s">
        <v>125</v>
      </c>
      <c r="M180" s="15"/>
      <c r="N180" s="15"/>
      <c r="O180" s="15"/>
      <c r="P180" s="15"/>
      <c r="Q180" s="39"/>
    </row>
    <row r="181" spans="1:18" ht="13.5" thickBot="1" x14ac:dyDescent="0.35">
      <c r="A181" s="41" t="s">
        <v>113</v>
      </c>
      <c r="C181" s="42">
        <v>0</v>
      </c>
      <c r="D181" s="42">
        <v>3748</v>
      </c>
      <c r="E181" s="42">
        <v>179</v>
      </c>
      <c r="F181" s="42">
        <v>195</v>
      </c>
      <c r="G181" s="42">
        <v>-187</v>
      </c>
      <c r="H181" s="42">
        <v>3208</v>
      </c>
      <c r="I181" s="16"/>
      <c r="J181" s="42">
        <v>5683</v>
      </c>
      <c r="K181" s="16"/>
      <c r="L181" s="43" t="s">
        <v>113</v>
      </c>
      <c r="M181" s="15"/>
      <c r="N181" s="15"/>
      <c r="O181" s="15"/>
      <c r="P181" s="15"/>
      <c r="Q181" s="39"/>
    </row>
    <row r="182" spans="1:18" ht="13" x14ac:dyDescent="0.3">
      <c r="A182" s="37">
        <v>2005</v>
      </c>
      <c r="B182" s="15"/>
      <c r="C182" s="16"/>
      <c r="D182" s="16"/>
      <c r="E182" s="16"/>
      <c r="F182" s="16"/>
      <c r="G182" s="16"/>
      <c r="H182" s="16"/>
      <c r="I182" s="16"/>
      <c r="J182" s="16"/>
      <c r="K182" s="16"/>
      <c r="L182" s="37">
        <v>2005</v>
      </c>
      <c r="M182" s="15"/>
      <c r="N182" s="15"/>
      <c r="O182" s="15"/>
      <c r="P182" s="15"/>
      <c r="Q182" s="39"/>
    </row>
    <row r="183" spans="1:18" ht="13" x14ac:dyDescent="0.3">
      <c r="A183" s="33" t="s">
        <v>102</v>
      </c>
      <c r="B183" s="15"/>
      <c r="C183" s="16">
        <v>0</v>
      </c>
      <c r="D183" s="16">
        <v>2966</v>
      </c>
      <c r="E183" s="16">
        <v>46</v>
      </c>
      <c r="F183" s="16">
        <v>225</v>
      </c>
      <c r="G183" s="16">
        <v>462</v>
      </c>
      <c r="H183" s="16">
        <v>3308</v>
      </c>
      <c r="I183" s="16"/>
      <c r="J183" s="16">
        <v>5221</v>
      </c>
      <c r="K183" s="16"/>
      <c r="L183" s="23" t="s">
        <v>115</v>
      </c>
      <c r="M183" s="15"/>
      <c r="N183" s="14">
        <v>212.5115625</v>
      </c>
      <c r="O183" s="15"/>
      <c r="P183" s="14">
        <v>70.770875000000004</v>
      </c>
      <c r="Q183" s="39"/>
      <c r="R183" s="12">
        <v>25.333333333333332</v>
      </c>
    </row>
    <row r="184" spans="1:18" ht="13" x14ac:dyDescent="0.3">
      <c r="A184" s="33" t="s">
        <v>103</v>
      </c>
      <c r="B184" s="15"/>
      <c r="C184" s="16">
        <v>0</v>
      </c>
      <c r="D184" s="16">
        <v>3244</v>
      </c>
      <c r="E184" s="16">
        <v>150</v>
      </c>
      <c r="F184" s="16">
        <v>205</v>
      </c>
      <c r="G184" s="16">
        <v>393</v>
      </c>
      <c r="H184" s="16">
        <v>3530</v>
      </c>
      <c r="I184" s="16"/>
      <c r="J184" s="16">
        <v>4828</v>
      </c>
      <c r="K184" s="16"/>
      <c r="L184" s="23" t="s">
        <v>116</v>
      </c>
      <c r="M184" s="15"/>
      <c r="N184" s="14">
        <v>212.5115625</v>
      </c>
      <c r="O184" s="15"/>
      <c r="P184" s="14">
        <v>70.770875000000004</v>
      </c>
      <c r="Q184" s="39"/>
      <c r="R184" s="38">
        <v>25.333333333333332</v>
      </c>
    </row>
    <row r="185" spans="1:18" ht="13" x14ac:dyDescent="0.3">
      <c r="A185" s="33" t="s">
        <v>104</v>
      </c>
      <c r="B185" s="15"/>
      <c r="C185" s="16">
        <v>0</v>
      </c>
      <c r="D185" s="16">
        <v>2777</v>
      </c>
      <c r="E185" s="16">
        <v>154</v>
      </c>
      <c r="F185" s="16">
        <v>97</v>
      </c>
      <c r="G185" s="16">
        <v>297</v>
      </c>
      <c r="H185" s="16">
        <v>2934</v>
      </c>
      <c r="I185" s="16"/>
      <c r="J185" s="16">
        <v>4531</v>
      </c>
      <c r="K185" s="16"/>
      <c r="L185" s="23" t="s">
        <v>117</v>
      </c>
      <c r="M185" s="15"/>
      <c r="N185" s="14">
        <v>212.5115625</v>
      </c>
      <c r="O185" s="15"/>
      <c r="P185" s="14">
        <v>70.770875000000004</v>
      </c>
      <c r="Q185" s="39"/>
      <c r="R185" s="38">
        <v>25.333333333333332</v>
      </c>
    </row>
    <row r="186" spans="1:18" ht="13" x14ac:dyDescent="0.3">
      <c r="A186" s="33" t="s">
        <v>105</v>
      </c>
      <c r="B186" s="15"/>
      <c r="C186" s="16">
        <v>0</v>
      </c>
      <c r="D186" s="16">
        <v>3249</v>
      </c>
      <c r="E186" s="16">
        <v>261</v>
      </c>
      <c r="F186" s="16">
        <v>271</v>
      </c>
      <c r="G186" s="16">
        <v>394</v>
      </c>
      <c r="H186" s="16">
        <v>3013</v>
      </c>
      <c r="I186" s="16"/>
      <c r="J186" s="16">
        <v>4137</v>
      </c>
      <c r="K186" s="16"/>
      <c r="L186" s="23" t="s">
        <v>118</v>
      </c>
      <c r="M186" s="15"/>
      <c r="N186" s="14">
        <v>212.5115625</v>
      </c>
      <c r="O186" s="15"/>
      <c r="P186" s="14">
        <v>70.770875000000004</v>
      </c>
      <c r="Q186" s="39"/>
      <c r="R186" s="38">
        <v>25.333333333333332</v>
      </c>
    </row>
    <row r="187" spans="1:18" ht="13" x14ac:dyDescent="0.3">
      <c r="A187" s="33" t="s">
        <v>106</v>
      </c>
      <c r="B187" s="15"/>
      <c r="C187" s="16">
        <v>0</v>
      </c>
      <c r="D187" s="16">
        <v>2483</v>
      </c>
      <c r="E187" s="16">
        <v>205</v>
      </c>
      <c r="F187" s="16">
        <v>146</v>
      </c>
      <c r="G187" s="16">
        <v>112</v>
      </c>
      <c r="H187" s="16">
        <v>2542</v>
      </c>
      <c r="I187" s="16"/>
      <c r="J187" s="16">
        <v>4025</v>
      </c>
      <c r="K187" s="16"/>
      <c r="L187" s="23" t="s">
        <v>119</v>
      </c>
      <c r="M187" s="15"/>
      <c r="N187" s="14">
        <v>212.5115625</v>
      </c>
      <c r="O187" s="15"/>
      <c r="P187" s="14">
        <v>70.770875000000004</v>
      </c>
      <c r="Q187" s="39"/>
      <c r="R187" s="38">
        <v>25.333333333333332</v>
      </c>
    </row>
    <row r="188" spans="1:18" ht="13" x14ac:dyDescent="0.3">
      <c r="A188" s="33" t="s">
        <v>107</v>
      </c>
      <c r="B188" s="15"/>
      <c r="C188" s="16">
        <v>0</v>
      </c>
      <c r="D188" s="16">
        <v>3332</v>
      </c>
      <c r="E188" s="16">
        <v>219</v>
      </c>
      <c r="F188" s="16">
        <v>254</v>
      </c>
      <c r="G188" s="16">
        <v>-89</v>
      </c>
      <c r="H188" s="16">
        <v>2841</v>
      </c>
      <c r="I188" s="16"/>
      <c r="J188" s="16">
        <v>4114</v>
      </c>
      <c r="K188" s="16"/>
      <c r="L188" s="23" t="s">
        <v>120</v>
      </c>
      <c r="M188" s="15"/>
      <c r="N188" s="14">
        <v>212.5115625</v>
      </c>
      <c r="O188" s="15"/>
      <c r="P188" s="14">
        <v>70.770875000000004</v>
      </c>
      <c r="Q188" s="39"/>
      <c r="R188" s="38">
        <v>25.333333333333332</v>
      </c>
    </row>
    <row r="189" spans="1:18" ht="13" x14ac:dyDescent="0.3">
      <c r="A189" s="33" t="s">
        <v>108</v>
      </c>
      <c r="B189" s="15"/>
      <c r="C189" s="16">
        <v>0</v>
      </c>
      <c r="D189" s="16">
        <v>3297</v>
      </c>
      <c r="E189" s="16">
        <v>195</v>
      </c>
      <c r="F189" s="16">
        <v>447</v>
      </c>
      <c r="G189" s="16">
        <v>-159</v>
      </c>
      <c r="H189" s="16">
        <v>2675</v>
      </c>
      <c r="I189" s="16"/>
      <c r="J189" s="16">
        <v>4273</v>
      </c>
      <c r="K189" s="16"/>
      <c r="L189" s="23" t="s">
        <v>121</v>
      </c>
      <c r="M189" s="15"/>
      <c r="N189" s="14">
        <v>212.5115625</v>
      </c>
      <c r="O189" s="15"/>
      <c r="P189" s="14">
        <v>70.770875000000004</v>
      </c>
      <c r="Q189" s="39"/>
      <c r="R189" s="38">
        <v>25.333333333333332</v>
      </c>
    </row>
    <row r="190" spans="1:18" ht="13" x14ac:dyDescent="0.3">
      <c r="A190" s="33" t="s">
        <v>109</v>
      </c>
      <c r="B190" s="15"/>
      <c r="C190" s="16">
        <v>0</v>
      </c>
      <c r="D190" s="16">
        <v>3095</v>
      </c>
      <c r="E190" s="16">
        <v>197</v>
      </c>
      <c r="F190" s="16">
        <v>134</v>
      </c>
      <c r="G190" s="16">
        <v>133</v>
      </c>
      <c r="H190" s="16">
        <v>2832</v>
      </c>
      <c r="I190" s="16"/>
      <c r="J190" s="16">
        <v>4140</v>
      </c>
      <c r="K190" s="16"/>
      <c r="L190" s="23" t="s">
        <v>122</v>
      </c>
      <c r="M190" s="15"/>
      <c r="N190" s="14">
        <v>212.5115625</v>
      </c>
      <c r="O190" s="15"/>
      <c r="P190" s="14">
        <v>70.770875000000004</v>
      </c>
      <c r="Q190" s="39"/>
      <c r="R190" s="38">
        <v>25.333333333333332</v>
      </c>
    </row>
    <row r="191" spans="1:18" ht="13" x14ac:dyDescent="0.3">
      <c r="A191" s="33" t="s">
        <v>110</v>
      </c>
      <c r="B191" s="15"/>
      <c r="C191" s="16">
        <v>0</v>
      </c>
      <c r="D191" s="16">
        <v>3098</v>
      </c>
      <c r="E191" s="16">
        <v>172</v>
      </c>
      <c r="F191" s="16">
        <v>174</v>
      </c>
      <c r="G191" s="16">
        <v>180</v>
      </c>
      <c r="H191" s="16">
        <v>2971</v>
      </c>
      <c r="I191" s="16"/>
      <c r="J191" s="16">
        <v>3960</v>
      </c>
      <c r="K191" s="16"/>
      <c r="L191" s="23" t="s">
        <v>123</v>
      </c>
      <c r="M191" s="15"/>
      <c r="N191" s="14">
        <v>212.5115625</v>
      </c>
      <c r="O191" s="15"/>
      <c r="P191" s="14">
        <v>70.770875000000004</v>
      </c>
      <c r="Q191" s="39"/>
      <c r="R191" s="38">
        <v>25.333333333333332</v>
      </c>
    </row>
    <row r="192" spans="1:18" ht="13" x14ac:dyDescent="0.3">
      <c r="A192" s="33" t="s">
        <v>111</v>
      </c>
      <c r="B192" s="15"/>
      <c r="C192" s="16">
        <v>0</v>
      </c>
      <c r="D192" s="16">
        <v>2904</v>
      </c>
      <c r="E192" s="16">
        <v>107</v>
      </c>
      <c r="F192" s="16">
        <v>101</v>
      </c>
      <c r="G192" s="16">
        <v>-3</v>
      </c>
      <c r="H192" s="16">
        <v>2756</v>
      </c>
      <c r="I192" s="16"/>
      <c r="J192" s="16">
        <v>3963</v>
      </c>
      <c r="K192" s="16"/>
      <c r="L192" s="23" t="s">
        <v>124</v>
      </c>
      <c r="M192" s="15"/>
      <c r="N192" s="14">
        <v>212.5115625</v>
      </c>
      <c r="O192" s="15"/>
      <c r="P192" s="14">
        <v>70.770875000000004</v>
      </c>
      <c r="Q192" s="39"/>
      <c r="R192" s="38">
        <v>25.333333333333332</v>
      </c>
    </row>
    <row r="193" spans="1:25" ht="13" x14ac:dyDescent="0.3">
      <c r="A193" s="33" t="s">
        <v>112</v>
      </c>
      <c r="B193" s="15"/>
      <c r="C193" s="16">
        <v>0</v>
      </c>
      <c r="D193" s="16">
        <v>3078</v>
      </c>
      <c r="E193" s="16">
        <v>70</v>
      </c>
      <c r="F193" s="16">
        <v>180</v>
      </c>
      <c r="G193" s="16">
        <v>49</v>
      </c>
      <c r="H193" s="16">
        <v>2929</v>
      </c>
      <c r="I193" s="16"/>
      <c r="J193" s="16">
        <v>3914</v>
      </c>
      <c r="K193" s="16"/>
      <c r="L193" s="23" t="s">
        <v>125</v>
      </c>
      <c r="M193" s="15"/>
      <c r="N193" s="14">
        <v>212.5115625</v>
      </c>
      <c r="O193" s="15"/>
      <c r="P193" s="14">
        <v>70.770875000000004</v>
      </c>
      <c r="Q193" s="39"/>
      <c r="R193" s="38">
        <v>25.333333333333332</v>
      </c>
    </row>
    <row r="194" spans="1:25" ht="13.5" thickBot="1" x14ac:dyDescent="0.35">
      <c r="A194" s="41" t="s">
        <v>113</v>
      </c>
      <c r="C194" s="42">
        <v>0</v>
      </c>
      <c r="D194" s="42">
        <v>3003</v>
      </c>
      <c r="E194" s="42">
        <v>110</v>
      </c>
      <c r="F194" s="42">
        <v>228</v>
      </c>
      <c r="G194" s="42">
        <v>-5879</v>
      </c>
      <c r="H194" s="42">
        <v>2633</v>
      </c>
      <c r="I194" s="16"/>
      <c r="J194" s="42">
        <v>9793</v>
      </c>
      <c r="K194" s="16"/>
      <c r="L194" s="43" t="s">
        <v>113</v>
      </c>
      <c r="M194" s="15"/>
      <c r="N194" s="14">
        <v>212.5115625</v>
      </c>
      <c r="O194" s="15"/>
      <c r="P194" s="14">
        <v>70.770875000000004</v>
      </c>
      <c r="Q194" s="39"/>
      <c r="R194" s="38">
        <v>25.333333333333332</v>
      </c>
    </row>
    <row r="195" spans="1:25" ht="13" x14ac:dyDescent="0.3">
      <c r="A195" s="37">
        <v>2006</v>
      </c>
      <c r="B195" s="15"/>
      <c r="C195" s="16"/>
      <c r="D195" s="16"/>
      <c r="E195" s="16"/>
      <c r="F195" s="16"/>
      <c r="G195" s="16"/>
      <c r="H195" s="16"/>
      <c r="I195" s="16"/>
      <c r="J195" s="16"/>
      <c r="K195" s="16"/>
      <c r="L195" s="37">
        <v>2006</v>
      </c>
      <c r="M195" s="15"/>
      <c r="N195" s="14"/>
      <c r="O195" s="15"/>
      <c r="P195" s="14"/>
      <c r="Q195" s="39"/>
      <c r="R195" s="38"/>
      <c r="T195" s="10"/>
      <c r="V195" s="12"/>
    </row>
    <row r="196" spans="1:25" ht="13" x14ac:dyDescent="0.3">
      <c r="A196" s="33" t="s">
        <v>102</v>
      </c>
      <c r="B196" s="15"/>
      <c r="C196" s="16">
        <v>0</v>
      </c>
      <c r="D196" s="16">
        <v>3942</v>
      </c>
      <c r="E196" s="16">
        <v>0</v>
      </c>
      <c r="F196" s="16">
        <v>378</v>
      </c>
      <c r="G196" s="16">
        <v>3954</v>
      </c>
      <c r="H196" s="16">
        <v>4026</v>
      </c>
      <c r="I196" s="16"/>
      <c r="J196" s="16">
        <v>5839</v>
      </c>
      <c r="K196" s="16"/>
      <c r="L196" s="23" t="s">
        <v>115</v>
      </c>
      <c r="M196" s="15"/>
      <c r="N196" s="14">
        <v>211.97908333333331</v>
      </c>
      <c r="O196" s="15"/>
      <c r="P196" s="14">
        <v>41.083201625000001</v>
      </c>
      <c r="Q196" s="39"/>
      <c r="R196" s="38">
        <v>31.016532050000006</v>
      </c>
    </row>
    <row r="197" spans="1:25" x14ac:dyDescent="0.25">
      <c r="A197" s="33" t="s">
        <v>103</v>
      </c>
      <c r="B197" s="15"/>
      <c r="C197" s="16">
        <v>0</v>
      </c>
      <c r="D197" s="16">
        <v>4291</v>
      </c>
      <c r="E197" s="16">
        <v>0</v>
      </c>
      <c r="F197" s="16">
        <v>297</v>
      </c>
      <c r="G197" s="16">
        <v>659</v>
      </c>
      <c r="H197" s="16">
        <v>4419</v>
      </c>
      <c r="I197" s="16"/>
      <c r="J197" s="16">
        <v>5180</v>
      </c>
      <c r="K197" s="16"/>
      <c r="L197" s="23" t="s">
        <v>116</v>
      </c>
      <c r="M197" s="15"/>
      <c r="N197" s="14">
        <v>211.97908333333331</v>
      </c>
      <c r="O197" s="15"/>
      <c r="P197" s="14">
        <v>41.083201625000001</v>
      </c>
      <c r="Q197" s="15"/>
      <c r="R197" s="38">
        <v>31.016532050000006</v>
      </c>
    </row>
    <row r="198" spans="1:25" x14ac:dyDescent="0.25">
      <c r="A198" s="33" t="s">
        <v>104</v>
      </c>
      <c r="B198" s="15"/>
      <c r="C198" s="16">
        <v>0</v>
      </c>
      <c r="D198" s="16">
        <v>3961</v>
      </c>
      <c r="E198" s="16">
        <v>0</v>
      </c>
      <c r="F198" s="16">
        <v>183</v>
      </c>
      <c r="G198" s="16">
        <v>330</v>
      </c>
      <c r="H198" s="16">
        <v>3818</v>
      </c>
      <c r="I198" s="16"/>
      <c r="J198" s="16">
        <v>4850</v>
      </c>
      <c r="K198" s="16"/>
      <c r="L198" s="23" t="s">
        <v>117</v>
      </c>
      <c r="M198" s="15"/>
      <c r="N198" s="14">
        <v>211.97908333333331</v>
      </c>
      <c r="O198" s="15"/>
      <c r="P198" s="14">
        <v>41.083201625000001</v>
      </c>
      <c r="Q198" s="15"/>
      <c r="R198" s="38">
        <v>31.016532050000006</v>
      </c>
    </row>
    <row r="199" spans="1:25" x14ac:dyDescent="0.25">
      <c r="A199" s="33" t="s">
        <v>105</v>
      </c>
      <c r="B199" s="15"/>
      <c r="C199" s="16">
        <v>0</v>
      </c>
      <c r="D199" s="16">
        <v>4113</v>
      </c>
      <c r="E199" s="16">
        <v>0</v>
      </c>
      <c r="F199" s="16">
        <v>382</v>
      </c>
      <c r="G199" s="16">
        <v>325</v>
      </c>
      <c r="H199" s="16">
        <v>3788</v>
      </c>
      <c r="I199" s="16"/>
      <c r="J199" s="16">
        <v>4525</v>
      </c>
      <c r="K199" s="16"/>
      <c r="L199" s="23" t="s">
        <v>118</v>
      </c>
      <c r="M199" s="15"/>
      <c r="N199" s="14">
        <v>211.97908333333331</v>
      </c>
      <c r="O199" s="15"/>
      <c r="P199" s="14">
        <v>41.083201625000001</v>
      </c>
      <c r="Q199" s="15"/>
      <c r="R199" s="38">
        <v>31.016532050000006</v>
      </c>
    </row>
    <row r="200" spans="1:25" x14ac:dyDescent="0.25">
      <c r="A200" s="33" t="s">
        <v>106</v>
      </c>
      <c r="B200" s="15"/>
      <c r="C200" s="16">
        <v>0</v>
      </c>
      <c r="D200" s="16">
        <v>3552</v>
      </c>
      <c r="E200" s="16">
        <v>0</v>
      </c>
      <c r="F200" s="16">
        <v>315</v>
      </c>
      <c r="G200" s="16">
        <v>-194</v>
      </c>
      <c r="H200" s="16">
        <v>3315</v>
      </c>
      <c r="I200" s="16"/>
      <c r="J200" s="16">
        <v>4719</v>
      </c>
      <c r="K200" s="16"/>
      <c r="L200" s="23" t="s">
        <v>119</v>
      </c>
      <c r="M200" s="15"/>
      <c r="N200" s="14">
        <v>211.97908333333331</v>
      </c>
      <c r="O200" s="15"/>
      <c r="P200" s="14">
        <v>41.083201625000001</v>
      </c>
      <c r="Q200" s="15"/>
      <c r="R200" s="38">
        <v>31.016532050000006</v>
      </c>
    </row>
    <row r="201" spans="1:25" x14ac:dyDescent="0.25">
      <c r="A201" s="33" t="s">
        <v>107</v>
      </c>
      <c r="B201" s="15"/>
      <c r="C201" s="16">
        <v>0</v>
      </c>
      <c r="D201" s="16">
        <v>4536</v>
      </c>
      <c r="E201" s="16">
        <v>0</v>
      </c>
      <c r="F201" s="16">
        <v>430</v>
      </c>
      <c r="G201" s="16">
        <v>-85</v>
      </c>
      <c r="H201" s="16">
        <v>3794</v>
      </c>
      <c r="I201" s="16"/>
      <c r="J201" s="16">
        <v>4804</v>
      </c>
      <c r="K201" s="16"/>
      <c r="L201" s="23" t="s">
        <v>120</v>
      </c>
      <c r="M201" s="15"/>
      <c r="N201" s="14">
        <v>211.97908333333331</v>
      </c>
      <c r="O201" s="15"/>
      <c r="P201" s="14">
        <v>41.083201625000001</v>
      </c>
      <c r="Q201" s="15"/>
      <c r="R201" s="38">
        <v>31.016532050000006</v>
      </c>
    </row>
    <row r="202" spans="1:25" x14ac:dyDescent="0.25">
      <c r="A202" s="33" t="s">
        <v>108</v>
      </c>
      <c r="B202" s="15"/>
      <c r="C202" s="16">
        <v>0</v>
      </c>
      <c r="D202" s="16">
        <v>3297</v>
      </c>
      <c r="E202" s="16">
        <v>0</v>
      </c>
      <c r="F202" s="16">
        <v>447</v>
      </c>
      <c r="G202" s="16">
        <v>531</v>
      </c>
      <c r="H202" s="16">
        <v>2675</v>
      </c>
      <c r="I202" s="16"/>
      <c r="J202" s="16">
        <v>4273</v>
      </c>
      <c r="K202" s="16"/>
      <c r="L202" s="23" t="s">
        <v>121</v>
      </c>
      <c r="M202" s="15"/>
      <c r="N202" s="14">
        <v>211.97908333333331</v>
      </c>
      <c r="O202" s="15"/>
      <c r="P202" s="14">
        <v>41.083201625000001</v>
      </c>
      <c r="Q202" s="15"/>
      <c r="R202" s="38">
        <v>31.016532050000006</v>
      </c>
    </row>
    <row r="203" spans="1:25" x14ac:dyDescent="0.25">
      <c r="A203" s="33" t="s">
        <v>109</v>
      </c>
      <c r="B203" s="15"/>
      <c r="C203" s="16">
        <v>0</v>
      </c>
      <c r="D203" s="16">
        <v>3095</v>
      </c>
      <c r="E203" s="16">
        <v>0</v>
      </c>
      <c r="F203" s="16">
        <v>134</v>
      </c>
      <c r="G203" s="16">
        <v>133</v>
      </c>
      <c r="H203" s="16">
        <v>2832</v>
      </c>
      <c r="I203" s="16"/>
      <c r="J203" s="16">
        <v>4140</v>
      </c>
      <c r="K203" s="16"/>
      <c r="L203" s="23" t="s">
        <v>122</v>
      </c>
      <c r="M203" s="15"/>
      <c r="N203" s="14">
        <v>211.97908333333331</v>
      </c>
      <c r="O203" s="15"/>
      <c r="P203" s="14">
        <v>41.083201625000001</v>
      </c>
      <c r="Q203" s="15"/>
      <c r="R203" s="38">
        <v>31.016532050000006</v>
      </c>
    </row>
    <row r="204" spans="1:25" x14ac:dyDescent="0.25">
      <c r="A204" s="33" t="s">
        <v>110</v>
      </c>
      <c r="B204" s="15"/>
      <c r="C204" s="16">
        <v>0</v>
      </c>
      <c r="D204" s="16">
        <v>2483</v>
      </c>
      <c r="E204" s="16">
        <v>0</v>
      </c>
      <c r="F204" s="16">
        <v>146</v>
      </c>
      <c r="G204" s="16">
        <v>115</v>
      </c>
      <c r="H204" s="16">
        <v>2542</v>
      </c>
      <c r="I204" s="16"/>
      <c r="J204" s="16">
        <v>4025</v>
      </c>
      <c r="K204" s="16"/>
      <c r="L204" s="23" t="s">
        <v>123</v>
      </c>
      <c r="M204" s="15"/>
      <c r="N204" s="14">
        <v>211.97908333333331</v>
      </c>
      <c r="O204" s="15"/>
      <c r="P204" s="14">
        <v>41.083201625000001</v>
      </c>
      <c r="Q204" s="15"/>
      <c r="R204" s="38">
        <v>31.016532050000006</v>
      </c>
    </row>
    <row r="205" spans="1:25" x14ac:dyDescent="0.25">
      <c r="A205" s="33" t="s">
        <v>111</v>
      </c>
      <c r="B205" s="15"/>
      <c r="C205" s="16">
        <v>0</v>
      </c>
      <c r="D205" s="16">
        <v>2904</v>
      </c>
      <c r="E205" s="16">
        <v>0</v>
      </c>
      <c r="F205" s="16">
        <v>101</v>
      </c>
      <c r="G205" s="16">
        <v>62</v>
      </c>
      <c r="H205" s="16">
        <v>2747</v>
      </c>
      <c r="I205" s="16"/>
      <c r="J205" s="16">
        <v>3963</v>
      </c>
      <c r="K205" s="16"/>
      <c r="L205" s="23" t="s">
        <v>124</v>
      </c>
      <c r="M205" s="15"/>
      <c r="N205" s="14">
        <v>211.97908333333331</v>
      </c>
      <c r="O205" s="15"/>
      <c r="P205" s="14">
        <v>41.083201625000001</v>
      </c>
      <c r="Q205" s="15"/>
      <c r="R205" s="38">
        <v>31.016532050000006</v>
      </c>
      <c r="X205" s="12"/>
      <c r="Y205" s="12"/>
    </row>
    <row r="206" spans="1:25" x14ac:dyDescent="0.25">
      <c r="A206" s="33" t="s">
        <v>112</v>
      </c>
      <c r="B206" s="15"/>
      <c r="C206" s="16">
        <v>0</v>
      </c>
      <c r="D206" s="16">
        <v>3078</v>
      </c>
      <c r="E206" s="16">
        <v>0</v>
      </c>
      <c r="F206" s="16">
        <v>180</v>
      </c>
      <c r="G206" s="16">
        <v>49</v>
      </c>
      <c r="H206" s="16">
        <v>2929</v>
      </c>
      <c r="I206" s="16"/>
      <c r="J206" s="16">
        <v>3914</v>
      </c>
      <c r="K206" s="16"/>
      <c r="L206" s="23" t="s">
        <v>125</v>
      </c>
      <c r="M206" s="15"/>
      <c r="N206" s="14">
        <v>211.97908333333331</v>
      </c>
      <c r="O206" s="15"/>
      <c r="P206" s="14">
        <v>41.083201625000001</v>
      </c>
      <c r="Q206" s="15"/>
      <c r="R206" s="38">
        <v>31.016532050000006</v>
      </c>
    </row>
    <row r="207" spans="1:25" ht="13" thickBot="1" x14ac:dyDescent="0.3">
      <c r="A207" s="41" t="s">
        <v>113</v>
      </c>
      <c r="C207" s="42">
        <v>0</v>
      </c>
      <c r="D207" s="42">
        <v>3003</v>
      </c>
      <c r="E207" s="42">
        <v>0</v>
      </c>
      <c r="F207" s="42">
        <v>228</v>
      </c>
      <c r="G207" s="42">
        <v>-196</v>
      </c>
      <c r="H207" s="42">
        <v>2633</v>
      </c>
      <c r="I207" s="16"/>
      <c r="J207" s="42">
        <v>4110</v>
      </c>
      <c r="K207" s="16"/>
      <c r="L207" s="43" t="s">
        <v>113</v>
      </c>
      <c r="M207" s="15"/>
      <c r="N207" s="14">
        <v>211.97908333333331</v>
      </c>
      <c r="O207" s="15"/>
      <c r="P207" s="14">
        <v>41.083201625000001</v>
      </c>
      <c r="Q207" s="15"/>
      <c r="R207" s="14">
        <v>31.016532050000006</v>
      </c>
    </row>
    <row r="208" spans="1:25" ht="13" x14ac:dyDescent="0.3">
      <c r="A208" s="37">
        <v>2007</v>
      </c>
      <c r="B208" s="15"/>
      <c r="C208" s="16"/>
      <c r="D208" s="16"/>
      <c r="E208" s="16"/>
      <c r="F208" s="16"/>
      <c r="G208" s="16"/>
      <c r="H208" s="16"/>
      <c r="I208" s="16"/>
      <c r="J208" s="16"/>
      <c r="K208" s="16"/>
      <c r="L208" s="37">
        <v>2007</v>
      </c>
      <c r="M208" s="15"/>
      <c r="N208" s="14"/>
      <c r="O208" s="15"/>
      <c r="P208" s="14"/>
      <c r="Q208" s="15"/>
      <c r="R208" s="14"/>
    </row>
    <row r="209" spans="1:25" x14ac:dyDescent="0.25">
      <c r="A209" s="33" t="s">
        <v>102</v>
      </c>
      <c r="B209" s="15"/>
      <c r="C209" s="16">
        <v>0</v>
      </c>
      <c r="D209" s="16">
        <v>2966</v>
      </c>
      <c r="E209" s="16">
        <v>46</v>
      </c>
      <c r="F209" s="16">
        <v>225</v>
      </c>
      <c r="G209" s="16">
        <v>517</v>
      </c>
      <c r="H209" s="16">
        <v>3212</v>
      </c>
      <c r="I209" s="16"/>
      <c r="J209" s="16">
        <v>3593</v>
      </c>
      <c r="K209" s="16"/>
      <c r="L209" s="23" t="s">
        <v>115</v>
      </c>
      <c r="M209" s="15"/>
      <c r="N209" s="14">
        <v>214.51333499999998</v>
      </c>
      <c r="O209" s="15"/>
      <c r="P209" s="14">
        <v>28.170426000000003</v>
      </c>
      <c r="Q209" s="15"/>
      <c r="R209" s="14">
        <v>12.261884174525063</v>
      </c>
      <c r="W209" s="12"/>
      <c r="X209" s="12"/>
      <c r="Y209" s="12"/>
    </row>
    <row r="210" spans="1:25" x14ac:dyDescent="0.25">
      <c r="A210" s="33" t="s">
        <v>103</v>
      </c>
      <c r="B210" s="15"/>
      <c r="C210" s="16">
        <v>0</v>
      </c>
      <c r="D210" s="16">
        <v>4885</v>
      </c>
      <c r="E210" s="16">
        <v>150</v>
      </c>
      <c r="F210" s="16">
        <v>205</v>
      </c>
      <c r="G210" s="16">
        <v>-1006</v>
      </c>
      <c r="H210" s="16">
        <v>3524</v>
      </c>
      <c r="I210" s="16"/>
      <c r="J210" s="16">
        <v>4599</v>
      </c>
      <c r="K210" s="16"/>
      <c r="L210" s="23" t="s">
        <v>116</v>
      </c>
      <c r="M210" s="15"/>
      <c r="N210" s="14">
        <v>214.51333499999998</v>
      </c>
      <c r="O210" s="15"/>
      <c r="P210" s="14">
        <v>28.170426000000003</v>
      </c>
      <c r="Q210" s="15"/>
      <c r="R210" s="14">
        <v>12.261884174525063</v>
      </c>
    </row>
    <row r="211" spans="1:25" x14ac:dyDescent="0.25">
      <c r="A211" s="33" t="s">
        <v>104</v>
      </c>
      <c r="B211" s="15"/>
      <c r="C211" s="16">
        <v>0</v>
      </c>
      <c r="D211" s="16">
        <v>2927</v>
      </c>
      <c r="E211" s="16">
        <v>154</v>
      </c>
      <c r="F211" s="16">
        <v>97</v>
      </c>
      <c r="G211" s="16">
        <v>252</v>
      </c>
      <c r="H211" s="16">
        <v>2928</v>
      </c>
      <c r="I211" s="16"/>
      <c r="J211" s="16">
        <v>4347</v>
      </c>
      <c r="K211" s="16"/>
      <c r="L211" s="23" t="s">
        <v>117</v>
      </c>
      <c r="M211" s="15"/>
      <c r="N211" s="14">
        <v>214.51333499999998</v>
      </c>
      <c r="O211" s="15"/>
      <c r="P211" s="14">
        <v>28.170426000000003</v>
      </c>
      <c r="Q211" s="15"/>
      <c r="R211" s="14">
        <v>12.261884174525063</v>
      </c>
    </row>
    <row r="212" spans="1:25" x14ac:dyDescent="0.25">
      <c r="A212" s="33" t="s">
        <v>105</v>
      </c>
      <c r="B212" s="15"/>
      <c r="C212" s="16">
        <v>0</v>
      </c>
      <c r="D212" s="16">
        <v>4263</v>
      </c>
      <c r="E212" s="16">
        <v>285</v>
      </c>
      <c r="F212" s="16">
        <v>368</v>
      </c>
      <c r="G212" s="16">
        <v>175</v>
      </c>
      <c r="H212" s="16">
        <v>3785</v>
      </c>
      <c r="I212" s="16"/>
      <c r="J212" s="16">
        <v>4172</v>
      </c>
      <c r="K212" s="16"/>
      <c r="L212" s="23" t="s">
        <v>118</v>
      </c>
      <c r="M212" s="15"/>
      <c r="N212" s="14">
        <v>214.51333499999998</v>
      </c>
      <c r="O212" s="15"/>
      <c r="P212" s="14">
        <v>28.170426000000003</v>
      </c>
      <c r="Q212" s="15"/>
      <c r="R212" s="14">
        <v>12.261884174525063</v>
      </c>
    </row>
    <row r="213" spans="1:25" x14ac:dyDescent="0.25">
      <c r="A213" s="33" t="s">
        <v>106</v>
      </c>
      <c r="B213" s="15"/>
      <c r="C213" s="16">
        <v>0</v>
      </c>
      <c r="D213" s="16">
        <v>2596</v>
      </c>
      <c r="E213" s="16">
        <v>205</v>
      </c>
      <c r="F213" s="16">
        <v>146</v>
      </c>
      <c r="G213" s="16">
        <v>116</v>
      </c>
      <c r="H213" s="16">
        <v>2536</v>
      </c>
      <c r="I213" s="35"/>
      <c r="J213" s="16">
        <v>4056</v>
      </c>
      <c r="K213" s="35"/>
      <c r="L213" s="23" t="s">
        <v>119</v>
      </c>
      <c r="M213" s="15"/>
      <c r="N213" s="14">
        <v>214.51333499999998</v>
      </c>
      <c r="O213" s="15"/>
      <c r="P213" s="14">
        <v>28.170426000000003</v>
      </c>
      <c r="Q213" s="15"/>
      <c r="R213" s="14">
        <v>12.261884174525063</v>
      </c>
    </row>
    <row r="214" spans="1:25" x14ac:dyDescent="0.25">
      <c r="A214" s="33" t="s">
        <v>107</v>
      </c>
      <c r="B214" s="15"/>
      <c r="C214" s="16">
        <v>0</v>
      </c>
      <c r="D214" s="16">
        <v>3420</v>
      </c>
      <c r="E214" s="16">
        <v>0</v>
      </c>
      <c r="F214" s="16">
        <v>254</v>
      </c>
      <c r="G214" s="16">
        <v>-326</v>
      </c>
      <c r="H214" s="16">
        <v>2840</v>
      </c>
      <c r="I214" s="35"/>
      <c r="J214" s="16">
        <v>4382</v>
      </c>
      <c r="K214" s="35"/>
      <c r="L214" s="23" t="s">
        <v>120</v>
      </c>
      <c r="M214" s="15"/>
      <c r="N214" s="14">
        <v>214.51333499999998</v>
      </c>
      <c r="O214" s="15"/>
      <c r="P214" s="14">
        <v>28.170426000000003</v>
      </c>
      <c r="Q214" s="15"/>
      <c r="R214" s="14">
        <v>12.261884174525063</v>
      </c>
    </row>
    <row r="215" spans="1:25" x14ac:dyDescent="0.25">
      <c r="A215" s="33" t="s">
        <v>108</v>
      </c>
      <c r="B215" s="15"/>
      <c r="C215" s="16">
        <v>0</v>
      </c>
      <c r="D215" s="16">
        <v>3233</v>
      </c>
      <c r="E215" s="16">
        <v>150</v>
      </c>
      <c r="F215" s="16">
        <v>347</v>
      </c>
      <c r="G215" s="16">
        <v>-161</v>
      </c>
      <c r="H215" s="16">
        <v>2575</v>
      </c>
      <c r="I215" s="16"/>
      <c r="J215" s="16">
        <v>4543</v>
      </c>
      <c r="K215" s="16"/>
      <c r="L215" s="23" t="s">
        <v>121</v>
      </c>
      <c r="M215" s="15"/>
      <c r="N215" s="14">
        <v>214.51333499999998</v>
      </c>
      <c r="O215" s="15"/>
      <c r="P215" s="14">
        <v>28.170426000000003</v>
      </c>
      <c r="Q215" s="15"/>
      <c r="R215" s="14">
        <v>12.261884174525063</v>
      </c>
    </row>
    <row r="216" spans="1:25" x14ac:dyDescent="0.25">
      <c r="A216" s="33" t="s">
        <v>109</v>
      </c>
      <c r="B216" s="15"/>
      <c r="C216" s="16">
        <v>0</v>
      </c>
      <c r="D216" s="16">
        <v>2749</v>
      </c>
      <c r="E216" s="16">
        <v>57</v>
      </c>
      <c r="F216" s="16">
        <v>134</v>
      </c>
      <c r="G216" s="16">
        <v>274</v>
      </c>
      <c r="H216" s="16">
        <v>2832</v>
      </c>
      <c r="I216" s="16"/>
      <c r="J216" s="16">
        <v>4269</v>
      </c>
      <c r="K216" s="16"/>
      <c r="L216" s="23" t="s">
        <v>122</v>
      </c>
      <c r="M216" s="15"/>
      <c r="N216" s="14">
        <v>214.51333499999998</v>
      </c>
      <c r="O216" s="15"/>
      <c r="P216" s="14">
        <v>28.170426000000003</v>
      </c>
      <c r="Q216" s="15"/>
      <c r="R216" s="14">
        <v>12.261884174525063</v>
      </c>
    </row>
    <row r="217" spans="1:25" x14ac:dyDescent="0.25">
      <c r="A217" s="33" t="s">
        <v>110</v>
      </c>
      <c r="B217" s="15"/>
      <c r="C217" s="16">
        <v>0</v>
      </c>
      <c r="D217" s="16">
        <v>2596</v>
      </c>
      <c r="E217" s="16">
        <v>205</v>
      </c>
      <c r="F217" s="16">
        <v>146</v>
      </c>
      <c r="G217" s="16">
        <v>96</v>
      </c>
      <c r="H217" s="16">
        <v>2541</v>
      </c>
      <c r="I217" s="16"/>
      <c r="J217" s="16">
        <v>4173</v>
      </c>
      <c r="K217" s="16"/>
      <c r="L217" s="23" t="s">
        <v>123</v>
      </c>
      <c r="M217" s="15"/>
      <c r="N217" s="14">
        <v>214.51333499999998</v>
      </c>
      <c r="O217" s="15"/>
      <c r="P217" s="14">
        <v>28.170426000000003</v>
      </c>
      <c r="Q217" s="15"/>
      <c r="R217" s="14">
        <v>12.261884174525063</v>
      </c>
    </row>
    <row r="218" spans="1:25" x14ac:dyDescent="0.25">
      <c r="A218" s="33" t="s">
        <v>111</v>
      </c>
      <c r="B218" s="15"/>
      <c r="C218" s="16">
        <v>0</v>
      </c>
      <c r="D218" s="16">
        <v>2953</v>
      </c>
      <c r="E218" s="16">
        <v>107</v>
      </c>
      <c r="F218" s="16">
        <v>101</v>
      </c>
      <c r="G218" s="16">
        <v>2</v>
      </c>
      <c r="H218" s="16">
        <v>2747</v>
      </c>
      <c r="I218" s="16"/>
      <c r="J218" s="16">
        <v>4171</v>
      </c>
      <c r="K218" s="16"/>
      <c r="L218" s="23" t="s">
        <v>124</v>
      </c>
      <c r="M218" s="15"/>
      <c r="N218" s="14">
        <v>214.51333499999998</v>
      </c>
      <c r="O218" s="15"/>
      <c r="P218" s="14">
        <v>28.170426000000003</v>
      </c>
      <c r="Q218" s="15"/>
      <c r="R218" s="14">
        <v>12.261884174525063</v>
      </c>
    </row>
    <row r="219" spans="1:25" x14ac:dyDescent="0.25">
      <c r="A219" s="33" t="s">
        <v>112</v>
      </c>
      <c r="B219" s="15"/>
      <c r="C219" s="16">
        <v>0</v>
      </c>
      <c r="D219" s="16">
        <v>3159</v>
      </c>
      <c r="E219" s="16">
        <v>70</v>
      </c>
      <c r="F219" s="16">
        <v>180</v>
      </c>
      <c r="G219" s="16">
        <v>13</v>
      </c>
      <c r="H219" s="16">
        <v>2922</v>
      </c>
      <c r="I219" s="16"/>
      <c r="J219" s="16">
        <v>4158</v>
      </c>
      <c r="K219" s="16"/>
      <c r="L219" s="23" t="s">
        <v>125</v>
      </c>
      <c r="M219" s="15"/>
      <c r="N219" s="14">
        <v>214.51333499999998</v>
      </c>
      <c r="O219" s="15"/>
      <c r="P219" s="14">
        <v>28.170426000000003</v>
      </c>
      <c r="Q219" s="15"/>
      <c r="R219" s="14">
        <v>12.261884174525063</v>
      </c>
    </row>
    <row r="220" spans="1:25" ht="13" thickBot="1" x14ac:dyDescent="0.3">
      <c r="A220" s="41" t="s">
        <v>113</v>
      </c>
      <c r="C220" s="42">
        <v>0</v>
      </c>
      <c r="D220" s="42">
        <v>3126</v>
      </c>
      <c r="E220" s="42">
        <v>110</v>
      </c>
      <c r="F220" s="42">
        <v>228</v>
      </c>
      <c r="G220" s="42">
        <v>126</v>
      </c>
      <c r="H220" s="42">
        <v>2927</v>
      </c>
      <c r="I220" s="16"/>
      <c r="J220" s="42">
        <v>4032</v>
      </c>
      <c r="K220" s="16"/>
      <c r="L220" s="43" t="s">
        <v>113</v>
      </c>
      <c r="M220" s="15"/>
      <c r="N220" s="14">
        <v>214.51333499999998</v>
      </c>
      <c r="O220" s="15"/>
      <c r="P220" s="14">
        <v>28.170426000000003</v>
      </c>
      <c r="Q220" s="15"/>
      <c r="R220" s="14">
        <v>12.261884174525063</v>
      </c>
      <c r="U220" s="10"/>
    </row>
    <row r="221" spans="1:25" ht="13" x14ac:dyDescent="0.3">
      <c r="A221" s="37">
        <v>2008</v>
      </c>
      <c r="B221" s="15"/>
      <c r="C221" s="16"/>
      <c r="D221" s="16"/>
      <c r="E221" s="16"/>
      <c r="F221" s="16"/>
      <c r="G221" s="16"/>
      <c r="H221" s="16"/>
      <c r="I221" s="16"/>
      <c r="J221" s="16"/>
      <c r="K221" s="16"/>
      <c r="L221" s="37">
        <v>2008</v>
      </c>
      <c r="M221" s="15"/>
      <c r="N221" s="14"/>
      <c r="O221" s="15"/>
      <c r="P221" s="14"/>
      <c r="Q221" s="15"/>
      <c r="R221" s="14"/>
    </row>
    <row r="222" spans="1:25" x14ac:dyDescent="0.25">
      <c r="A222" s="33" t="s">
        <v>102</v>
      </c>
      <c r="B222" s="15"/>
      <c r="C222" s="16">
        <v>0</v>
      </c>
      <c r="D222" s="16">
        <v>1362</v>
      </c>
      <c r="E222" s="16">
        <v>0</v>
      </c>
      <c r="F222" s="16">
        <v>239</v>
      </c>
      <c r="G222" s="16">
        <v>3510</v>
      </c>
      <c r="H222" s="16">
        <v>1123</v>
      </c>
      <c r="I222" s="16"/>
      <c r="J222" s="16">
        <v>522</v>
      </c>
      <c r="K222" s="16"/>
      <c r="L222" s="23" t="s">
        <v>115</v>
      </c>
      <c r="M222" s="15"/>
      <c r="N222" s="14">
        <v>192.26443500000002</v>
      </c>
      <c r="O222" s="15"/>
      <c r="P222" s="14">
        <v>29.289942</v>
      </c>
      <c r="Q222" s="15"/>
      <c r="R222" s="14">
        <v>5.1764575194444413</v>
      </c>
    </row>
    <row r="223" spans="1:25" x14ac:dyDescent="0.25">
      <c r="A223" s="33" t="s">
        <v>103</v>
      </c>
      <c r="B223" s="15"/>
      <c r="C223" s="16">
        <v>0</v>
      </c>
      <c r="D223" s="16">
        <v>1270</v>
      </c>
      <c r="E223" s="16">
        <v>0</v>
      </c>
      <c r="F223" s="16">
        <v>116</v>
      </c>
      <c r="G223" s="16">
        <v>522</v>
      </c>
      <c r="H223" s="16">
        <v>1093</v>
      </c>
      <c r="I223" s="16"/>
      <c r="J223" s="16">
        <v>0</v>
      </c>
      <c r="K223" s="16"/>
      <c r="L223" s="23" t="s">
        <v>116</v>
      </c>
      <c r="M223" s="15"/>
      <c r="N223" s="14">
        <v>192.26443500000002</v>
      </c>
      <c r="O223" s="15"/>
      <c r="P223" s="14">
        <v>29.289942</v>
      </c>
      <c r="Q223" s="15"/>
      <c r="R223" s="14">
        <v>5.1764575194444413</v>
      </c>
    </row>
    <row r="224" spans="1:25" x14ac:dyDescent="0.25">
      <c r="A224" s="33" t="s">
        <v>104</v>
      </c>
      <c r="B224" s="15"/>
      <c r="C224" s="16">
        <v>0</v>
      </c>
      <c r="D224" s="16">
        <v>0</v>
      </c>
      <c r="E224" s="16">
        <v>0</v>
      </c>
      <c r="F224" s="16">
        <v>0</v>
      </c>
      <c r="G224" s="16">
        <v>0</v>
      </c>
      <c r="H224" s="16">
        <v>0</v>
      </c>
      <c r="I224" s="16"/>
      <c r="J224" s="16">
        <v>0</v>
      </c>
      <c r="K224" s="16"/>
      <c r="L224" s="23" t="s">
        <v>117</v>
      </c>
      <c r="M224" s="15"/>
      <c r="N224" s="14">
        <v>192.26443500000002</v>
      </c>
      <c r="O224" s="15"/>
      <c r="P224" s="14">
        <v>29.289942</v>
      </c>
      <c r="Q224" s="15"/>
      <c r="R224" s="14">
        <v>5.1764575194444413</v>
      </c>
    </row>
    <row r="225" spans="1:21" x14ac:dyDescent="0.25">
      <c r="A225" s="33" t="s">
        <v>105</v>
      </c>
      <c r="B225" s="15"/>
      <c r="C225" s="16">
        <v>0</v>
      </c>
      <c r="D225" s="16">
        <v>0</v>
      </c>
      <c r="E225" s="16">
        <v>0</v>
      </c>
      <c r="F225" s="16">
        <v>0</v>
      </c>
      <c r="G225" s="16">
        <v>0</v>
      </c>
      <c r="H225" s="16">
        <v>0</v>
      </c>
      <c r="I225" s="16"/>
      <c r="J225" s="16">
        <v>0</v>
      </c>
      <c r="K225" s="16"/>
      <c r="L225" s="23" t="s">
        <v>118</v>
      </c>
      <c r="M225" s="15"/>
      <c r="N225" s="14">
        <v>192.26443500000002</v>
      </c>
      <c r="O225" s="15"/>
      <c r="P225" s="14">
        <v>29.289942</v>
      </c>
      <c r="Q225" s="15"/>
      <c r="R225" s="14">
        <v>5.1764575194444413</v>
      </c>
    </row>
    <row r="226" spans="1:21" x14ac:dyDescent="0.25">
      <c r="A226" s="33" t="s">
        <v>106</v>
      </c>
      <c r="B226" s="15"/>
      <c r="C226" s="16">
        <v>0</v>
      </c>
      <c r="D226" s="16">
        <v>0</v>
      </c>
      <c r="E226" s="16">
        <v>0</v>
      </c>
      <c r="F226" s="16">
        <v>0</v>
      </c>
      <c r="G226" s="16">
        <v>0</v>
      </c>
      <c r="H226" s="16">
        <v>0</v>
      </c>
      <c r="I226" s="16"/>
      <c r="J226" s="16">
        <v>0</v>
      </c>
      <c r="K226" s="35"/>
      <c r="L226" s="23" t="s">
        <v>119</v>
      </c>
      <c r="M226" s="15"/>
      <c r="N226" s="14">
        <v>192.26443500000002</v>
      </c>
      <c r="O226" s="15"/>
      <c r="P226" s="14">
        <v>29.289942</v>
      </c>
      <c r="Q226" s="15"/>
      <c r="R226" s="14">
        <v>5.1764575194444413</v>
      </c>
    </row>
    <row r="227" spans="1:21" x14ac:dyDescent="0.25">
      <c r="A227" s="33" t="s">
        <v>107</v>
      </c>
      <c r="B227" s="15"/>
      <c r="C227" s="16">
        <v>0</v>
      </c>
      <c r="D227" s="16">
        <v>0</v>
      </c>
      <c r="E227" s="16">
        <v>0</v>
      </c>
      <c r="F227" s="16">
        <v>0</v>
      </c>
      <c r="G227" s="16">
        <v>0</v>
      </c>
      <c r="H227" s="16">
        <v>0</v>
      </c>
      <c r="I227" s="16"/>
      <c r="J227" s="16">
        <v>0</v>
      </c>
      <c r="K227" s="35"/>
      <c r="L227" s="23" t="s">
        <v>120</v>
      </c>
      <c r="M227" s="15"/>
      <c r="N227" s="14">
        <v>192.26443500000002</v>
      </c>
      <c r="O227" s="15"/>
      <c r="P227" s="14">
        <v>29.289942</v>
      </c>
      <c r="Q227" s="15"/>
      <c r="R227" s="14">
        <v>5.1764575194444413</v>
      </c>
    </row>
    <row r="228" spans="1:21" x14ac:dyDescent="0.25">
      <c r="A228" s="33" t="s">
        <v>108</v>
      </c>
      <c r="B228" s="15"/>
      <c r="C228" s="16">
        <v>0</v>
      </c>
      <c r="D228" s="16">
        <v>0</v>
      </c>
      <c r="E228" s="16">
        <v>0</v>
      </c>
      <c r="F228" s="16">
        <v>0</v>
      </c>
      <c r="G228" s="16">
        <v>0</v>
      </c>
      <c r="H228" s="16">
        <v>0</v>
      </c>
      <c r="I228" s="16"/>
      <c r="J228" s="16">
        <v>0</v>
      </c>
      <c r="K228" s="16"/>
      <c r="L228" s="23" t="s">
        <v>121</v>
      </c>
      <c r="M228" s="15"/>
      <c r="N228" s="14">
        <v>192.26443500000002</v>
      </c>
      <c r="O228" s="15"/>
      <c r="P228" s="14">
        <v>29.289942</v>
      </c>
      <c r="Q228" s="15"/>
      <c r="R228" s="14">
        <v>5.1764575194444413</v>
      </c>
    </row>
    <row r="229" spans="1:21" x14ac:dyDescent="0.25">
      <c r="A229" s="33" t="s">
        <v>109</v>
      </c>
      <c r="B229" s="15"/>
      <c r="C229" s="16">
        <v>0</v>
      </c>
      <c r="D229" s="16">
        <v>0</v>
      </c>
      <c r="E229" s="16">
        <v>0</v>
      </c>
      <c r="F229" s="16">
        <v>0</v>
      </c>
      <c r="G229" s="16">
        <v>0</v>
      </c>
      <c r="H229" s="16">
        <v>0</v>
      </c>
      <c r="I229" s="16"/>
      <c r="J229" s="16">
        <v>0</v>
      </c>
      <c r="K229" s="16"/>
      <c r="L229" s="23" t="s">
        <v>122</v>
      </c>
      <c r="M229" s="15"/>
      <c r="N229" s="14">
        <v>192.26443500000002</v>
      </c>
      <c r="O229" s="15"/>
      <c r="P229" s="14">
        <v>29.289942</v>
      </c>
      <c r="Q229" s="15"/>
      <c r="R229" s="14">
        <v>5.1764575194444413</v>
      </c>
    </row>
    <row r="230" spans="1:21" x14ac:dyDescent="0.25">
      <c r="A230" s="33" t="s">
        <v>110</v>
      </c>
      <c r="B230" s="15"/>
      <c r="C230" s="16">
        <v>0</v>
      </c>
      <c r="D230" s="16">
        <v>0</v>
      </c>
      <c r="E230" s="16">
        <v>0</v>
      </c>
      <c r="F230" s="16">
        <v>0</v>
      </c>
      <c r="G230" s="16">
        <v>0</v>
      </c>
      <c r="H230" s="16">
        <v>0</v>
      </c>
      <c r="I230" s="16"/>
      <c r="J230" s="16">
        <v>0</v>
      </c>
      <c r="K230" s="16"/>
      <c r="L230" s="23" t="s">
        <v>123</v>
      </c>
      <c r="M230" s="15"/>
      <c r="N230" s="14">
        <v>192.26443500000002</v>
      </c>
      <c r="O230" s="15"/>
      <c r="P230" s="14">
        <v>29.289942</v>
      </c>
      <c r="Q230" s="15"/>
      <c r="R230" s="14">
        <v>5.1764575194444413</v>
      </c>
    </row>
    <row r="231" spans="1:21" x14ac:dyDescent="0.25">
      <c r="A231" s="33" t="s">
        <v>111</v>
      </c>
      <c r="B231" s="15"/>
      <c r="C231" s="16">
        <v>0</v>
      </c>
      <c r="D231" s="16">
        <v>0</v>
      </c>
      <c r="E231" s="16">
        <v>0</v>
      </c>
      <c r="F231" s="16">
        <v>0</v>
      </c>
      <c r="G231" s="16">
        <v>0</v>
      </c>
      <c r="H231" s="16">
        <v>0</v>
      </c>
      <c r="I231" s="16"/>
      <c r="J231" s="16">
        <v>0</v>
      </c>
      <c r="K231" s="16"/>
      <c r="L231" s="23" t="s">
        <v>124</v>
      </c>
      <c r="M231" s="15"/>
      <c r="N231" s="14">
        <v>192.26443500000002</v>
      </c>
      <c r="O231" s="15"/>
      <c r="P231" s="14">
        <v>29.289942</v>
      </c>
      <c r="Q231" s="15"/>
      <c r="R231" s="14">
        <v>5.1764575194444413</v>
      </c>
    </row>
    <row r="232" spans="1:21" x14ac:dyDescent="0.25">
      <c r="A232" s="33" t="s">
        <v>112</v>
      </c>
      <c r="B232" s="15"/>
      <c r="C232" s="16">
        <v>0</v>
      </c>
      <c r="D232" s="16">
        <v>0</v>
      </c>
      <c r="E232" s="16">
        <v>0</v>
      </c>
      <c r="F232" s="16">
        <v>0</v>
      </c>
      <c r="G232" s="16">
        <v>0</v>
      </c>
      <c r="H232" s="16">
        <v>0</v>
      </c>
      <c r="I232" s="16"/>
      <c r="J232" s="16">
        <v>0</v>
      </c>
      <c r="K232" s="16"/>
      <c r="L232" s="23" t="s">
        <v>125</v>
      </c>
      <c r="M232" s="15"/>
      <c r="N232" s="14">
        <v>192.26443500000002</v>
      </c>
      <c r="O232" s="15"/>
      <c r="P232" s="14">
        <v>29.289942</v>
      </c>
      <c r="Q232" s="15"/>
      <c r="R232" s="14">
        <v>5.1764575194444413</v>
      </c>
      <c r="U232" s="10"/>
    </row>
    <row r="233" spans="1:21" ht="13" thickBot="1" x14ac:dyDescent="0.3">
      <c r="A233" s="41" t="s">
        <v>113</v>
      </c>
      <c r="C233" s="42">
        <v>0</v>
      </c>
      <c r="D233" s="42">
        <v>0</v>
      </c>
      <c r="E233" s="42">
        <v>0</v>
      </c>
      <c r="F233" s="42">
        <v>0</v>
      </c>
      <c r="G233" s="42">
        <v>0</v>
      </c>
      <c r="H233" s="42">
        <v>0</v>
      </c>
      <c r="I233" s="16"/>
      <c r="J233" s="42">
        <v>0</v>
      </c>
      <c r="K233" s="16"/>
      <c r="L233" s="43" t="s">
        <v>113</v>
      </c>
      <c r="M233" s="15"/>
      <c r="N233" s="14">
        <v>192.26443500000002</v>
      </c>
      <c r="O233" s="15"/>
      <c r="P233" s="14">
        <v>29.289942</v>
      </c>
      <c r="Q233" s="15"/>
      <c r="R233" s="14">
        <v>5.1764575194444413</v>
      </c>
      <c r="U233" s="10"/>
    </row>
    <row r="234" spans="1:21" ht="13" x14ac:dyDescent="0.3">
      <c r="A234" s="37">
        <v>2009</v>
      </c>
      <c r="B234" s="15"/>
      <c r="C234" s="16"/>
      <c r="D234" s="16"/>
      <c r="E234" s="16"/>
      <c r="F234" s="16"/>
      <c r="G234" s="16"/>
      <c r="H234" s="16"/>
      <c r="I234" s="16"/>
      <c r="J234" s="16"/>
      <c r="K234" s="16"/>
      <c r="L234" s="37">
        <v>2009</v>
      </c>
      <c r="M234" s="15"/>
      <c r="N234" s="14"/>
      <c r="O234" s="15"/>
      <c r="P234" s="14"/>
      <c r="Q234" s="15"/>
      <c r="R234" s="14"/>
      <c r="U234" s="10"/>
    </row>
    <row r="235" spans="1:21" x14ac:dyDescent="0.25">
      <c r="A235" s="33" t="s">
        <v>102</v>
      </c>
      <c r="B235" s="16"/>
      <c r="C235" s="16">
        <v>0</v>
      </c>
      <c r="D235" s="16">
        <v>0</v>
      </c>
      <c r="E235" s="16">
        <v>0</v>
      </c>
      <c r="F235" s="16">
        <v>0</v>
      </c>
      <c r="G235" s="16">
        <v>0</v>
      </c>
      <c r="H235" s="16">
        <v>0</v>
      </c>
      <c r="I235" s="16"/>
      <c r="J235" s="16">
        <v>0</v>
      </c>
      <c r="K235" s="16"/>
      <c r="L235" s="23" t="s">
        <v>115</v>
      </c>
      <c r="M235" s="15"/>
      <c r="N235" s="14">
        <v>176.33138730856828</v>
      </c>
      <c r="O235" s="40"/>
      <c r="P235" s="14">
        <v>33.905038249999997</v>
      </c>
      <c r="Q235" s="40"/>
      <c r="R235" s="14">
        <v>3.061245969444442</v>
      </c>
    </row>
    <row r="236" spans="1:21" x14ac:dyDescent="0.25">
      <c r="A236" s="33" t="s">
        <v>103</v>
      </c>
      <c r="B236" s="15"/>
      <c r="C236" s="16">
        <v>0</v>
      </c>
      <c r="D236" s="16">
        <v>0</v>
      </c>
      <c r="E236" s="16">
        <v>0</v>
      </c>
      <c r="F236" s="16">
        <v>0</v>
      </c>
      <c r="G236" s="16">
        <v>0</v>
      </c>
      <c r="H236" s="16">
        <v>0</v>
      </c>
      <c r="I236" s="16"/>
      <c r="J236" s="16">
        <v>0</v>
      </c>
      <c r="K236" s="16"/>
      <c r="L236" s="23" t="s">
        <v>116</v>
      </c>
      <c r="M236" s="15"/>
      <c r="N236" s="14">
        <v>176.33138730856828</v>
      </c>
      <c r="O236" s="40"/>
      <c r="P236" s="14">
        <v>33.905038249999997</v>
      </c>
      <c r="Q236" s="40"/>
      <c r="R236" s="14">
        <v>3.061245969444442</v>
      </c>
    </row>
    <row r="237" spans="1:21" x14ac:dyDescent="0.25">
      <c r="A237" s="33" t="s">
        <v>104</v>
      </c>
      <c r="B237" s="15"/>
      <c r="C237" s="16">
        <v>0</v>
      </c>
      <c r="D237" s="16">
        <v>0</v>
      </c>
      <c r="E237" s="16">
        <v>0</v>
      </c>
      <c r="F237" s="16">
        <v>0</v>
      </c>
      <c r="G237" s="16">
        <v>0</v>
      </c>
      <c r="H237" s="16">
        <v>0</v>
      </c>
      <c r="I237" s="16"/>
      <c r="J237" s="16">
        <v>0</v>
      </c>
      <c r="K237" s="16"/>
      <c r="L237" s="23" t="s">
        <v>117</v>
      </c>
      <c r="M237" s="15"/>
      <c r="N237" s="14">
        <v>176.33138730856828</v>
      </c>
      <c r="O237" s="40"/>
      <c r="P237" s="14">
        <v>33.905038249999997</v>
      </c>
      <c r="Q237" s="40"/>
      <c r="R237" s="14">
        <v>3.061245969444442</v>
      </c>
    </row>
    <row r="238" spans="1:21" x14ac:dyDescent="0.25">
      <c r="A238" s="33" t="s">
        <v>105</v>
      </c>
      <c r="B238" s="15"/>
      <c r="C238" s="16">
        <v>0</v>
      </c>
      <c r="D238" s="16">
        <v>0</v>
      </c>
      <c r="E238" s="16">
        <v>0</v>
      </c>
      <c r="F238" s="16">
        <v>0</v>
      </c>
      <c r="G238" s="16">
        <v>0</v>
      </c>
      <c r="H238" s="16">
        <v>0</v>
      </c>
      <c r="I238" s="16"/>
      <c r="J238" s="16">
        <v>0</v>
      </c>
      <c r="K238" s="16"/>
      <c r="L238" s="23" t="s">
        <v>118</v>
      </c>
      <c r="M238" s="15"/>
      <c r="N238" s="14">
        <v>176.33138730856828</v>
      </c>
      <c r="O238" s="15"/>
      <c r="P238" s="14">
        <v>33.905038249999997</v>
      </c>
      <c r="Q238" s="15"/>
      <c r="R238" s="14">
        <v>3.061245969444442</v>
      </c>
    </row>
    <row r="239" spans="1:21" x14ac:dyDescent="0.25">
      <c r="A239" s="33" t="s">
        <v>106</v>
      </c>
      <c r="B239" s="15"/>
      <c r="C239" s="16">
        <v>0</v>
      </c>
      <c r="D239" s="16">
        <v>0</v>
      </c>
      <c r="E239" s="16">
        <v>0</v>
      </c>
      <c r="F239" s="16">
        <v>0</v>
      </c>
      <c r="G239" s="16">
        <v>0</v>
      </c>
      <c r="H239" s="16">
        <v>0</v>
      </c>
      <c r="I239" s="16"/>
      <c r="J239" s="16">
        <v>0</v>
      </c>
      <c r="K239" s="16"/>
      <c r="L239" s="23" t="s">
        <v>119</v>
      </c>
      <c r="M239" s="15"/>
      <c r="N239" s="14">
        <v>176.33138730856828</v>
      </c>
      <c r="O239" s="15"/>
      <c r="P239" s="14">
        <v>33.905038249999997</v>
      </c>
      <c r="Q239" s="15"/>
      <c r="R239" s="14">
        <v>3.061245969444442</v>
      </c>
    </row>
    <row r="240" spans="1:21" x14ac:dyDescent="0.25">
      <c r="A240" s="33" t="s">
        <v>107</v>
      </c>
      <c r="B240" s="15"/>
      <c r="C240" s="16">
        <v>0</v>
      </c>
      <c r="D240" s="16">
        <v>0</v>
      </c>
      <c r="E240" s="16">
        <v>0</v>
      </c>
      <c r="F240" s="16">
        <v>0</v>
      </c>
      <c r="G240" s="16">
        <v>0</v>
      </c>
      <c r="H240" s="16">
        <v>0</v>
      </c>
      <c r="I240" s="16"/>
      <c r="J240" s="16">
        <v>0</v>
      </c>
      <c r="K240" s="16"/>
      <c r="L240" s="23" t="s">
        <v>120</v>
      </c>
      <c r="M240" s="15"/>
      <c r="N240" s="14">
        <v>176.33138730856828</v>
      </c>
      <c r="O240" s="15"/>
      <c r="P240" s="14">
        <v>33.905038249999997</v>
      </c>
      <c r="Q240" s="15"/>
      <c r="R240" s="14">
        <v>3.061245969444442</v>
      </c>
    </row>
    <row r="241" spans="1:21" x14ac:dyDescent="0.25">
      <c r="A241" s="33" t="s">
        <v>108</v>
      </c>
      <c r="B241" s="15"/>
      <c r="C241" s="16">
        <v>0</v>
      </c>
      <c r="D241" s="16">
        <v>0</v>
      </c>
      <c r="E241" s="16">
        <v>0</v>
      </c>
      <c r="F241" s="16">
        <v>0</v>
      </c>
      <c r="G241" s="16">
        <v>0</v>
      </c>
      <c r="H241" s="16">
        <v>0</v>
      </c>
      <c r="I241" s="16"/>
      <c r="J241" s="16">
        <v>0</v>
      </c>
      <c r="K241" s="16"/>
      <c r="L241" s="23" t="s">
        <v>121</v>
      </c>
      <c r="M241" s="15"/>
      <c r="N241" s="14">
        <v>176.33138730856828</v>
      </c>
      <c r="O241" s="15"/>
      <c r="P241" s="14">
        <v>33.905038249999997</v>
      </c>
      <c r="Q241" s="15"/>
      <c r="R241" s="14">
        <v>3.061245969444442</v>
      </c>
    </row>
    <row r="242" spans="1:21" x14ac:dyDescent="0.25">
      <c r="A242" s="33" t="s">
        <v>109</v>
      </c>
      <c r="B242" s="15"/>
      <c r="C242" s="16">
        <v>0</v>
      </c>
      <c r="D242" s="16">
        <v>0</v>
      </c>
      <c r="E242" s="16">
        <v>0</v>
      </c>
      <c r="F242" s="16">
        <v>0</v>
      </c>
      <c r="G242" s="16">
        <v>0</v>
      </c>
      <c r="H242" s="16">
        <v>0</v>
      </c>
      <c r="I242" s="16"/>
      <c r="J242" s="16">
        <v>0</v>
      </c>
      <c r="K242" s="16"/>
      <c r="L242" s="23" t="s">
        <v>122</v>
      </c>
      <c r="M242" s="15"/>
      <c r="N242" s="14">
        <v>176.33138730856828</v>
      </c>
      <c r="O242" s="15"/>
      <c r="P242" s="14">
        <v>33.905038249999997</v>
      </c>
      <c r="Q242" s="15"/>
      <c r="R242" s="14">
        <v>3.061245969444442</v>
      </c>
    </row>
    <row r="243" spans="1:21" x14ac:dyDescent="0.25">
      <c r="A243" s="33" t="s">
        <v>110</v>
      </c>
      <c r="B243" s="15"/>
      <c r="C243" s="16">
        <v>0</v>
      </c>
      <c r="D243" s="16">
        <v>0</v>
      </c>
      <c r="E243" s="16">
        <v>0</v>
      </c>
      <c r="F243" s="16">
        <v>0</v>
      </c>
      <c r="G243" s="16">
        <v>0</v>
      </c>
      <c r="H243" s="16">
        <v>0</v>
      </c>
      <c r="I243" s="16"/>
      <c r="J243" s="16">
        <v>0</v>
      </c>
      <c r="K243" s="16"/>
      <c r="L243" s="23" t="s">
        <v>123</v>
      </c>
      <c r="M243" s="15"/>
      <c r="N243" s="14">
        <v>176.33138730856828</v>
      </c>
      <c r="O243" s="15"/>
      <c r="P243" s="14">
        <v>33.905038249999997</v>
      </c>
      <c r="Q243" s="15"/>
      <c r="R243" s="14">
        <v>3.061245969444442</v>
      </c>
    </row>
    <row r="244" spans="1:21" x14ac:dyDescent="0.25">
      <c r="A244" s="33" t="s">
        <v>111</v>
      </c>
      <c r="B244" s="15"/>
      <c r="C244" s="16">
        <v>0</v>
      </c>
      <c r="D244" s="16">
        <v>0</v>
      </c>
      <c r="E244" s="16">
        <v>0</v>
      </c>
      <c r="F244" s="16">
        <v>0</v>
      </c>
      <c r="G244" s="16">
        <v>0</v>
      </c>
      <c r="H244" s="16">
        <v>0</v>
      </c>
      <c r="I244" s="16"/>
      <c r="J244" s="16">
        <v>0</v>
      </c>
      <c r="K244" s="16"/>
      <c r="L244" s="23" t="s">
        <v>124</v>
      </c>
      <c r="M244" s="15"/>
      <c r="N244" s="14">
        <v>176.33138730856828</v>
      </c>
      <c r="O244" s="15"/>
      <c r="P244" s="14">
        <v>33.905038249999997</v>
      </c>
      <c r="Q244" s="15"/>
      <c r="R244" s="14">
        <v>3.061245969444442</v>
      </c>
      <c r="U244" s="10"/>
    </row>
    <row r="245" spans="1:21" x14ac:dyDescent="0.25">
      <c r="A245" s="33" t="s">
        <v>112</v>
      </c>
      <c r="B245" s="15"/>
      <c r="C245" s="16">
        <v>0</v>
      </c>
      <c r="D245" s="16">
        <v>0</v>
      </c>
      <c r="E245" s="16">
        <v>0</v>
      </c>
      <c r="F245" s="16">
        <v>0</v>
      </c>
      <c r="G245" s="16">
        <v>0</v>
      </c>
      <c r="H245" s="16">
        <v>0</v>
      </c>
      <c r="I245" s="16"/>
      <c r="J245" s="16">
        <v>0</v>
      </c>
      <c r="K245" s="16"/>
      <c r="L245" s="23" t="s">
        <v>125</v>
      </c>
      <c r="M245" s="15"/>
      <c r="N245" s="14">
        <v>176.33138730856828</v>
      </c>
      <c r="O245" s="15"/>
      <c r="P245" s="14">
        <v>33.905038249999997</v>
      </c>
      <c r="Q245" s="15"/>
      <c r="R245" s="14">
        <v>3.061245969444442</v>
      </c>
      <c r="U245" s="10"/>
    </row>
    <row r="246" spans="1:21" ht="13" thickBot="1" x14ac:dyDescent="0.3">
      <c r="A246" s="41" t="s">
        <v>113</v>
      </c>
      <c r="C246" s="42">
        <v>0</v>
      </c>
      <c r="D246" s="42">
        <v>0</v>
      </c>
      <c r="E246" s="42">
        <v>0</v>
      </c>
      <c r="F246" s="42">
        <v>0</v>
      </c>
      <c r="G246" s="42">
        <v>0</v>
      </c>
      <c r="H246" s="42">
        <v>0</v>
      </c>
      <c r="I246" s="16"/>
      <c r="J246" s="42">
        <v>0</v>
      </c>
      <c r="K246" s="16"/>
      <c r="L246" s="43" t="s">
        <v>113</v>
      </c>
      <c r="M246" s="15"/>
      <c r="N246" s="14">
        <v>176.33138730856828</v>
      </c>
      <c r="O246" s="15"/>
      <c r="P246" s="14">
        <v>33.905038249999997</v>
      </c>
      <c r="Q246" s="15"/>
      <c r="R246" s="14">
        <v>3.061245969444442</v>
      </c>
      <c r="U246" s="10"/>
    </row>
    <row r="247" spans="1:21" ht="13" x14ac:dyDescent="0.3">
      <c r="A247" s="37">
        <v>2010</v>
      </c>
      <c r="B247" s="15"/>
      <c r="C247" s="16"/>
      <c r="D247" s="16"/>
      <c r="E247" s="16"/>
      <c r="F247" s="16"/>
      <c r="G247" s="16"/>
      <c r="H247" s="16"/>
      <c r="I247" s="16"/>
      <c r="J247" s="16"/>
      <c r="K247" s="16"/>
      <c r="L247" s="37">
        <v>2010</v>
      </c>
      <c r="M247" s="15"/>
      <c r="N247" s="14"/>
      <c r="O247" s="15"/>
      <c r="P247" s="14"/>
      <c r="Q247" s="15"/>
      <c r="R247" s="14"/>
      <c r="U247" s="10"/>
    </row>
    <row r="248" spans="1:21" x14ac:dyDescent="0.25">
      <c r="A248" s="33" t="s">
        <v>102</v>
      </c>
      <c r="B248" s="15"/>
      <c r="C248" s="16">
        <v>0</v>
      </c>
      <c r="D248" s="16">
        <v>0</v>
      </c>
      <c r="E248" s="16">
        <v>0</v>
      </c>
      <c r="F248" s="16">
        <v>0</v>
      </c>
      <c r="G248" s="16">
        <v>0</v>
      </c>
      <c r="H248" s="16">
        <v>0</v>
      </c>
      <c r="I248" s="16"/>
      <c r="J248" s="16">
        <v>0</v>
      </c>
      <c r="K248" s="15"/>
      <c r="L248" s="23" t="s">
        <v>115</v>
      </c>
      <c r="M248" s="15"/>
      <c r="N248" s="14">
        <v>179.19233333333332</v>
      </c>
      <c r="O248" s="40"/>
      <c r="P248" s="46">
        <v>31.862107875000003</v>
      </c>
      <c r="Q248" s="40"/>
      <c r="R248" s="14">
        <v>3.2245161611111084</v>
      </c>
    </row>
    <row r="249" spans="1:21" x14ac:dyDescent="0.25">
      <c r="A249" s="33" t="s">
        <v>103</v>
      </c>
      <c r="B249" s="15"/>
      <c r="C249" s="16">
        <v>0</v>
      </c>
      <c r="D249" s="16">
        <v>0</v>
      </c>
      <c r="E249" s="16">
        <v>0</v>
      </c>
      <c r="F249" s="16">
        <v>0</v>
      </c>
      <c r="G249" s="16">
        <v>0</v>
      </c>
      <c r="H249" s="16">
        <v>0</v>
      </c>
      <c r="I249" s="16"/>
      <c r="J249" s="16">
        <v>0</v>
      </c>
      <c r="K249" s="15"/>
      <c r="L249" s="23" t="s">
        <v>116</v>
      </c>
      <c r="M249" s="15"/>
      <c r="N249" s="14">
        <v>179.19233333333332</v>
      </c>
      <c r="O249" s="40"/>
      <c r="P249" s="46">
        <v>31.862107875000003</v>
      </c>
      <c r="Q249" s="40"/>
      <c r="R249" s="14">
        <v>3.2245161611111084</v>
      </c>
    </row>
    <row r="250" spans="1:21" x14ac:dyDescent="0.25">
      <c r="A250" s="33" t="s">
        <v>104</v>
      </c>
      <c r="B250" s="15"/>
      <c r="C250" s="16">
        <v>0</v>
      </c>
      <c r="D250" s="16">
        <v>0</v>
      </c>
      <c r="E250" s="16">
        <v>0</v>
      </c>
      <c r="F250" s="16">
        <v>0</v>
      </c>
      <c r="G250" s="16">
        <v>0</v>
      </c>
      <c r="H250" s="16">
        <v>0</v>
      </c>
      <c r="I250" s="16"/>
      <c r="J250" s="16">
        <v>0</v>
      </c>
      <c r="K250" s="15"/>
      <c r="L250" s="23" t="s">
        <v>117</v>
      </c>
      <c r="M250" s="15"/>
      <c r="N250" s="14">
        <v>179.19233333333332</v>
      </c>
      <c r="O250" s="40"/>
      <c r="P250" s="46">
        <v>31.862107875000003</v>
      </c>
      <c r="Q250" s="40"/>
      <c r="R250" s="14">
        <v>3.2245161611111084</v>
      </c>
    </row>
    <row r="251" spans="1:21" x14ac:dyDescent="0.25">
      <c r="A251" s="33" t="s">
        <v>105</v>
      </c>
      <c r="B251" s="15"/>
      <c r="C251" s="16">
        <v>0</v>
      </c>
      <c r="D251" s="16">
        <v>0</v>
      </c>
      <c r="E251" s="16">
        <v>0</v>
      </c>
      <c r="F251" s="16">
        <v>0</v>
      </c>
      <c r="G251" s="16">
        <v>0</v>
      </c>
      <c r="H251" s="16">
        <v>0</v>
      </c>
      <c r="I251" s="16"/>
      <c r="J251" s="16">
        <v>0</v>
      </c>
      <c r="K251"/>
      <c r="L251" s="23" t="s">
        <v>118</v>
      </c>
      <c r="N251" s="14">
        <v>179.19233333333332</v>
      </c>
      <c r="O251" s="17"/>
      <c r="P251" s="46">
        <v>31.862107875000003</v>
      </c>
      <c r="R251" s="14">
        <v>3.2245161611111084</v>
      </c>
    </row>
    <row r="252" spans="1:21" x14ac:dyDescent="0.25">
      <c r="A252" s="33" t="s">
        <v>106</v>
      </c>
      <c r="B252" s="15"/>
      <c r="C252" s="16">
        <v>0</v>
      </c>
      <c r="D252" s="16">
        <v>0</v>
      </c>
      <c r="E252" s="16">
        <v>0</v>
      </c>
      <c r="F252" s="16">
        <v>0</v>
      </c>
      <c r="G252" s="16">
        <v>0</v>
      </c>
      <c r="H252" s="16">
        <v>0</v>
      </c>
      <c r="I252" s="16"/>
      <c r="J252" s="16">
        <v>0</v>
      </c>
      <c r="K252"/>
      <c r="L252" s="23" t="s">
        <v>119</v>
      </c>
      <c r="N252" s="14">
        <v>179.19233333333332</v>
      </c>
      <c r="O252" s="17"/>
      <c r="P252" s="46">
        <v>31.862107875000003</v>
      </c>
      <c r="R252" s="14">
        <v>3.2245161611111084</v>
      </c>
    </row>
    <row r="253" spans="1:21" x14ac:dyDescent="0.25">
      <c r="A253" s="33" t="s">
        <v>107</v>
      </c>
      <c r="B253" s="15"/>
      <c r="C253" s="16">
        <v>0</v>
      </c>
      <c r="D253" s="16">
        <v>0</v>
      </c>
      <c r="E253" s="16">
        <v>0</v>
      </c>
      <c r="F253" s="16">
        <v>0</v>
      </c>
      <c r="G253" s="16">
        <v>0</v>
      </c>
      <c r="H253" s="16">
        <v>0</v>
      </c>
      <c r="I253" s="16"/>
      <c r="J253" s="16">
        <v>0</v>
      </c>
      <c r="K253"/>
      <c r="L253" s="23" t="s">
        <v>120</v>
      </c>
      <c r="N253" s="14">
        <v>179.19233333333332</v>
      </c>
      <c r="O253" s="17"/>
      <c r="P253" s="46">
        <v>31.862107875000003</v>
      </c>
      <c r="R253" s="14">
        <v>3.2245161611111084</v>
      </c>
    </row>
    <row r="254" spans="1:21" x14ac:dyDescent="0.25">
      <c r="A254" s="33" t="s">
        <v>129</v>
      </c>
      <c r="B254" s="15"/>
      <c r="C254" s="16">
        <v>0</v>
      </c>
      <c r="D254" s="16">
        <v>0</v>
      </c>
      <c r="E254" s="16">
        <v>0</v>
      </c>
      <c r="F254" s="16">
        <v>0</v>
      </c>
      <c r="G254" s="16">
        <v>0</v>
      </c>
      <c r="H254" s="16">
        <v>0</v>
      </c>
      <c r="I254" s="16"/>
      <c r="J254" s="16">
        <v>0</v>
      </c>
      <c r="K254"/>
      <c r="L254" s="23" t="s">
        <v>121</v>
      </c>
      <c r="N254" s="14">
        <v>179.19233333333332</v>
      </c>
      <c r="O254" s="17"/>
      <c r="P254" s="46">
        <v>31.862107875000003</v>
      </c>
      <c r="R254" s="14">
        <v>3.2245161611111084</v>
      </c>
    </row>
    <row r="255" spans="1:21" x14ac:dyDescent="0.25">
      <c r="A255" s="33" t="s">
        <v>122</v>
      </c>
      <c r="C255" s="16">
        <v>0</v>
      </c>
      <c r="D255" s="16">
        <v>0</v>
      </c>
      <c r="E255" s="16">
        <v>0</v>
      </c>
      <c r="F255" s="16">
        <v>0</v>
      </c>
      <c r="G255" s="16">
        <v>0</v>
      </c>
      <c r="H255" s="16">
        <v>0</v>
      </c>
      <c r="I255" s="16"/>
      <c r="J255" s="16">
        <v>0</v>
      </c>
      <c r="K255"/>
      <c r="L255" s="23" t="s">
        <v>122</v>
      </c>
      <c r="N255" s="14">
        <v>179.19233333333332</v>
      </c>
      <c r="O255" s="17"/>
      <c r="P255" s="46">
        <v>31.862107875000003</v>
      </c>
      <c r="R255" s="14">
        <v>3.2245161611111084</v>
      </c>
    </row>
    <row r="256" spans="1:21" x14ac:dyDescent="0.25">
      <c r="A256" s="33" t="s">
        <v>123</v>
      </c>
      <c r="C256" s="16">
        <v>0</v>
      </c>
      <c r="D256" s="16">
        <v>0</v>
      </c>
      <c r="E256" s="16">
        <v>0</v>
      </c>
      <c r="F256" s="16">
        <v>0</v>
      </c>
      <c r="G256" s="16">
        <v>0</v>
      </c>
      <c r="H256" s="16">
        <v>0</v>
      </c>
      <c r="I256" s="16"/>
      <c r="J256" s="16">
        <v>0</v>
      </c>
      <c r="K256"/>
      <c r="L256" s="23" t="s">
        <v>123</v>
      </c>
      <c r="N256" s="14">
        <v>179.19233333333332</v>
      </c>
      <c r="O256" s="17"/>
      <c r="P256" s="46">
        <v>31.862107875000003</v>
      </c>
      <c r="R256" s="14">
        <v>3.2245161611111084</v>
      </c>
      <c r="U256" s="10"/>
    </row>
    <row r="257" spans="1:21" x14ac:dyDescent="0.25">
      <c r="A257" s="33" t="s">
        <v>131</v>
      </c>
      <c r="C257" s="3">
        <v>0</v>
      </c>
      <c r="D257" s="3">
        <v>0</v>
      </c>
      <c r="E257" s="3">
        <v>0</v>
      </c>
      <c r="F257" s="3">
        <v>0</v>
      </c>
      <c r="G257" s="3">
        <v>0</v>
      </c>
      <c r="H257" s="16">
        <v>0</v>
      </c>
      <c r="I257" s="16"/>
      <c r="J257" s="16">
        <v>0</v>
      </c>
      <c r="K257"/>
      <c r="L257" s="23" t="s">
        <v>124</v>
      </c>
      <c r="N257" s="14">
        <v>179.19233333333332</v>
      </c>
      <c r="O257" s="17"/>
      <c r="P257" s="46">
        <v>31.862107875000003</v>
      </c>
      <c r="R257" s="14">
        <v>3.2245161611111084</v>
      </c>
      <c r="U257" s="10"/>
    </row>
    <row r="258" spans="1:21" x14ac:dyDescent="0.25">
      <c r="A258" s="33" t="s">
        <v>125</v>
      </c>
      <c r="C258" s="3">
        <v>0</v>
      </c>
      <c r="D258" s="3">
        <v>0</v>
      </c>
      <c r="E258" s="3">
        <v>0</v>
      </c>
      <c r="F258" s="3">
        <v>0</v>
      </c>
      <c r="G258" s="3">
        <v>0</v>
      </c>
      <c r="H258" s="16">
        <v>0</v>
      </c>
      <c r="I258" s="16"/>
      <c r="J258" s="16">
        <v>0</v>
      </c>
      <c r="K258"/>
      <c r="L258" s="23" t="s">
        <v>125</v>
      </c>
      <c r="N258" s="14">
        <v>179.19233333333332</v>
      </c>
      <c r="O258" s="17"/>
      <c r="P258" s="46">
        <v>31.862107875000003</v>
      </c>
      <c r="R258" s="14">
        <v>3.2245161611111084</v>
      </c>
      <c r="U258" s="10"/>
    </row>
    <row r="259" spans="1:21" ht="13" thickBot="1" x14ac:dyDescent="0.3">
      <c r="A259" s="41" t="s">
        <v>113</v>
      </c>
      <c r="C259" s="42">
        <v>0</v>
      </c>
      <c r="D259" s="42">
        <v>0</v>
      </c>
      <c r="E259" s="42">
        <v>0</v>
      </c>
      <c r="F259" s="42">
        <v>0</v>
      </c>
      <c r="G259" s="42">
        <v>0</v>
      </c>
      <c r="H259" s="42">
        <v>0</v>
      </c>
      <c r="I259" s="16"/>
      <c r="J259" s="42">
        <v>0</v>
      </c>
      <c r="K259"/>
      <c r="L259" s="43" t="s">
        <v>113</v>
      </c>
      <c r="N259" s="14">
        <v>179.19233333333332</v>
      </c>
      <c r="O259" s="17"/>
      <c r="P259" s="46">
        <v>31.862107875000003</v>
      </c>
      <c r="R259" s="14">
        <v>3.2245161611111084</v>
      </c>
      <c r="U259" s="10"/>
    </row>
    <row r="260" spans="1:21" ht="13" x14ac:dyDescent="0.3">
      <c r="A260" s="37">
        <v>2011</v>
      </c>
      <c r="B260" s="15"/>
      <c r="C260" s="16"/>
      <c r="D260" s="16"/>
      <c r="E260" s="16"/>
      <c r="F260" s="16"/>
      <c r="G260" s="16"/>
      <c r="H260" s="16"/>
      <c r="I260" s="16"/>
      <c r="J260" s="16"/>
      <c r="K260"/>
      <c r="L260" s="37">
        <v>2011</v>
      </c>
      <c r="N260" s="14"/>
      <c r="O260" s="17"/>
      <c r="P260" s="14"/>
      <c r="R260" s="14"/>
      <c r="U260" s="10"/>
    </row>
    <row r="261" spans="1:21" x14ac:dyDescent="0.25">
      <c r="A261" s="33" t="s">
        <v>102</v>
      </c>
      <c r="C261" s="3">
        <v>0</v>
      </c>
      <c r="D261" s="3">
        <v>0</v>
      </c>
      <c r="E261" s="3">
        <v>0</v>
      </c>
      <c r="F261" s="3">
        <v>0</v>
      </c>
      <c r="G261" s="3">
        <v>0</v>
      </c>
      <c r="H261" s="16">
        <v>0</v>
      </c>
      <c r="I261" s="16"/>
      <c r="J261" s="16">
        <v>0</v>
      </c>
      <c r="K261"/>
      <c r="L261" s="23" t="s">
        <v>115</v>
      </c>
      <c r="N261" s="14">
        <v>179.19233333333332</v>
      </c>
      <c r="O261" s="17"/>
      <c r="P261" s="14">
        <v>31.914017874999999</v>
      </c>
      <c r="R261" s="14">
        <v>3.4336119583333335</v>
      </c>
    </row>
    <row r="262" spans="1:21" x14ac:dyDescent="0.25">
      <c r="A262" s="33" t="s">
        <v>103</v>
      </c>
      <c r="C262" s="3">
        <v>0</v>
      </c>
      <c r="D262" s="3">
        <v>0</v>
      </c>
      <c r="E262" s="3">
        <v>0</v>
      </c>
      <c r="F262" s="3">
        <v>0</v>
      </c>
      <c r="G262" s="3">
        <v>0</v>
      </c>
      <c r="H262" s="16">
        <v>0</v>
      </c>
      <c r="I262" s="16"/>
      <c r="J262" s="16">
        <v>0</v>
      </c>
      <c r="K262"/>
      <c r="L262" s="23" t="s">
        <v>116</v>
      </c>
      <c r="N262" s="14">
        <v>179.19233333333332</v>
      </c>
      <c r="O262" s="17"/>
      <c r="P262" s="14">
        <v>31.914017874999999</v>
      </c>
      <c r="R262" s="14">
        <v>3.4336119583333335</v>
      </c>
    </row>
    <row r="263" spans="1:21" x14ac:dyDescent="0.25">
      <c r="A263" s="33" t="s">
        <v>104</v>
      </c>
      <c r="C263" s="3">
        <v>0</v>
      </c>
      <c r="D263" s="3">
        <v>0</v>
      </c>
      <c r="E263" s="3">
        <v>0</v>
      </c>
      <c r="F263" s="3">
        <v>0</v>
      </c>
      <c r="G263" s="3">
        <v>0</v>
      </c>
      <c r="H263" s="16">
        <v>0</v>
      </c>
      <c r="I263" s="16"/>
      <c r="J263" s="16">
        <v>0</v>
      </c>
      <c r="K263"/>
      <c r="L263" s="23" t="s">
        <v>117</v>
      </c>
      <c r="N263" s="14">
        <v>179.19233333333332</v>
      </c>
      <c r="O263" s="17"/>
      <c r="P263" s="14">
        <v>31.914017874999999</v>
      </c>
      <c r="R263" s="14">
        <v>3.4336119583333335</v>
      </c>
    </row>
    <row r="264" spans="1:21" x14ac:dyDescent="0.25">
      <c r="A264" s="33" t="s">
        <v>105</v>
      </c>
      <c r="C264" s="3">
        <v>0</v>
      </c>
      <c r="D264" s="3">
        <v>0</v>
      </c>
      <c r="E264" s="3">
        <v>0</v>
      </c>
      <c r="F264" s="3">
        <v>0</v>
      </c>
      <c r="G264" s="3">
        <v>0</v>
      </c>
      <c r="H264" s="16">
        <v>0</v>
      </c>
      <c r="I264" s="16"/>
      <c r="J264" s="16">
        <v>0</v>
      </c>
      <c r="K264"/>
      <c r="L264" s="23" t="s">
        <v>118</v>
      </c>
      <c r="N264" s="14">
        <v>179.19233333333332</v>
      </c>
      <c r="O264" s="17"/>
      <c r="P264" s="14">
        <v>31.914017874999999</v>
      </c>
      <c r="R264" s="14">
        <v>3.4336119583333335</v>
      </c>
    </row>
    <row r="265" spans="1:21" x14ac:dyDescent="0.25">
      <c r="A265" s="33" t="s">
        <v>137</v>
      </c>
      <c r="C265" s="3">
        <v>0</v>
      </c>
      <c r="D265" s="3">
        <v>0</v>
      </c>
      <c r="E265" s="3">
        <v>0</v>
      </c>
      <c r="F265" s="3">
        <v>0</v>
      </c>
      <c r="G265" s="3">
        <v>0</v>
      </c>
      <c r="H265" s="16">
        <v>0</v>
      </c>
      <c r="I265" s="16"/>
      <c r="J265" s="16">
        <v>0</v>
      </c>
      <c r="K265"/>
      <c r="L265" s="23" t="s">
        <v>119</v>
      </c>
      <c r="N265" s="14">
        <v>179.19233333333332</v>
      </c>
      <c r="O265" s="17"/>
      <c r="P265" s="14">
        <v>31.914017874999999</v>
      </c>
      <c r="R265" s="14">
        <v>3.4336119583333335</v>
      </c>
    </row>
    <row r="266" spans="1:21" x14ac:dyDescent="0.25">
      <c r="A266" s="33" t="s">
        <v>138</v>
      </c>
      <c r="C266" s="3">
        <v>0</v>
      </c>
      <c r="D266" s="3">
        <v>0</v>
      </c>
      <c r="E266" s="3">
        <v>0</v>
      </c>
      <c r="F266" s="3">
        <v>0</v>
      </c>
      <c r="G266" s="3">
        <v>0</v>
      </c>
      <c r="H266" s="16">
        <v>0</v>
      </c>
      <c r="I266" s="16"/>
      <c r="J266" s="16">
        <v>0</v>
      </c>
      <c r="K266"/>
      <c r="L266" s="23" t="s">
        <v>120</v>
      </c>
      <c r="N266" s="14">
        <v>179.19233333333332</v>
      </c>
      <c r="O266" s="17"/>
      <c r="P266" s="14">
        <v>31.914017874999999</v>
      </c>
      <c r="R266" s="14">
        <v>3.4336119583333335</v>
      </c>
    </row>
    <row r="267" spans="1:21" x14ac:dyDescent="0.25">
      <c r="A267" s="33" t="s">
        <v>129</v>
      </c>
      <c r="C267" s="3">
        <v>0</v>
      </c>
      <c r="D267" s="3">
        <v>0</v>
      </c>
      <c r="E267" s="3">
        <v>0</v>
      </c>
      <c r="F267" s="3">
        <v>0</v>
      </c>
      <c r="G267" s="3">
        <v>0</v>
      </c>
      <c r="H267" s="16">
        <v>0</v>
      </c>
      <c r="I267" s="16"/>
      <c r="J267" s="16">
        <v>0</v>
      </c>
      <c r="K267"/>
      <c r="L267" s="23" t="s">
        <v>121</v>
      </c>
      <c r="N267" s="14">
        <v>179.19233333333332</v>
      </c>
      <c r="O267" s="17"/>
      <c r="P267" s="14">
        <v>31.914017874999999</v>
      </c>
      <c r="R267" s="14">
        <v>3.4336119583333335</v>
      </c>
    </row>
    <row r="268" spans="1:21" x14ac:dyDescent="0.25">
      <c r="A268" s="33" t="s">
        <v>122</v>
      </c>
      <c r="C268" s="3">
        <v>0</v>
      </c>
      <c r="D268" s="3">
        <v>0</v>
      </c>
      <c r="E268" s="3">
        <v>0</v>
      </c>
      <c r="F268" s="3">
        <v>0</v>
      </c>
      <c r="G268" s="3">
        <v>0</v>
      </c>
      <c r="H268" s="16">
        <v>0</v>
      </c>
      <c r="I268" s="16"/>
      <c r="J268" s="16">
        <v>0</v>
      </c>
      <c r="K268"/>
      <c r="L268" s="23" t="s">
        <v>122</v>
      </c>
      <c r="N268" s="14">
        <v>179.19233333333332</v>
      </c>
      <c r="O268" s="17"/>
      <c r="P268" s="14">
        <v>31.914017874999999</v>
      </c>
      <c r="R268" s="14">
        <v>3.4336119583333335</v>
      </c>
      <c r="U268" s="10"/>
    </row>
    <row r="269" spans="1:21" x14ac:dyDescent="0.25">
      <c r="A269" s="33" t="s">
        <v>123</v>
      </c>
      <c r="C269" s="3">
        <v>0</v>
      </c>
      <c r="D269" s="3">
        <v>0</v>
      </c>
      <c r="E269" s="3">
        <v>0</v>
      </c>
      <c r="F269" s="3">
        <v>0</v>
      </c>
      <c r="G269" s="3">
        <v>0</v>
      </c>
      <c r="H269" s="16">
        <v>0</v>
      </c>
      <c r="I269" s="16"/>
      <c r="J269" s="16">
        <v>0</v>
      </c>
      <c r="K269"/>
      <c r="L269" s="23" t="s">
        <v>123</v>
      </c>
      <c r="N269" s="14">
        <v>179.19233333333332</v>
      </c>
      <c r="O269" s="17"/>
      <c r="P269" s="14">
        <v>31.914017874999999</v>
      </c>
      <c r="R269" s="14">
        <v>3.4336119583333335</v>
      </c>
      <c r="U269" s="10"/>
    </row>
    <row r="270" spans="1:21" x14ac:dyDescent="0.25">
      <c r="A270" s="33" t="s">
        <v>131</v>
      </c>
      <c r="C270" s="3">
        <v>0</v>
      </c>
      <c r="D270" s="3">
        <v>0</v>
      </c>
      <c r="E270" s="3">
        <v>0</v>
      </c>
      <c r="F270" s="3">
        <v>0</v>
      </c>
      <c r="G270" s="3">
        <v>0</v>
      </c>
      <c r="H270" s="16">
        <v>0</v>
      </c>
      <c r="I270" s="16"/>
      <c r="J270" s="16">
        <v>0</v>
      </c>
      <c r="K270"/>
      <c r="L270" s="23" t="s">
        <v>124</v>
      </c>
      <c r="N270" s="14">
        <v>179.19233333333332</v>
      </c>
      <c r="O270" s="17"/>
      <c r="P270" s="14">
        <v>31.914017874999999</v>
      </c>
      <c r="R270" s="14">
        <v>3.4336119583333335</v>
      </c>
      <c r="U270" s="10"/>
    </row>
    <row r="271" spans="1:21" x14ac:dyDescent="0.25">
      <c r="A271" s="33" t="s">
        <v>125</v>
      </c>
      <c r="C271" s="3">
        <v>0</v>
      </c>
      <c r="D271" s="3">
        <v>0</v>
      </c>
      <c r="E271" s="3">
        <v>0</v>
      </c>
      <c r="F271" s="3">
        <v>0</v>
      </c>
      <c r="G271" s="3">
        <v>0</v>
      </c>
      <c r="H271" s="16">
        <v>0</v>
      </c>
      <c r="I271" s="16"/>
      <c r="J271" s="16">
        <v>0</v>
      </c>
      <c r="K271"/>
      <c r="L271" s="23" t="s">
        <v>125</v>
      </c>
      <c r="N271" s="14">
        <v>179.19233333333332</v>
      </c>
      <c r="O271" s="17"/>
      <c r="P271" s="14">
        <v>31.914017874999999</v>
      </c>
      <c r="R271" s="14">
        <v>3.4336119583333335</v>
      </c>
      <c r="U271" s="10"/>
    </row>
    <row r="272" spans="1:21" ht="13" thickBot="1" x14ac:dyDescent="0.3">
      <c r="A272" s="41" t="s">
        <v>113</v>
      </c>
      <c r="C272" s="42">
        <v>0</v>
      </c>
      <c r="D272" s="42">
        <v>0</v>
      </c>
      <c r="E272" s="42">
        <v>0</v>
      </c>
      <c r="F272" s="42">
        <v>0</v>
      </c>
      <c r="G272" s="42">
        <v>0</v>
      </c>
      <c r="H272" s="42">
        <v>0</v>
      </c>
      <c r="I272" s="16"/>
      <c r="J272" s="42">
        <v>0</v>
      </c>
      <c r="K272"/>
      <c r="L272" s="43" t="s">
        <v>113</v>
      </c>
      <c r="N272" s="14">
        <v>179.19233333333332</v>
      </c>
      <c r="O272" s="17"/>
      <c r="P272" s="14">
        <v>31.914017874999999</v>
      </c>
      <c r="R272" s="14">
        <v>3.4336119583333335</v>
      </c>
      <c r="U272" s="10"/>
    </row>
    <row r="273" spans="1:21" ht="13" x14ac:dyDescent="0.3">
      <c r="A273" s="37">
        <v>2012</v>
      </c>
      <c r="B273" s="15"/>
      <c r="C273" s="16"/>
      <c r="D273" s="16"/>
      <c r="E273" s="16"/>
      <c r="F273" s="16"/>
      <c r="G273" s="16"/>
      <c r="H273" s="16"/>
      <c r="I273" s="16"/>
      <c r="J273" s="16"/>
      <c r="K273"/>
      <c r="L273" s="37">
        <v>2012</v>
      </c>
      <c r="N273" s="14"/>
      <c r="O273" s="17"/>
      <c r="P273" s="14"/>
      <c r="R273" s="14"/>
      <c r="U273" s="10"/>
    </row>
    <row r="274" spans="1:21" x14ac:dyDescent="0.25">
      <c r="A274" s="33" t="s">
        <v>153</v>
      </c>
      <c r="C274" s="3">
        <v>0</v>
      </c>
      <c r="D274" s="3">
        <v>0</v>
      </c>
      <c r="E274" s="3">
        <v>0</v>
      </c>
      <c r="F274" s="3">
        <v>0</v>
      </c>
      <c r="G274" s="3">
        <v>0</v>
      </c>
      <c r="H274" s="16">
        <v>0</v>
      </c>
      <c r="I274" s="16"/>
      <c r="J274" s="16">
        <v>0</v>
      </c>
      <c r="K274"/>
      <c r="L274" s="23" t="s">
        <v>115</v>
      </c>
      <c r="N274" s="14">
        <v>179.19233333333332</v>
      </c>
      <c r="O274" s="17"/>
      <c r="P274" s="14">
        <v>34.280562875000001</v>
      </c>
      <c r="R274" s="14">
        <v>3.3089844916666671</v>
      </c>
    </row>
    <row r="275" spans="1:21" x14ac:dyDescent="0.25">
      <c r="A275" s="33" t="s">
        <v>154</v>
      </c>
      <c r="C275" s="3">
        <v>0</v>
      </c>
      <c r="D275" s="3">
        <v>0</v>
      </c>
      <c r="E275" s="3">
        <v>0</v>
      </c>
      <c r="F275" s="3">
        <v>0</v>
      </c>
      <c r="G275" s="3">
        <v>0</v>
      </c>
      <c r="H275" s="16">
        <v>0</v>
      </c>
      <c r="I275" s="16"/>
      <c r="J275" s="16">
        <v>0</v>
      </c>
      <c r="K275"/>
      <c r="L275" s="23" t="s">
        <v>116</v>
      </c>
      <c r="N275" s="14">
        <v>179.19233333333332</v>
      </c>
      <c r="O275" s="17"/>
      <c r="P275" s="14">
        <v>34.280562875000001</v>
      </c>
      <c r="R275" s="14">
        <v>3.3089844916666671</v>
      </c>
    </row>
    <row r="276" spans="1:21" x14ac:dyDescent="0.25">
      <c r="A276" s="33" t="s">
        <v>155</v>
      </c>
      <c r="C276" s="3">
        <v>0</v>
      </c>
      <c r="D276" s="3">
        <v>0</v>
      </c>
      <c r="E276" s="3">
        <v>0</v>
      </c>
      <c r="F276" s="3">
        <v>0</v>
      </c>
      <c r="G276" s="3">
        <v>0</v>
      </c>
      <c r="H276" s="16">
        <v>0</v>
      </c>
      <c r="I276" s="16"/>
      <c r="J276" s="16">
        <v>0</v>
      </c>
      <c r="K276"/>
      <c r="L276" s="23" t="s">
        <v>117</v>
      </c>
      <c r="N276" s="14">
        <v>179.19233333333332</v>
      </c>
      <c r="O276" s="17"/>
      <c r="P276" s="14">
        <v>34.280562875000001</v>
      </c>
      <c r="R276" s="14">
        <v>3.3089844916666671</v>
      </c>
    </row>
    <row r="277" spans="1:21" x14ac:dyDescent="0.25">
      <c r="A277" s="33" t="s">
        <v>118</v>
      </c>
      <c r="C277" s="3">
        <v>0</v>
      </c>
      <c r="D277" s="3">
        <v>0</v>
      </c>
      <c r="E277" s="3">
        <v>0</v>
      </c>
      <c r="F277" s="3">
        <v>0</v>
      </c>
      <c r="G277" s="3">
        <v>0</v>
      </c>
      <c r="H277" s="16">
        <v>0</v>
      </c>
      <c r="I277" s="16"/>
      <c r="J277" s="16">
        <v>0</v>
      </c>
      <c r="K277"/>
      <c r="L277" s="23" t="s">
        <v>118</v>
      </c>
      <c r="N277" s="14">
        <v>179.19233333333332</v>
      </c>
      <c r="O277" s="17"/>
      <c r="P277" s="14">
        <v>34.280562875000001</v>
      </c>
      <c r="R277" s="14">
        <v>3.3089844916666671</v>
      </c>
    </row>
    <row r="278" spans="1:21" x14ac:dyDescent="0.25">
      <c r="A278" s="33" t="s">
        <v>137</v>
      </c>
      <c r="C278" s="3">
        <v>0</v>
      </c>
      <c r="D278" s="3">
        <v>0</v>
      </c>
      <c r="E278" s="3">
        <v>0</v>
      </c>
      <c r="F278" s="3">
        <v>0</v>
      </c>
      <c r="G278" s="3">
        <v>0</v>
      </c>
      <c r="H278" s="16">
        <v>0</v>
      </c>
      <c r="I278" s="16"/>
      <c r="J278" s="16">
        <v>0</v>
      </c>
      <c r="K278"/>
      <c r="L278" s="23" t="s">
        <v>119</v>
      </c>
      <c r="N278" s="14">
        <v>179.19233333333332</v>
      </c>
      <c r="O278" s="17"/>
      <c r="P278" s="14">
        <v>34.280562875000001</v>
      </c>
      <c r="R278" s="14">
        <v>3.3089844916666671</v>
      </c>
    </row>
    <row r="279" spans="1:21" x14ac:dyDescent="0.25">
      <c r="A279" s="33" t="s">
        <v>138</v>
      </c>
      <c r="C279" s="3">
        <v>0</v>
      </c>
      <c r="D279" s="3">
        <v>0</v>
      </c>
      <c r="E279" s="3">
        <v>0</v>
      </c>
      <c r="F279" s="3">
        <v>0</v>
      </c>
      <c r="G279" s="3">
        <v>0</v>
      </c>
      <c r="H279" s="16">
        <v>0</v>
      </c>
      <c r="I279" s="16"/>
      <c r="J279" s="16">
        <v>0</v>
      </c>
      <c r="K279"/>
      <c r="L279" s="23" t="s">
        <v>120</v>
      </c>
      <c r="N279" s="14">
        <v>179.19233333333332</v>
      </c>
      <c r="O279" s="17"/>
      <c r="P279" s="14">
        <v>34.280562875000001</v>
      </c>
      <c r="R279" s="14">
        <v>3.3089844916666671</v>
      </c>
    </row>
    <row r="280" spans="1:21" x14ac:dyDescent="0.25">
      <c r="A280" s="33" t="s">
        <v>129</v>
      </c>
      <c r="C280" s="3">
        <v>0</v>
      </c>
      <c r="D280" s="3">
        <v>0</v>
      </c>
      <c r="E280" s="3">
        <v>0</v>
      </c>
      <c r="F280" s="3">
        <v>0</v>
      </c>
      <c r="G280" s="3">
        <v>0</v>
      </c>
      <c r="H280" s="16">
        <v>0</v>
      </c>
      <c r="I280" s="16"/>
      <c r="J280" s="16">
        <v>0</v>
      </c>
      <c r="K280"/>
      <c r="L280" s="23" t="s">
        <v>121</v>
      </c>
      <c r="N280" s="14">
        <v>179.19233333333332</v>
      </c>
      <c r="O280" s="17"/>
      <c r="P280" s="14">
        <v>34.280562875000001</v>
      </c>
      <c r="R280" s="14">
        <v>3.3089844916666671</v>
      </c>
    </row>
    <row r="281" spans="1:21" x14ac:dyDescent="0.25">
      <c r="A281" s="33" t="s">
        <v>122</v>
      </c>
      <c r="C281" s="3">
        <v>0</v>
      </c>
      <c r="D281" s="3">
        <v>0</v>
      </c>
      <c r="E281" s="3">
        <v>0</v>
      </c>
      <c r="F281" s="3">
        <v>0</v>
      </c>
      <c r="G281" s="3">
        <v>0</v>
      </c>
      <c r="H281" s="16">
        <v>0</v>
      </c>
      <c r="I281" s="16"/>
      <c r="J281" s="16">
        <v>0</v>
      </c>
      <c r="K281"/>
      <c r="L281" s="23" t="s">
        <v>122</v>
      </c>
      <c r="N281" s="14">
        <v>179.19233333333332</v>
      </c>
      <c r="O281" s="17"/>
      <c r="P281" s="14">
        <v>34.280562875000001</v>
      </c>
      <c r="R281" s="14">
        <v>3.3089844916666671</v>
      </c>
    </row>
    <row r="282" spans="1:21" x14ac:dyDescent="0.25">
      <c r="A282" s="33" t="s">
        <v>123</v>
      </c>
      <c r="C282" s="3">
        <v>0</v>
      </c>
      <c r="D282" s="3">
        <v>0</v>
      </c>
      <c r="E282" s="3">
        <v>0</v>
      </c>
      <c r="F282" s="3">
        <v>0</v>
      </c>
      <c r="G282" s="3">
        <v>0</v>
      </c>
      <c r="H282" s="16">
        <v>0</v>
      </c>
      <c r="I282" s="16"/>
      <c r="J282" s="16">
        <v>0</v>
      </c>
      <c r="K282"/>
      <c r="L282" s="23" t="s">
        <v>123</v>
      </c>
      <c r="N282" s="14">
        <v>179.19233333333332</v>
      </c>
      <c r="O282" s="17"/>
      <c r="P282" s="14">
        <v>34.280562875000001</v>
      </c>
      <c r="R282" s="14">
        <v>3.3089844916666671</v>
      </c>
    </row>
    <row r="283" spans="1:21" x14ac:dyDescent="0.25">
      <c r="A283" s="33" t="s">
        <v>131</v>
      </c>
      <c r="C283" s="3">
        <v>0</v>
      </c>
      <c r="D283" s="3">
        <v>0</v>
      </c>
      <c r="E283" s="3">
        <v>0</v>
      </c>
      <c r="F283" s="3">
        <v>0</v>
      </c>
      <c r="G283" s="3">
        <v>0</v>
      </c>
      <c r="H283" s="16">
        <v>0</v>
      </c>
      <c r="I283" s="16"/>
      <c r="J283" s="16">
        <v>0</v>
      </c>
      <c r="K283"/>
      <c r="L283" s="23" t="s">
        <v>124</v>
      </c>
      <c r="N283" s="14">
        <v>179.19233333333332</v>
      </c>
      <c r="P283" s="14">
        <v>34.280562875000001</v>
      </c>
      <c r="R283" s="14">
        <v>3.3089844916666671</v>
      </c>
    </row>
    <row r="284" spans="1:21" x14ac:dyDescent="0.25">
      <c r="A284" s="33" t="s">
        <v>125</v>
      </c>
      <c r="C284" s="3">
        <v>0</v>
      </c>
      <c r="D284" s="3">
        <v>0</v>
      </c>
      <c r="E284" s="3">
        <v>0</v>
      </c>
      <c r="F284" s="3">
        <v>0</v>
      </c>
      <c r="G284" s="3">
        <v>0</v>
      </c>
      <c r="H284" s="16">
        <v>0</v>
      </c>
      <c r="I284" s="16"/>
      <c r="J284" s="16">
        <v>0</v>
      </c>
      <c r="K284"/>
      <c r="L284" s="23" t="s">
        <v>125</v>
      </c>
      <c r="N284" s="14">
        <v>179.19233333333332</v>
      </c>
      <c r="P284" s="14">
        <v>34.280562875000001</v>
      </c>
      <c r="R284" s="14">
        <v>3.3089844916666671</v>
      </c>
    </row>
    <row r="285" spans="1:21" ht="13" thickBot="1" x14ac:dyDescent="0.3">
      <c r="A285" s="41" t="s">
        <v>113</v>
      </c>
      <c r="C285" s="42">
        <v>0</v>
      </c>
      <c r="D285" s="42">
        <v>0</v>
      </c>
      <c r="E285" s="42">
        <v>0</v>
      </c>
      <c r="F285" s="42">
        <v>0</v>
      </c>
      <c r="G285" s="42">
        <v>0</v>
      </c>
      <c r="H285" s="42">
        <v>0</v>
      </c>
      <c r="I285" s="16"/>
      <c r="J285" s="42">
        <v>0</v>
      </c>
      <c r="K285"/>
      <c r="L285" s="43" t="s">
        <v>113</v>
      </c>
      <c r="N285" s="14">
        <v>179.19233333333332</v>
      </c>
      <c r="P285" s="14">
        <v>34.280562875000001</v>
      </c>
      <c r="R285" s="14">
        <v>3.3089844916666671</v>
      </c>
    </row>
    <row r="286" spans="1:21" ht="13" x14ac:dyDescent="0.3">
      <c r="A286" s="37">
        <v>2013</v>
      </c>
      <c r="B286" s="15"/>
      <c r="C286" s="16"/>
      <c r="D286" s="16"/>
      <c r="E286" s="16"/>
      <c r="F286" s="16"/>
      <c r="G286" s="16"/>
      <c r="H286" s="16"/>
      <c r="I286" s="16"/>
      <c r="J286" s="16"/>
      <c r="K286"/>
      <c r="L286" s="37">
        <v>2013</v>
      </c>
      <c r="N286" s="14"/>
      <c r="O286" s="17"/>
      <c r="P286" s="14"/>
      <c r="R286" s="14"/>
    </row>
    <row r="287" spans="1:21" x14ac:dyDescent="0.25">
      <c r="A287" s="33" t="s">
        <v>153</v>
      </c>
      <c r="C287" s="3">
        <v>0</v>
      </c>
      <c r="D287" s="3">
        <v>0</v>
      </c>
      <c r="E287" s="3">
        <v>0</v>
      </c>
      <c r="F287" s="3">
        <v>0</v>
      </c>
      <c r="G287" s="3">
        <v>0</v>
      </c>
      <c r="H287" s="16">
        <v>0</v>
      </c>
      <c r="I287" s="16"/>
      <c r="J287" s="16">
        <v>0</v>
      </c>
      <c r="K287"/>
      <c r="L287" s="23" t="s">
        <v>115</v>
      </c>
      <c r="N287" s="14">
        <v>179.19233333333332</v>
      </c>
      <c r="O287" s="17"/>
      <c r="P287" s="14">
        <v>37.660306249999998</v>
      </c>
      <c r="R287" s="14">
        <v>3.4075755500000002</v>
      </c>
    </row>
    <row r="288" spans="1:21" x14ac:dyDescent="0.25">
      <c r="A288" s="33" t="s">
        <v>154</v>
      </c>
      <c r="C288" s="3">
        <v>0</v>
      </c>
      <c r="D288" s="3">
        <v>0</v>
      </c>
      <c r="E288" s="3">
        <v>0</v>
      </c>
      <c r="F288" s="3">
        <v>0</v>
      </c>
      <c r="G288" s="3">
        <v>0</v>
      </c>
      <c r="H288" s="16">
        <v>0</v>
      </c>
      <c r="I288" s="16"/>
      <c r="J288" s="16">
        <v>0</v>
      </c>
      <c r="K288"/>
      <c r="L288" s="23" t="s">
        <v>116</v>
      </c>
      <c r="N288" s="14">
        <v>179.19233333333332</v>
      </c>
      <c r="O288" s="17"/>
      <c r="P288" s="14">
        <v>37.660306249999998</v>
      </c>
      <c r="R288" s="14">
        <v>3.4075755500000002</v>
      </c>
    </row>
    <row r="289" spans="1:18" x14ac:dyDescent="0.25">
      <c r="A289" s="33" t="s">
        <v>155</v>
      </c>
      <c r="C289" s="3">
        <v>0</v>
      </c>
      <c r="D289" s="3">
        <v>0</v>
      </c>
      <c r="E289" s="3">
        <v>0</v>
      </c>
      <c r="F289" s="3">
        <v>0</v>
      </c>
      <c r="G289" s="3">
        <v>0</v>
      </c>
      <c r="H289" s="16">
        <v>0</v>
      </c>
      <c r="I289" s="16"/>
      <c r="J289" s="16">
        <v>0</v>
      </c>
      <c r="K289"/>
      <c r="L289" s="23" t="s">
        <v>117</v>
      </c>
      <c r="N289" s="14">
        <v>179.19233333333332</v>
      </c>
      <c r="O289" s="17"/>
      <c r="P289" s="14">
        <v>37.660306249999998</v>
      </c>
      <c r="R289" s="14">
        <v>3.4075755500000002</v>
      </c>
    </row>
    <row r="290" spans="1:18" x14ac:dyDescent="0.25">
      <c r="A290" s="33" t="s">
        <v>118</v>
      </c>
      <c r="C290" s="3">
        <v>0</v>
      </c>
      <c r="D290" s="3">
        <v>0</v>
      </c>
      <c r="E290" s="3">
        <v>0</v>
      </c>
      <c r="F290" s="3">
        <v>0</v>
      </c>
      <c r="G290" s="3">
        <v>0</v>
      </c>
      <c r="H290" s="16">
        <v>0</v>
      </c>
      <c r="I290" s="16"/>
      <c r="J290" s="16">
        <v>0</v>
      </c>
      <c r="K290"/>
      <c r="L290" s="23" t="s">
        <v>118</v>
      </c>
      <c r="N290" s="14">
        <v>179.19233333333332</v>
      </c>
      <c r="O290" s="17"/>
      <c r="P290" s="14">
        <v>37.660306249999998</v>
      </c>
      <c r="R290" s="14">
        <v>3.4075755500000002</v>
      </c>
    </row>
    <row r="291" spans="1:18" x14ac:dyDescent="0.25">
      <c r="A291" s="33" t="s">
        <v>137</v>
      </c>
      <c r="C291" s="3">
        <v>0</v>
      </c>
      <c r="D291" s="3">
        <v>0</v>
      </c>
      <c r="E291" s="3">
        <v>0</v>
      </c>
      <c r="F291" s="3">
        <v>0</v>
      </c>
      <c r="G291" s="3">
        <v>0</v>
      </c>
      <c r="H291" s="16">
        <v>0</v>
      </c>
      <c r="I291" s="16"/>
      <c r="J291" s="16">
        <v>0</v>
      </c>
      <c r="K291"/>
      <c r="L291" s="23" t="s">
        <v>119</v>
      </c>
      <c r="N291" s="14">
        <v>179.19233333333332</v>
      </c>
      <c r="O291" s="17"/>
      <c r="P291" s="14">
        <v>37.660306249999998</v>
      </c>
      <c r="R291" s="14">
        <v>3.4075755500000002</v>
      </c>
    </row>
    <row r="292" spans="1:18" x14ac:dyDescent="0.25">
      <c r="A292" s="33" t="s">
        <v>138</v>
      </c>
      <c r="C292" s="3">
        <v>0</v>
      </c>
      <c r="D292" s="3">
        <v>0</v>
      </c>
      <c r="E292" s="3">
        <v>0</v>
      </c>
      <c r="F292" s="3">
        <v>0</v>
      </c>
      <c r="G292" s="3">
        <v>0</v>
      </c>
      <c r="H292" s="16">
        <v>0</v>
      </c>
      <c r="I292" s="16"/>
      <c r="J292" s="16">
        <v>0</v>
      </c>
      <c r="K292"/>
      <c r="L292" s="23" t="s">
        <v>120</v>
      </c>
      <c r="N292" s="14">
        <v>179.19233333333332</v>
      </c>
      <c r="O292" s="17"/>
      <c r="P292" s="14">
        <v>37.660306249999998</v>
      </c>
      <c r="R292" s="14">
        <v>3.4075755500000002</v>
      </c>
    </row>
    <row r="293" spans="1:18" x14ac:dyDescent="0.25">
      <c r="A293" s="33" t="s">
        <v>129</v>
      </c>
      <c r="C293" s="3">
        <v>0</v>
      </c>
      <c r="D293" s="3">
        <v>0</v>
      </c>
      <c r="E293" s="3">
        <v>0</v>
      </c>
      <c r="F293" s="3">
        <v>0</v>
      </c>
      <c r="G293" s="3">
        <v>0</v>
      </c>
      <c r="H293" s="16">
        <v>0</v>
      </c>
      <c r="I293" s="16"/>
      <c r="J293" s="16">
        <v>0</v>
      </c>
      <c r="K293"/>
      <c r="L293" s="23" t="s">
        <v>121</v>
      </c>
      <c r="N293" s="14">
        <v>179.19233333333332</v>
      </c>
      <c r="O293" s="17"/>
      <c r="P293" s="14">
        <v>37.660306249999998</v>
      </c>
      <c r="R293" s="14">
        <v>3.4075755500000002</v>
      </c>
    </row>
    <row r="294" spans="1:18" x14ac:dyDescent="0.25">
      <c r="A294" s="33" t="s">
        <v>122</v>
      </c>
      <c r="C294" s="3">
        <v>0</v>
      </c>
      <c r="D294" s="3">
        <v>0</v>
      </c>
      <c r="E294" s="3">
        <v>0</v>
      </c>
      <c r="F294" s="3">
        <v>0</v>
      </c>
      <c r="G294" s="3">
        <v>0</v>
      </c>
      <c r="H294" s="16">
        <v>0</v>
      </c>
      <c r="I294" s="16"/>
      <c r="J294" s="16">
        <v>0</v>
      </c>
      <c r="K294"/>
      <c r="L294" s="23" t="s">
        <v>122</v>
      </c>
      <c r="N294" s="14">
        <v>179.19233333333332</v>
      </c>
      <c r="O294" s="17"/>
      <c r="P294" s="14">
        <v>37.660306249999998</v>
      </c>
      <c r="R294" s="14">
        <v>3.4075755500000002</v>
      </c>
    </row>
    <row r="295" spans="1:18" x14ac:dyDescent="0.25">
      <c r="A295" s="33" t="s">
        <v>123</v>
      </c>
      <c r="C295" s="3">
        <v>0</v>
      </c>
      <c r="D295" s="3">
        <v>0</v>
      </c>
      <c r="E295" s="3">
        <v>0</v>
      </c>
      <c r="F295" s="3">
        <v>0</v>
      </c>
      <c r="G295" s="3">
        <v>0</v>
      </c>
      <c r="H295" s="16">
        <v>0</v>
      </c>
      <c r="I295" s="16"/>
      <c r="J295" s="16">
        <v>0</v>
      </c>
      <c r="K295"/>
      <c r="L295" s="23" t="s">
        <v>123</v>
      </c>
      <c r="N295" s="14">
        <v>179.19233333333332</v>
      </c>
      <c r="O295" s="17"/>
      <c r="P295" s="14">
        <v>37.660306249999998</v>
      </c>
      <c r="R295" s="14">
        <v>3.4075755500000002</v>
      </c>
    </row>
    <row r="296" spans="1:18" x14ac:dyDescent="0.25">
      <c r="A296" s="33" t="s">
        <v>131</v>
      </c>
      <c r="C296" s="3">
        <v>0</v>
      </c>
      <c r="D296" s="3">
        <v>0</v>
      </c>
      <c r="E296" s="3">
        <v>0</v>
      </c>
      <c r="F296" s="3">
        <v>0</v>
      </c>
      <c r="G296" s="3">
        <v>0</v>
      </c>
      <c r="H296" s="16">
        <v>0</v>
      </c>
      <c r="I296" s="16"/>
      <c r="J296" s="16">
        <v>0</v>
      </c>
      <c r="K296"/>
      <c r="L296" s="23" t="s">
        <v>124</v>
      </c>
      <c r="N296" s="14">
        <v>179.19233333333332</v>
      </c>
      <c r="O296" s="17"/>
      <c r="P296" s="14">
        <v>37.660306249999998</v>
      </c>
      <c r="R296" s="14">
        <v>3.4075755500000002</v>
      </c>
    </row>
    <row r="297" spans="1:18" x14ac:dyDescent="0.25">
      <c r="A297" s="33" t="s">
        <v>125</v>
      </c>
      <c r="C297" s="3">
        <v>0</v>
      </c>
      <c r="D297" s="3">
        <v>0</v>
      </c>
      <c r="E297" s="3">
        <v>0</v>
      </c>
      <c r="F297" s="3">
        <v>0</v>
      </c>
      <c r="G297" s="3">
        <v>0</v>
      </c>
      <c r="H297" s="16">
        <v>0</v>
      </c>
      <c r="I297" s="16"/>
      <c r="J297" s="16">
        <v>0</v>
      </c>
      <c r="K297"/>
      <c r="L297" s="23" t="s">
        <v>125</v>
      </c>
      <c r="N297" s="14">
        <v>179.19233333333332</v>
      </c>
      <c r="O297" s="17"/>
      <c r="P297" s="14">
        <v>37.660306249999998</v>
      </c>
      <c r="R297" s="14">
        <v>3.4075755500000002</v>
      </c>
    </row>
    <row r="298" spans="1:18" ht="13" thickBot="1" x14ac:dyDescent="0.3">
      <c r="A298" s="41" t="s">
        <v>113</v>
      </c>
      <c r="C298" s="42">
        <v>0</v>
      </c>
      <c r="D298" s="42">
        <v>0</v>
      </c>
      <c r="E298" s="42">
        <v>0</v>
      </c>
      <c r="F298" s="42">
        <v>0</v>
      </c>
      <c r="G298" s="42">
        <v>0</v>
      </c>
      <c r="H298" s="42">
        <v>0</v>
      </c>
      <c r="I298" s="16"/>
      <c r="J298" s="42">
        <v>0</v>
      </c>
      <c r="K298"/>
      <c r="L298" s="43" t="s">
        <v>113</v>
      </c>
      <c r="N298" s="14">
        <v>179.19233333333332</v>
      </c>
      <c r="O298" s="17"/>
      <c r="P298" s="14">
        <v>37.660306249999998</v>
      </c>
      <c r="R298" s="14">
        <v>3.4075755500000002</v>
      </c>
    </row>
    <row r="299" spans="1:18" ht="13" x14ac:dyDescent="0.3">
      <c r="A299" s="37">
        <f>'Olieforbrug, TJ'!A299</f>
        <v>2014</v>
      </c>
      <c r="B299" s="15"/>
      <c r="C299" s="16"/>
      <c r="D299" s="16"/>
      <c r="E299" s="16"/>
      <c r="F299" s="16"/>
      <c r="G299" s="16"/>
      <c r="H299" s="16"/>
      <c r="I299" s="16"/>
      <c r="J299" s="16"/>
      <c r="K299"/>
      <c r="L299" s="37">
        <f>'Olieforbrug, TJ'!M299</f>
        <v>2014</v>
      </c>
      <c r="N299" s="14"/>
      <c r="O299" s="17"/>
      <c r="P299" s="14"/>
      <c r="R299" s="14"/>
    </row>
    <row r="300" spans="1:18" x14ac:dyDescent="0.25">
      <c r="A300" s="33" t="s">
        <v>153</v>
      </c>
      <c r="C300" s="3">
        <v>0</v>
      </c>
      <c r="D300" s="3">
        <v>0</v>
      </c>
      <c r="E300" s="3">
        <v>0</v>
      </c>
      <c r="F300" s="3">
        <v>0</v>
      </c>
      <c r="G300" s="3">
        <v>0</v>
      </c>
      <c r="H300" s="16">
        <v>0</v>
      </c>
      <c r="I300" s="16"/>
      <c r="J300" s="16">
        <v>0</v>
      </c>
      <c r="K300"/>
      <c r="L300" s="23" t="s">
        <v>115</v>
      </c>
      <c r="N300" s="14">
        <v>179.19233333333332</v>
      </c>
      <c r="O300" s="17"/>
      <c r="P300" s="14">
        <v>29.839115000000003</v>
      </c>
      <c r="R300" s="14">
        <v>1.2237409083333335</v>
      </c>
    </row>
    <row r="301" spans="1:18" x14ac:dyDescent="0.25">
      <c r="A301" s="33" t="s">
        <v>154</v>
      </c>
      <c r="C301" s="3">
        <v>0</v>
      </c>
      <c r="D301" s="3">
        <v>0</v>
      </c>
      <c r="E301" s="3">
        <v>0</v>
      </c>
      <c r="F301" s="3">
        <v>0</v>
      </c>
      <c r="G301" s="3">
        <v>0</v>
      </c>
      <c r="H301" s="16">
        <v>0</v>
      </c>
      <c r="I301" s="16"/>
      <c r="J301" s="16">
        <v>0</v>
      </c>
      <c r="K301"/>
      <c r="L301" s="23" t="s">
        <v>116</v>
      </c>
      <c r="N301" s="14">
        <v>179.19233333333332</v>
      </c>
      <c r="O301" s="17"/>
      <c r="P301" s="14">
        <v>29.839115000000003</v>
      </c>
      <c r="R301" s="14">
        <v>1.2237409083333335</v>
      </c>
    </row>
    <row r="302" spans="1:18" x14ac:dyDescent="0.25">
      <c r="A302" s="33" t="s">
        <v>155</v>
      </c>
      <c r="C302" s="3">
        <v>0</v>
      </c>
      <c r="D302" s="3">
        <v>0</v>
      </c>
      <c r="E302" s="3">
        <v>0</v>
      </c>
      <c r="F302" s="3">
        <v>0</v>
      </c>
      <c r="G302" s="3">
        <v>0</v>
      </c>
      <c r="H302" s="16">
        <v>0</v>
      </c>
      <c r="I302" s="16"/>
      <c r="J302" s="16">
        <v>0</v>
      </c>
      <c r="K302"/>
      <c r="L302" s="23" t="s">
        <v>117</v>
      </c>
      <c r="N302" s="14">
        <v>179.19233333333332</v>
      </c>
      <c r="O302" s="17"/>
      <c r="P302" s="14">
        <v>29.839115000000003</v>
      </c>
      <c r="R302" s="14">
        <v>1.2237409083333335</v>
      </c>
    </row>
    <row r="303" spans="1:18" x14ac:dyDescent="0.25">
      <c r="A303" s="33" t="s">
        <v>118</v>
      </c>
      <c r="C303" s="3">
        <v>0</v>
      </c>
      <c r="D303" s="3">
        <v>0</v>
      </c>
      <c r="E303" s="3">
        <v>0</v>
      </c>
      <c r="F303" s="3">
        <v>0</v>
      </c>
      <c r="G303" s="3">
        <v>0</v>
      </c>
      <c r="H303" s="16">
        <v>0</v>
      </c>
      <c r="I303" s="16"/>
      <c r="J303" s="16">
        <v>0</v>
      </c>
      <c r="K303"/>
      <c r="L303" s="23" t="s">
        <v>118</v>
      </c>
      <c r="N303" s="14">
        <v>179.19233333333332</v>
      </c>
      <c r="O303" s="17"/>
      <c r="P303" s="14">
        <v>29.839115000000003</v>
      </c>
      <c r="R303" s="14">
        <v>1.2237409083333335</v>
      </c>
    </row>
    <row r="304" spans="1:18" x14ac:dyDescent="0.25">
      <c r="A304" s="33" t="s">
        <v>137</v>
      </c>
      <c r="C304" s="3">
        <v>0</v>
      </c>
      <c r="D304" s="3">
        <v>0</v>
      </c>
      <c r="E304" s="3">
        <v>0</v>
      </c>
      <c r="F304" s="3">
        <v>0</v>
      </c>
      <c r="G304" s="3">
        <v>0</v>
      </c>
      <c r="H304" s="16">
        <v>0</v>
      </c>
      <c r="I304" s="16"/>
      <c r="J304" s="16">
        <v>0</v>
      </c>
      <c r="K304"/>
      <c r="L304" s="23" t="s">
        <v>119</v>
      </c>
      <c r="N304" s="14">
        <v>179.19233333333332</v>
      </c>
      <c r="O304" s="17"/>
      <c r="P304" s="14">
        <v>29.839115000000003</v>
      </c>
      <c r="R304" s="14">
        <v>1.2237409083333335</v>
      </c>
    </row>
    <row r="305" spans="1:18" x14ac:dyDescent="0.25">
      <c r="A305" s="33" t="s">
        <v>138</v>
      </c>
      <c r="C305" s="3">
        <v>0</v>
      </c>
      <c r="D305" s="3">
        <v>0</v>
      </c>
      <c r="E305" s="3">
        <v>0</v>
      </c>
      <c r="F305" s="3">
        <v>0</v>
      </c>
      <c r="G305" s="3">
        <v>0</v>
      </c>
      <c r="H305" s="16">
        <v>0</v>
      </c>
      <c r="I305" s="16"/>
      <c r="J305" s="16">
        <v>0</v>
      </c>
      <c r="K305"/>
      <c r="L305" s="23" t="s">
        <v>120</v>
      </c>
      <c r="N305" s="14">
        <v>179.19233333333332</v>
      </c>
      <c r="O305" s="17"/>
      <c r="P305" s="14">
        <v>29.839115000000003</v>
      </c>
      <c r="R305" s="14">
        <v>1.2237409083333335</v>
      </c>
    </row>
    <row r="306" spans="1:18" x14ac:dyDescent="0.25">
      <c r="A306" s="33" t="s">
        <v>129</v>
      </c>
      <c r="C306" s="3">
        <v>0</v>
      </c>
      <c r="D306" s="3">
        <v>0</v>
      </c>
      <c r="E306" s="3">
        <v>0</v>
      </c>
      <c r="F306" s="3">
        <v>0</v>
      </c>
      <c r="G306" s="3">
        <v>0</v>
      </c>
      <c r="H306" s="16">
        <v>0</v>
      </c>
      <c r="I306" s="16"/>
      <c r="J306" s="16">
        <v>0</v>
      </c>
      <c r="K306"/>
      <c r="L306" s="23" t="s">
        <v>121</v>
      </c>
      <c r="N306" s="14">
        <v>179.19233333333332</v>
      </c>
      <c r="O306" s="17"/>
      <c r="P306" s="14">
        <v>29.839115000000003</v>
      </c>
      <c r="R306" s="14">
        <v>1.2237409083333335</v>
      </c>
    </row>
    <row r="307" spans="1:18" x14ac:dyDescent="0.25">
      <c r="A307" s="33" t="s">
        <v>122</v>
      </c>
      <c r="C307" s="3">
        <v>0</v>
      </c>
      <c r="D307" s="3">
        <v>0</v>
      </c>
      <c r="E307" s="3">
        <v>0</v>
      </c>
      <c r="F307" s="3">
        <v>0</v>
      </c>
      <c r="G307" s="3">
        <v>0</v>
      </c>
      <c r="H307" s="16">
        <v>0</v>
      </c>
      <c r="I307" s="16"/>
      <c r="J307" s="16">
        <v>0</v>
      </c>
      <c r="K307"/>
      <c r="L307" s="23" t="s">
        <v>122</v>
      </c>
      <c r="N307" s="14">
        <v>179.19233333333332</v>
      </c>
      <c r="O307" s="17"/>
      <c r="P307" s="14">
        <v>29.839115000000003</v>
      </c>
      <c r="R307" s="14">
        <v>1.2237409083333335</v>
      </c>
    </row>
    <row r="308" spans="1:18" x14ac:dyDescent="0.25">
      <c r="A308" s="33" t="s">
        <v>123</v>
      </c>
      <c r="C308" s="3">
        <v>0</v>
      </c>
      <c r="D308" s="3">
        <v>0</v>
      </c>
      <c r="E308" s="3">
        <v>0</v>
      </c>
      <c r="F308" s="3">
        <v>0</v>
      </c>
      <c r="G308" s="3">
        <v>0</v>
      </c>
      <c r="H308" s="16">
        <v>0</v>
      </c>
      <c r="I308" s="16"/>
      <c r="J308" s="16">
        <v>0</v>
      </c>
      <c r="L308" s="23" t="s">
        <v>123</v>
      </c>
      <c r="N308" s="14">
        <v>179.19233333333332</v>
      </c>
      <c r="P308" s="14">
        <v>29.839115000000003</v>
      </c>
      <c r="R308" s="14">
        <v>1.2237409083333335</v>
      </c>
    </row>
    <row r="309" spans="1:18" x14ac:dyDescent="0.25">
      <c r="A309" s="33" t="s">
        <v>131</v>
      </c>
      <c r="C309" s="3">
        <v>0</v>
      </c>
      <c r="D309" s="3">
        <v>0</v>
      </c>
      <c r="E309" s="3">
        <v>0</v>
      </c>
      <c r="F309" s="3">
        <v>0</v>
      </c>
      <c r="G309" s="3">
        <v>0</v>
      </c>
      <c r="H309" s="16">
        <v>0</v>
      </c>
      <c r="I309" s="16"/>
      <c r="J309" s="16">
        <v>0</v>
      </c>
      <c r="K309"/>
      <c r="L309" s="23" t="s">
        <v>124</v>
      </c>
      <c r="N309" s="14">
        <v>179.19233333333332</v>
      </c>
      <c r="O309" s="17"/>
      <c r="P309" s="14">
        <v>29.839115000000003</v>
      </c>
      <c r="R309" s="14">
        <v>1.2237409083333335</v>
      </c>
    </row>
    <row r="310" spans="1:18" x14ac:dyDescent="0.25">
      <c r="A310" s="33" t="s">
        <v>125</v>
      </c>
      <c r="C310" s="3">
        <v>0</v>
      </c>
      <c r="D310" s="3">
        <v>0</v>
      </c>
      <c r="E310" s="3">
        <v>0</v>
      </c>
      <c r="F310" s="3">
        <v>0</v>
      </c>
      <c r="G310" s="3">
        <v>0</v>
      </c>
      <c r="H310" s="16">
        <v>0</v>
      </c>
      <c r="I310" s="16"/>
      <c r="J310" s="16">
        <v>0</v>
      </c>
      <c r="L310" s="23" t="s">
        <v>125</v>
      </c>
      <c r="N310" s="14">
        <v>179.19233333333332</v>
      </c>
      <c r="P310" s="14">
        <v>29.839115000000003</v>
      </c>
      <c r="R310" s="14">
        <v>1.2237409083333335</v>
      </c>
    </row>
    <row r="311" spans="1:18" ht="13" thickBot="1" x14ac:dyDescent="0.3">
      <c r="A311" s="41" t="s">
        <v>113</v>
      </c>
      <c r="C311" s="42">
        <v>0</v>
      </c>
      <c r="D311" s="42">
        <v>0</v>
      </c>
      <c r="E311" s="42">
        <v>0</v>
      </c>
      <c r="F311" s="42">
        <v>0</v>
      </c>
      <c r="G311" s="42">
        <v>0</v>
      </c>
      <c r="H311" s="42">
        <v>0</v>
      </c>
      <c r="I311" s="16"/>
      <c r="J311" s="42">
        <v>0</v>
      </c>
      <c r="K311"/>
      <c r="L311" s="43" t="s">
        <v>113</v>
      </c>
      <c r="N311" s="14">
        <v>179.19233333333332</v>
      </c>
      <c r="O311" s="17"/>
      <c r="P311" s="14">
        <v>29.839115000000003</v>
      </c>
      <c r="R311" s="14">
        <v>1.2237409083333335</v>
      </c>
    </row>
    <row r="312" spans="1:18" ht="13" x14ac:dyDescent="0.3">
      <c r="A312" s="37">
        <f>'Olieforbrug, TJ'!A312</f>
        <v>2015</v>
      </c>
      <c r="B312" s="15"/>
      <c r="C312" s="16"/>
      <c r="D312" s="16"/>
      <c r="E312" s="16"/>
      <c r="F312" s="16"/>
      <c r="G312" s="16"/>
      <c r="H312" s="16"/>
      <c r="I312" s="16"/>
      <c r="J312" s="16"/>
      <c r="K312"/>
      <c r="L312" s="37">
        <f>'Olieforbrug, TJ'!M312</f>
        <v>2015</v>
      </c>
      <c r="N312" s="14"/>
      <c r="O312" s="17"/>
      <c r="P312" s="14"/>
      <c r="R312" s="14"/>
    </row>
    <row r="313" spans="1:18" x14ac:dyDescent="0.25">
      <c r="A313" s="33" t="str">
        <f>'Olieforbrug, TJ'!A313</f>
        <v>Januar</v>
      </c>
      <c r="C313" s="3">
        <v>0</v>
      </c>
      <c r="D313" s="3">
        <v>0</v>
      </c>
      <c r="E313" s="3">
        <v>0</v>
      </c>
      <c r="F313" s="3">
        <v>0</v>
      </c>
      <c r="G313" s="3">
        <v>0</v>
      </c>
      <c r="H313" s="16">
        <v>0</v>
      </c>
      <c r="I313" s="16"/>
      <c r="J313" s="16">
        <v>0</v>
      </c>
      <c r="K313"/>
      <c r="L313" s="23" t="str">
        <f>'Olieforbrug, TJ'!M313</f>
        <v>January</v>
      </c>
      <c r="N313" s="14">
        <v>179.19233333333332</v>
      </c>
      <c r="O313" s="17"/>
      <c r="P313" s="14">
        <v>26.582995</v>
      </c>
      <c r="R313" s="14">
        <v>4.0137504333333345</v>
      </c>
    </row>
    <row r="314" spans="1:18" x14ac:dyDescent="0.25">
      <c r="A314" s="33" t="str">
        <f>'Olieforbrug, TJ'!A314</f>
        <v>Februar</v>
      </c>
      <c r="C314" s="3">
        <v>0</v>
      </c>
      <c r="D314" s="3">
        <v>0</v>
      </c>
      <c r="E314" s="3">
        <v>0</v>
      </c>
      <c r="F314" s="3">
        <v>0</v>
      </c>
      <c r="G314" s="3">
        <v>0</v>
      </c>
      <c r="H314" s="16">
        <v>0</v>
      </c>
      <c r="I314" s="16"/>
      <c r="J314" s="16">
        <v>0</v>
      </c>
      <c r="K314"/>
      <c r="L314" s="23" t="str">
        <f>'Olieforbrug, TJ'!M314</f>
        <v>February</v>
      </c>
      <c r="N314" s="14">
        <v>179.19233333333332</v>
      </c>
      <c r="O314" s="17"/>
      <c r="P314" s="14">
        <v>26.582995</v>
      </c>
      <c r="R314" s="14">
        <v>4.0137504333333345</v>
      </c>
    </row>
    <row r="315" spans="1:18" x14ac:dyDescent="0.25">
      <c r="A315" s="33" t="str">
        <f>'Olieforbrug, TJ'!A315</f>
        <v>Marts</v>
      </c>
      <c r="C315" s="3">
        <v>0</v>
      </c>
      <c r="D315" s="3">
        <v>0</v>
      </c>
      <c r="E315" s="3">
        <v>0</v>
      </c>
      <c r="F315" s="3">
        <v>0</v>
      </c>
      <c r="G315" s="3">
        <v>0</v>
      </c>
      <c r="H315" s="16">
        <v>0</v>
      </c>
      <c r="I315" s="16"/>
      <c r="J315" s="16">
        <v>0</v>
      </c>
      <c r="K315"/>
      <c r="L315" s="23" t="str">
        <f>'Olieforbrug, TJ'!M315</f>
        <v>March</v>
      </c>
      <c r="N315" s="14">
        <v>179.19233333333332</v>
      </c>
      <c r="O315" s="17"/>
      <c r="P315" s="14">
        <v>26.582995</v>
      </c>
      <c r="R315" s="14">
        <v>4.0137504333333345</v>
      </c>
    </row>
    <row r="316" spans="1:18" x14ac:dyDescent="0.25">
      <c r="A316" s="33" t="str">
        <f>'Olieforbrug, TJ'!A316</f>
        <v>April</v>
      </c>
      <c r="C316" s="3">
        <v>0</v>
      </c>
      <c r="D316" s="3">
        <v>0</v>
      </c>
      <c r="E316" s="3">
        <v>0</v>
      </c>
      <c r="F316" s="3">
        <v>0</v>
      </c>
      <c r="G316" s="3">
        <v>0</v>
      </c>
      <c r="H316" s="16">
        <v>0</v>
      </c>
      <c r="I316" s="16"/>
      <c r="J316" s="16">
        <v>0</v>
      </c>
      <c r="K316"/>
      <c r="L316" s="23" t="str">
        <f>'Olieforbrug, TJ'!M316</f>
        <v>April</v>
      </c>
      <c r="N316" s="14">
        <v>179.19233333333332</v>
      </c>
      <c r="O316" s="17"/>
      <c r="P316" s="14">
        <v>26.582995</v>
      </c>
      <c r="R316" s="14">
        <v>4.0137504333333345</v>
      </c>
    </row>
    <row r="317" spans="1:18" x14ac:dyDescent="0.25">
      <c r="A317" s="33" t="str">
        <f>'Olieforbrug, TJ'!A317</f>
        <v>Maj</v>
      </c>
      <c r="C317" s="3">
        <v>0</v>
      </c>
      <c r="D317" s="3">
        <v>0</v>
      </c>
      <c r="E317" s="3">
        <v>0</v>
      </c>
      <c r="F317" s="3">
        <v>0</v>
      </c>
      <c r="G317" s="3">
        <v>0</v>
      </c>
      <c r="H317" s="16">
        <v>0</v>
      </c>
      <c r="I317" s="16"/>
      <c r="J317" s="16">
        <v>0</v>
      </c>
      <c r="K317"/>
      <c r="L317" s="23" t="str">
        <f>'Olieforbrug, TJ'!M317</f>
        <v>May</v>
      </c>
      <c r="N317" s="14">
        <v>179.19233333333332</v>
      </c>
      <c r="O317" s="17"/>
      <c r="P317" s="14">
        <v>26.582995</v>
      </c>
      <c r="R317" s="14">
        <v>4.0137504333333345</v>
      </c>
    </row>
    <row r="318" spans="1:18" x14ac:dyDescent="0.25">
      <c r="A318" s="33" t="str">
        <f>'Olieforbrug, TJ'!A318</f>
        <v>Juni</v>
      </c>
      <c r="C318" s="3">
        <v>0</v>
      </c>
      <c r="D318" s="3">
        <v>0</v>
      </c>
      <c r="E318" s="3">
        <v>0</v>
      </c>
      <c r="F318" s="3">
        <v>0</v>
      </c>
      <c r="G318" s="3">
        <v>0</v>
      </c>
      <c r="H318" s="16">
        <v>0</v>
      </c>
      <c r="I318" s="16"/>
      <c r="J318" s="16">
        <v>0</v>
      </c>
      <c r="K318"/>
      <c r="L318" s="23" t="str">
        <f>'Olieforbrug, TJ'!M318</f>
        <v>June</v>
      </c>
      <c r="N318" s="14">
        <v>179.19233333333332</v>
      </c>
      <c r="O318" s="17"/>
      <c r="P318" s="14">
        <v>26.582995</v>
      </c>
      <c r="R318" s="14">
        <v>4.0137504333333345</v>
      </c>
    </row>
    <row r="319" spans="1:18" x14ac:dyDescent="0.25">
      <c r="A319" s="33" t="str">
        <f>'Olieforbrug, TJ'!A319</f>
        <v>Juli</v>
      </c>
      <c r="C319" s="3">
        <v>0</v>
      </c>
      <c r="D319" s="3">
        <v>0</v>
      </c>
      <c r="E319" s="3">
        <v>0</v>
      </c>
      <c r="F319" s="3">
        <v>0</v>
      </c>
      <c r="G319" s="3">
        <v>0</v>
      </c>
      <c r="H319" s="16">
        <v>0</v>
      </c>
      <c r="I319" s="16"/>
      <c r="J319" s="16">
        <v>0</v>
      </c>
      <c r="K319"/>
      <c r="L319" s="23" t="str">
        <f>'Olieforbrug, TJ'!M319</f>
        <v>July</v>
      </c>
      <c r="N319" s="14">
        <v>179.19233333333332</v>
      </c>
      <c r="P319" s="14">
        <v>26.582995</v>
      </c>
      <c r="R319" s="14">
        <v>4.0137504333333345</v>
      </c>
    </row>
    <row r="320" spans="1:18" x14ac:dyDescent="0.25">
      <c r="A320" s="33" t="str">
        <f>'Olieforbrug, TJ'!A320</f>
        <v>August</v>
      </c>
      <c r="C320" s="3">
        <v>0</v>
      </c>
      <c r="D320" s="3">
        <v>0</v>
      </c>
      <c r="E320" s="3">
        <v>0</v>
      </c>
      <c r="F320" s="3">
        <v>0</v>
      </c>
      <c r="G320" s="3">
        <v>0</v>
      </c>
      <c r="H320" s="16">
        <v>0</v>
      </c>
      <c r="I320" s="16"/>
      <c r="J320" s="16">
        <v>0</v>
      </c>
      <c r="K320"/>
      <c r="L320" s="23" t="str">
        <f>'Olieforbrug, TJ'!M320</f>
        <v>August</v>
      </c>
      <c r="N320" s="14">
        <v>179.19233333333332</v>
      </c>
      <c r="P320" s="14">
        <v>26.582995</v>
      </c>
      <c r="R320" s="14">
        <v>4.0137504333333345</v>
      </c>
    </row>
    <row r="321" spans="1:18" x14ac:dyDescent="0.25">
      <c r="A321" s="33" t="str">
        <f>'Olieforbrug, TJ'!A321</f>
        <v>September</v>
      </c>
      <c r="C321" s="3">
        <v>0</v>
      </c>
      <c r="D321" s="3">
        <v>0</v>
      </c>
      <c r="E321" s="3">
        <v>0</v>
      </c>
      <c r="F321" s="3">
        <v>0</v>
      </c>
      <c r="G321" s="3">
        <v>0</v>
      </c>
      <c r="H321" s="16">
        <v>0</v>
      </c>
      <c r="I321" s="16"/>
      <c r="J321" s="16">
        <v>0</v>
      </c>
      <c r="L321" s="23" t="str">
        <f>'Olieforbrug, TJ'!M321</f>
        <v>September</v>
      </c>
      <c r="N321" s="14">
        <v>179.19233333333332</v>
      </c>
      <c r="P321" s="14">
        <v>26.582995</v>
      </c>
      <c r="R321" s="14">
        <v>4.0137504333333345</v>
      </c>
    </row>
    <row r="322" spans="1:18" x14ac:dyDescent="0.25">
      <c r="A322" s="33" t="str">
        <f>'Olieforbrug, TJ'!A322</f>
        <v>Oktober</v>
      </c>
      <c r="C322" s="3">
        <v>0</v>
      </c>
      <c r="D322" s="3">
        <v>0</v>
      </c>
      <c r="E322" s="3">
        <v>0</v>
      </c>
      <c r="F322" s="3">
        <v>0</v>
      </c>
      <c r="G322" s="3">
        <v>0</v>
      </c>
      <c r="H322" s="16">
        <v>0</v>
      </c>
      <c r="I322" s="16"/>
      <c r="J322" s="16">
        <v>0</v>
      </c>
      <c r="L322" s="23" t="str">
        <f>'Olieforbrug, TJ'!M322</f>
        <v>October</v>
      </c>
      <c r="N322" s="14">
        <v>179.19233333333332</v>
      </c>
      <c r="P322" s="14">
        <v>26.582995</v>
      </c>
      <c r="R322" s="14">
        <v>4.0137504333333345</v>
      </c>
    </row>
    <row r="323" spans="1:18" x14ac:dyDescent="0.25">
      <c r="A323" s="33" t="str">
        <f>'Olieforbrug, TJ'!A323</f>
        <v>November</v>
      </c>
      <c r="C323" s="3">
        <v>0</v>
      </c>
      <c r="D323" s="3">
        <v>0</v>
      </c>
      <c r="E323" s="3">
        <v>0</v>
      </c>
      <c r="F323" s="3">
        <v>0</v>
      </c>
      <c r="G323" s="3">
        <v>0</v>
      </c>
      <c r="H323" s="16">
        <v>0</v>
      </c>
      <c r="I323" s="16"/>
      <c r="J323" s="16">
        <v>0</v>
      </c>
      <c r="L323" s="23" t="str">
        <f>'Olieforbrug, TJ'!M323</f>
        <v>November</v>
      </c>
      <c r="N323" s="14">
        <v>179.19233333333332</v>
      </c>
      <c r="P323" s="14">
        <v>26.582995</v>
      </c>
      <c r="R323" s="14">
        <v>4.0137504333333345</v>
      </c>
    </row>
    <row r="324" spans="1:18" ht="13" thickBot="1" x14ac:dyDescent="0.3">
      <c r="A324" s="41" t="str">
        <f>'Olieforbrug, TJ'!A324</f>
        <v>December</v>
      </c>
      <c r="C324" s="42">
        <v>0</v>
      </c>
      <c r="D324" s="42">
        <v>0</v>
      </c>
      <c r="E324" s="42">
        <v>0</v>
      </c>
      <c r="F324" s="42">
        <v>0</v>
      </c>
      <c r="G324" s="42">
        <v>0</v>
      </c>
      <c r="H324" s="42">
        <v>0</v>
      </c>
      <c r="I324" s="16"/>
      <c r="J324" s="42">
        <v>0</v>
      </c>
      <c r="K324"/>
      <c r="L324" s="43" t="str">
        <f>'Olieforbrug, TJ'!M324</f>
        <v>December</v>
      </c>
      <c r="N324" s="14">
        <v>179.19233333333332</v>
      </c>
      <c r="O324" s="17"/>
      <c r="P324" s="14">
        <v>26.582995</v>
      </c>
      <c r="R324" s="14">
        <v>4.0137504333333345</v>
      </c>
    </row>
    <row r="325" spans="1:18" ht="13" x14ac:dyDescent="0.3">
      <c r="A325" s="37">
        <v>2016</v>
      </c>
      <c r="B325" s="15"/>
      <c r="C325" s="16"/>
      <c r="D325" s="16"/>
      <c r="E325" s="16"/>
      <c r="F325" s="16"/>
      <c r="G325" s="16"/>
      <c r="H325" s="16"/>
      <c r="I325" s="16"/>
      <c r="J325" s="16"/>
      <c r="K325"/>
      <c r="L325" s="37">
        <v>2016</v>
      </c>
      <c r="N325" s="14"/>
      <c r="O325" s="17"/>
      <c r="P325" s="14"/>
      <c r="R325" s="14"/>
    </row>
    <row r="326" spans="1:18" x14ac:dyDescent="0.25">
      <c r="A326" s="33" t="str">
        <f>'Olieforbrug, TJ'!A326</f>
        <v>Januar</v>
      </c>
      <c r="C326" s="3">
        <v>0</v>
      </c>
      <c r="D326" s="3">
        <v>0</v>
      </c>
      <c r="E326" s="3">
        <v>0</v>
      </c>
      <c r="F326" s="3">
        <v>0</v>
      </c>
      <c r="G326" s="3">
        <v>0</v>
      </c>
      <c r="H326" s="16">
        <v>0</v>
      </c>
      <c r="I326" s="16"/>
      <c r="J326" s="16">
        <v>0</v>
      </c>
      <c r="K326"/>
      <c r="L326" s="23" t="str">
        <f>'Olieforbrug, TJ'!M326</f>
        <v>January</v>
      </c>
      <c r="N326" s="14">
        <v>179.19233333333332</v>
      </c>
      <c r="O326" s="17"/>
      <c r="P326" s="14">
        <v>29.719856124999996</v>
      </c>
      <c r="R326" s="14">
        <v>1.6248416666666701</v>
      </c>
    </row>
    <row r="327" spans="1:18" x14ac:dyDescent="0.25">
      <c r="A327" s="33" t="str">
        <f>'Olieforbrug, TJ'!A327</f>
        <v>Februar</v>
      </c>
      <c r="C327" s="3">
        <v>0</v>
      </c>
      <c r="D327" s="3">
        <v>0</v>
      </c>
      <c r="E327" s="3">
        <v>0</v>
      </c>
      <c r="F327" s="3">
        <v>0</v>
      </c>
      <c r="G327" s="3">
        <v>0</v>
      </c>
      <c r="H327" s="16">
        <v>0</v>
      </c>
      <c r="I327" s="16"/>
      <c r="J327" s="16">
        <v>0</v>
      </c>
      <c r="K327"/>
      <c r="L327" s="23" t="str">
        <f>'Olieforbrug, TJ'!M327</f>
        <v>February</v>
      </c>
      <c r="N327" s="14">
        <v>179.19233333333332</v>
      </c>
      <c r="O327" s="17"/>
      <c r="P327" s="14">
        <v>29.719856124999996</v>
      </c>
      <c r="R327" s="14">
        <v>1.6248416666666701</v>
      </c>
    </row>
    <row r="328" spans="1:18" x14ac:dyDescent="0.25">
      <c r="A328" s="33" t="str">
        <f>'Olieforbrug, TJ'!A328</f>
        <v>Marts</v>
      </c>
      <c r="C328" s="3">
        <v>0</v>
      </c>
      <c r="D328" s="3">
        <v>0</v>
      </c>
      <c r="E328" s="3">
        <v>0</v>
      </c>
      <c r="F328" s="3">
        <v>0</v>
      </c>
      <c r="G328" s="3">
        <v>0</v>
      </c>
      <c r="H328" s="16">
        <v>0</v>
      </c>
      <c r="I328" s="16"/>
      <c r="J328" s="16">
        <v>0</v>
      </c>
      <c r="K328"/>
      <c r="L328" s="23" t="str">
        <f>'Olieforbrug, TJ'!M328</f>
        <v>March</v>
      </c>
      <c r="N328" s="14">
        <v>179.19233333333332</v>
      </c>
      <c r="O328" s="17"/>
      <c r="P328" s="14">
        <v>29.719856124999996</v>
      </c>
      <c r="R328" s="14">
        <v>1.6248416666666701</v>
      </c>
    </row>
    <row r="329" spans="1:18" x14ac:dyDescent="0.25">
      <c r="A329" s="33" t="str">
        <f>'Olieforbrug, TJ'!A329</f>
        <v>April</v>
      </c>
      <c r="C329" s="3">
        <v>0</v>
      </c>
      <c r="D329" s="3">
        <v>0</v>
      </c>
      <c r="E329" s="3">
        <v>0</v>
      </c>
      <c r="F329" s="3">
        <v>0</v>
      </c>
      <c r="G329" s="3">
        <v>0</v>
      </c>
      <c r="H329" s="16">
        <v>0</v>
      </c>
      <c r="I329" s="16"/>
      <c r="J329" s="16">
        <v>0</v>
      </c>
      <c r="K329"/>
      <c r="L329" s="23" t="str">
        <f>'Olieforbrug, TJ'!M329</f>
        <v>April</v>
      </c>
      <c r="N329" s="14">
        <v>179.19233333333332</v>
      </c>
      <c r="O329" s="17"/>
      <c r="P329" s="14">
        <v>29.719856124999996</v>
      </c>
      <c r="R329" s="14">
        <v>1.6248416666666701</v>
      </c>
    </row>
    <row r="330" spans="1:18" x14ac:dyDescent="0.25">
      <c r="A330" s="33" t="str">
        <f>'Olieforbrug, TJ'!A330</f>
        <v>Maj</v>
      </c>
      <c r="C330" s="3">
        <v>0</v>
      </c>
      <c r="D330" s="3">
        <v>0</v>
      </c>
      <c r="E330" s="3">
        <v>0</v>
      </c>
      <c r="F330" s="3">
        <v>0</v>
      </c>
      <c r="G330" s="3">
        <v>0</v>
      </c>
      <c r="H330" s="16">
        <v>0</v>
      </c>
      <c r="I330" s="16"/>
      <c r="J330" s="16">
        <v>0</v>
      </c>
      <c r="K330"/>
      <c r="L330" s="23" t="str">
        <f>'Olieforbrug, TJ'!M330</f>
        <v>May</v>
      </c>
      <c r="N330" s="14">
        <v>179.19233333333332</v>
      </c>
      <c r="O330" s="17"/>
      <c r="P330" s="14">
        <v>29.719856124999996</v>
      </c>
      <c r="R330" s="14">
        <v>1.6248416666666701</v>
      </c>
    </row>
    <row r="331" spans="1:18" x14ac:dyDescent="0.25">
      <c r="A331" s="33" t="str">
        <f>'Olieforbrug, TJ'!A331</f>
        <v>Juni</v>
      </c>
      <c r="C331" s="3">
        <v>0</v>
      </c>
      <c r="D331" s="3">
        <v>0</v>
      </c>
      <c r="E331" s="3">
        <v>0</v>
      </c>
      <c r="F331" s="3">
        <v>0</v>
      </c>
      <c r="G331" s="3">
        <v>0</v>
      </c>
      <c r="H331" s="16">
        <v>0</v>
      </c>
      <c r="I331" s="16"/>
      <c r="J331" s="16">
        <v>0</v>
      </c>
      <c r="K331"/>
      <c r="L331" s="23" t="str">
        <f>'Olieforbrug, TJ'!M331</f>
        <v>June</v>
      </c>
      <c r="N331" s="14">
        <v>179.19233333333332</v>
      </c>
      <c r="O331" s="17"/>
      <c r="P331" s="14">
        <v>29.719856124999996</v>
      </c>
      <c r="R331" s="14">
        <v>1.6248416666666701</v>
      </c>
    </row>
    <row r="332" spans="1:18" x14ac:dyDescent="0.25">
      <c r="A332" s="33" t="str">
        <f>'Olieforbrug, TJ'!A332</f>
        <v>Juli</v>
      </c>
      <c r="C332" s="3">
        <v>0</v>
      </c>
      <c r="D332" s="3">
        <v>0</v>
      </c>
      <c r="E332" s="3">
        <v>0</v>
      </c>
      <c r="F332" s="3">
        <v>0</v>
      </c>
      <c r="G332" s="3">
        <v>0</v>
      </c>
      <c r="H332" s="16">
        <v>0</v>
      </c>
      <c r="I332" s="16"/>
      <c r="J332" s="16">
        <v>0</v>
      </c>
      <c r="K332"/>
      <c r="L332" s="23" t="str">
        <f>'Olieforbrug, TJ'!M332</f>
        <v>July</v>
      </c>
      <c r="N332" s="14">
        <v>179.19233333333332</v>
      </c>
      <c r="O332" s="17"/>
      <c r="P332" s="14">
        <v>29.719856124999996</v>
      </c>
      <c r="R332" s="14">
        <v>1.6248416666666701</v>
      </c>
    </row>
    <row r="333" spans="1:18" x14ac:dyDescent="0.25">
      <c r="A333" s="33" t="str">
        <f>'Olieforbrug, TJ'!A333</f>
        <v>August</v>
      </c>
      <c r="C333" s="3">
        <v>0</v>
      </c>
      <c r="D333" s="3">
        <v>0</v>
      </c>
      <c r="E333" s="3">
        <v>0</v>
      </c>
      <c r="F333" s="3">
        <v>0</v>
      </c>
      <c r="G333" s="3">
        <v>0</v>
      </c>
      <c r="H333" s="16">
        <v>0</v>
      </c>
      <c r="I333" s="16"/>
      <c r="J333" s="16">
        <v>0</v>
      </c>
      <c r="L333" s="23" t="str">
        <f>'Olieforbrug, TJ'!M333</f>
        <v>August</v>
      </c>
      <c r="N333" s="14">
        <v>179.19233333333332</v>
      </c>
      <c r="O333" s="17"/>
      <c r="P333" s="14">
        <v>29.719856124999996</v>
      </c>
      <c r="R333" s="14">
        <v>1.6248416666666701</v>
      </c>
    </row>
    <row r="334" spans="1:18" x14ac:dyDescent="0.25">
      <c r="A334" s="33" t="str">
        <f>'Olieforbrug, TJ'!A334</f>
        <v>September</v>
      </c>
      <c r="C334" s="3">
        <v>0</v>
      </c>
      <c r="D334" s="3">
        <v>0</v>
      </c>
      <c r="E334" s="3">
        <v>0</v>
      </c>
      <c r="F334" s="3">
        <v>0</v>
      </c>
      <c r="G334" s="3">
        <v>0</v>
      </c>
      <c r="H334" s="16">
        <v>0</v>
      </c>
      <c r="I334" s="16"/>
      <c r="J334" s="16">
        <v>0</v>
      </c>
      <c r="L334" s="23" t="str">
        <f>'Olieforbrug, TJ'!M334</f>
        <v>September</v>
      </c>
      <c r="N334" s="14">
        <v>179.19233333333332</v>
      </c>
      <c r="O334" s="17"/>
      <c r="P334" s="14">
        <v>29.719856124999996</v>
      </c>
      <c r="R334" s="14">
        <v>1.6248416666666701</v>
      </c>
    </row>
    <row r="335" spans="1:18" x14ac:dyDescent="0.25">
      <c r="A335" s="33" t="str">
        <f>'Olieforbrug, TJ'!A335</f>
        <v>Oktober</v>
      </c>
      <c r="C335" s="3">
        <v>0</v>
      </c>
      <c r="D335" s="3">
        <v>0</v>
      </c>
      <c r="E335" s="3">
        <v>0</v>
      </c>
      <c r="F335" s="3">
        <v>0</v>
      </c>
      <c r="G335" s="3">
        <v>0</v>
      </c>
      <c r="H335" s="16">
        <v>0</v>
      </c>
      <c r="I335" s="16"/>
      <c r="J335" s="16">
        <v>0</v>
      </c>
      <c r="L335" s="23" t="str">
        <f>'Olieforbrug, TJ'!M335</f>
        <v>October</v>
      </c>
      <c r="N335" s="14">
        <v>179.19233333333332</v>
      </c>
      <c r="O335" s="17"/>
      <c r="P335" s="14">
        <v>29.719856124999996</v>
      </c>
      <c r="R335" s="14">
        <v>1.6248416666666701</v>
      </c>
    </row>
    <row r="336" spans="1:18" x14ac:dyDescent="0.25">
      <c r="A336" s="33" t="str">
        <f>'Olieforbrug, TJ'!A336</f>
        <v>November</v>
      </c>
      <c r="C336" s="3">
        <v>0</v>
      </c>
      <c r="D336" s="3">
        <v>0</v>
      </c>
      <c r="E336" s="3">
        <v>0</v>
      </c>
      <c r="F336" s="3">
        <v>0</v>
      </c>
      <c r="G336" s="3">
        <v>0</v>
      </c>
      <c r="H336" s="16">
        <v>0</v>
      </c>
      <c r="I336" s="16"/>
      <c r="J336" s="16">
        <v>0</v>
      </c>
      <c r="L336" s="23" t="str">
        <f>'Olieforbrug, TJ'!M336</f>
        <v>November</v>
      </c>
      <c r="N336" s="14">
        <v>179.19233333333332</v>
      </c>
      <c r="O336" s="17"/>
      <c r="P336" s="14">
        <v>29.719856124999996</v>
      </c>
      <c r="R336" s="14">
        <v>1.6248416666666701</v>
      </c>
    </row>
    <row r="337" spans="1:18" ht="13" thickBot="1" x14ac:dyDescent="0.3">
      <c r="A337" s="41" t="str">
        <f>'Olieforbrug, TJ'!A337</f>
        <v>December</v>
      </c>
      <c r="C337" s="42">
        <v>0</v>
      </c>
      <c r="D337" s="42">
        <v>0</v>
      </c>
      <c r="E337" s="42">
        <v>0</v>
      </c>
      <c r="F337" s="42">
        <v>0</v>
      </c>
      <c r="G337" s="42">
        <v>0</v>
      </c>
      <c r="H337" s="42">
        <v>0</v>
      </c>
      <c r="I337" s="16"/>
      <c r="J337" s="42">
        <v>0</v>
      </c>
      <c r="K337"/>
      <c r="L337" s="43" t="str">
        <f>'Olieforbrug, TJ'!M337</f>
        <v>December</v>
      </c>
      <c r="N337" s="14">
        <v>179.19233333333332</v>
      </c>
      <c r="O337" s="17"/>
      <c r="P337" s="14">
        <v>29.719856124999996</v>
      </c>
      <c r="R337" s="14">
        <v>1.6248416666666701</v>
      </c>
    </row>
    <row r="338" spans="1:18" ht="13" x14ac:dyDescent="0.3">
      <c r="A338" s="37">
        <v>2017</v>
      </c>
      <c r="B338" s="15"/>
      <c r="C338" s="16"/>
      <c r="D338" s="16"/>
      <c r="E338" s="16"/>
      <c r="F338" s="16"/>
      <c r="G338" s="16"/>
      <c r="H338" s="16"/>
      <c r="I338" s="16"/>
      <c r="J338" s="16"/>
      <c r="K338"/>
      <c r="L338" s="37">
        <v>2017</v>
      </c>
      <c r="N338" s="14"/>
      <c r="O338" s="17"/>
      <c r="P338" s="14"/>
      <c r="R338" s="14"/>
    </row>
    <row r="339" spans="1:18" x14ac:dyDescent="0.25">
      <c r="A339" s="23" t="str">
        <f>'Olieforbrug, TJ'!A339</f>
        <v>Januar</v>
      </c>
      <c r="C339" s="16">
        <v>0</v>
      </c>
      <c r="D339" s="16">
        <v>0</v>
      </c>
      <c r="E339" s="16">
        <v>0</v>
      </c>
      <c r="F339" s="16">
        <v>0</v>
      </c>
      <c r="G339" s="16">
        <v>0</v>
      </c>
      <c r="H339" s="16">
        <v>0</v>
      </c>
      <c r="I339" s="16"/>
      <c r="J339" s="16">
        <v>0</v>
      </c>
      <c r="L339" s="23" t="str">
        <f>'Olieforbrug, TJ'!M339</f>
        <v>January</v>
      </c>
      <c r="N339" s="14">
        <v>179.19233333333332</v>
      </c>
      <c r="O339" s="17"/>
      <c r="P339" s="14">
        <v>22.448972499999996</v>
      </c>
      <c r="R339" s="14">
        <v>1.6152575</v>
      </c>
    </row>
    <row r="340" spans="1:18" x14ac:dyDescent="0.25">
      <c r="A340" s="23" t="str">
        <f>'Olieforbrug, TJ'!A340</f>
        <v>Februar</v>
      </c>
      <c r="C340" s="16">
        <v>0</v>
      </c>
      <c r="D340" s="16">
        <v>0</v>
      </c>
      <c r="E340" s="16">
        <v>0</v>
      </c>
      <c r="F340" s="16">
        <v>0</v>
      </c>
      <c r="G340" s="16">
        <v>0</v>
      </c>
      <c r="H340" s="16">
        <v>0</v>
      </c>
      <c r="I340" s="16"/>
      <c r="J340" s="16">
        <v>0</v>
      </c>
      <c r="L340" s="23" t="str">
        <f>'Olieforbrug, TJ'!M340</f>
        <v>February</v>
      </c>
      <c r="N340" s="14">
        <v>179.19233333333332</v>
      </c>
      <c r="O340" s="17"/>
      <c r="P340" s="14">
        <v>22.448972499999996</v>
      </c>
      <c r="R340" s="14">
        <v>1.6152575</v>
      </c>
    </row>
    <row r="341" spans="1:18" x14ac:dyDescent="0.25">
      <c r="A341" s="23" t="str">
        <f>'Olieforbrug, TJ'!A341</f>
        <v>Marts</v>
      </c>
      <c r="C341" s="16">
        <v>0</v>
      </c>
      <c r="D341" s="16">
        <v>0</v>
      </c>
      <c r="E341" s="16">
        <v>0</v>
      </c>
      <c r="F341" s="16">
        <v>0</v>
      </c>
      <c r="G341" s="16">
        <v>0</v>
      </c>
      <c r="H341" s="16">
        <v>0</v>
      </c>
      <c r="I341" s="16"/>
      <c r="J341" s="16">
        <v>0</v>
      </c>
      <c r="L341" s="23" t="str">
        <f>'Olieforbrug, TJ'!M341</f>
        <v>March</v>
      </c>
      <c r="N341" s="14">
        <v>179.19233333333332</v>
      </c>
      <c r="O341" s="17"/>
      <c r="P341" s="14">
        <v>22.448972499999996</v>
      </c>
      <c r="R341" s="14">
        <v>1.6152575</v>
      </c>
    </row>
    <row r="342" spans="1:18" x14ac:dyDescent="0.25">
      <c r="A342" s="23" t="str">
        <f>'Olieforbrug, TJ'!A342</f>
        <v>April</v>
      </c>
      <c r="C342" s="16">
        <v>0</v>
      </c>
      <c r="D342" s="16">
        <v>0</v>
      </c>
      <c r="E342" s="16">
        <v>0</v>
      </c>
      <c r="F342" s="16">
        <v>0</v>
      </c>
      <c r="G342" s="16">
        <v>0</v>
      </c>
      <c r="H342" s="16">
        <v>0</v>
      </c>
      <c r="I342" s="16"/>
      <c r="J342" s="16">
        <v>0</v>
      </c>
      <c r="L342" s="23" t="str">
        <f>'Olieforbrug, TJ'!M342</f>
        <v>April</v>
      </c>
      <c r="N342" s="14">
        <v>179.19233333333332</v>
      </c>
      <c r="O342" s="17"/>
      <c r="P342" s="14">
        <v>22.448972499999996</v>
      </c>
      <c r="R342" s="14">
        <v>1.6152575</v>
      </c>
    </row>
    <row r="343" spans="1:18" x14ac:dyDescent="0.25">
      <c r="A343" s="23" t="str">
        <f>'Olieforbrug, TJ'!A343</f>
        <v>Maj</v>
      </c>
      <c r="C343" s="16">
        <v>0</v>
      </c>
      <c r="D343" s="16">
        <v>0</v>
      </c>
      <c r="E343" s="16">
        <v>0</v>
      </c>
      <c r="F343" s="16">
        <v>0</v>
      </c>
      <c r="G343" s="16">
        <v>0</v>
      </c>
      <c r="H343" s="16">
        <v>0</v>
      </c>
      <c r="I343" s="16"/>
      <c r="J343" s="16">
        <v>0</v>
      </c>
      <c r="L343" s="23" t="str">
        <f>'Olieforbrug, TJ'!M343</f>
        <v>May</v>
      </c>
      <c r="N343" s="14">
        <v>179.19233333333332</v>
      </c>
      <c r="O343" s="17"/>
      <c r="P343" s="14">
        <v>22.448972499999996</v>
      </c>
      <c r="R343" s="14">
        <v>1.6152575</v>
      </c>
    </row>
    <row r="344" spans="1:18" x14ac:dyDescent="0.25">
      <c r="A344" s="23" t="str">
        <f>'Olieforbrug, TJ'!A344</f>
        <v>Juni</v>
      </c>
      <c r="C344" s="16">
        <v>0</v>
      </c>
      <c r="D344" s="16">
        <v>0</v>
      </c>
      <c r="E344" s="16">
        <v>0</v>
      </c>
      <c r="F344" s="16">
        <v>0</v>
      </c>
      <c r="G344" s="16">
        <v>0</v>
      </c>
      <c r="H344" s="16">
        <v>0</v>
      </c>
      <c r="I344" s="16"/>
      <c r="J344" s="16">
        <v>0</v>
      </c>
      <c r="L344" s="23" t="str">
        <f>'Olieforbrug, TJ'!M344</f>
        <v>June</v>
      </c>
      <c r="N344" s="14">
        <v>179.19233333333332</v>
      </c>
      <c r="O344" s="17"/>
      <c r="P344" s="14">
        <v>22.448972499999996</v>
      </c>
      <c r="R344" s="14">
        <v>1.6152575</v>
      </c>
    </row>
    <row r="345" spans="1:18" x14ac:dyDescent="0.25">
      <c r="A345" s="23" t="str">
        <f>'Olieforbrug, TJ'!A345</f>
        <v>Juli</v>
      </c>
      <c r="C345" s="16">
        <v>0</v>
      </c>
      <c r="D345" s="16">
        <v>0</v>
      </c>
      <c r="E345" s="16">
        <v>0</v>
      </c>
      <c r="F345" s="16">
        <v>0</v>
      </c>
      <c r="G345" s="16">
        <v>0</v>
      </c>
      <c r="H345" s="16">
        <v>0</v>
      </c>
      <c r="I345" s="16"/>
      <c r="J345" s="16">
        <v>0</v>
      </c>
      <c r="L345" s="23" t="str">
        <f>'Olieforbrug, TJ'!M345</f>
        <v>July</v>
      </c>
      <c r="N345" s="14">
        <v>179.19233333333332</v>
      </c>
      <c r="O345" s="17"/>
      <c r="P345" s="14">
        <v>22.448972499999996</v>
      </c>
      <c r="R345" s="14">
        <v>1.6152575</v>
      </c>
    </row>
    <row r="346" spans="1:18" x14ac:dyDescent="0.25">
      <c r="A346" s="23" t="str">
        <f>'Olieforbrug, TJ'!A346</f>
        <v>August</v>
      </c>
      <c r="C346" s="16">
        <v>0</v>
      </c>
      <c r="D346" s="16">
        <v>0</v>
      </c>
      <c r="E346" s="16">
        <v>0</v>
      </c>
      <c r="F346" s="16">
        <v>0</v>
      </c>
      <c r="G346" s="16">
        <v>0</v>
      </c>
      <c r="H346" s="16">
        <v>0</v>
      </c>
      <c r="I346" s="16"/>
      <c r="J346" s="16">
        <v>0</v>
      </c>
      <c r="L346" s="23" t="str">
        <f>'Olieforbrug, TJ'!M346</f>
        <v>August</v>
      </c>
      <c r="N346" s="14">
        <v>179.19233333333332</v>
      </c>
      <c r="O346" s="17"/>
      <c r="P346" s="14">
        <v>22.448972499999996</v>
      </c>
      <c r="R346" s="14">
        <v>1.6152575</v>
      </c>
    </row>
    <row r="347" spans="1:18" x14ac:dyDescent="0.25">
      <c r="A347" s="23" t="str">
        <f>'Olieforbrug, TJ'!A347</f>
        <v>September</v>
      </c>
      <c r="C347" s="16">
        <v>0</v>
      </c>
      <c r="D347" s="16">
        <v>0</v>
      </c>
      <c r="E347" s="16">
        <v>0</v>
      </c>
      <c r="F347" s="16">
        <v>0</v>
      </c>
      <c r="G347" s="16">
        <v>0</v>
      </c>
      <c r="H347" s="16">
        <v>0</v>
      </c>
      <c r="I347" s="16"/>
      <c r="J347" s="16">
        <v>0</v>
      </c>
      <c r="L347" s="23" t="str">
        <f>'Olieforbrug, TJ'!M347</f>
        <v>September</v>
      </c>
      <c r="N347" s="14">
        <v>179.19233333333332</v>
      </c>
      <c r="O347" s="17"/>
      <c r="P347" s="14">
        <v>22.448972499999996</v>
      </c>
      <c r="R347" s="14">
        <v>1.6152575</v>
      </c>
    </row>
    <row r="348" spans="1:18" x14ac:dyDescent="0.25">
      <c r="A348" s="23" t="str">
        <f>'Olieforbrug, TJ'!A348</f>
        <v>Oktober</v>
      </c>
      <c r="C348" s="16">
        <v>0</v>
      </c>
      <c r="D348" s="16">
        <v>0</v>
      </c>
      <c r="E348" s="16">
        <v>0</v>
      </c>
      <c r="F348" s="16">
        <v>0</v>
      </c>
      <c r="G348" s="16">
        <v>0</v>
      </c>
      <c r="H348" s="16">
        <v>0</v>
      </c>
      <c r="I348" s="16"/>
      <c r="J348" s="16">
        <v>0</v>
      </c>
      <c r="L348" s="23" t="str">
        <f>'Olieforbrug, TJ'!M348</f>
        <v>October</v>
      </c>
      <c r="N348" s="14">
        <v>179.19233333333332</v>
      </c>
      <c r="O348" s="17"/>
      <c r="P348" s="14">
        <v>22.448972499999996</v>
      </c>
      <c r="R348" s="14">
        <v>1.6152575</v>
      </c>
    </row>
    <row r="349" spans="1:18" x14ac:dyDescent="0.25">
      <c r="A349" s="23" t="str">
        <f>'Olieforbrug, TJ'!A349</f>
        <v>November</v>
      </c>
      <c r="C349" s="16">
        <v>0</v>
      </c>
      <c r="D349" s="16">
        <v>0</v>
      </c>
      <c r="E349" s="16">
        <v>0</v>
      </c>
      <c r="F349" s="16">
        <v>0</v>
      </c>
      <c r="G349" s="16">
        <v>0</v>
      </c>
      <c r="H349" s="16">
        <v>0</v>
      </c>
      <c r="I349" s="16"/>
      <c r="J349" s="16">
        <v>0</v>
      </c>
      <c r="L349" s="23" t="str">
        <f>'Olieforbrug, TJ'!M349</f>
        <v>November</v>
      </c>
      <c r="N349" s="14">
        <v>179.19233333333332</v>
      </c>
      <c r="O349" s="17"/>
      <c r="P349" s="14">
        <v>22.448972499999996</v>
      </c>
      <c r="R349" s="14">
        <v>1.6152575</v>
      </c>
    </row>
    <row r="350" spans="1:18" ht="13" thickBot="1" x14ac:dyDescent="0.3">
      <c r="A350" s="41" t="str">
        <f>'Olieforbrug, TJ'!A350</f>
        <v>December</v>
      </c>
      <c r="C350" s="42">
        <v>0</v>
      </c>
      <c r="D350" s="42">
        <v>0</v>
      </c>
      <c r="E350" s="42">
        <v>0</v>
      </c>
      <c r="F350" s="42">
        <v>0</v>
      </c>
      <c r="G350" s="42">
        <v>0</v>
      </c>
      <c r="H350" s="42">
        <v>0</v>
      </c>
      <c r="I350" s="16"/>
      <c r="J350" s="42">
        <v>0</v>
      </c>
      <c r="K350"/>
      <c r="L350" s="43" t="str">
        <f>'Olieforbrug, TJ'!M350</f>
        <v>December</v>
      </c>
      <c r="N350" s="14">
        <v>179.19233333333332</v>
      </c>
      <c r="O350" s="17"/>
      <c r="P350" s="14">
        <v>22.448972499999996</v>
      </c>
      <c r="R350" s="14">
        <v>1.6152575</v>
      </c>
    </row>
    <row r="351" spans="1:18" ht="13" x14ac:dyDescent="0.3">
      <c r="A351" s="37">
        <v>2018</v>
      </c>
      <c r="B351" s="15"/>
      <c r="C351" s="16"/>
      <c r="D351" s="16"/>
      <c r="E351" s="16"/>
      <c r="F351" s="16"/>
      <c r="G351" s="16"/>
      <c r="H351" s="16"/>
      <c r="I351" s="16"/>
      <c r="J351" s="16"/>
      <c r="K351"/>
      <c r="L351" s="37">
        <v>2018</v>
      </c>
      <c r="N351" s="14"/>
      <c r="O351" s="17"/>
      <c r="P351" s="14"/>
      <c r="R351" s="14"/>
    </row>
    <row r="352" spans="1:18" x14ac:dyDescent="0.25">
      <c r="A352" s="23" t="str">
        <f>'Olieforbrug, TJ'!A352</f>
        <v>Januar</v>
      </c>
      <c r="C352" s="16">
        <v>0</v>
      </c>
      <c r="D352" s="16">
        <v>0</v>
      </c>
      <c r="E352" s="16">
        <v>0</v>
      </c>
      <c r="F352" s="16">
        <v>0</v>
      </c>
      <c r="G352" s="16">
        <v>0</v>
      </c>
      <c r="H352" s="16">
        <v>0</v>
      </c>
      <c r="I352" s="16"/>
      <c r="J352" s="16">
        <v>0</v>
      </c>
      <c r="L352" s="23" t="str">
        <f>'Olieforbrug, TJ'!M352</f>
        <v>January</v>
      </c>
      <c r="N352" s="14">
        <v>179.19233333333332</v>
      </c>
      <c r="O352" s="17"/>
      <c r="P352" s="14">
        <v>21.837496625</v>
      </c>
      <c r="R352" s="14">
        <v>0.21606293333333301</v>
      </c>
    </row>
    <row r="353" spans="1:18" x14ac:dyDescent="0.25">
      <c r="A353" s="23" t="str">
        <f>'Olieforbrug, TJ'!A353</f>
        <v>Februar</v>
      </c>
      <c r="C353" s="16">
        <v>0</v>
      </c>
      <c r="D353" s="16">
        <v>0</v>
      </c>
      <c r="E353" s="16">
        <v>0</v>
      </c>
      <c r="F353" s="16">
        <v>0</v>
      </c>
      <c r="G353" s="16">
        <v>0</v>
      </c>
      <c r="H353" s="16">
        <v>0</v>
      </c>
      <c r="I353" s="16"/>
      <c r="J353" s="16">
        <v>0</v>
      </c>
      <c r="L353" s="23" t="str">
        <f>'Olieforbrug, TJ'!M353</f>
        <v>February</v>
      </c>
      <c r="N353" s="14">
        <v>179.19233333333332</v>
      </c>
      <c r="O353" s="17"/>
      <c r="P353" s="14">
        <v>21.837496625</v>
      </c>
      <c r="R353" s="14">
        <v>0.21606293333333301</v>
      </c>
    </row>
    <row r="354" spans="1:18" x14ac:dyDescent="0.25">
      <c r="A354" s="23" t="str">
        <f>'Olieforbrug, TJ'!A354</f>
        <v>Marts</v>
      </c>
      <c r="C354" s="16">
        <v>0</v>
      </c>
      <c r="D354" s="16">
        <v>0</v>
      </c>
      <c r="E354" s="16">
        <v>0</v>
      </c>
      <c r="F354" s="16">
        <v>0</v>
      </c>
      <c r="G354" s="16">
        <v>0</v>
      </c>
      <c r="H354" s="16">
        <v>0</v>
      </c>
      <c r="I354" s="16"/>
      <c r="J354" s="16">
        <v>0</v>
      </c>
      <c r="L354" s="23" t="str">
        <f>'Olieforbrug, TJ'!M354</f>
        <v>March</v>
      </c>
      <c r="N354" s="14">
        <v>179.19233333333332</v>
      </c>
      <c r="O354" s="17"/>
      <c r="P354" s="14">
        <v>21.837496625</v>
      </c>
      <c r="R354" s="14">
        <v>0.21606293333333301</v>
      </c>
    </row>
    <row r="355" spans="1:18" x14ac:dyDescent="0.25">
      <c r="A355" s="23" t="str">
        <f>'Olieforbrug, TJ'!A355</f>
        <v>April</v>
      </c>
      <c r="C355" s="16">
        <v>0</v>
      </c>
      <c r="D355" s="16">
        <v>0</v>
      </c>
      <c r="E355" s="16">
        <v>0</v>
      </c>
      <c r="F355" s="16">
        <v>0</v>
      </c>
      <c r="G355" s="16">
        <v>0</v>
      </c>
      <c r="H355" s="16">
        <v>0</v>
      </c>
      <c r="I355" s="16"/>
      <c r="J355" s="16">
        <v>0</v>
      </c>
      <c r="L355" s="23" t="str">
        <f>'Olieforbrug, TJ'!M355</f>
        <v>April</v>
      </c>
      <c r="N355" s="14">
        <v>179.19233333333332</v>
      </c>
      <c r="O355" s="17"/>
      <c r="P355" s="14">
        <v>21.837496625</v>
      </c>
      <c r="R355" s="14">
        <v>0.21606293333333301</v>
      </c>
    </row>
    <row r="356" spans="1:18" x14ac:dyDescent="0.25">
      <c r="A356" s="23" t="str">
        <f>'Olieforbrug, TJ'!A356</f>
        <v>Maj</v>
      </c>
      <c r="C356" s="16">
        <v>0</v>
      </c>
      <c r="D356" s="16">
        <v>0</v>
      </c>
      <c r="E356" s="16">
        <v>0</v>
      </c>
      <c r="F356" s="16">
        <v>0</v>
      </c>
      <c r="G356" s="16">
        <v>0</v>
      </c>
      <c r="H356" s="16">
        <v>0</v>
      </c>
      <c r="I356" s="16"/>
      <c r="J356" s="16">
        <v>0</v>
      </c>
      <c r="L356" s="23" t="str">
        <f>'Olieforbrug, TJ'!M356</f>
        <v>May</v>
      </c>
      <c r="N356" s="14">
        <v>179.19233333333332</v>
      </c>
      <c r="O356" s="17"/>
      <c r="P356" s="14">
        <v>21.837496625</v>
      </c>
      <c r="R356" s="14">
        <v>0.21606293333333301</v>
      </c>
    </row>
    <row r="357" spans="1:18" x14ac:dyDescent="0.25">
      <c r="A357" s="23" t="str">
        <f>'Olieforbrug, TJ'!A357</f>
        <v>Juni</v>
      </c>
      <c r="C357" s="16">
        <v>0</v>
      </c>
      <c r="D357" s="16">
        <v>0</v>
      </c>
      <c r="E357" s="16">
        <v>0</v>
      </c>
      <c r="F357" s="16">
        <v>0</v>
      </c>
      <c r="G357" s="16">
        <v>0</v>
      </c>
      <c r="H357" s="16">
        <v>0</v>
      </c>
      <c r="I357" s="16"/>
      <c r="J357" s="16">
        <v>0</v>
      </c>
      <c r="L357" s="23" t="str">
        <f>'Olieforbrug, TJ'!M357</f>
        <v>June</v>
      </c>
      <c r="N357" s="14">
        <v>179.19233333333332</v>
      </c>
      <c r="O357" s="17"/>
      <c r="P357" s="14">
        <v>21.837496625</v>
      </c>
      <c r="R357" s="14">
        <v>0.21606293333333301</v>
      </c>
    </row>
    <row r="358" spans="1:18" x14ac:dyDescent="0.25">
      <c r="A358" s="23" t="str">
        <f>'Olieforbrug, TJ'!A358</f>
        <v>Juli</v>
      </c>
      <c r="C358" s="16">
        <v>0</v>
      </c>
      <c r="D358" s="16">
        <v>0</v>
      </c>
      <c r="E358" s="16">
        <v>0</v>
      </c>
      <c r="F358" s="16">
        <v>0</v>
      </c>
      <c r="G358" s="16">
        <v>0</v>
      </c>
      <c r="H358" s="16">
        <v>0</v>
      </c>
      <c r="I358" s="16"/>
      <c r="J358" s="16">
        <v>0</v>
      </c>
      <c r="L358" s="23" t="str">
        <f>'Olieforbrug, TJ'!M358</f>
        <v>July</v>
      </c>
      <c r="N358" s="14">
        <v>179.19233333333332</v>
      </c>
      <c r="O358" s="17"/>
      <c r="P358" s="14">
        <v>21.837496625</v>
      </c>
      <c r="R358" s="14">
        <v>0.21606293333333301</v>
      </c>
    </row>
    <row r="359" spans="1:18" x14ac:dyDescent="0.25">
      <c r="A359" s="23" t="str">
        <f>'Olieforbrug, TJ'!A359</f>
        <v>August</v>
      </c>
      <c r="C359" s="16">
        <v>0</v>
      </c>
      <c r="D359" s="16">
        <v>0</v>
      </c>
      <c r="E359" s="16">
        <v>0</v>
      </c>
      <c r="F359" s="16">
        <v>0</v>
      </c>
      <c r="G359" s="16">
        <v>0</v>
      </c>
      <c r="H359" s="16">
        <v>0</v>
      </c>
      <c r="I359" s="16"/>
      <c r="J359" s="16">
        <v>0</v>
      </c>
      <c r="L359" s="23" t="str">
        <f>'Olieforbrug, TJ'!M359</f>
        <v>August</v>
      </c>
      <c r="N359" s="14">
        <v>179.19233333333332</v>
      </c>
      <c r="O359" s="17"/>
      <c r="P359" s="14">
        <v>21.837496625</v>
      </c>
      <c r="R359" s="14">
        <v>0.21606293333333301</v>
      </c>
    </row>
    <row r="360" spans="1:18" x14ac:dyDescent="0.25">
      <c r="A360" s="23" t="str">
        <f>'Olieforbrug, TJ'!A360</f>
        <v>September</v>
      </c>
      <c r="C360" s="16">
        <v>0</v>
      </c>
      <c r="D360" s="16">
        <v>0</v>
      </c>
      <c r="E360" s="16">
        <v>0</v>
      </c>
      <c r="F360" s="16">
        <v>0</v>
      </c>
      <c r="G360" s="16">
        <v>0</v>
      </c>
      <c r="H360" s="16">
        <v>0</v>
      </c>
      <c r="I360" s="16"/>
      <c r="J360" s="16">
        <v>0</v>
      </c>
      <c r="L360" s="23" t="str">
        <f>'Olieforbrug, TJ'!M360</f>
        <v>September</v>
      </c>
      <c r="N360" s="14">
        <v>179.19233333333332</v>
      </c>
      <c r="O360" s="17"/>
      <c r="P360" s="14">
        <v>21.837496625</v>
      </c>
      <c r="R360" s="14">
        <v>0.21606293333333301</v>
      </c>
    </row>
    <row r="361" spans="1:18" x14ac:dyDescent="0.25">
      <c r="A361" s="23" t="str">
        <f>'Olieforbrug, TJ'!A361</f>
        <v>Oktober</v>
      </c>
      <c r="C361" s="16">
        <v>0</v>
      </c>
      <c r="D361" s="16">
        <v>0</v>
      </c>
      <c r="E361" s="16">
        <v>0</v>
      </c>
      <c r="F361" s="16">
        <v>0</v>
      </c>
      <c r="G361" s="16">
        <v>0</v>
      </c>
      <c r="H361" s="16">
        <v>0</v>
      </c>
      <c r="I361" s="16"/>
      <c r="J361" s="16">
        <v>0</v>
      </c>
      <c r="L361" s="23" t="str">
        <f>'Olieforbrug, TJ'!M361</f>
        <v>October</v>
      </c>
      <c r="N361" s="14">
        <v>179.19233333333332</v>
      </c>
      <c r="O361" s="17"/>
      <c r="P361" s="14">
        <v>21.837496625</v>
      </c>
      <c r="R361" s="14">
        <v>0.21606293333333301</v>
      </c>
    </row>
    <row r="362" spans="1:18" x14ac:dyDescent="0.25">
      <c r="A362" s="23" t="str">
        <f>'Olieforbrug, TJ'!A362</f>
        <v>November</v>
      </c>
      <c r="C362" s="16">
        <v>0</v>
      </c>
      <c r="D362" s="16">
        <v>0</v>
      </c>
      <c r="E362" s="16">
        <v>0</v>
      </c>
      <c r="F362" s="16">
        <v>0</v>
      </c>
      <c r="G362" s="16">
        <v>0</v>
      </c>
      <c r="H362" s="16">
        <v>0</v>
      </c>
      <c r="I362" s="16"/>
      <c r="J362" s="16">
        <v>0</v>
      </c>
      <c r="L362" s="23" t="str">
        <f>'Olieforbrug, TJ'!M362</f>
        <v>November</v>
      </c>
      <c r="N362" s="14">
        <v>179.19233333333332</v>
      </c>
      <c r="O362" s="17"/>
      <c r="P362" s="14">
        <v>21.837496625</v>
      </c>
      <c r="R362" s="14">
        <v>0.21606293333333301</v>
      </c>
    </row>
    <row r="363" spans="1:18" ht="13" thickBot="1" x14ac:dyDescent="0.3">
      <c r="A363" s="41" t="str">
        <f>'Olieforbrug, TJ'!A363</f>
        <v>December</v>
      </c>
      <c r="C363" s="42">
        <v>0</v>
      </c>
      <c r="D363" s="42">
        <v>0</v>
      </c>
      <c r="E363" s="42">
        <v>0</v>
      </c>
      <c r="F363" s="42">
        <v>0</v>
      </c>
      <c r="G363" s="42">
        <v>0</v>
      </c>
      <c r="H363" s="42">
        <v>0</v>
      </c>
      <c r="I363" s="16"/>
      <c r="J363" s="42">
        <v>0</v>
      </c>
      <c r="K363"/>
      <c r="L363" s="43" t="str">
        <f>'Olieforbrug, TJ'!M363</f>
        <v>December</v>
      </c>
      <c r="N363" s="14">
        <v>179.19233333333332</v>
      </c>
      <c r="O363" s="17"/>
      <c r="P363" s="14">
        <v>21.837496625</v>
      </c>
      <c r="R363" s="14">
        <v>0.21606293333333301</v>
      </c>
    </row>
    <row r="364" spans="1:18" ht="13" x14ac:dyDescent="0.3">
      <c r="A364" s="37">
        <v>2019</v>
      </c>
      <c r="B364" s="15"/>
      <c r="C364" s="16"/>
      <c r="D364" s="16"/>
      <c r="E364" s="16"/>
      <c r="F364" s="16"/>
      <c r="G364" s="16"/>
      <c r="H364" s="16"/>
      <c r="I364" s="16"/>
      <c r="J364" s="16"/>
      <c r="K364"/>
      <c r="L364" s="37">
        <v>2019</v>
      </c>
      <c r="N364" s="14"/>
      <c r="O364" s="17"/>
      <c r="P364" s="14"/>
      <c r="R364" s="14"/>
    </row>
    <row r="365" spans="1:18" x14ac:dyDescent="0.25">
      <c r="A365" s="23" t="str">
        <f>'Olieforbrug, TJ'!A365</f>
        <v>Januar</v>
      </c>
      <c r="C365" s="16">
        <v>0</v>
      </c>
      <c r="D365" s="16">
        <v>0</v>
      </c>
      <c r="E365" s="16">
        <v>0</v>
      </c>
      <c r="F365" s="16">
        <v>0</v>
      </c>
      <c r="G365" s="16">
        <v>0</v>
      </c>
      <c r="H365" s="16">
        <v>0</v>
      </c>
      <c r="I365" s="16"/>
      <c r="J365" s="16">
        <v>0</v>
      </c>
      <c r="L365" s="23" t="str">
        <f>'Olieforbrug, TJ'!M365</f>
        <v>January</v>
      </c>
      <c r="N365" s="14">
        <v>179.19233333333332</v>
      </c>
      <c r="O365" s="17"/>
      <c r="P365" s="14">
        <v>28.782938625000003</v>
      </c>
      <c r="R365" s="14">
        <v>0.21470583333333301</v>
      </c>
    </row>
    <row r="366" spans="1:18" x14ac:dyDescent="0.25">
      <c r="A366" s="23" t="str">
        <f>'Olieforbrug, TJ'!A366</f>
        <v>Februar</v>
      </c>
      <c r="C366" s="16">
        <v>0</v>
      </c>
      <c r="D366" s="16">
        <v>0</v>
      </c>
      <c r="E366" s="16">
        <v>0</v>
      </c>
      <c r="F366" s="16">
        <v>0</v>
      </c>
      <c r="G366" s="16">
        <v>0</v>
      </c>
      <c r="H366" s="16">
        <v>0</v>
      </c>
      <c r="I366" s="16"/>
      <c r="J366" s="16">
        <v>0</v>
      </c>
      <c r="L366" s="23" t="str">
        <f>'Olieforbrug, TJ'!M366</f>
        <v>February</v>
      </c>
      <c r="N366" s="14">
        <v>179.19233333333332</v>
      </c>
      <c r="O366" s="17"/>
      <c r="P366" s="14">
        <v>28.782938625000003</v>
      </c>
      <c r="R366" s="14">
        <v>0.21470583333333301</v>
      </c>
    </row>
    <row r="367" spans="1:18" x14ac:dyDescent="0.25">
      <c r="A367" s="23" t="str">
        <f>'Olieforbrug, TJ'!A367</f>
        <v>Marts</v>
      </c>
      <c r="C367" s="16">
        <v>0</v>
      </c>
      <c r="D367" s="16">
        <v>0</v>
      </c>
      <c r="E367" s="16">
        <v>0</v>
      </c>
      <c r="F367" s="16">
        <v>0</v>
      </c>
      <c r="G367" s="16">
        <v>0</v>
      </c>
      <c r="H367" s="16">
        <v>0</v>
      </c>
      <c r="I367" s="16"/>
      <c r="J367" s="16">
        <v>0</v>
      </c>
      <c r="L367" s="23" t="str">
        <f>'Olieforbrug, TJ'!M367</f>
        <v>March</v>
      </c>
      <c r="N367" s="14">
        <v>179.19233333333332</v>
      </c>
      <c r="O367" s="17"/>
      <c r="P367" s="14">
        <v>28.782938625000003</v>
      </c>
      <c r="R367" s="14">
        <v>0.21470583333333301</v>
      </c>
    </row>
    <row r="368" spans="1:18" x14ac:dyDescent="0.25">
      <c r="A368" s="23" t="str">
        <f>'Olieforbrug, TJ'!A368</f>
        <v>April</v>
      </c>
      <c r="C368" s="16">
        <v>0</v>
      </c>
      <c r="D368" s="16">
        <v>0</v>
      </c>
      <c r="E368" s="16">
        <v>0</v>
      </c>
      <c r="F368" s="16">
        <v>0</v>
      </c>
      <c r="G368" s="16">
        <v>0</v>
      </c>
      <c r="H368" s="16">
        <v>0</v>
      </c>
      <c r="I368" s="16"/>
      <c r="J368" s="16">
        <v>0</v>
      </c>
      <c r="L368" s="23" t="str">
        <f>'Olieforbrug, TJ'!M368</f>
        <v>April</v>
      </c>
      <c r="N368" s="14">
        <v>179.19233333333332</v>
      </c>
      <c r="O368" s="17"/>
      <c r="P368" s="14">
        <v>28.782938625000003</v>
      </c>
      <c r="R368" s="14">
        <v>0.21470583333333301</v>
      </c>
    </row>
    <row r="369" spans="1:18" x14ac:dyDescent="0.25">
      <c r="A369" s="23" t="str">
        <f>'Olieforbrug, TJ'!A369</f>
        <v>Maj</v>
      </c>
      <c r="C369" s="16">
        <v>0</v>
      </c>
      <c r="D369" s="16">
        <v>0</v>
      </c>
      <c r="E369" s="16">
        <v>0</v>
      </c>
      <c r="F369" s="16">
        <v>0</v>
      </c>
      <c r="G369" s="16">
        <v>0</v>
      </c>
      <c r="H369" s="16">
        <v>0</v>
      </c>
      <c r="I369" s="16"/>
      <c r="J369" s="16">
        <v>0</v>
      </c>
      <c r="L369" s="23" t="str">
        <f>'Olieforbrug, TJ'!M369</f>
        <v>May</v>
      </c>
      <c r="N369" s="14">
        <v>179.19233333333332</v>
      </c>
      <c r="O369" s="17"/>
      <c r="P369" s="14">
        <v>28.782938625000003</v>
      </c>
      <c r="R369" s="14">
        <v>0.21470583333333301</v>
      </c>
    </row>
    <row r="370" spans="1:18" x14ac:dyDescent="0.25">
      <c r="A370" s="23" t="str">
        <f>'Olieforbrug, TJ'!A370</f>
        <v>Juni</v>
      </c>
      <c r="C370" s="16">
        <v>0</v>
      </c>
      <c r="D370" s="16">
        <v>0</v>
      </c>
      <c r="E370" s="16">
        <v>0</v>
      </c>
      <c r="F370" s="16">
        <v>0</v>
      </c>
      <c r="G370" s="16">
        <v>0</v>
      </c>
      <c r="H370" s="16">
        <v>0</v>
      </c>
      <c r="I370" s="16"/>
      <c r="J370" s="16">
        <v>0</v>
      </c>
      <c r="L370" s="23" t="str">
        <f>'Olieforbrug, TJ'!M370</f>
        <v>June</v>
      </c>
      <c r="N370" s="14">
        <v>179.19233333333332</v>
      </c>
      <c r="O370" s="17"/>
      <c r="P370" s="14">
        <v>28.782938625000003</v>
      </c>
      <c r="R370" s="14">
        <v>0.21470583333333301</v>
      </c>
    </row>
    <row r="371" spans="1:18" x14ac:dyDescent="0.25">
      <c r="A371" s="23" t="str">
        <f>'Olieforbrug, TJ'!A371</f>
        <v>Juli</v>
      </c>
      <c r="C371" s="16">
        <v>0</v>
      </c>
      <c r="D371" s="16">
        <v>0</v>
      </c>
      <c r="E371" s="16">
        <v>0</v>
      </c>
      <c r="F371" s="16">
        <v>0</v>
      </c>
      <c r="G371" s="16">
        <v>0</v>
      </c>
      <c r="H371" s="16">
        <v>0</v>
      </c>
      <c r="I371" s="16"/>
      <c r="J371" s="16">
        <v>0</v>
      </c>
      <c r="L371" s="23" t="str">
        <f>'Olieforbrug, TJ'!M371</f>
        <v>July</v>
      </c>
      <c r="N371" s="14">
        <v>179.19233333333332</v>
      </c>
      <c r="O371" s="17"/>
      <c r="P371" s="14">
        <v>28.782938625000003</v>
      </c>
      <c r="R371" s="14">
        <v>0.21470583333333301</v>
      </c>
    </row>
    <row r="372" spans="1:18" x14ac:dyDescent="0.25">
      <c r="A372" s="23" t="str">
        <f>'Olieforbrug, TJ'!A372</f>
        <v>August</v>
      </c>
      <c r="C372" s="16">
        <v>0</v>
      </c>
      <c r="D372" s="16">
        <v>0</v>
      </c>
      <c r="E372" s="16">
        <v>0</v>
      </c>
      <c r="F372" s="16">
        <v>0</v>
      </c>
      <c r="G372" s="16">
        <v>0</v>
      </c>
      <c r="H372" s="16">
        <v>0</v>
      </c>
      <c r="I372" s="16"/>
      <c r="J372" s="16">
        <v>0</v>
      </c>
      <c r="L372" s="23" t="str">
        <f>'Olieforbrug, TJ'!M372</f>
        <v>August</v>
      </c>
      <c r="N372" s="14">
        <v>179.19233333333332</v>
      </c>
      <c r="O372" s="17"/>
      <c r="P372" s="14">
        <v>28.782938625000003</v>
      </c>
      <c r="R372" s="14">
        <v>0.21470583333333301</v>
      </c>
    </row>
    <row r="373" spans="1:18" x14ac:dyDescent="0.25">
      <c r="A373" s="23" t="str">
        <f>'Olieforbrug, TJ'!A373</f>
        <v>September</v>
      </c>
      <c r="C373" s="16">
        <v>0</v>
      </c>
      <c r="D373" s="16">
        <v>0</v>
      </c>
      <c r="E373" s="16">
        <v>0</v>
      </c>
      <c r="F373" s="16">
        <v>0</v>
      </c>
      <c r="G373" s="16">
        <v>0</v>
      </c>
      <c r="H373" s="16">
        <v>0</v>
      </c>
      <c r="I373" s="16"/>
      <c r="J373" s="16">
        <v>0</v>
      </c>
      <c r="L373" s="23" t="str">
        <f>'Olieforbrug, TJ'!M373</f>
        <v>September</v>
      </c>
      <c r="N373" s="14">
        <v>179.19233333333332</v>
      </c>
      <c r="O373" s="17"/>
      <c r="P373" s="14">
        <v>28.782938625000003</v>
      </c>
      <c r="R373" s="14">
        <v>0.21470583333333301</v>
      </c>
    </row>
    <row r="374" spans="1:18" x14ac:dyDescent="0.25">
      <c r="A374" s="23" t="str">
        <f>'Olieforbrug, TJ'!A374</f>
        <v>Oktober</v>
      </c>
      <c r="C374" s="16">
        <v>0</v>
      </c>
      <c r="D374" s="16">
        <v>0</v>
      </c>
      <c r="E374" s="16">
        <v>0</v>
      </c>
      <c r="F374" s="16">
        <v>0</v>
      </c>
      <c r="G374" s="16">
        <v>0</v>
      </c>
      <c r="H374" s="16">
        <v>0</v>
      </c>
      <c r="I374" s="16"/>
      <c r="J374" s="16">
        <v>0</v>
      </c>
      <c r="L374" s="23" t="str">
        <f>'Olieforbrug, TJ'!M374</f>
        <v>October</v>
      </c>
      <c r="N374" s="14">
        <v>179.19233333333332</v>
      </c>
      <c r="O374" s="17"/>
      <c r="P374" s="14">
        <v>28.782938625000003</v>
      </c>
      <c r="R374" s="14">
        <v>0.21470583333333301</v>
      </c>
    </row>
    <row r="375" spans="1:18" x14ac:dyDescent="0.25">
      <c r="A375" s="23" t="str">
        <f>'Olieforbrug, TJ'!A375</f>
        <v>November</v>
      </c>
      <c r="C375" s="16">
        <v>0</v>
      </c>
      <c r="D375" s="16">
        <v>0</v>
      </c>
      <c r="E375" s="16">
        <v>0</v>
      </c>
      <c r="F375" s="16">
        <v>0</v>
      </c>
      <c r="G375" s="16">
        <v>0</v>
      </c>
      <c r="H375" s="16">
        <v>0</v>
      </c>
      <c r="I375" s="16"/>
      <c r="J375" s="16">
        <v>0</v>
      </c>
      <c r="L375" s="23" t="str">
        <f>'Olieforbrug, TJ'!M375</f>
        <v>November</v>
      </c>
      <c r="N375" s="14">
        <v>179.19233333333332</v>
      </c>
      <c r="O375" s="17"/>
      <c r="P375" s="14">
        <v>28.782938625000003</v>
      </c>
      <c r="R375" s="14">
        <v>0.21470583333333301</v>
      </c>
    </row>
    <row r="376" spans="1:18" ht="13" thickBot="1" x14ac:dyDescent="0.3">
      <c r="A376" s="41" t="str">
        <f>'Olieforbrug, TJ'!A376</f>
        <v>December</v>
      </c>
      <c r="C376" s="42">
        <v>0</v>
      </c>
      <c r="D376" s="42">
        <v>0</v>
      </c>
      <c r="E376" s="42">
        <v>0</v>
      </c>
      <c r="F376" s="42">
        <v>0</v>
      </c>
      <c r="G376" s="42">
        <v>0</v>
      </c>
      <c r="H376" s="42">
        <v>0</v>
      </c>
      <c r="I376" s="16"/>
      <c r="J376" s="42">
        <v>0</v>
      </c>
      <c r="K376"/>
      <c r="L376" s="43" t="str">
        <f>'Olieforbrug, TJ'!M376</f>
        <v>December</v>
      </c>
      <c r="N376" s="14">
        <v>179.19233333333332</v>
      </c>
      <c r="O376" s="17"/>
      <c r="P376" s="14">
        <v>28.782938625000003</v>
      </c>
      <c r="R376" s="14">
        <v>0.21470583333333301</v>
      </c>
    </row>
    <row r="377" spans="1:18" ht="13" x14ac:dyDescent="0.3">
      <c r="A377" s="37">
        <v>2020</v>
      </c>
      <c r="B377" s="15"/>
      <c r="C377" s="16"/>
      <c r="D377" s="16"/>
      <c r="E377" s="16"/>
      <c r="F377" s="16"/>
      <c r="G377" s="16"/>
      <c r="H377" s="16"/>
      <c r="I377" s="16"/>
      <c r="J377" s="16"/>
      <c r="K377"/>
      <c r="L377" s="37">
        <v>2020</v>
      </c>
      <c r="N377" s="14"/>
      <c r="O377" s="17"/>
      <c r="P377" s="14"/>
      <c r="R377" s="14"/>
    </row>
    <row r="378" spans="1:18" x14ac:dyDescent="0.25">
      <c r="A378" s="23" t="str">
        <f>'Olieforbrug, TJ'!A378</f>
        <v>Januar</v>
      </c>
      <c r="C378" s="16">
        <v>0</v>
      </c>
      <c r="D378" s="16">
        <v>0</v>
      </c>
      <c r="E378" s="16">
        <v>0</v>
      </c>
      <c r="F378" s="16">
        <v>0</v>
      </c>
      <c r="G378" s="16">
        <v>0</v>
      </c>
      <c r="H378" s="16">
        <v>0</v>
      </c>
      <c r="I378" s="16"/>
      <c r="J378" s="16">
        <v>0</v>
      </c>
      <c r="L378" s="23" t="str">
        <f>'Olieforbrug, TJ'!M378</f>
        <v>January</v>
      </c>
      <c r="N378" s="14">
        <v>179.19233333333332</v>
      </c>
      <c r="O378" s="17"/>
      <c r="P378" s="14">
        <v>28.782938625000003</v>
      </c>
      <c r="R378" s="14">
        <v>0.21470583333333301</v>
      </c>
    </row>
    <row r="379" spans="1:18" ht="13" customHeight="1" x14ac:dyDescent="0.25">
      <c r="A379" s="23" t="str">
        <f>'Olieforbrug, TJ'!A379</f>
        <v>Februar</v>
      </c>
      <c r="C379" s="16">
        <v>0</v>
      </c>
      <c r="D379" s="16">
        <v>0</v>
      </c>
      <c r="E379" s="16">
        <v>0</v>
      </c>
      <c r="F379" s="16">
        <v>0</v>
      </c>
      <c r="G379" s="16">
        <v>0</v>
      </c>
      <c r="H379" s="16">
        <v>0</v>
      </c>
      <c r="I379" s="16"/>
      <c r="J379" s="16">
        <v>0</v>
      </c>
      <c r="L379" s="23" t="str">
        <f>'Olieforbrug, TJ'!M379</f>
        <v>February</v>
      </c>
      <c r="N379" s="14">
        <v>179.19233333333332</v>
      </c>
      <c r="O379" s="17"/>
      <c r="P379" s="14">
        <v>28.782938625000003</v>
      </c>
      <c r="R379" s="14">
        <v>0.21470583333333301</v>
      </c>
    </row>
    <row r="380" spans="1:18" ht="13" customHeight="1" x14ac:dyDescent="0.25">
      <c r="A380" s="23" t="str">
        <f>'Olieforbrug, TJ'!A380</f>
        <v>Marts</v>
      </c>
      <c r="C380" s="16">
        <v>0</v>
      </c>
      <c r="D380" s="16">
        <v>0</v>
      </c>
      <c r="E380" s="16">
        <v>0</v>
      </c>
      <c r="F380" s="16">
        <v>0</v>
      </c>
      <c r="G380" s="16">
        <v>0</v>
      </c>
      <c r="H380" s="16">
        <v>0</v>
      </c>
      <c r="I380" s="16"/>
      <c r="J380" s="16">
        <v>0</v>
      </c>
      <c r="L380" s="23" t="str">
        <f>'Olieforbrug, TJ'!M380</f>
        <v>March</v>
      </c>
      <c r="N380" s="14">
        <v>179.19233333333332</v>
      </c>
      <c r="O380" s="17"/>
      <c r="P380" s="14">
        <v>28.782938625000003</v>
      </c>
      <c r="R380" s="14">
        <v>0.21470583333333301</v>
      </c>
    </row>
    <row r="381" spans="1:18" ht="13" customHeight="1" x14ac:dyDescent="0.25">
      <c r="A381" s="23" t="str">
        <f>'Olieforbrug, TJ'!A381</f>
        <v>April</v>
      </c>
      <c r="C381" s="16">
        <v>0</v>
      </c>
      <c r="D381" s="16">
        <v>0</v>
      </c>
      <c r="E381" s="16">
        <v>0</v>
      </c>
      <c r="F381" s="16">
        <v>0</v>
      </c>
      <c r="G381" s="16">
        <v>0</v>
      </c>
      <c r="H381" s="16">
        <v>0</v>
      </c>
      <c r="I381" s="16"/>
      <c r="J381" s="16">
        <v>0</v>
      </c>
      <c r="L381" s="23" t="str">
        <f>'Olieforbrug, TJ'!M381</f>
        <v>April</v>
      </c>
      <c r="N381" s="14">
        <v>179.19233333333332</v>
      </c>
      <c r="O381" s="17"/>
      <c r="P381" s="14">
        <v>28.782938625000003</v>
      </c>
      <c r="R381" s="14">
        <v>0.21470583333333301</v>
      </c>
    </row>
    <row r="382" spans="1:18" ht="13" customHeight="1" x14ac:dyDescent="0.25">
      <c r="A382" s="23" t="str">
        <f>'Olieforbrug, TJ'!A382</f>
        <v>Maj</v>
      </c>
      <c r="C382" s="16">
        <v>0</v>
      </c>
      <c r="D382" s="16">
        <v>0</v>
      </c>
      <c r="E382" s="16">
        <v>0</v>
      </c>
      <c r="F382" s="16">
        <v>0</v>
      </c>
      <c r="G382" s="16">
        <v>0</v>
      </c>
      <c r="H382" s="16">
        <v>0</v>
      </c>
      <c r="I382" s="16"/>
      <c r="J382" s="16">
        <v>0</v>
      </c>
      <c r="L382" s="23" t="str">
        <f>'Olieforbrug, TJ'!M382</f>
        <v>May</v>
      </c>
      <c r="N382" s="14">
        <v>179.19233333333332</v>
      </c>
      <c r="O382" s="17"/>
      <c r="P382" s="14">
        <v>28.782938625000003</v>
      </c>
      <c r="R382" s="14">
        <v>0.21470583333333301</v>
      </c>
    </row>
    <row r="383" spans="1:18" ht="13" customHeight="1" x14ac:dyDescent="0.25">
      <c r="A383" s="23" t="str">
        <f>'Olieforbrug, TJ'!A383</f>
        <v>Juni</v>
      </c>
      <c r="C383" s="16">
        <v>0</v>
      </c>
      <c r="D383" s="16">
        <v>0</v>
      </c>
      <c r="E383" s="16">
        <v>0</v>
      </c>
      <c r="F383" s="16">
        <v>0</v>
      </c>
      <c r="G383" s="16">
        <v>0</v>
      </c>
      <c r="H383" s="16">
        <v>0</v>
      </c>
      <c r="I383" s="16"/>
      <c r="J383" s="16">
        <v>0</v>
      </c>
      <c r="L383" s="23" t="str">
        <f>'Olieforbrug, TJ'!M383</f>
        <v>June</v>
      </c>
      <c r="N383" s="14">
        <v>179.19233333333332</v>
      </c>
      <c r="O383" s="17"/>
      <c r="P383" s="14">
        <v>28.782938625000003</v>
      </c>
      <c r="R383" s="14">
        <v>0.21470583333333301</v>
      </c>
    </row>
    <row r="384" spans="1:18" ht="12.75" customHeight="1" x14ac:dyDescent="0.25">
      <c r="A384" s="23" t="str">
        <f>'Olieforbrug, TJ'!A384</f>
        <v>Juli</v>
      </c>
      <c r="C384" s="16">
        <v>0</v>
      </c>
      <c r="D384" s="16">
        <v>0</v>
      </c>
      <c r="E384" s="16">
        <v>0</v>
      </c>
      <c r="F384" s="16">
        <v>0</v>
      </c>
      <c r="G384" s="16">
        <v>0</v>
      </c>
      <c r="H384" s="16">
        <v>0</v>
      </c>
      <c r="I384" s="16"/>
      <c r="J384" s="16">
        <v>0</v>
      </c>
      <c r="L384" s="23" t="str">
        <f>'Olieforbrug, TJ'!M384</f>
        <v>July</v>
      </c>
      <c r="N384" s="14">
        <v>179.19233333333332</v>
      </c>
      <c r="O384" s="17"/>
      <c r="P384" s="14">
        <v>28.782938625000003</v>
      </c>
      <c r="R384" s="14">
        <v>0.21470583333333301</v>
      </c>
    </row>
    <row r="385" spans="1:18" x14ac:dyDescent="0.25">
      <c r="A385" s="23" t="str">
        <f>'Olieforbrug, TJ'!A385</f>
        <v>August</v>
      </c>
      <c r="C385" s="16">
        <v>0</v>
      </c>
      <c r="D385" s="16">
        <v>0</v>
      </c>
      <c r="E385" s="16">
        <v>0</v>
      </c>
      <c r="F385" s="16">
        <v>0</v>
      </c>
      <c r="G385" s="16">
        <v>0</v>
      </c>
      <c r="H385" s="16">
        <v>0</v>
      </c>
      <c r="J385" s="16">
        <v>0</v>
      </c>
      <c r="L385" s="23" t="str">
        <f>'Olieforbrug, TJ'!M385</f>
        <v>August</v>
      </c>
      <c r="N385" s="14">
        <v>179.19233333333332</v>
      </c>
      <c r="P385" s="14">
        <v>28.782938625000003</v>
      </c>
      <c r="R385" s="14">
        <v>0.21470583333333301</v>
      </c>
    </row>
    <row r="386" spans="1:18" x14ac:dyDescent="0.25">
      <c r="A386" s="23" t="str">
        <f>'Olieforbrug, TJ'!A386</f>
        <v>September</v>
      </c>
      <c r="C386" s="16">
        <v>0</v>
      </c>
      <c r="D386" s="16">
        <v>0</v>
      </c>
      <c r="E386" s="16">
        <v>0</v>
      </c>
      <c r="F386" s="16">
        <v>0</v>
      </c>
      <c r="G386" s="16">
        <v>0</v>
      </c>
      <c r="H386" s="16">
        <v>0</v>
      </c>
      <c r="J386" s="16">
        <v>0</v>
      </c>
      <c r="L386" s="23" t="str">
        <f>'Olieforbrug, TJ'!M386</f>
        <v>September</v>
      </c>
      <c r="N386" s="14">
        <v>179.19233333333332</v>
      </c>
      <c r="P386" s="14">
        <v>28.782938625000003</v>
      </c>
      <c r="R386" s="14">
        <v>0.21470583333333301</v>
      </c>
    </row>
    <row r="387" spans="1:18" x14ac:dyDescent="0.25">
      <c r="A387" s="23" t="str">
        <f>'Olieforbrug, TJ'!A387</f>
        <v>Oktober</v>
      </c>
      <c r="C387" s="16">
        <v>0</v>
      </c>
      <c r="D387" s="16">
        <v>0</v>
      </c>
      <c r="E387" s="16">
        <v>0</v>
      </c>
      <c r="F387" s="16">
        <v>0</v>
      </c>
      <c r="G387" s="16">
        <v>0</v>
      </c>
      <c r="H387" s="16">
        <v>0</v>
      </c>
      <c r="J387" s="16">
        <v>0</v>
      </c>
      <c r="L387" s="23" t="str">
        <f>'Olieforbrug, TJ'!M387</f>
        <v>October</v>
      </c>
      <c r="N387" s="14">
        <v>179.19233333333332</v>
      </c>
      <c r="P387" s="14">
        <v>28.782938625000003</v>
      </c>
      <c r="R387" s="14">
        <v>0.21470583333333301</v>
      </c>
    </row>
    <row r="388" spans="1:18" x14ac:dyDescent="0.25">
      <c r="A388" s="23" t="str">
        <f>'Olieforbrug, TJ'!A388</f>
        <v>November</v>
      </c>
      <c r="C388" s="16">
        <v>0</v>
      </c>
      <c r="D388" s="16">
        <v>0</v>
      </c>
      <c r="E388" s="16">
        <v>0</v>
      </c>
      <c r="F388" s="16">
        <v>0</v>
      </c>
      <c r="G388" s="16">
        <v>0</v>
      </c>
      <c r="H388" s="16">
        <v>0</v>
      </c>
      <c r="J388" s="16">
        <v>0</v>
      </c>
      <c r="L388" s="23" t="str">
        <f>'Olieforbrug, TJ'!M388</f>
        <v>November</v>
      </c>
      <c r="N388" s="14">
        <v>179.19233333333332</v>
      </c>
      <c r="P388" s="14">
        <v>28.782938625000003</v>
      </c>
      <c r="R388" s="14">
        <v>0.21470583333333301</v>
      </c>
    </row>
    <row r="389" spans="1:18" ht="13" thickBot="1" x14ac:dyDescent="0.3">
      <c r="A389" s="41" t="str">
        <f>'Olieforbrug, TJ'!A389</f>
        <v>December</v>
      </c>
      <c r="C389" s="42">
        <v>0</v>
      </c>
      <c r="D389" s="42">
        <v>0</v>
      </c>
      <c r="E389" s="42">
        <v>0</v>
      </c>
      <c r="F389" s="42">
        <v>0</v>
      </c>
      <c r="G389" s="42">
        <v>0</v>
      </c>
      <c r="H389" s="42">
        <v>0</v>
      </c>
      <c r="I389" s="16"/>
      <c r="J389" s="42">
        <v>0</v>
      </c>
      <c r="K389"/>
      <c r="L389" s="43" t="str">
        <f>'Olieforbrug, TJ'!M389</f>
        <v>December</v>
      </c>
      <c r="N389" s="14">
        <v>179.19233333333332</v>
      </c>
      <c r="O389" s="17"/>
      <c r="P389" s="14">
        <v>28.782938625000003</v>
      </c>
      <c r="R389" s="14">
        <v>0.21470583333333301</v>
      </c>
    </row>
    <row r="390" spans="1:18" ht="13" x14ac:dyDescent="0.3">
      <c r="A390" s="37">
        <f>'Olieforbrug, TJ'!A390</f>
        <v>2021</v>
      </c>
      <c r="B390" s="15"/>
      <c r="C390" s="16"/>
      <c r="D390" s="16"/>
      <c r="E390" s="16"/>
      <c r="F390" s="16"/>
      <c r="G390" s="16"/>
      <c r="H390" s="16"/>
      <c r="I390" s="16"/>
      <c r="J390" s="16"/>
      <c r="K390"/>
      <c r="L390" s="37">
        <v>2020</v>
      </c>
      <c r="N390" s="14"/>
      <c r="O390" s="17"/>
      <c r="P390" s="14"/>
      <c r="R390" s="14"/>
    </row>
    <row r="391" spans="1:18" x14ac:dyDescent="0.25">
      <c r="A391" s="23" t="str">
        <f>'Olieforbrug, TJ'!A391</f>
        <v>Januar</v>
      </c>
      <c r="C391" s="16">
        <v>0</v>
      </c>
      <c r="D391" s="16">
        <v>0</v>
      </c>
      <c r="E391" s="16">
        <v>0</v>
      </c>
      <c r="F391" s="16">
        <v>0</v>
      </c>
      <c r="G391" s="16">
        <v>0</v>
      </c>
      <c r="H391" s="16">
        <v>0</v>
      </c>
      <c r="I391" s="16"/>
      <c r="J391" s="16">
        <v>0</v>
      </c>
      <c r="L391" s="23" t="str">
        <f>'Olieforbrug, TJ'!M391</f>
        <v>January</v>
      </c>
      <c r="N391" s="14">
        <v>179.19233333333332</v>
      </c>
      <c r="O391" s="17"/>
      <c r="P391" s="14">
        <v>28.782938625000003</v>
      </c>
      <c r="R391" s="14">
        <v>0.21470583333333301</v>
      </c>
    </row>
    <row r="392" spans="1:18" x14ac:dyDescent="0.25">
      <c r="A392" s="23" t="str">
        <f>'Olieforbrug, TJ'!A392</f>
        <v>Februar</v>
      </c>
      <c r="C392" s="16">
        <v>0</v>
      </c>
      <c r="D392" s="16">
        <v>0</v>
      </c>
      <c r="E392" s="16">
        <v>0</v>
      </c>
      <c r="F392" s="16">
        <v>0</v>
      </c>
      <c r="G392" s="16">
        <v>0</v>
      </c>
      <c r="H392" s="16">
        <v>0</v>
      </c>
      <c r="I392" s="16"/>
      <c r="J392" s="16">
        <v>0</v>
      </c>
      <c r="L392" s="23" t="str">
        <f>'Olieforbrug, TJ'!M392</f>
        <v>February</v>
      </c>
      <c r="N392" s="14">
        <v>179.19233333333332</v>
      </c>
      <c r="O392" s="17"/>
      <c r="P392" s="14">
        <v>28.782938625000003</v>
      </c>
      <c r="R392" s="14">
        <v>0.21470583333333301</v>
      </c>
    </row>
    <row r="393" spans="1:18" x14ac:dyDescent="0.25">
      <c r="A393" s="23" t="str">
        <f>'Olieforbrug, TJ'!A393</f>
        <v>Marts</v>
      </c>
      <c r="C393" s="16">
        <v>0</v>
      </c>
      <c r="D393" s="16">
        <v>0</v>
      </c>
      <c r="E393" s="16">
        <v>0</v>
      </c>
      <c r="F393" s="16">
        <v>0</v>
      </c>
      <c r="G393" s="16">
        <v>0</v>
      </c>
      <c r="H393" s="16">
        <v>0</v>
      </c>
      <c r="I393" s="16"/>
      <c r="J393" s="16">
        <v>0</v>
      </c>
      <c r="L393" s="23" t="str">
        <f>'Olieforbrug, TJ'!M393</f>
        <v>March</v>
      </c>
      <c r="N393" s="14">
        <v>179.19233333333332</v>
      </c>
      <c r="O393" s="17"/>
      <c r="P393" s="14">
        <v>28.782938625000003</v>
      </c>
      <c r="R393" s="14">
        <v>0.21470583333333301</v>
      </c>
    </row>
    <row r="394" spans="1:18" x14ac:dyDescent="0.25">
      <c r="A394" s="23" t="str">
        <f>'Olieforbrug, TJ'!A394</f>
        <v>April</v>
      </c>
      <c r="C394" s="16">
        <v>0</v>
      </c>
      <c r="D394" s="16">
        <v>0</v>
      </c>
      <c r="E394" s="16">
        <v>0</v>
      </c>
      <c r="F394" s="16">
        <v>0</v>
      </c>
      <c r="G394" s="16">
        <v>0</v>
      </c>
      <c r="H394" s="16">
        <v>0</v>
      </c>
      <c r="I394" s="16"/>
      <c r="J394" s="16">
        <v>0</v>
      </c>
      <c r="L394" s="23" t="str">
        <f>'Olieforbrug, TJ'!M394</f>
        <v>April</v>
      </c>
      <c r="N394" s="14">
        <v>179.19233333333332</v>
      </c>
      <c r="O394" s="17"/>
      <c r="P394" s="14">
        <v>28.782938625000003</v>
      </c>
      <c r="R394" s="14">
        <v>0.21470583333333301</v>
      </c>
    </row>
    <row r="395" spans="1:18" x14ac:dyDescent="0.25">
      <c r="A395" s="23" t="str">
        <f>'Olieforbrug, TJ'!A395</f>
        <v>Maj</v>
      </c>
      <c r="C395" s="16">
        <v>0</v>
      </c>
      <c r="D395" s="16">
        <v>0</v>
      </c>
      <c r="E395" s="16">
        <v>0</v>
      </c>
      <c r="F395" s="16">
        <v>0</v>
      </c>
      <c r="G395" s="16">
        <v>0</v>
      </c>
      <c r="H395" s="16">
        <v>0</v>
      </c>
      <c r="I395" s="16"/>
      <c r="J395" s="16">
        <v>0</v>
      </c>
      <c r="L395" s="23" t="str">
        <f>'Olieforbrug, TJ'!M395</f>
        <v>May</v>
      </c>
      <c r="N395" s="14">
        <v>179.19233333333332</v>
      </c>
      <c r="O395" s="17"/>
      <c r="P395" s="14">
        <v>28.782938625000003</v>
      </c>
      <c r="R395" s="14">
        <v>0.21470583333333301</v>
      </c>
    </row>
    <row r="396" spans="1:18" x14ac:dyDescent="0.25">
      <c r="A396" s="23" t="str">
        <f>'Olieforbrug, TJ'!A396</f>
        <v>Juni</v>
      </c>
      <c r="C396" s="16">
        <v>0</v>
      </c>
      <c r="D396" s="16">
        <v>0</v>
      </c>
      <c r="E396" s="16">
        <v>0</v>
      </c>
      <c r="F396" s="16">
        <v>0</v>
      </c>
      <c r="G396" s="16">
        <v>0</v>
      </c>
      <c r="H396" s="16">
        <v>0</v>
      </c>
      <c r="I396" s="16"/>
      <c r="J396" s="16">
        <v>0</v>
      </c>
      <c r="L396" s="23" t="str">
        <f>'Olieforbrug, TJ'!M396</f>
        <v>June</v>
      </c>
      <c r="N396" s="14">
        <v>179.19233333333332</v>
      </c>
      <c r="O396" s="17"/>
      <c r="P396" s="14">
        <v>28.782938625000003</v>
      </c>
      <c r="R396" s="14">
        <v>0.21470583333333301</v>
      </c>
    </row>
    <row r="397" spans="1:18" x14ac:dyDescent="0.25">
      <c r="A397" s="23" t="str">
        <f>'Olieforbrug, TJ'!A397</f>
        <v>Juli</v>
      </c>
      <c r="C397" s="16">
        <v>0</v>
      </c>
      <c r="D397" s="16">
        <v>0</v>
      </c>
      <c r="E397" s="16">
        <v>0</v>
      </c>
      <c r="F397" s="16">
        <v>0</v>
      </c>
      <c r="G397" s="16">
        <v>0</v>
      </c>
      <c r="H397" s="16">
        <v>0</v>
      </c>
      <c r="I397" s="16"/>
      <c r="J397" s="16">
        <v>0</v>
      </c>
      <c r="L397" s="23" t="str">
        <f>'Olieforbrug, TJ'!M397</f>
        <v>July</v>
      </c>
      <c r="N397" s="14">
        <v>179.19233333333332</v>
      </c>
      <c r="O397" s="17"/>
      <c r="P397" s="14">
        <v>28.782938625000003</v>
      </c>
      <c r="R397" s="14">
        <v>0.21470583333333301</v>
      </c>
    </row>
    <row r="398" spans="1:18" x14ac:dyDescent="0.25">
      <c r="A398" s="23" t="str">
        <f>'Olieforbrug, TJ'!A398</f>
        <v>August</v>
      </c>
      <c r="C398" s="16">
        <v>0</v>
      </c>
      <c r="D398" s="16">
        <v>0</v>
      </c>
      <c r="E398" s="16">
        <v>0</v>
      </c>
      <c r="F398" s="16">
        <v>0</v>
      </c>
      <c r="G398" s="16">
        <v>0</v>
      </c>
      <c r="H398" s="16">
        <v>0</v>
      </c>
      <c r="I398" s="16"/>
      <c r="J398" s="16">
        <v>0</v>
      </c>
      <c r="L398" s="23" t="str">
        <f>'Olieforbrug, TJ'!M398</f>
        <v>August</v>
      </c>
      <c r="N398" s="14">
        <v>179.19233333333332</v>
      </c>
      <c r="O398" s="17"/>
      <c r="P398" s="14">
        <v>28.782938625000003</v>
      </c>
      <c r="R398" s="14">
        <v>0.21470583333333301</v>
      </c>
    </row>
  </sheetData>
  <phoneticPr fontId="2" type="noConversion"/>
  <pageMargins left="0.75" right="0.75" top="1" bottom="1" header="0.5" footer="0.5"/>
  <pageSetup paperSize="9" orientation="portrait" horizontalDpi="300" verticalDpi="300" r:id="rId1"/>
  <headerFooter alignWithMargins="0"/>
  <ignoredErrors>
    <ignoredError sqref="F43:H43 J43:R43 K93:R93 K89:O92 Q90:Q92 K98:R98 K94:O97 Q94:R97 K99:O102 Q99:R102 N104:R105 O37 C42:H42 O25 O26 O27 O28 O29 O30 O31 O32 O33 O34 O35 O36 Q25 Q26 Q27 Q28 Q29 Q30 Q31 Q32 Q33 Q34 Q35 Q36 Q37 N106:R106 O107:R107 Q89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88"/>
  <sheetViews>
    <sheetView zoomScale="80" zoomScaleNormal="80" workbookViewId="0">
      <selection activeCell="Z38" sqref="Z38"/>
    </sheetView>
  </sheetViews>
  <sheetFormatPr defaultRowHeight="12.5" x14ac:dyDescent="0.25"/>
  <cols>
    <col min="1" max="1" width="13" customWidth="1"/>
    <col min="2" max="2" width="11.453125" customWidth="1"/>
    <col min="3" max="3" width="11.54296875" customWidth="1"/>
    <col min="4" max="4" width="9.81640625" customWidth="1"/>
    <col min="5" max="5" width="11.453125" customWidth="1"/>
    <col min="6" max="6" width="10.1796875" customWidth="1"/>
  </cols>
  <sheetData>
    <row r="1" spans="1:8" ht="15.5" x14ac:dyDescent="0.35">
      <c r="A1" s="86" t="s">
        <v>251</v>
      </c>
      <c r="B1" s="86"/>
      <c r="C1" s="86"/>
      <c r="D1" s="86"/>
      <c r="E1" s="86"/>
      <c r="F1" s="86"/>
    </row>
    <row r="2" spans="1:8" ht="16" thickBot="1" x14ac:dyDescent="0.4">
      <c r="A2" s="87"/>
      <c r="B2" s="87"/>
      <c r="C2" s="87"/>
      <c r="D2" s="87"/>
      <c r="E2" s="87"/>
      <c r="F2" s="87"/>
    </row>
    <row r="3" spans="1:8" ht="13" thickBot="1" x14ac:dyDescent="0.3">
      <c r="A3" s="101" t="s">
        <v>252</v>
      </c>
      <c r="B3" s="102"/>
      <c r="C3" s="101" t="s">
        <v>247</v>
      </c>
      <c r="D3" s="103"/>
      <c r="E3" s="101" t="s">
        <v>248</v>
      </c>
      <c r="F3" s="103"/>
    </row>
    <row r="4" spans="1:8" x14ac:dyDescent="0.25">
      <c r="A4" s="88">
        <v>43831</v>
      </c>
      <c r="B4" s="89">
        <f>'Gas-dieselolie'!L378</f>
        <v>12804.302112000001</v>
      </c>
      <c r="C4" s="90" t="s">
        <v>233</v>
      </c>
      <c r="D4" s="89">
        <f>'Gas-dieselolie'!L365</f>
        <v>13919.294760000001</v>
      </c>
      <c r="E4" s="90" t="s">
        <v>233</v>
      </c>
      <c r="F4" s="91">
        <f>AVERAGE('Gas-dieselolie'!L313,'Gas-dieselolie'!L326,'Gas-dieselolie'!L339,'Gas-dieselolie'!L352,'Gas-dieselolie'!L365,)</f>
        <v>11437.037864</v>
      </c>
    </row>
    <row r="5" spans="1:8" x14ac:dyDescent="0.25">
      <c r="A5" s="92">
        <v>43862</v>
      </c>
      <c r="B5" s="89">
        <f>'Gas-dieselolie'!L379</f>
        <v>12036.547572000001</v>
      </c>
      <c r="C5" s="93" t="s">
        <v>234</v>
      </c>
      <c r="D5" s="89">
        <f>'Gas-dieselolie'!L366</f>
        <v>12224.603496</v>
      </c>
      <c r="E5" s="93" t="s">
        <v>234</v>
      </c>
      <c r="F5" s="94">
        <f>AVERAGE('Gas-dieselolie'!L314,'Gas-dieselolie'!L327,'Gas-dieselolie'!L340,'Gas-dieselolie'!L353,'Gas-dieselolie'!L366,)</f>
        <v>10503.686745999999</v>
      </c>
    </row>
    <row r="6" spans="1:8" x14ac:dyDescent="0.25">
      <c r="A6" s="92">
        <v>43891</v>
      </c>
      <c r="B6" s="89">
        <f>'Gas-dieselolie'!L380</f>
        <v>13296.016524000001</v>
      </c>
      <c r="C6" s="93" t="s">
        <v>235</v>
      </c>
      <c r="D6" s="89">
        <f>'Gas-dieselolie'!L367</f>
        <v>13640.887344000001</v>
      </c>
      <c r="E6" s="93" t="s">
        <v>235</v>
      </c>
      <c r="F6" s="94">
        <f>AVERAGE('Gas-dieselolie'!L315,'Gas-dieselolie'!L328,'Gas-dieselolie'!L341,'Gas-dieselolie'!L354,'Gas-dieselolie'!L367,)</f>
        <v>11931.472265999999</v>
      </c>
    </row>
    <row r="7" spans="1:8" x14ac:dyDescent="0.25">
      <c r="A7" s="92">
        <v>43922</v>
      </c>
      <c r="B7" s="89">
        <f>'Gas-dieselolie'!L381</f>
        <v>12890.492916000001</v>
      </c>
      <c r="C7" s="93" t="s">
        <v>236</v>
      </c>
      <c r="D7" s="89">
        <f>'Gas-dieselolie'!L368</f>
        <v>15219.724968</v>
      </c>
      <c r="E7" s="93" t="s">
        <v>236</v>
      </c>
      <c r="F7" s="94">
        <f>AVERAGE('Gas-dieselolie'!L316,'Gas-dieselolie'!L329,'Gas-dieselolie'!L342,'Gas-dieselolie'!L355,'Gas-dieselolie'!L368,)</f>
        <v>11589.75783</v>
      </c>
    </row>
    <row r="8" spans="1:8" x14ac:dyDescent="0.25">
      <c r="A8" s="92">
        <v>43952</v>
      </c>
      <c r="B8" s="89">
        <f>'Gas-dieselolie'!L382</f>
        <v>11856.884759999999</v>
      </c>
      <c r="C8" s="93" t="s">
        <v>237</v>
      </c>
      <c r="D8" s="89">
        <f>'Gas-dieselolie'!L369</f>
        <v>17591.998620000002</v>
      </c>
      <c r="E8" s="93" t="s">
        <v>237</v>
      </c>
      <c r="F8" s="94">
        <f>AVERAGE('Gas-dieselolie'!L317,'Gas-dieselolie'!L330,'Gas-dieselolie'!L343,'Gas-dieselolie'!L356,'Gas-dieselolie'!L369,)</f>
        <v>12079.164734</v>
      </c>
    </row>
    <row r="9" spans="1:8" x14ac:dyDescent="0.25">
      <c r="A9" s="92">
        <v>43983</v>
      </c>
      <c r="B9" s="89">
        <f>'Gas-dieselolie'!L383</f>
        <v>12138.233352000001</v>
      </c>
      <c r="C9" s="93" t="s">
        <v>238</v>
      </c>
      <c r="D9" s="89">
        <f>'Gas-dieselolie'!L370</f>
        <v>15625.678991999999</v>
      </c>
      <c r="E9" s="93" t="s">
        <v>238</v>
      </c>
      <c r="F9" s="94">
        <f>AVERAGE('Gas-dieselolie'!L318,'Gas-dieselolie'!L331,'Gas-dieselolie'!L344,'Gas-dieselolie'!L357,'Gas-dieselolie'!L370,)</f>
        <v>11309.945584000001</v>
      </c>
    </row>
    <row r="10" spans="1:8" x14ac:dyDescent="0.25">
      <c r="A10" s="92">
        <v>44013</v>
      </c>
      <c r="B10" s="89">
        <f>'Gas-dieselolie'!L384</f>
        <v>12105.521736000001</v>
      </c>
      <c r="C10" s="93" t="s">
        <v>239</v>
      </c>
      <c r="D10" s="89">
        <f>'Gas-dieselolie'!L371</f>
        <v>12998.814276000001</v>
      </c>
      <c r="E10" s="93" t="s">
        <v>239</v>
      </c>
      <c r="F10" s="94">
        <f>AVERAGE('Gas-dieselolie'!L319,'Gas-dieselolie'!L332,'Gas-dieselolie'!L345,'Gas-dieselolie'!L358,'Gas-dieselolie'!L371,)</f>
        <v>10549.191282000002</v>
      </c>
    </row>
    <row r="11" spans="1:8" x14ac:dyDescent="0.25">
      <c r="A11" s="92">
        <v>44044</v>
      </c>
      <c r="B11" s="89">
        <f>'Gas-dieselolie'!L385</f>
        <v>13969.868640000001</v>
      </c>
      <c r="C11" s="93" t="s">
        <v>240</v>
      </c>
      <c r="D11" s="89">
        <f>'Gas-dieselolie'!L372</f>
        <v>14647.41516</v>
      </c>
      <c r="E11" s="93" t="s">
        <v>240</v>
      </c>
      <c r="F11" s="94">
        <f>AVERAGE('Gas-dieselolie'!L320,'Gas-dieselolie'!L333,'Gas-dieselolie'!L346,'Gas-dieselolie'!L359,'Gas-dieselolie'!L372,)</f>
        <v>11907.09996</v>
      </c>
    </row>
    <row r="12" spans="1:8" x14ac:dyDescent="0.25">
      <c r="A12" s="92">
        <v>44075</v>
      </c>
      <c r="B12" s="89">
        <f>'Gas-dieselolie'!L386</f>
        <v>13476.647772</v>
      </c>
      <c r="C12" s="93" t="s">
        <v>241</v>
      </c>
      <c r="D12" s="89">
        <f>'Gas-dieselolie'!L373</f>
        <v>13927.185720000001</v>
      </c>
      <c r="E12" s="93" t="s">
        <v>241</v>
      </c>
      <c r="F12" s="94">
        <f>AVERAGE('Gas-dieselolie'!L321,'Gas-dieselolie'!L334,'Gas-dieselolie'!L347,'Gas-dieselolie'!L360,'Gas-dieselolie'!L373,)</f>
        <v>11636.051462000003</v>
      </c>
      <c r="H12" s="10"/>
    </row>
    <row r="13" spans="1:8" x14ac:dyDescent="0.25">
      <c r="A13" s="92">
        <v>44105</v>
      </c>
      <c r="B13" s="89">
        <f>'Gas-dieselolie'!L387</f>
        <v>13311.009348000001</v>
      </c>
      <c r="C13" s="93" t="s">
        <v>242</v>
      </c>
      <c r="D13" s="89">
        <f>'Gas-dieselolie'!L374</f>
        <v>14669.760924</v>
      </c>
      <c r="E13" s="93" t="s">
        <v>242</v>
      </c>
      <c r="F13" s="94">
        <f>AVERAGE('Gas-dieselolie'!L322,'Gas-dieselolie'!L335,'Gas-dieselolie'!L348,'Gas-dieselolie'!L361,'Gas-dieselolie'!L374,)</f>
        <v>11900.727412</v>
      </c>
    </row>
    <row r="14" spans="1:8" x14ac:dyDescent="0.25">
      <c r="A14" s="92">
        <v>44136</v>
      </c>
      <c r="B14" s="89">
        <f>'Gas-dieselolie'!L388</f>
        <v>12143.685288000001</v>
      </c>
      <c r="C14" s="93" t="s">
        <v>243</v>
      </c>
      <c r="D14" s="89">
        <f>'Gas-dieselolie'!L375</f>
        <v>13813.304820000001</v>
      </c>
      <c r="E14" s="93" t="s">
        <v>243</v>
      </c>
      <c r="F14" s="94">
        <f>AVERAGE('Gas-dieselolie'!L323,'Gas-dieselolie'!L336,'Gas-dieselolie'!L349,'Gas-dieselolie'!L362,'Gas-dieselolie'!L375,)</f>
        <v>11685.961784000001</v>
      </c>
    </row>
    <row r="15" spans="1:8" ht="13" thickBot="1" x14ac:dyDescent="0.3">
      <c r="A15" s="96">
        <v>44166</v>
      </c>
      <c r="B15" s="94">
        <f>'Gas-dieselolie'!L389</f>
        <v>12525.536016</v>
      </c>
      <c r="C15" s="93" t="s">
        <v>244</v>
      </c>
      <c r="D15" s="89">
        <f>'Gas-dieselolie'!L376</f>
        <v>12579.840167999999</v>
      </c>
      <c r="E15" s="99" t="s">
        <v>244</v>
      </c>
      <c r="F15" s="97">
        <f>AVERAGE('Gas-dieselolie'!L324,'Gas-dieselolie'!L337,'Gas-dieselolie'!L350,'Gas-dieselolie'!L363,'Gas-dieselolie'!L376,)</f>
        <v>10779.272546</v>
      </c>
    </row>
    <row r="16" spans="1:8" x14ac:dyDescent="0.25">
      <c r="A16" s="88">
        <v>44197</v>
      </c>
      <c r="B16" s="95">
        <f>'Gas-dieselolie'!L391</f>
        <v>11089.560636</v>
      </c>
      <c r="C16" s="90" t="s">
        <v>233</v>
      </c>
      <c r="D16" s="95">
        <f>B4</f>
        <v>12804.302112000001</v>
      </c>
      <c r="E16" s="90" t="s">
        <v>233</v>
      </c>
      <c r="F16" s="91">
        <f>AVERAGE('Gas-dieselolie'!L326,'Gas-dieselolie'!L339,'Gas-dieselolie'!L352,'Gas-dieselolie'!L365,'Gas-dieselolie'!L378)</f>
        <v>13230.040924800001</v>
      </c>
    </row>
    <row r="17" spans="1:9" x14ac:dyDescent="0.25">
      <c r="A17" s="92">
        <v>44228</v>
      </c>
      <c r="B17" s="89">
        <f>'Gas-dieselolie'!L392</f>
        <v>11657.207604000003</v>
      </c>
      <c r="C17" s="93" t="s">
        <v>234</v>
      </c>
      <c r="D17" s="89">
        <f t="shared" ref="D17:D27" si="0">B5</f>
        <v>12036.547572000001</v>
      </c>
      <c r="E17" s="93" t="s">
        <v>234</v>
      </c>
      <c r="F17" s="94">
        <f>AVERAGE('Gas-dieselolie'!L327,'Gas-dieselolie'!L340,'Gas-dieselolie'!L353,'Gas-dieselolie'!L366,'Gas-dieselolie'!L379)</f>
        <v>12558.527402399999</v>
      </c>
    </row>
    <row r="18" spans="1:9" x14ac:dyDescent="0.25">
      <c r="A18" s="92">
        <v>44256</v>
      </c>
      <c r="B18" s="89">
        <f>'Gas-dieselolie'!L393</f>
        <v>14359.861403999999</v>
      </c>
      <c r="C18" s="93" t="s">
        <v>235</v>
      </c>
      <c r="D18" s="89">
        <f t="shared" si="0"/>
        <v>13296.016524000001</v>
      </c>
      <c r="E18" s="93" t="s">
        <v>235</v>
      </c>
      <c r="F18" s="94">
        <f>AVERAGE('Gas-dieselolie'!L328,'Gas-dieselolie'!L341,'Gas-dieselolie'!L354,'Gas-dieselolie'!L367,'Gas-dieselolie'!L380)</f>
        <v>14161.6117944</v>
      </c>
    </row>
    <row r="19" spans="1:9" x14ac:dyDescent="0.25">
      <c r="A19" s="92">
        <v>44287</v>
      </c>
      <c r="B19" s="89">
        <f>'Gas-dieselolie'!L394</f>
        <v>13064.309243999998</v>
      </c>
      <c r="C19" s="93" t="s">
        <v>236</v>
      </c>
      <c r="D19" s="89">
        <f t="shared" si="0"/>
        <v>12890.492916000001</v>
      </c>
      <c r="E19" s="93" t="s">
        <v>236</v>
      </c>
      <c r="F19" s="94">
        <f>AVERAGE('Gas-dieselolie'!L329,'Gas-dieselolie'!L342,'Gas-dieselolie'!L355,'Gas-dieselolie'!L368,'Gas-dieselolie'!L381)</f>
        <v>13841.784012</v>
      </c>
    </row>
    <row r="20" spans="1:9" x14ac:dyDescent="0.25">
      <c r="A20" s="92">
        <v>44317</v>
      </c>
      <c r="B20" s="89">
        <f>'Gas-dieselolie'!L395</f>
        <v>12502.867440000002</v>
      </c>
      <c r="C20" s="93" t="s">
        <v>237</v>
      </c>
      <c r="D20" s="89">
        <f t="shared" si="0"/>
        <v>11856.884759999999</v>
      </c>
      <c r="E20" s="93" t="s">
        <v>237</v>
      </c>
      <c r="F20" s="94">
        <f>AVERAGE('Gas-dieselolie'!L330,'Gas-dieselolie'!L343,'Gas-dieselolie'!L356,'Gas-dieselolie'!L369,'Gas-dieselolie'!L382)</f>
        <v>14366.037873600002</v>
      </c>
      <c r="H20" s="10"/>
    </row>
    <row r="21" spans="1:9" x14ac:dyDescent="0.25">
      <c r="A21" s="92">
        <v>44348</v>
      </c>
      <c r="B21" s="89">
        <f>'Gas-dieselolie'!L396</f>
        <v>13356.741048</v>
      </c>
      <c r="C21" s="93" t="s">
        <v>238</v>
      </c>
      <c r="D21" s="89">
        <f t="shared" si="0"/>
        <v>12138.233352000001</v>
      </c>
      <c r="E21" s="93" t="s">
        <v>238</v>
      </c>
      <c r="F21" s="94">
        <f>AVERAGE('Gas-dieselolie'!L331,'Gas-dieselolie'!L344,'Gas-dieselolie'!L357,'Gas-dieselolie'!L370,'Gas-dieselolie'!L383)</f>
        <v>13405.994985599998</v>
      </c>
      <c r="H21" s="10"/>
      <c r="I21" s="52"/>
    </row>
    <row r="22" spans="1:9" x14ac:dyDescent="0.25">
      <c r="A22" s="92">
        <v>44378</v>
      </c>
      <c r="B22" s="89">
        <f>'Gas-dieselolie'!L397</f>
        <v>12469.366728000003</v>
      </c>
      <c r="C22" s="93" t="s">
        <v>239</v>
      </c>
      <c r="D22" s="89">
        <f t="shared" si="0"/>
        <v>12105.521736000001</v>
      </c>
      <c r="E22" s="93" t="s">
        <v>239</v>
      </c>
      <c r="F22" s="94">
        <f>AVERAGE('Gas-dieselolie'!L332,'Gas-dieselolie'!L345,'Gas-dieselolie'!L358,'Gas-dieselolie'!L371,'Gas-dieselolie'!L384)</f>
        <v>12617.336575200003</v>
      </c>
      <c r="H22" s="10"/>
      <c r="I22" s="52"/>
    </row>
    <row r="23" spans="1:9" x14ac:dyDescent="0.25">
      <c r="A23" s="92">
        <v>44409</v>
      </c>
      <c r="B23" s="89">
        <f>'Gas-dieselolie'!L398</f>
        <v>14528.512740000002</v>
      </c>
      <c r="C23" s="93" t="s">
        <v>240</v>
      </c>
      <c r="D23" s="89">
        <f t="shared" si="0"/>
        <v>13969.868640000001</v>
      </c>
      <c r="E23" s="93" t="s">
        <v>240</v>
      </c>
      <c r="F23" s="94">
        <f>AVERAGE('Gas-dieselolie'!L333,'Gas-dieselolie'!L346,'Gas-dieselolie'!L359,'Gas-dieselolie'!L372,'Gas-dieselolie'!L385)</f>
        <v>14255.134017599999</v>
      </c>
      <c r="H23" s="10"/>
    </row>
    <row r="24" spans="1:9" x14ac:dyDescent="0.25">
      <c r="A24" s="92">
        <v>44440</v>
      </c>
      <c r="B24" s="89">
        <f>'Gas-dieselolie'!L399</f>
        <v>0</v>
      </c>
      <c r="C24" s="93" t="s">
        <v>241</v>
      </c>
      <c r="D24" s="89">
        <f t="shared" si="0"/>
        <v>13476.647772</v>
      </c>
      <c r="E24" s="93" t="s">
        <v>241</v>
      </c>
      <c r="F24" s="94">
        <f>AVERAGE('Gas-dieselolie'!L334,'Gas-dieselolie'!L347,'Gas-dieselolie'!L360,'Gas-dieselolie'!L373,'Gas-dieselolie'!L386)</f>
        <v>13831.819881600002</v>
      </c>
    </row>
    <row r="25" spans="1:9" x14ac:dyDescent="0.25">
      <c r="A25" s="92">
        <v>44470</v>
      </c>
      <c r="B25" s="89">
        <f>'Gas-dieselolie'!L400</f>
        <v>0</v>
      </c>
      <c r="C25" s="93" t="s">
        <v>242</v>
      </c>
      <c r="D25" s="89">
        <f t="shared" si="0"/>
        <v>13311.009348000001</v>
      </c>
      <c r="E25" s="93" t="s">
        <v>242</v>
      </c>
      <c r="F25" s="94">
        <f>AVERAGE('Gas-dieselolie'!L335,'Gas-dieselolie'!L348,'Gas-dieselolie'!L361,'Gas-dieselolie'!L374,'Gas-dieselolie'!L387)</f>
        <v>14174.244504000002</v>
      </c>
    </row>
    <row r="26" spans="1:9" x14ac:dyDescent="0.25">
      <c r="A26" s="92">
        <v>44501</v>
      </c>
      <c r="B26" s="89">
        <f>'Gas-dieselolie'!L401</f>
        <v>0</v>
      </c>
      <c r="C26" s="93" t="s">
        <v>243</v>
      </c>
      <c r="D26" s="89">
        <f t="shared" si="0"/>
        <v>12143.685288000001</v>
      </c>
      <c r="E26" s="93" t="s">
        <v>243</v>
      </c>
      <c r="F26" s="94">
        <f>AVERAGE('Gas-dieselolie'!L336,'Gas-dieselolie'!L349,'Gas-dieselolie'!L362,'Gas-dieselolie'!L375,'Gas-dieselolie'!L388)</f>
        <v>13892.085295199999</v>
      </c>
    </row>
    <row r="27" spans="1:9" ht="13" thickBot="1" x14ac:dyDescent="0.3">
      <c r="A27" s="96">
        <v>44531</v>
      </c>
      <c r="B27" s="98">
        <f>'Gas-dieselolie'!L402</f>
        <v>0</v>
      </c>
      <c r="C27" s="99" t="s">
        <v>244</v>
      </c>
      <c r="D27" s="98">
        <f t="shared" si="0"/>
        <v>12525.536016</v>
      </c>
      <c r="E27" s="99" t="s">
        <v>244</v>
      </c>
      <c r="F27" s="97">
        <f>AVERAGE('Gas-dieselolie'!L337,'Gas-dieselolie'!L350,'Gas-dieselolie'!L363,'Gas-dieselolie'!L376,'Gas-dieselolie'!L389)</f>
        <v>12908.0180208</v>
      </c>
    </row>
    <row r="32" spans="1:9" ht="15.5" x14ac:dyDescent="0.35">
      <c r="A32" s="86" t="s">
        <v>245</v>
      </c>
      <c r="B32" s="86"/>
      <c r="C32" s="86"/>
      <c r="D32" s="86"/>
      <c r="E32" s="86"/>
      <c r="F32" s="86"/>
    </row>
    <row r="33" spans="1:6" ht="16" thickBot="1" x14ac:dyDescent="0.4">
      <c r="A33" s="87"/>
      <c r="B33" s="87"/>
      <c r="C33" s="87"/>
      <c r="D33" s="87"/>
      <c r="E33" s="87"/>
      <c r="F33" s="87"/>
    </row>
    <row r="34" spans="1:6" ht="13.5" customHeight="1" thickBot="1" x14ac:dyDescent="0.3">
      <c r="A34" s="101" t="s">
        <v>249</v>
      </c>
      <c r="B34" s="102"/>
      <c r="C34" s="101" t="s">
        <v>247</v>
      </c>
      <c r="D34" s="103"/>
      <c r="E34" s="101" t="s">
        <v>248</v>
      </c>
      <c r="F34" s="103"/>
    </row>
    <row r="35" spans="1:6" x14ac:dyDescent="0.25">
      <c r="A35" s="88">
        <v>43831</v>
      </c>
      <c r="B35" s="89">
        <f>Motorbenzin!L378</f>
        <v>4706.9450999999999</v>
      </c>
      <c r="C35" s="90" t="s">
        <v>233</v>
      </c>
      <c r="D35" s="89">
        <f>Motorbenzin!L365</f>
        <v>4630.4703</v>
      </c>
      <c r="E35" s="90" t="s">
        <v>233</v>
      </c>
      <c r="F35" s="91">
        <f>AVERAGE(Motorbenzin!L313,Motorbenzin!L326,Motorbenzin!L339,Motorbenzin!L352,Motorbenzin!L365)</f>
        <v>4563.5154299999995</v>
      </c>
    </row>
    <row r="36" spans="1:6" x14ac:dyDescent="0.25">
      <c r="A36" s="92">
        <v>43862</v>
      </c>
      <c r="B36" s="89">
        <f>Motorbenzin!L379</f>
        <v>4312.7122499999996</v>
      </c>
      <c r="C36" s="93" t="s">
        <v>234</v>
      </c>
      <c r="D36" s="89">
        <f>Motorbenzin!L366</f>
        <v>4057.5663</v>
      </c>
      <c r="E36" s="93" t="s">
        <v>234</v>
      </c>
      <c r="F36" s="94">
        <f>AVERAGE(Motorbenzin!L314,Motorbenzin!L327,Motorbenzin!L340,Motorbenzin!L353,Motorbenzin!L366)</f>
        <v>4176.8117999999995</v>
      </c>
    </row>
    <row r="37" spans="1:6" x14ac:dyDescent="0.25">
      <c r="A37" s="92">
        <v>43891</v>
      </c>
      <c r="B37" s="89">
        <f>Motorbenzin!L380</f>
        <v>3848.7059999999997</v>
      </c>
      <c r="C37" s="93" t="s">
        <v>235</v>
      </c>
      <c r="D37" s="89">
        <f>Motorbenzin!L367</f>
        <v>4793.8661999999995</v>
      </c>
      <c r="E37" s="93" t="s">
        <v>235</v>
      </c>
      <c r="F37" s="94">
        <f>AVERAGE(Motorbenzin!L315,Motorbenzin!L328,Motorbenzin!L341,Motorbenzin!L354,Motorbenzin!L367)</f>
        <v>4789.8519299999998</v>
      </c>
    </row>
    <row r="38" spans="1:6" x14ac:dyDescent="0.25">
      <c r="A38" s="92">
        <v>43922</v>
      </c>
      <c r="B38" s="89">
        <f>Motorbenzin!L381</f>
        <v>3758.1385499999997</v>
      </c>
      <c r="C38" s="93" t="s">
        <v>236</v>
      </c>
      <c r="D38" s="89">
        <f>Motorbenzin!L368</f>
        <v>5073.6496499999994</v>
      </c>
      <c r="E38" s="93" t="s">
        <v>236</v>
      </c>
      <c r="F38" s="94">
        <f>AVERAGE(Motorbenzin!L316,Motorbenzin!L329,Motorbenzin!L342,Motorbenzin!L355,Motorbenzin!L368)</f>
        <v>4885.8199199999999</v>
      </c>
    </row>
    <row r="39" spans="1:6" x14ac:dyDescent="0.25">
      <c r="A39" s="92">
        <v>43952</v>
      </c>
      <c r="B39" s="89">
        <f>Motorbenzin!L382</f>
        <v>4308.44175</v>
      </c>
      <c r="C39" s="93" t="s">
        <v>237</v>
      </c>
      <c r="D39" s="89">
        <f>Motorbenzin!L369</f>
        <v>5410.7891999999993</v>
      </c>
      <c r="E39" s="93" t="s">
        <v>237</v>
      </c>
      <c r="F39" s="94">
        <f>AVERAGE(Motorbenzin!L317,Motorbenzin!L330,Motorbenzin!L343,Motorbenzin!L356,Motorbenzin!L369)</f>
        <v>5323.0337099999988</v>
      </c>
    </row>
    <row r="40" spans="1:6" x14ac:dyDescent="0.25">
      <c r="A40" s="92">
        <v>43983</v>
      </c>
      <c r="B40" s="89">
        <f>Motorbenzin!L383</f>
        <v>4940.0815499999999</v>
      </c>
      <c r="C40" s="93" t="s">
        <v>238</v>
      </c>
      <c r="D40" s="89">
        <f>Motorbenzin!L370</f>
        <v>5087.0524499999992</v>
      </c>
      <c r="E40" s="93" t="s">
        <v>238</v>
      </c>
      <c r="F40" s="94">
        <f>AVERAGE(Motorbenzin!L318,Motorbenzin!L331,Motorbenzin!L344,Motorbenzin!L357,Motorbenzin!L370)</f>
        <v>5190.8781599999993</v>
      </c>
    </row>
    <row r="41" spans="1:6" x14ac:dyDescent="0.25">
      <c r="A41" s="92">
        <v>44013</v>
      </c>
      <c r="B41" s="89">
        <f>Motorbenzin!L384</f>
        <v>5397.9120000000003</v>
      </c>
      <c r="C41" s="93" t="s">
        <v>239</v>
      </c>
      <c r="D41" s="89">
        <f>Motorbenzin!L371</f>
        <v>5147.0365499999998</v>
      </c>
      <c r="E41" s="93" t="s">
        <v>239</v>
      </c>
      <c r="F41" s="94">
        <f>AVERAGE(Motorbenzin!L319,Motorbenzin!L332,Motorbenzin!L345,Motorbenzin!L358,Motorbenzin!L371)</f>
        <v>5088.5109899999998</v>
      </c>
    </row>
    <row r="42" spans="1:6" x14ac:dyDescent="0.25">
      <c r="A42" s="92">
        <v>44044</v>
      </c>
      <c r="B42" s="89">
        <f>Motorbenzin!L385</f>
        <v>5226.0736499999994</v>
      </c>
      <c r="C42" s="93" t="s">
        <v>240</v>
      </c>
      <c r="D42" s="89">
        <f>Motorbenzin!L372</f>
        <v>5214.9375</v>
      </c>
      <c r="E42" s="93" t="s">
        <v>240</v>
      </c>
      <c r="F42" s="94">
        <f>AVERAGE(Motorbenzin!L320,Motorbenzin!L333,Motorbenzin!L346,Motorbenzin!L359,Motorbenzin!L372)</f>
        <v>5189.7875399999994</v>
      </c>
    </row>
    <row r="43" spans="1:6" x14ac:dyDescent="0.25">
      <c r="A43" s="92">
        <v>44075</v>
      </c>
      <c r="B43" s="89">
        <f>Motorbenzin!L386</f>
        <v>5088.8920499999995</v>
      </c>
      <c r="C43" s="93" t="s">
        <v>241</v>
      </c>
      <c r="D43" s="89">
        <f>Motorbenzin!L373</f>
        <v>4982.7208499999997</v>
      </c>
      <c r="E43" s="93" t="s">
        <v>241</v>
      </c>
      <c r="F43" s="94">
        <f>AVERAGE(Motorbenzin!L321,Motorbenzin!L334,Motorbenzin!L347,Motorbenzin!L360,Motorbenzin!L373)</f>
        <v>4963.1882400000004</v>
      </c>
    </row>
    <row r="44" spans="1:6" x14ac:dyDescent="0.25">
      <c r="A44" s="92">
        <v>44105</v>
      </c>
      <c r="B44" s="89">
        <f>Motorbenzin!L387</f>
        <v>4929.4052999999994</v>
      </c>
      <c r="C44" s="93" t="s">
        <v>242</v>
      </c>
      <c r="D44" s="89">
        <f>Motorbenzin!L374</f>
        <v>5036.857649999999</v>
      </c>
      <c r="E44" s="93" t="s">
        <v>242</v>
      </c>
      <c r="F44" s="94">
        <f>AVERAGE(Motorbenzin!L322,Motorbenzin!L335,Motorbenzin!L348,Motorbenzin!L361,Motorbenzin!L374)</f>
        <v>5019.3026099999997</v>
      </c>
    </row>
    <row r="45" spans="1:6" x14ac:dyDescent="0.25">
      <c r="A45" s="92">
        <v>44136</v>
      </c>
      <c r="B45" s="89">
        <f>Motorbenzin!L388</f>
        <v>4310.8397999999997</v>
      </c>
      <c r="C45" s="93" t="s">
        <v>243</v>
      </c>
      <c r="D45" s="89">
        <f>Motorbenzin!L375</f>
        <v>4695.6775499999994</v>
      </c>
      <c r="E45" s="93" t="s">
        <v>243</v>
      </c>
      <c r="F45" s="94">
        <f>AVERAGE(Motorbenzin!L323,Motorbenzin!L336,Motorbenzin!L349,Motorbenzin!L362,Motorbenzin!L375)</f>
        <v>4824.3969899999993</v>
      </c>
    </row>
    <row r="46" spans="1:6" ht="13" thickBot="1" x14ac:dyDescent="0.3">
      <c r="A46" s="96">
        <v>44166</v>
      </c>
      <c r="B46" s="94">
        <f>Motorbenzin!L389</f>
        <v>4381.1716499999993</v>
      </c>
      <c r="C46" s="93" t="s">
        <v>244</v>
      </c>
      <c r="D46" s="94">
        <f>Motorbenzin!L376</f>
        <v>4800.9289499999995</v>
      </c>
      <c r="E46" s="93" t="s">
        <v>244</v>
      </c>
      <c r="F46" s="94">
        <f>AVERAGE(Motorbenzin!L324,Motorbenzin!L337,Motorbenzin!L350,Motorbenzin!L363,Motorbenzin!L376)</f>
        <v>4761.7980299999999</v>
      </c>
    </row>
    <row r="47" spans="1:6" x14ac:dyDescent="0.25">
      <c r="A47" s="88">
        <v>44197</v>
      </c>
      <c r="B47" s="95">
        <f>Motorbenzin!L391</f>
        <v>3364.5298499999994</v>
      </c>
      <c r="C47" s="90" t="s">
        <v>233</v>
      </c>
      <c r="D47" s="95">
        <f>B35</f>
        <v>4706.9450999999999</v>
      </c>
      <c r="E47" s="90" t="s">
        <v>233</v>
      </c>
      <c r="F47" s="91">
        <f>AVERAGE(Motorbenzin!L326,Motorbenzin!L339,Motorbenzin!L352,Motorbenzin!L365,Motorbenzin!L378)</f>
        <v>4560.7560299999996</v>
      </c>
    </row>
    <row r="48" spans="1:6" x14ac:dyDescent="0.25">
      <c r="A48" s="92">
        <v>44228</v>
      </c>
      <c r="B48" s="89">
        <f>Motorbenzin!L392</f>
        <v>3519.6146999999996</v>
      </c>
      <c r="C48" s="93" t="s">
        <v>234</v>
      </c>
      <c r="D48" s="89">
        <f t="shared" ref="D48:D58" si="1">B36</f>
        <v>4312.7122499999996</v>
      </c>
      <c r="E48" s="93" t="s">
        <v>234</v>
      </c>
      <c r="F48" s="94">
        <f>AVERAGE(Motorbenzin!L327,Motorbenzin!L340,Motorbenzin!L353,Motorbenzin!L366,Motorbenzin!L379)</f>
        <v>4223.0120399999996</v>
      </c>
    </row>
    <row r="49" spans="1:9" x14ac:dyDescent="0.25">
      <c r="A49" s="92">
        <v>44256</v>
      </c>
      <c r="B49" s="89">
        <f>Motorbenzin!L393</f>
        <v>4525.6459499999992</v>
      </c>
      <c r="C49" s="93" t="s">
        <v>235</v>
      </c>
      <c r="D49" s="89">
        <f t="shared" si="1"/>
        <v>3848.7059999999997</v>
      </c>
      <c r="E49" s="93" t="s">
        <v>235</v>
      </c>
      <c r="F49" s="94">
        <f>AVERAGE(Motorbenzin!L328,Motorbenzin!L341,Motorbenzin!L354,Motorbenzin!L367,Motorbenzin!L380)</f>
        <v>4585.4920799999991</v>
      </c>
    </row>
    <row r="50" spans="1:9" x14ac:dyDescent="0.25">
      <c r="A50" s="92">
        <v>44287</v>
      </c>
      <c r="B50" s="89">
        <f>Motorbenzin!L394</f>
        <v>4613.6839499999996</v>
      </c>
      <c r="C50" s="93" t="s">
        <v>236</v>
      </c>
      <c r="D50" s="89">
        <f t="shared" si="1"/>
        <v>3758.1385499999997</v>
      </c>
      <c r="E50" s="93" t="s">
        <v>236</v>
      </c>
      <c r="F50" s="94">
        <f>AVERAGE(Motorbenzin!L329,Motorbenzin!L342,Motorbenzin!L355,Motorbenzin!L368,Motorbenzin!L381)</f>
        <v>4635.0561599999992</v>
      </c>
    </row>
    <row r="51" spans="1:9" x14ac:dyDescent="0.25">
      <c r="A51" s="92">
        <v>44317</v>
      </c>
      <c r="B51" s="89">
        <f>Motorbenzin!L395</f>
        <v>4964.7847499999998</v>
      </c>
      <c r="C51" s="93" t="s">
        <v>237</v>
      </c>
      <c r="D51" s="89">
        <f t="shared" si="1"/>
        <v>4308.44175</v>
      </c>
      <c r="E51" s="93" t="s">
        <v>237</v>
      </c>
      <c r="F51" s="94">
        <f>AVERAGE(Motorbenzin!L330,Motorbenzin!L343,Motorbenzin!L356,Motorbenzin!L369,Motorbenzin!L382)</f>
        <v>5154.0927299999994</v>
      </c>
      <c r="H51" s="10"/>
    </row>
    <row r="52" spans="1:9" x14ac:dyDescent="0.25">
      <c r="A52" s="92">
        <v>44348</v>
      </c>
      <c r="B52" s="89">
        <f>Motorbenzin!L396</f>
        <v>5369.5624499999994</v>
      </c>
      <c r="C52" s="93" t="s">
        <v>238</v>
      </c>
      <c r="D52" s="89">
        <f t="shared" si="1"/>
        <v>4940.0815499999999</v>
      </c>
      <c r="E52" s="93" t="s">
        <v>238</v>
      </c>
      <c r="F52" s="94">
        <f>AVERAGE(Motorbenzin!L331,Motorbenzin!L344,Motorbenzin!L357,Motorbenzin!L370,Motorbenzin!L383)</f>
        <v>5143.6792799999994</v>
      </c>
      <c r="H52" s="10"/>
      <c r="I52" s="52"/>
    </row>
    <row r="53" spans="1:9" x14ac:dyDescent="0.25">
      <c r="A53" s="92">
        <v>44378</v>
      </c>
      <c r="B53" s="89">
        <f>Motorbenzin!L397</f>
        <v>5317.5608999999995</v>
      </c>
      <c r="C53" s="93" t="s">
        <v>239</v>
      </c>
      <c r="D53" s="89">
        <f t="shared" si="1"/>
        <v>5397.9120000000003</v>
      </c>
      <c r="E53" s="93" t="s">
        <v>239</v>
      </c>
      <c r="F53" s="94">
        <f>AVERAGE(Motorbenzin!L332,Motorbenzin!L345,Motorbenzin!L358,Motorbenzin!L371,Motorbenzin!L384)</f>
        <v>5114.9486699999998</v>
      </c>
      <c r="H53" s="10"/>
      <c r="I53" s="52"/>
    </row>
    <row r="54" spans="1:9" x14ac:dyDescent="0.25">
      <c r="A54" s="92">
        <v>44409</v>
      </c>
      <c r="B54" s="89">
        <f>Motorbenzin!L398</f>
        <v>5228.1103499999999</v>
      </c>
      <c r="C54" s="93" t="s">
        <v>240</v>
      </c>
      <c r="D54" s="89">
        <f t="shared" si="1"/>
        <v>5226.0736499999994</v>
      </c>
      <c r="E54" s="93" t="s">
        <v>240</v>
      </c>
      <c r="F54" s="94">
        <f>AVERAGE(Motorbenzin!L333,Motorbenzin!L346,Motorbenzin!L359,Motorbenzin!L372,Motorbenzin!L385)</f>
        <v>5203.1114999999991</v>
      </c>
    </row>
    <row r="55" spans="1:9" x14ac:dyDescent="0.25">
      <c r="A55" s="92">
        <v>44440</v>
      </c>
      <c r="B55" s="89">
        <f>Motorbenzin!L399</f>
        <v>0</v>
      </c>
      <c r="C55" s="93" t="s">
        <v>241</v>
      </c>
      <c r="D55" s="89">
        <f t="shared" si="1"/>
        <v>5088.8920499999995</v>
      </c>
      <c r="E55" s="93" t="s">
        <v>241</v>
      </c>
      <c r="F55" s="94">
        <f>AVERAGE(Motorbenzin!L334,Motorbenzin!L347,Motorbenzin!L360,Motorbenzin!L373,Motorbenzin!L386)</f>
        <v>4973.5754099999995</v>
      </c>
    </row>
    <row r="56" spans="1:9" x14ac:dyDescent="0.25">
      <c r="A56" s="92">
        <v>44470</v>
      </c>
      <c r="B56" s="89">
        <f>Motorbenzin!L400</f>
        <v>0</v>
      </c>
      <c r="C56" s="93" t="s">
        <v>242</v>
      </c>
      <c r="D56" s="89">
        <f t="shared" si="1"/>
        <v>4929.4052999999994</v>
      </c>
      <c r="E56" s="93" t="s">
        <v>242</v>
      </c>
      <c r="F56" s="94">
        <f>AVERAGE(Motorbenzin!L335,Motorbenzin!L348,Motorbenzin!L361,Motorbenzin!L374,Motorbenzin!L387)</f>
        <v>5005.8800999999994</v>
      </c>
    </row>
    <row r="57" spans="1:9" x14ac:dyDescent="0.25">
      <c r="A57" s="92">
        <v>44501</v>
      </c>
      <c r="B57" s="89">
        <f>Motorbenzin!L401</f>
        <v>0</v>
      </c>
      <c r="C57" s="93" t="s">
        <v>243</v>
      </c>
      <c r="D57" s="89">
        <f t="shared" si="1"/>
        <v>4310.8397999999997</v>
      </c>
      <c r="E57" s="93" t="s">
        <v>243</v>
      </c>
      <c r="F57" s="94">
        <f>AVERAGE(Motorbenzin!L336,Motorbenzin!L349,Motorbenzin!L362,Motorbenzin!L375,Motorbenzin!L388)</f>
        <v>4767.3496799999994</v>
      </c>
    </row>
    <row r="58" spans="1:9" ht="13" thickBot="1" x14ac:dyDescent="0.3">
      <c r="A58" s="96">
        <v>44531</v>
      </c>
      <c r="B58" s="89">
        <f>Motorbenzin!L402</f>
        <v>0</v>
      </c>
      <c r="C58" s="99" t="s">
        <v>244</v>
      </c>
      <c r="D58" s="98">
        <f t="shared" si="1"/>
        <v>4381.1716499999993</v>
      </c>
      <c r="E58" s="99" t="s">
        <v>244</v>
      </c>
      <c r="F58" s="97">
        <f>AVERAGE(Motorbenzin!L337,Motorbenzin!L350,Motorbenzin!L363,Motorbenzin!L376,Motorbenzin!L389)</f>
        <v>4656.8422799999989</v>
      </c>
    </row>
    <row r="62" spans="1:9" ht="15.5" x14ac:dyDescent="0.35">
      <c r="A62" s="86" t="s">
        <v>246</v>
      </c>
      <c r="B62" s="86"/>
      <c r="C62" s="86"/>
      <c r="D62" s="86"/>
      <c r="E62" s="86"/>
      <c r="F62" s="86"/>
    </row>
    <row r="63" spans="1:9" ht="16" thickBot="1" x14ac:dyDescent="0.4">
      <c r="A63" s="87"/>
      <c r="B63" s="87"/>
      <c r="C63" s="87"/>
      <c r="D63" s="87"/>
      <c r="E63" s="87"/>
      <c r="F63" s="87"/>
    </row>
    <row r="64" spans="1:9" ht="13.5" customHeight="1" thickBot="1" x14ac:dyDescent="0.3">
      <c r="A64" s="101" t="s">
        <v>250</v>
      </c>
      <c r="B64" s="102"/>
      <c r="C64" s="101" t="s">
        <v>247</v>
      </c>
      <c r="D64" s="103"/>
      <c r="E64" s="101" t="s">
        <v>248</v>
      </c>
      <c r="F64" s="103"/>
    </row>
    <row r="65" spans="1:6" x14ac:dyDescent="0.25">
      <c r="A65" s="88">
        <v>43831</v>
      </c>
      <c r="B65" s="89">
        <f>'JP1'!L378</f>
        <v>2519.6243999999997</v>
      </c>
      <c r="C65" s="90" t="s">
        <v>233</v>
      </c>
      <c r="D65" s="89">
        <f>'JP1'!L365</f>
        <v>3325.7664000000004</v>
      </c>
      <c r="E65" s="90" t="s">
        <v>233</v>
      </c>
      <c r="F65" s="91">
        <f>AVERAGE('JP1'!L313,'JP1'!L326,'JP1'!L339,'JP1'!L352,'JP1'!L365)</f>
        <v>3073.8770400000003</v>
      </c>
    </row>
    <row r="66" spans="1:6" x14ac:dyDescent="0.25">
      <c r="A66" s="92">
        <v>43862</v>
      </c>
      <c r="B66" s="89">
        <f>'JP1'!L379</f>
        <v>2983.404</v>
      </c>
      <c r="C66" s="93" t="s">
        <v>234</v>
      </c>
      <c r="D66" s="89">
        <f>'JP1'!L366</f>
        <v>3080.2524000000003</v>
      </c>
      <c r="E66" s="93" t="s">
        <v>234</v>
      </c>
      <c r="F66" s="94">
        <f>AVERAGE('JP1'!L314,'JP1'!L327,'JP1'!L340,'JP1'!L353,'JP1'!L366)</f>
        <v>2927.3412000000003</v>
      </c>
    </row>
    <row r="67" spans="1:6" x14ac:dyDescent="0.25">
      <c r="A67" s="92">
        <v>43891</v>
      </c>
      <c r="B67" s="89">
        <f>'JP1'!L380</f>
        <v>1923.4656000000002</v>
      </c>
      <c r="C67" s="93" t="s">
        <v>235</v>
      </c>
      <c r="D67" s="89">
        <f>'JP1'!L367</f>
        <v>3485.0808000000002</v>
      </c>
      <c r="E67" s="93" t="s">
        <v>235</v>
      </c>
      <c r="F67" s="94">
        <f>AVERAGE('JP1'!L315,'JP1'!L328,'JP1'!L341,'JP1'!L354,'JP1'!L367)</f>
        <v>3277.9233599999998</v>
      </c>
    </row>
    <row r="68" spans="1:6" x14ac:dyDescent="0.25">
      <c r="A68" s="92">
        <v>43922</v>
      </c>
      <c r="B68" s="89">
        <f>'JP1'!L381</f>
        <v>603.95399999999995</v>
      </c>
      <c r="C68" s="93" t="s">
        <v>236</v>
      </c>
      <c r="D68" s="89">
        <f>'JP1'!L368</f>
        <v>3505.2996000000003</v>
      </c>
      <c r="E68" s="93" t="s">
        <v>236</v>
      </c>
      <c r="F68" s="94">
        <f>AVERAGE('JP1'!L316,'JP1'!L329,'JP1'!L342,'JP1'!L355,'JP1'!L368)</f>
        <v>3255.0388800000005</v>
      </c>
    </row>
    <row r="69" spans="1:6" x14ac:dyDescent="0.25">
      <c r="A69" s="92">
        <v>43952</v>
      </c>
      <c r="B69" s="89">
        <f>'JP1'!L382</f>
        <v>853.50479999999993</v>
      </c>
      <c r="C69" s="93" t="s">
        <v>237</v>
      </c>
      <c r="D69" s="89">
        <f>'JP1'!L369</f>
        <v>3712.5336000000002</v>
      </c>
      <c r="E69" s="93" t="s">
        <v>237</v>
      </c>
      <c r="F69" s="94">
        <f>AVERAGE('JP1'!L317,'JP1'!L330,'JP1'!L343,'JP1'!L356,'JP1'!L369)</f>
        <v>3538.7563200000004</v>
      </c>
    </row>
    <row r="70" spans="1:6" x14ac:dyDescent="0.25">
      <c r="A70" s="92">
        <v>43983</v>
      </c>
      <c r="B70" s="89">
        <f>'JP1'!L383</f>
        <v>421.84560000000005</v>
      </c>
      <c r="C70" s="93" t="s">
        <v>238</v>
      </c>
      <c r="D70" s="89">
        <f>'JP1'!L370</f>
        <v>4174.0512000000008</v>
      </c>
      <c r="E70" s="93" t="s">
        <v>238</v>
      </c>
      <c r="F70" s="94">
        <f>AVERAGE('JP1'!L318,'JP1'!L331,'JP1'!L344,'JP1'!L357,'JP1'!L370)</f>
        <v>3755.8456799999999</v>
      </c>
    </row>
    <row r="71" spans="1:6" x14ac:dyDescent="0.25">
      <c r="A71" s="92">
        <v>44013</v>
      </c>
      <c r="B71" s="89">
        <f>'JP1'!L384</f>
        <v>1330.4736</v>
      </c>
      <c r="C71" s="93" t="s">
        <v>239</v>
      </c>
      <c r="D71" s="89">
        <f>'JP1'!L371</f>
        <v>4498.9787999999999</v>
      </c>
      <c r="E71" s="93" t="s">
        <v>239</v>
      </c>
      <c r="F71" s="94">
        <f>AVERAGE('JP1'!L319,'JP1'!L332,'JP1'!L345,'JP1'!L358,'JP1'!L371)</f>
        <v>4284.1584000000003</v>
      </c>
    </row>
    <row r="72" spans="1:6" x14ac:dyDescent="0.25">
      <c r="A72" s="92">
        <v>44044</v>
      </c>
      <c r="B72" s="89">
        <f>'JP1'!L385</f>
        <v>1123.4136000000001</v>
      </c>
      <c r="C72" s="93" t="s">
        <v>240</v>
      </c>
      <c r="D72" s="89">
        <f>'JP1'!L372</f>
        <v>4540.4603999999999</v>
      </c>
      <c r="E72" s="93" t="s">
        <v>240</v>
      </c>
      <c r="F72" s="94">
        <f>AVERAGE('JP1'!L320,'JP1'!L333,'JP1'!L346,'JP1'!L359,'JP1'!L372)</f>
        <v>4119.6796800000002</v>
      </c>
    </row>
    <row r="73" spans="1:6" x14ac:dyDescent="0.25">
      <c r="A73" s="92">
        <v>44075</v>
      </c>
      <c r="B73" s="89">
        <f>'JP1'!L386</f>
        <v>1453.2828</v>
      </c>
      <c r="C73" s="93" t="s">
        <v>241</v>
      </c>
      <c r="D73" s="89">
        <f>'JP1'!L373</f>
        <v>3884.4804000000004</v>
      </c>
      <c r="E73" s="93" t="s">
        <v>241</v>
      </c>
      <c r="F73" s="94">
        <f>AVERAGE('JP1'!L321,'JP1'!L334,'JP1'!L347,'JP1'!L360,'JP1'!L373)</f>
        <v>3849.4994399999996</v>
      </c>
    </row>
    <row r="74" spans="1:6" x14ac:dyDescent="0.25">
      <c r="A74" s="92">
        <v>44105</v>
      </c>
      <c r="B74" s="89">
        <f>'JP1'!L387</f>
        <v>1149.4092000000001</v>
      </c>
      <c r="C74" s="93" t="s">
        <v>242</v>
      </c>
      <c r="D74" s="89">
        <f>'JP1'!L374</f>
        <v>4222.8756000000003</v>
      </c>
      <c r="E74" s="93" t="s">
        <v>242</v>
      </c>
      <c r="F74" s="94">
        <f>AVERAGE('JP1'!L322,'JP1'!L335,'JP1'!L348,'JP1'!L361,'JP1'!L374)</f>
        <v>4252.89408</v>
      </c>
    </row>
    <row r="75" spans="1:6" x14ac:dyDescent="0.25">
      <c r="A75" s="92">
        <v>44136</v>
      </c>
      <c r="B75" s="89">
        <f>'JP1'!L388</f>
        <v>888.58320000000003</v>
      </c>
      <c r="C75" s="93" t="s">
        <v>243</v>
      </c>
      <c r="D75" s="89">
        <f>'JP1'!L375</f>
        <v>3127.8935999999999</v>
      </c>
      <c r="E75" s="93" t="s">
        <v>243</v>
      </c>
      <c r="F75" s="94">
        <f>AVERAGE('JP1'!L323,'JP1'!L336,'JP1'!L349,'JP1'!L362,'JP1'!L375)</f>
        <v>3329.8240800000008</v>
      </c>
    </row>
    <row r="76" spans="1:6" ht="13" thickBot="1" x14ac:dyDescent="0.3">
      <c r="A76" s="96">
        <v>44166</v>
      </c>
      <c r="B76" s="94">
        <f>'JP1'!L389</f>
        <v>881.06640000000004</v>
      </c>
      <c r="C76" s="93" t="s">
        <v>244</v>
      </c>
      <c r="D76" s="94">
        <f>'JP1'!L376</f>
        <v>3433.194</v>
      </c>
      <c r="E76" s="93" t="s">
        <v>244</v>
      </c>
      <c r="F76" s="94">
        <f>AVERAGE('JP1'!L324,'JP1'!L337,'JP1'!L350,'JP1'!L363,'JP1'!L376)</f>
        <v>3271.2139200000001</v>
      </c>
    </row>
    <row r="77" spans="1:6" x14ac:dyDescent="0.25">
      <c r="A77" s="88">
        <v>44197</v>
      </c>
      <c r="B77" s="91">
        <f>'JP1'!L391</f>
        <v>731.46120000000008</v>
      </c>
      <c r="C77" s="90" t="s">
        <v>233</v>
      </c>
      <c r="D77" s="95">
        <f>B65</f>
        <v>2519.6243999999997</v>
      </c>
      <c r="E77" s="90" t="s">
        <v>233</v>
      </c>
      <c r="F77" s="91">
        <f>AVERAGE('JP1'!L326,'JP1'!L339,'JP1'!L352,'JP1'!L365,'JP1'!L378)</f>
        <v>3018.7051200000001</v>
      </c>
    </row>
    <row r="78" spans="1:6" x14ac:dyDescent="0.25">
      <c r="A78" s="92">
        <v>44228</v>
      </c>
      <c r="B78" s="94">
        <f>'JP1'!L392</f>
        <v>672.44040000000007</v>
      </c>
      <c r="C78" s="93" t="s">
        <v>234</v>
      </c>
      <c r="D78" s="89">
        <f t="shared" ref="D78:D88" si="2">B66</f>
        <v>2983.404</v>
      </c>
      <c r="E78" s="93" t="s">
        <v>234</v>
      </c>
      <c r="F78" s="94">
        <f>AVERAGE('JP1'!L327,'JP1'!L340,'JP1'!L353,'JP1'!L366,'JP1'!L379)</f>
        <v>2986.0488</v>
      </c>
    </row>
    <row r="79" spans="1:6" x14ac:dyDescent="0.25">
      <c r="A79" s="92">
        <v>44256</v>
      </c>
      <c r="B79" s="94">
        <f>'JP1'!L393</f>
        <v>839.89800000000002</v>
      </c>
      <c r="C79" s="93" t="s">
        <v>235</v>
      </c>
      <c r="D79" s="89">
        <f t="shared" si="2"/>
        <v>1923.4656000000002</v>
      </c>
      <c r="E79" s="93" t="s">
        <v>235</v>
      </c>
      <c r="F79" s="94">
        <f>AVERAGE('JP1'!L328,'JP1'!L341,'JP1'!L354,'JP1'!L367,'JP1'!L380)</f>
        <v>3114.2798400000001</v>
      </c>
    </row>
    <row r="80" spans="1:6" x14ac:dyDescent="0.25">
      <c r="A80" s="92">
        <v>44287</v>
      </c>
      <c r="B80" s="94">
        <f>'JP1'!L394</f>
        <v>1038.3624</v>
      </c>
      <c r="C80" s="93" t="s">
        <v>236</v>
      </c>
      <c r="D80" s="89">
        <f t="shared" si="2"/>
        <v>603.95399999999995</v>
      </c>
      <c r="E80" s="93" t="s">
        <v>236</v>
      </c>
      <c r="F80" s="94">
        <f>AVERAGE('JP1'!L329,'JP1'!L342,'JP1'!L355,'JP1'!L368,'JP1'!L381)</f>
        <v>2831.1957600000001</v>
      </c>
    </row>
    <row r="81" spans="1:9" x14ac:dyDescent="0.25">
      <c r="A81" s="92">
        <v>44317</v>
      </c>
      <c r="B81" s="94">
        <f>'JP1'!L395</f>
        <v>992.35680000000013</v>
      </c>
      <c r="C81" s="93" t="s">
        <v>237</v>
      </c>
      <c r="D81" s="89">
        <f t="shared" si="2"/>
        <v>853.50479999999993</v>
      </c>
      <c r="E81" s="93" t="s">
        <v>237</v>
      </c>
      <c r="F81" s="94">
        <f>AVERAGE('JP1'!L330,'JP1'!L343,'JP1'!L356,'JP1'!L369,'JP1'!L382)</f>
        <v>3045.2992800000002</v>
      </c>
      <c r="H81" s="10"/>
    </row>
    <row r="82" spans="1:9" x14ac:dyDescent="0.25">
      <c r="A82" s="92">
        <v>44348</v>
      </c>
      <c r="B82" s="94">
        <f>'JP1'!L396</f>
        <v>1691.1408000000001</v>
      </c>
      <c r="C82" s="93" t="s">
        <v>238</v>
      </c>
      <c r="D82" s="89">
        <f t="shared" si="2"/>
        <v>421.84560000000005</v>
      </c>
      <c r="E82" s="93" t="s">
        <v>238</v>
      </c>
      <c r="F82" s="94">
        <f>AVERAGE('JP1'!L331,'JP1'!L344,'JP1'!L357,'JP1'!L370,'JP1'!L383)</f>
        <v>3135.7444800000003</v>
      </c>
      <c r="H82" s="10"/>
      <c r="I82" s="52"/>
    </row>
    <row r="83" spans="1:9" x14ac:dyDescent="0.25">
      <c r="A83" s="92">
        <v>44378</v>
      </c>
      <c r="B83" s="94">
        <f>'JP1'!L397</f>
        <v>2173.9560000000001</v>
      </c>
      <c r="C83" s="93" t="s">
        <v>239</v>
      </c>
      <c r="D83" s="89">
        <f t="shared" si="2"/>
        <v>1330.4736</v>
      </c>
      <c r="E83" s="93" t="s">
        <v>239</v>
      </c>
      <c r="F83" s="94">
        <f>AVERAGE('JP1'!L332,'JP1'!L345,'JP1'!L358,'JP1'!L371,'JP1'!L384)</f>
        <v>3756.6669600000009</v>
      </c>
      <c r="H83" s="10"/>
      <c r="I83" s="52"/>
    </row>
    <row r="84" spans="1:9" x14ac:dyDescent="0.25">
      <c r="A84" s="92">
        <v>44409</v>
      </c>
      <c r="B84" s="94">
        <f>'JP1'!L398</f>
        <v>2167.17</v>
      </c>
      <c r="C84" s="93" t="s">
        <v>240</v>
      </c>
      <c r="D84" s="89">
        <f t="shared" si="2"/>
        <v>1123.4136000000001</v>
      </c>
      <c r="E84" s="93" t="s">
        <v>240</v>
      </c>
      <c r="F84" s="94">
        <f>AVERAGE('JP1'!L333,'JP1'!L346,'JP1'!L359,'JP1'!L372,'JP1'!L385)</f>
        <v>3525.8246400000003</v>
      </c>
      <c r="H84" s="52"/>
    </row>
    <row r="85" spans="1:9" x14ac:dyDescent="0.25">
      <c r="A85" s="92">
        <v>44440</v>
      </c>
      <c r="B85" s="94">
        <f>'JP1'!L399</f>
        <v>0</v>
      </c>
      <c r="C85" s="93" t="s">
        <v>241</v>
      </c>
      <c r="D85" s="89">
        <f t="shared" si="2"/>
        <v>1453.2828</v>
      </c>
      <c r="E85" s="93" t="s">
        <v>241</v>
      </c>
      <c r="F85" s="94">
        <f>AVERAGE('JP1'!L334,'JP1'!L347,'JP1'!L360,'JP1'!L373,'JP1'!L386)</f>
        <v>3450.5243999999998</v>
      </c>
      <c r="H85" s="10"/>
    </row>
    <row r="86" spans="1:9" x14ac:dyDescent="0.25">
      <c r="A86" s="92">
        <v>44470</v>
      </c>
      <c r="B86" s="94">
        <f>'JP1'!L400</f>
        <v>0</v>
      </c>
      <c r="C86" s="93" t="s">
        <v>242</v>
      </c>
      <c r="D86" s="89">
        <f t="shared" si="2"/>
        <v>1149.4092000000001</v>
      </c>
      <c r="E86" s="93" t="s">
        <v>242</v>
      </c>
      <c r="F86" s="94">
        <f>AVERAGE('JP1'!L335,'JP1'!L348,'JP1'!L361,'JP1'!L374,'JP1'!L387)</f>
        <v>3794.23704</v>
      </c>
      <c r="I86" s="10"/>
    </row>
    <row r="87" spans="1:9" ht="15.5" x14ac:dyDescent="0.35">
      <c r="A87" s="92">
        <v>44501</v>
      </c>
      <c r="B87" s="94">
        <f>'JP1'!L401</f>
        <v>0</v>
      </c>
      <c r="C87" s="93" t="s">
        <v>243</v>
      </c>
      <c r="D87" s="89">
        <f t="shared" si="2"/>
        <v>888.58320000000003</v>
      </c>
      <c r="E87" s="93" t="s">
        <v>243</v>
      </c>
      <c r="F87" s="94">
        <f>AVERAGE('JP1'!L336,'JP1'!L349,'JP1'!L362,'JP1'!L375,'JP1'!L388)</f>
        <v>2919.76872</v>
      </c>
      <c r="I87" s="100"/>
    </row>
    <row r="88" spans="1:9" ht="13" thickBot="1" x14ac:dyDescent="0.3">
      <c r="A88" s="96">
        <v>44531</v>
      </c>
      <c r="B88" s="97">
        <f>'JP1'!L402</f>
        <v>0</v>
      </c>
      <c r="C88" s="99" t="s">
        <v>244</v>
      </c>
      <c r="D88" s="97">
        <f t="shared" si="2"/>
        <v>881.06640000000004</v>
      </c>
      <c r="E88" s="99" t="s">
        <v>244</v>
      </c>
      <c r="F88" s="97">
        <f>AVERAGE('JP1'!L337,'JP1'!L350,'JP1'!L363,'JP1'!L376,'JP1'!L389)</f>
        <v>2798.7691199999999</v>
      </c>
    </row>
  </sheetData>
  <mergeCells count="9">
    <mergeCell ref="A64:B64"/>
    <mergeCell ref="C64:D64"/>
    <mergeCell ref="E64:F64"/>
    <mergeCell ref="A3:B3"/>
    <mergeCell ref="C3:D3"/>
    <mergeCell ref="E3:F3"/>
    <mergeCell ref="A34:B34"/>
    <mergeCell ref="C34:D34"/>
    <mergeCell ref="E34:F3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Y398"/>
  <sheetViews>
    <sheetView tabSelected="1" zoomScale="80" zoomScaleNormal="80" workbookViewId="0">
      <pane xSplit="2" ySplit="5" topLeftCell="C6" activePane="bottomRight" state="frozen"/>
      <selection activeCell="K17" sqref="K17:K20"/>
      <selection pane="topRight" activeCell="K17" sqref="K17:K20"/>
      <selection pane="bottomLeft" activeCell="K17" sqref="K17:K20"/>
      <selection pane="bottomRight" activeCell="R41" sqref="R41"/>
    </sheetView>
  </sheetViews>
  <sheetFormatPr defaultColWidth="8.81640625" defaultRowHeight="12.5" x14ac:dyDescent="0.25"/>
  <cols>
    <col min="1" max="1" width="20.7265625" style="57" customWidth="1"/>
    <col min="2" max="2" width="9.7265625" style="57" customWidth="1"/>
    <col min="3" max="3" width="15.26953125" style="65" customWidth="1"/>
    <col min="4" max="5" width="12.26953125" style="65" customWidth="1"/>
    <col min="6" max="6" width="14.81640625" style="65" bestFit="1" customWidth="1"/>
    <col min="7" max="7" width="14" style="65" customWidth="1"/>
    <col min="8" max="8" width="20.7265625" style="65" customWidth="1"/>
    <col min="9" max="9" width="20.26953125" style="65" customWidth="1"/>
    <col min="10" max="10" width="5" style="57" customWidth="1"/>
    <col min="11" max="11" width="3.453125" style="57" customWidth="1"/>
    <col min="12" max="12" width="17.81640625" style="57" bestFit="1" customWidth="1"/>
    <col min="13" max="13" width="8.81640625" style="57"/>
    <col min="14" max="14" width="20.7265625" style="57" customWidth="1"/>
    <col min="15" max="15" width="9.7265625" style="57" customWidth="1"/>
    <col min="16" max="16" width="10.26953125" style="57" customWidth="1"/>
    <col min="17" max="16384" width="8.81640625" style="57"/>
  </cols>
  <sheetData>
    <row r="1" spans="1:25" x14ac:dyDescent="0.25">
      <c r="A1" s="56" t="s">
        <v>9</v>
      </c>
      <c r="B1" s="56"/>
      <c r="C1" s="57"/>
      <c r="D1" s="57"/>
      <c r="E1" s="57"/>
      <c r="F1" s="57"/>
      <c r="G1" s="57"/>
      <c r="H1" s="57"/>
      <c r="I1" s="57"/>
      <c r="M1" s="58"/>
      <c r="N1" s="59" t="s">
        <v>65</v>
      </c>
      <c r="O1" s="59"/>
    </row>
    <row r="2" spans="1:25" x14ac:dyDescent="0.25">
      <c r="A2" s="56" t="s">
        <v>31</v>
      </c>
      <c r="B2" s="56"/>
      <c r="C2" s="57"/>
      <c r="D2" s="57"/>
      <c r="E2" s="57"/>
      <c r="F2" s="57"/>
      <c r="G2" s="57"/>
      <c r="H2" s="57"/>
      <c r="I2" s="57"/>
      <c r="N2" s="59" t="s">
        <v>66</v>
      </c>
      <c r="O2" s="59"/>
    </row>
    <row r="4" spans="1:25" ht="13" thickBot="1" x14ac:dyDescent="0.3">
      <c r="A4" s="60"/>
      <c r="C4" s="61" t="s">
        <v>19</v>
      </c>
      <c r="D4" s="61" t="s">
        <v>2</v>
      </c>
      <c r="E4" s="61" t="s">
        <v>3</v>
      </c>
      <c r="F4" s="61" t="s">
        <v>4</v>
      </c>
      <c r="G4" s="61" t="s">
        <v>5</v>
      </c>
      <c r="H4" s="61" t="s">
        <v>20</v>
      </c>
      <c r="I4" s="61" t="s">
        <v>7</v>
      </c>
      <c r="J4" s="32"/>
      <c r="K4" s="32"/>
      <c r="L4" s="62" t="s">
        <v>100</v>
      </c>
      <c r="N4" s="60"/>
    </row>
    <row r="5" spans="1:25" ht="13" thickBot="1" x14ac:dyDescent="0.3">
      <c r="A5" s="63"/>
      <c r="C5" s="29" t="s">
        <v>32</v>
      </c>
      <c r="D5" s="29" t="s">
        <v>33</v>
      </c>
      <c r="E5" s="29" t="s">
        <v>34</v>
      </c>
      <c r="F5" s="29" t="s">
        <v>35</v>
      </c>
      <c r="G5" s="29" t="s">
        <v>36</v>
      </c>
      <c r="H5" s="29" t="s">
        <v>37</v>
      </c>
      <c r="I5" s="29" t="s">
        <v>38</v>
      </c>
      <c r="J5" s="32"/>
      <c r="K5" s="32"/>
      <c r="L5" s="62" t="s">
        <v>101</v>
      </c>
      <c r="N5" s="63"/>
    </row>
    <row r="6" spans="1:25" ht="13" x14ac:dyDescent="0.3">
      <c r="A6" s="21"/>
      <c r="C6" s="64"/>
      <c r="D6" s="64"/>
      <c r="E6" s="64"/>
      <c r="F6" s="64"/>
      <c r="G6" s="64"/>
      <c r="H6" s="64"/>
      <c r="I6" s="64"/>
    </row>
    <row r="7" spans="1:25" ht="13" x14ac:dyDescent="0.3">
      <c r="A7" s="22">
        <v>2005</v>
      </c>
      <c r="C7" s="65">
        <v>18516830</v>
      </c>
      <c r="D7" s="65">
        <v>2719575</v>
      </c>
      <c r="E7" s="65">
        <v>13626503</v>
      </c>
      <c r="F7" s="65">
        <v>0</v>
      </c>
      <c r="G7" s="65">
        <v>110620</v>
      </c>
      <c r="H7" s="65">
        <v>7725136</v>
      </c>
      <c r="I7" s="65">
        <v>483792</v>
      </c>
      <c r="J7" s="65"/>
      <c r="K7" s="65"/>
      <c r="L7" s="65">
        <v>796223.69000000006</v>
      </c>
      <c r="N7" s="22">
        <v>2005</v>
      </c>
      <c r="Q7" s="65"/>
      <c r="R7" s="65"/>
      <c r="S7" s="65"/>
      <c r="T7" s="65"/>
      <c r="U7" s="65"/>
      <c r="V7" s="65"/>
      <c r="W7" s="65"/>
      <c r="X7" s="65"/>
      <c r="Y7" s="65"/>
    </row>
    <row r="8" spans="1:25" ht="13" x14ac:dyDescent="0.3">
      <c r="A8" s="22">
        <v>2006</v>
      </c>
      <c r="C8" s="65">
        <v>16838660</v>
      </c>
      <c r="D8" s="65">
        <v>2708392</v>
      </c>
      <c r="E8" s="65">
        <v>11569278</v>
      </c>
      <c r="F8" s="65">
        <v>0</v>
      </c>
      <c r="G8" s="65">
        <v>9194</v>
      </c>
      <c r="H8" s="65">
        <v>7931105</v>
      </c>
      <c r="I8" s="65">
        <v>474598</v>
      </c>
      <c r="J8" s="65"/>
      <c r="K8" s="65"/>
      <c r="L8" s="65">
        <v>724062.38</v>
      </c>
      <c r="N8" s="22">
        <v>2006</v>
      </c>
      <c r="P8" s="65"/>
      <c r="Q8" s="65"/>
      <c r="R8" s="65"/>
      <c r="S8" s="65"/>
      <c r="T8" s="65"/>
      <c r="U8" s="65"/>
      <c r="V8" s="65"/>
      <c r="W8" s="65"/>
      <c r="X8" s="65"/>
      <c r="Y8" s="65"/>
    </row>
    <row r="9" spans="1:25" ht="13" x14ac:dyDescent="0.3">
      <c r="A9" s="22">
        <v>2007</v>
      </c>
      <c r="C9" s="65">
        <v>15168849</v>
      </c>
      <c r="D9" s="65">
        <v>2032112</v>
      </c>
      <c r="E9" s="65">
        <v>9402670</v>
      </c>
      <c r="F9" s="65">
        <v>0</v>
      </c>
      <c r="G9" s="65">
        <v>-40514</v>
      </c>
      <c r="H9" s="65">
        <v>7798176</v>
      </c>
      <c r="I9" s="65">
        <v>515112</v>
      </c>
      <c r="J9" s="65"/>
      <c r="K9" s="65"/>
      <c r="L9" s="65">
        <v>652260.50699999998</v>
      </c>
      <c r="N9" s="22">
        <v>2007</v>
      </c>
      <c r="P9" s="65"/>
      <c r="Q9" s="65"/>
      <c r="R9" s="65"/>
      <c r="S9" s="65"/>
      <c r="T9" s="65"/>
      <c r="U9" s="65"/>
      <c r="V9" s="65"/>
      <c r="W9" s="65"/>
      <c r="X9" s="65"/>
      <c r="Y9" s="65"/>
    </row>
    <row r="10" spans="1:25" ht="13" x14ac:dyDescent="0.3">
      <c r="A10" s="22">
        <v>2008</v>
      </c>
      <c r="C10" s="65">
        <v>14035467</v>
      </c>
      <c r="D10" s="65">
        <v>2363988</v>
      </c>
      <c r="E10" s="65">
        <v>8656403</v>
      </c>
      <c r="F10" s="65">
        <v>0</v>
      </c>
      <c r="G10" s="65">
        <v>8544</v>
      </c>
      <c r="H10" s="65">
        <v>7782310</v>
      </c>
      <c r="I10" s="65">
        <v>506568</v>
      </c>
      <c r="J10" s="65"/>
      <c r="K10" s="65"/>
      <c r="L10" s="65">
        <v>603525.08100000001</v>
      </c>
      <c r="N10" s="22">
        <v>2008</v>
      </c>
      <c r="P10" s="65"/>
      <c r="Q10" s="65"/>
      <c r="R10" s="65"/>
      <c r="S10" s="65"/>
      <c r="T10" s="65"/>
      <c r="U10" s="65"/>
      <c r="V10" s="65"/>
      <c r="W10" s="65"/>
      <c r="X10" s="65"/>
      <c r="Y10" s="65"/>
    </row>
    <row r="11" spans="1:25" ht="13" x14ac:dyDescent="0.3">
      <c r="A11" s="22">
        <v>2009</v>
      </c>
      <c r="C11" s="65">
        <v>12902931</v>
      </c>
      <c r="D11" s="65">
        <v>3510987</v>
      </c>
      <c r="E11" s="65">
        <v>8556283</v>
      </c>
      <c r="F11" s="65">
        <v>0</v>
      </c>
      <c r="G11" s="65">
        <v>-88513</v>
      </c>
      <c r="H11" s="65">
        <v>7805460</v>
      </c>
      <c r="I11" s="65">
        <v>595081</v>
      </c>
      <c r="J11" s="65"/>
      <c r="K11" s="65"/>
      <c r="L11" s="65">
        <v>554826.03300000005</v>
      </c>
      <c r="N11" s="22">
        <v>2009</v>
      </c>
      <c r="P11" s="65"/>
      <c r="Q11" s="65"/>
      <c r="R11" s="65"/>
      <c r="S11" s="65"/>
      <c r="T11" s="65"/>
      <c r="U11" s="65"/>
      <c r="V11" s="65"/>
      <c r="W11" s="65"/>
      <c r="X11" s="65"/>
      <c r="Y11" s="65"/>
    </row>
    <row r="12" spans="1:25" ht="13" x14ac:dyDescent="0.3">
      <c r="A12" s="22">
        <v>2010</v>
      </c>
      <c r="C12" s="65">
        <v>12156576</v>
      </c>
      <c r="D12" s="65">
        <v>2712017</v>
      </c>
      <c r="E12" s="65">
        <v>7702495</v>
      </c>
      <c r="F12" s="65">
        <v>0</v>
      </c>
      <c r="G12" s="65">
        <v>80812</v>
      </c>
      <c r="H12" s="65">
        <v>7246237</v>
      </c>
      <c r="I12" s="65">
        <v>514269</v>
      </c>
      <c r="J12" s="65"/>
      <c r="K12" s="65"/>
      <c r="L12" s="65">
        <v>522732.76800000004</v>
      </c>
      <c r="N12" s="22">
        <v>2010</v>
      </c>
      <c r="P12" s="65"/>
      <c r="Q12" s="65"/>
      <c r="R12" s="65"/>
      <c r="S12" s="65"/>
      <c r="T12" s="65"/>
      <c r="U12" s="65"/>
      <c r="V12" s="65"/>
      <c r="W12" s="65"/>
      <c r="X12" s="65"/>
      <c r="Y12" s="65"/>
    </row>
    <row r="13" spans="1:25" ht="13" x14ac:dyDescent="0.3">
      <c r="A13" s="22">
        <v>2011</v>
      </c>
      <c r="C13" s="65">
        <v>10940620</v>
      </c>
      <c r="D13" s="65">
        <v>3020020</v>
      </c>
      <c r="E13" s="65">
        <v>7274416</v>
      </c>
      <c r="F13" s="65">
        <v>0</v>
      </c>
      <c r="G13" s="65">
        <v>34203</v>
      </c>
      <c r="H13" s="65">
        <v>6811309</v>
      </c>
      <c r="I13" s="65">
        <v>480066</v>
      </c>
      <c r="J13" s="65"/>
      <c r="K13" s="65"/>
      <c r="L13" s="65">
        <v>470446.66</v>
      </c>
      <c r="N13" s="22">
        <v>2011</v>
      </c>
      <c r="P13" s="65"/>
      <c r="Q13" s="65"/>
      <c r="R13" s="65"/>
      <c r="S13" s="65"/>
      <c r="T13" s="65"/>
      <c r="U13" s="65"/>
      <c r="V13" s="65"/>
      <c r="W13" s="65"/>
      <c r="X13" s="65"/>
      <c r="Y13" s="65"/>
    </row>
    <row r="14" spans="1:25" ht="13" x14ac:dyDescent="0.3">
      <c r="A14" s="22">
        <v>2012</v>
      </c>
      <c r="C14" s="65">
        <v>9979991</v>
      </c>
      <c r="D14" s="65">
        <v>3717678</v>
      </c>
      <c r="E14" s="65">
        <v>6059116</v>
      </c>
      <c r="F14" s="65">
        <v>0</v>
      </c>
      <c r="G14" s="65">
        <v>-206727</v>
      </c>
      <c r="H14" s="65">
        <v>7627594</v>
      </c>
      <c r="I14" s="65">
        <v>686793</v>
      </c>
      <c r="J14" s="65"/>
      <c r="K14" s="65"/>
      <c r="L14" s="65">
        <v>429139.61300000001</v>
      </c>
      <c r="N14" s="22">
        <v>2012</v>
      </c>
      <c r="P14" s="65"/>
      <c r="Q14" s="65"/>
      <c r="R14" s="65"/>
      <c r="S14" s="65"/>
      <c r="T14" s="65"/>
      <c r="U14" s="65"/>
      <c r="V14" s="65"/>
      <c r="W14" s="65"/>
      <c r="X14" s="65"/>
      <c r="Y14" s="65"/>
    </row>
    <row r="15" spans="1:25" ht="13" x14ac:dyDescent="0.3">
      <c r="A15" s="22">
        <v>2013</v>
      </c>
      <c r="C15" s="65">
        <v>8682906</v>
      </c>
      <c r="D15" s="65">
        <v>4669608</v>
      </c>
      <c r="E15" s="65">
        <v>6164533</v>
      </c>
      <c r="F15" s="65">
        <v>0</v>
      </c>
      <c r="G15" s="65">
        <v>110940</v>
      </c>
      <c r="H15" s="65">
        <v>7173295</v>
      </c>
      <c r="I15" s="65">
        <v>575853</v>
      </c>
      <c r="J15" s="65"/>
      <c r="K15" s="22"/>
      <c r="L15" s="65">
        <v>373364.95799999998</v>
      </c>
      <c r="M15" s="65"/>
      <c r="N15" s="22">
        <v>2013</v>
      </c>
      <c r="P15" s="65"/>
      <c r="Q15" s="65"/>
      <c r="R15" s="65"/>
      <c r="S15" s="65"/>
      <c r="T15" s="65"/>
      <c r="U15" s="65"/>
      <c r="V15" s="65"/>
      <c r="W15" s="65"/>
      <c r="X15" s="65"/>
      <c r="Y15" s="65"/>
    </row>
    <row r="16" spans="1:25" ht="13" x14ac:dyDescent="0.3">
      <c r="A16" s="22">
        <v>2014</v>
      </c>
      <c r="C16" s="65">
        <f t="shared" ref="C16:H16" si="0">SUM(C89:C92)</f>
        <v>8130409</v>
      </c>
      <c r="D16" s="65">
        <f t="shared" si="0"/>
        <v>3457460</v>
      </c>
      <c r="E16" s="65">
        <f t="shared" si="0"/>
        <v>4800103</v>
      </c>
      <c r="F16" s="65">
        <f t="shared" si="0"/>
        <v>0</v>
      </c>
      <c r="G16" s="65">
        <f t="shared" si="0"/>
        <v>121108</v>
      </c>
      <c r="H16" s="65">
        <f t="shared" si="0"/>
        <v>6909661</v>
      </c>
      <c r="I16" s="65">
        <f>I92</f>
        <v>454745</v>
      </c>
      <c r="J16" s="65"/>
      <c r="K16" s="22"/>
      <c r="L16" s="65">
        <f t="shared" ref="L16" si="1">SUM(L89:L92)</f>
        <v>349607.58700000006</v>
      </c>
      <c r="N16" s="22">
        <v>2014</v>
      </c>
      <c r="P16" s="65"/>
      <c r="Q16" s="65"/>
      <c r="R16" s="65"/>
      <c r="S16" s="65"/>
      <c r="T16" s="65"/>
      <c r="U16" s="65"/>
      <c r="V16" s="65"/>
      <c r="W16" s="65"/>
      <c r="X16" s="65"/>
      <c r="Y16" s="65"/>
    </row>
    <row r="17" spans="1:25" ht="13" x14ac:dyDescent="0.3">
      <c r="A17" s="22">
        <v>2015</v>
      </c>
      <c r="C17" s="65">
        <f>SUM(C94:C97)</f>
        <v>7689812</v>
      </c>
      <c r="D17" s="65">
        <f t="shared" ref="D17:H17" si="2">SUM(D94:D97)</f>
        <v>4164265</v>
      </c>
      <c r="E17" s="65">
        <f t="shared" si="2"/>
        <v>4523392</v>
      </c>
      <c r="F17" s="65">
        <f t="shared" si="2"/>
        <v>0</v>
      </c>
      <c r="G17" s="65">
        <f t="shared" si="2"/>
        <v>-74730</v>
      </c>
      <c r="H17" s="65">
        <f t="shared" si="2"/>
        <v>7336387</v>
      </c>
      <c r="I17" s="65">
        <f>I97</f>
        <v>529475</v>
      </c>
      <c r="J17" s="65"/>
      <c r="K17" s="22"/>
      <c r="L17" s="65">
        <f t="shared" ref="L17" si="3">SUM(L94:L97)</f>
        <v>330661.91599999997</v>
      </c>
      <c r="N17" s="22">
        <v>2015</v>
      </c>
      <c r="P17" s="65"/>
      <c r="Q17" s="65"/>
      <c r="R17" s="65"/>
      <c r="S17" s="65"/>
      <c r="T17" s="65"/>
      <c r="U17" s="65"/>
      <c r="V17" s="65"/>
      <c r="W17" s="65"/>
      <c r="X17" s="65"/>
      <c r="Y17" s="65"/>
    </row>
    <row r="18" spans="1:25" ht="13" x14ac:dyDescent="0.3">
      <c r="A18" s="22">
        <v>2016</v>
      </c>
      <c r="C18" s="65">
        <f>SUM(C99:C102)</f>
        <v>6924374</v>
      </c>
      <c r="D18" s="65">
        <f t="shared" ref="D18:L18" si="4">SUM(D99:D102)</f>
        <v>3834729</v>
      </c>
      <c r="E18" s="65">
        <f t="shared" si="4"/>
        <v>3877069</v>
      </c>
      <c r="F18" s="65">
        <f t="shared" si="4"/>
        <v>0</v>
      </c>
      <c r="G18" s="65">
        <f t="shared" si="4"/>
        <v>26557</v>
      </c>
      <c r="H18" s="65">
        <f t="shared" si="4"/>
        <v>6994358</v>
      </c>
      <c r="I18" s="65">
        <f>I102</f>
        <v>502918</v>
      </c>
      <c r="J18" s="65"/>
      <c r="K18" s="65"/>
      <c r="L18" s="65">
        <f t="shared" si="4"/>
        <v>297748.08199999999</v>
      </c>
      <c r="N18" s="22">
        <v>2016</v>
      </c>
      <c r="P18" s="65"/>
      <c r="Q18" s="65"/>
      <c r="R18" s="65"/>
      <c r="S18" s="65"/>
      <c r="T18" s="65"/>
      <c r="U18" s="65"/>
      <c r="V18" s="65"/>
      <c r="W18" s="65"/>
      <c r="X18" s="65"/>
      <c r="Y18" s="65"/>
    </row>
    <row r="19" spans="1:25" customFormat="1" ht="13" x14ac:dyDescent="0.3">
      <c r="A19" s="22">
        <v>2017</v>
      </c>
      <c r="C19" s="3">
        <f>SUM(C104:C107)</f>
        <v>6736967</v>
      </c>
      <c r="D19" s="3">
        <f t="shared" ref="D19:H19" si="5">SUM(D104:D107)</f>
        <v>4790769</v>
      </c>
      <c r="E19" s="3">
        <f t="shared" si="5"/>
        <v>4097639</v>
      </c>
      <c r="F19" s="3">
        <f t="shared" si="5"/>
        <v>0</v>
      </c>
      <c r="G19" s="3">
        <f t="shared" si="5"/>
        <v>32070</v>
      </c>
      <c r="H19" s="3">
        <f t="shared" si="5"/>
        <v>7509573</v>
      </c>
      <c r="I19" s="3">
        <f>I107</f>
        <v>470848</v>
      </c>
      <c r="J19" s="3"/>
      <c r="K19" s="65"/>
      <c r="L19" s="3">
        <f>SUM(L104:L107)</f>
        <v>289689.58100000001</v>
      </c>
      <c r="M19" s="57"/>
      <c r="N19" s="22">
        <v>2017</v>
      </c>
      <c r="P19" s="65"/>
      <c r="Q19" s="65"/>
      <c r="R19" s="65"/>
      <c r="S19" s="65"/>
      <c r="T19" s="65"/>
      <c r="U19" s="65"/>
      <c r="V19" s="65"/>
      <c r="W19" s="65"/>
      <c r="X19" s="65"/>
      <c r="Y19" s="65"/>
    </row>
    <row r="20" spans="1:25" customFormat="1" ht="13" x14ac:dyDescent="0.3">
      <c r="A20" s="22">
        <v>2018</v>
      </c>
      <c r="C20" s="3">
        <f>SUM(C109:C112)</f>
        <v>5646862</v>
      </c>
      <c r="D20" s="3">
        <f t="shared" ref="D20:H20" si="6">SUM(D109:D112)</f>
        <v>4862285</v>
      </c>
      <c r="E20" s="3">
        <f t="shared" si="6"/>
        <v>2838745</v>
      </c>
      <c r="F20" s="3">
        <f t="shared" si="6"/>
        <v>0</v>
      </c>
      <c r="G20" s="3">
        <f t="shared" si="6"/>
        <v>-25352</v>
      </c>
      <c r="H20" s="3">
        <f t="shared" si="6"/>
        <v>7552860</v>
      </c>
      <c r="I20" s="3">
        <f>I112</f>
        <v>496200</v>
      </c>
      <c r="J20" s="3"/>
      <c r="K20" s="3"/>
      <c r="L20" s="3">
        <f t="shared" ref="L20" si="7">SUM(L109:L112)</f>
        <v>242815.06599999999</v>
      </c>
      <c r="M20" s="57"/>
      <c r="N20" s="22">
        <v>2018</v>
      </c>
      <c r="P20" s="65"/>
      <c r="Q20" s="65"/>
      <c r="R20" s="65"/>
      <c r="S20" s="65"/>
      <c r="T20" s="65"/>
      <c r="U20" s="65"/>
      <c r="V20" s="65"/>
      <c r="W20" s="65"/>
      <c r="X20" s="65"/>
      <c r="Y20" s="65"/>
    </row>
    <row r="21" spans="1:25" customFormat="1" ht="13" x14ac:dyDescent="0.3">
      <c r="A21" s="22">
        <v>2019</v>
      </c>
      <c r="C21" s="3">
        <f>SUM(C114:C117)</f>
        <v>5017234</v>
      </c>
      <c r="D21" s="3">
        <f t="shared" ref="D21:H21" si="8">SUM(D114:D117)</f>
        <v>5037160</v>
      </c>
      <c r="E21" s="3">
        <f t="shared" si="8"/>
        <v>2301452</v>
      </c>
      <c r="F21" s="3">
        <f t="shared" si="8"/>
        <v>0</v>
      </c>
      <c r="G21" s="3">
        <f t="shared" si="8"/>
        <v>-151053</v>
      </c>
      <c r="H21" s="3">
        <f t="shared" si="8"/>
        <v>7644422</v>
      </c>
      <c r="I21" s="3">
        <f>SUM(I117)</f>
        <v>647253</v>
      </c>
      <c r="J21" s="3"/>
      <c r="K21" s="3"/>
      <c r="L21" s="3">
        <f t="shared" ref="L21" si="9">SUM(L114:L117)</f>
        <v>215741.06200000001</v>
      </c>
      <c r="M21" s="57"/>
      <c r="N21" s="22">
        <v>2019</v>
      </c>
      <c r="P21" s="65"/>
      <c r="Q21" s="65"/>
      <c r="R21" s="65"/>
      <c r="S21" s="65"/>
      <c r="T21" s="65"/>
      <c r="U21" s="65"/>
      <c r="V21" s="65"/>
      <c r="W21" s="65"/>
      <c r="X21" s="65"/>
      <c r="Y21" s="65"/>
    </row>
    <row r="22" spans="1:25" customFormat="1" ht="13" x14ac:dyDescent="0.3">
      <c r="A22" s="22">
        <v>2020</v>
      </c>
      <c r="C22" s="3">
        <f>SUM(C119:C122)</f>
        <v>3520207</v>
      </c>
      <c r="D22" s="3">
        <f t="shared" ref="D22:H22" si="10">SUM(D119:D122)</f>
        <v>4668226</v>
      </c>
      <c r="E22" s="3">
        <f t="shared" si="10"/>
        <v>1089145</v>
      </c>
      <c r="F22" s="3">
        <f t="shared" si="10"/>
        <v>0</v>
      </c>
      <c r="G22" s="3">
        <f t="shared" si="10"/>
        <v>-34190</v>
      </c>
      <c r="H22" s="3">
        <f t="shared" si="10"/>
        <v>7104972</v>
      </c>
      <c r="I22" s="3">
        <f>SUM(I122)</f>
        <v>681443</v>
      </c>
      <c r="J22" s="3"/>
      <c r="K22" s="3"/>
      <c r="L22" s="3">
        <f t="shared" ref="L22" si="11">SUM(L119:L122)</f>
        <v>151368.90099999998</v>
      </c>
      <c r="M22" s="57"/>
      <c r="N22" s="22">
        <v>2020</v>
      </c>
      <c r="P22" s="65"/>
      <c r="Q22" s="65"/>
      <c r="R22" s="65"/>
      <c r="S22" s="65"/>
      <c r="T22" s="65"/>
      <c r="U22" s="65"/>
      <c r="V22" s="65"/>
      <c r="W22" s="65"/>
      <c r="X22" s="65"/>
      <c r="Y22" s="65"/>
    </row>
    <row r="23" spans="1:25" x14ac:dyDescent="0.25">
      <c r="A23" s="32"/>
      <c r="J23" s="65"/>
      <c r="K23" s="65"/>
      <c r="L23" s="65"/>
      <c r="M23" s="65"/>
      <c r="P23" s="65"/>
    </row>
    <row r="24" spans="1:25" ht="13" x14ac:dyDescent="0.3">
      <c r="A24" s="22" t="str">
        <f>'Olieforbrug, TJ'!A24</f>
        <v>Januar - august</v>
      </c>
      <c r="J24" s="65"/>
      <c r="K24" s="65"/>
      <c r="L24" s="65"/>
      <c r="M24" s="65"/>
      <c r="N24" s="22" t="str">
        <f>'Olieforbrug, TJ'!M24</f>
        <v>January -August</v>
      </c>
      <c r="P24" s="65"/>
    </row>
    <row r="25" spans="1:25" ht="13" x14ac:dyDescent="0.3">
      <c r="A25" s="22">
        <f>'Olieforbrug, TJ'!A25</f>
        <v>2005</v>
      </c>
      <c r="C25" s="3">
        <f>SUM(C183:C190)</f>
        <v>12566425</v>
      </c>
      <c r="D25" s="3">
        <f t="shared" ref="D25:H25" si="12">SUM(D183:D190)</f>
        <v>1992901</v>
      </c>
      <c r="E25" s="3">
        <f t="shared" si="12"/>
        <v>9481739</v>
      </c>
      <c r="F25" s="3">
        <f t="shared" si="12"/>
        <v>0</v>
      </c>
      <c r="G25" s="3">
        <f t="shared" si="12"/>
        <v>87977</v>
      </c>
      <c r="H25" s="3">
        <f t="shared" si="12"/>
        <v>5202399</v>
      </c>
      <c r="I25" s="3">
        <f>SUM(I190)</f>
        <v>506435</v>
      </c>
      <c r="J25" s="3"/>
      <c r="K25" s="3"/>
      <c r="L25" s="3">
        <f t="shared" ref="L25" si="13">SUM(L183:L190)</f>
        <v>540356.27500000014</v>
      </c>
      <c r="M25" s="65"/>
      <c r="N25" s="22">
        <f>'Olieforbrug, TJ'!M25</f>
        <v>2005</v>
      </c>
      <c r="P25" s="65"/>
    </row>
    <row r="26" spans="1:25" ht="13" x14ac:dyDescent="0.3">
      <c r="A26" s="22">
        <f>'Olieforbrug, TJ'!A26</f>
        <v>2006</v>
      </c>
      <c r="C26" s="3">
        <f>SUM(C196:C203)</f>
        <v>11417340</v>
      </c>
      <c r="D26" s="3">
        <f t="shared" ref="D26:H26" si="14">SUM(D196:D203)</f>
        <v>1898185</v>
      </c>
      <c r="E26" s="3">
        <f t="shared" si="14"/>
        <v>8079203</v>
      </c>
      <c r="F26" s="3">
        <f t="shared" si="14"/>
        <v>0</v>
      </c>
      <c r="G26" s="3">
        <f t="shared" si="14"/>
        <v>-52597</v>
      </c>
      <c r="H26" s="3">
        <f t="shared" si="14"/>
        <v>5201323</v>
      </c>
      <c r="I26" s="3">
        <f>SUM(I203)</f>
        <v>536389</v>
      </c>
      <c r="J26" s="3"/>
      <c r="K26" s="3"/>
      <c r="L26" s="3">
        <f t="shared" ref="L26" si="15">SUM(L196:L203)</f>
        <v>490945.62</v>
      </c>
      <c r="M26" s="65"/>
      <c r="N26" s="22">
        <f>'Olieforbrug, TJ'!M26</f>
        <v>2006</v>
      </c>
      <c r="P26" s="65"/>
    </row>
    <row r="27" spans="1:25" ht="13" x14ac:dyDescent="0.3">
      <c r="A27" s="22">
        <f>'Olieforbrug, TJ'!A27</f>
        <v>2007</v>
      </c>
      <c r="C27" s="3">
        <f>SUM(C209:C216)</f>
        <v>10133427</v>
      </c>
      <c r="D27" s="3">
        <f t="shared" ref="D27:H27" si="16">SUM(D209:D216)</f>
        <v>1313045</v>
      </c>
      <c r="E27" s="3">
        <f t="shared" si="16"/>
        <v>6529713</v>
      </c>
      <c r="F27" s="3">
        <f t="shared" si="16"/>
        <v>0</v>
      </c>
      <c r="G27" s="3">
        <f t="shared" si="16"/>
        <v>84921</v>
      </c>
      <c r="H27" s="3">
        <f t="shared" si="16"/>
        <v>5008508</v>
      </c>
      <c r="I27" s="3">
        <f>SUM(I216)</f>
        <v>389677</v>
      </c>
      <c r="J27" s="3"/>
      <c r="K27" s="3"/>
      <c r="L27" s="3">
        <f t="shared" ref="L27" si="17">SUM(L209:L216)</f>
        <v>435737.36099999998</v>
      </c>
      <c r="M27" s="65"/>
      <c r="N27" s="22">
        <f>'Olieforbrug, TJ'!M27</f>
        <v>2007</v>
      </c>
      <c r="P27" s="65"/>
    </row>
    <row r="28" spans="1:25" ht="13" x14ac:dyDescent="0.3">
      <c r="A28" s="22">
        <f>'Olieforbrug, TJ'!A28</f>
        <v>2008</v>
      </c>
      <c r="C28" s="3">
        <f>SUM(C222:C229)</f>
        <v>9443799</v>
      </c>
      <c r="D28" s="3">
        <f t="shared" ref="D28:H28" si="18">SUM(D222:D229)</f>
        <v>1443929</v>
      </c>
      <c r="E28" s="3">
        <f t="shared" si="18"/>
        <v>5837019</v>
      </c>
      <c r="F28" s="3">
        <f t="shared" si="18"/>
        <v>0</v>
      </c>
      <c r="G28" s="3">
        <f t="shared" si="18"/>
        <v>56386</v>
      </c>
      <c r="H28" s="3">
        <f t="shared" si="18"/>
        <v>5092974</v>
      </c>
      <c r="I28" s="3">
        <f>SUM(I229)</f>
        <v>458726</v>
      </c>
      <c r="J28" s="3"/>
      <c r="K28" s="3"/>
      <c r="L28" s="3">
        <f t="shared" ref="L28" si="19">SUM(L222:L229)</f>
        <v>406083.35699999996</v>
      </c>
      <c r="M28" s="65"/>
      <c r="N28" s="22">
        <f>'Olieforbrug, TJ'!M28</f>
        <v>2008</v>
      </c>
      <c r="P28" s="65"/>
    </row>
    <row r="29" spans="1:25" ht="13" x14ac:dyDescent="0.3">
      <c r="A29" s="22">
        <f>'Olieforbrug, TJ'!A29</f>
        <v>2009</v>
      </c>
      <c r="C29" s="3">
        <f>SUM(C235:C242)</f>
        <v>8838817</v>
      </c>
      <c r="D29" s="3">
        <f t="shared" ref="D29:H29" si="20">SUM(D235:D242)</f>
        <v>2389819</v>
      </c>
      <c r="E29" s="3">
        <f t="shared" si="20"/>
        <v>5946735</v>
      </c>
      <c r="F29" s="3">
        <f t="shared" si="20"/>
        <v>0</v>
      </c>
      <c r="G29" s="3">
        <f t="shared" si="20"/>
        <v>-54574</v>
      </c>
      <c r="H29" s="3">
        <f t="shared" si="20"/>
        <v>5314324</v>
      </c>
      <c r="I29" s="3">
        <f>SUM(I242)</f>
        <v>561142</v>
      </c>
      <c r="J29" s="3"/>
      <c r="K29" s="3"/>
      <c r="L29" s="3">
        <f t="shared" ref="L29" si="21">SUM(L235:L242)</f>
        <v>380069.13100000005</v>
      </c>
      <c r="M29" s="65"/>
      <c r="N29" s="22">
        <f>'Olieforbrug, TJ'!M29</f>
        <v>2009</v>
      </c>
      <c r="P29" s="65"/>
    </row>
    <row r="30" spans="1:25" ht="13" x14ac:dyDescent="0.3">
      <c r="A30" s="22">
        <f>'Olieforbrug, TJ'!A30</f>
        <v>2010</v>
      </c>
      <c r="C30" s="3">
        <f>SUM(C248:C255)</f>
        <v>7947844</v>
      </c>
      <c r="D30" s="3">
        <f t="shared" ref="D30:H30" si="22">SUM(D248:D255)</f>
        <v>1950670</v>
      </c>
      <c r="E30" s="3">
        <f t="shared" si="22"/>
        <v>4809933</v>
      </c>
      <c r="F30" s="3">
        <f t="shared" si="22"/>
        <v>0</v>
      </c>
      <c r="G30" s="3">
        <f t="shared" si="22"/>
        <v>19467</v>
      </c>
      <c r="H30" s="3">
        <f t="shared" si="22"/>
        <v>5170319</v>
      </c>
      <c r="I30" s="3">
        <f>SUM(I255)</f>
        <v>575614</v>
      </c>
      <c r="J30" s="3"/>
      <c r="K30" s="3"/>
      <c r="L30" s="3">
        <f t="shared" ref="L30" si="23">SUM(L248:L255)</f>
        <v>341757.29200000002</v>
      </c>
      <c r="M30" s="65"/>
      <c r="N30" s="22">
        <f>'Olieforbrug, TJ'!M30</f>
        <v>2010</v>
      </c>
      <c r="P30" s="65"/>
    </row>
    <row r="31" spans="1:25" ht="13" x14ac:dyDescent="0.3">
      <c r="A31" s="22">
        <f>'Olieforbrug, TJ'!A31</f>
        <v>2011</v>
      </c>
      <c r="C31" s="3">
        <f>SUM(C261:C268)</f>
        <v>7471735</v>
      </c>
      <c r="D31" s="3">
        <f t="shared" ref="D31:H31" si="24">SUM(D261:D268)</f>
        <v>2109649</v>
      </c>
      <c r="E31" s="3">
        <f t="shared" si="24"/>
        <v>5009421</v>
      </c>
      <c r="F31" s="3">
        <f t="shared" si="24"/>
        <v>0</v>
      </c>
      <c r="G31" s="3">
        <f t="shared" si="24"/>
        <v>-28797</v>
      </c>
      <c r="H31" s="3">
        <f t="shared" si="24"/>
        <v>4705359</v>
      </c>
      <c r="I31" s="3">
        <f>SUM(I268)</f>
        <v>543066</v>
      </c>
      <c r="J31" s="3"/>
      <c r="K31" s="3"/>
      <c r="L31" s="3">
        <f t="shared" ref="L31" si="25">SUM(L261:L268)</f>
        <v>321284.60499999998</v>
      </c>
      <c r="M31" s="65"/>
      <c r="N31" s="22">
        <f>'Olieforbrug, TJ'!M31</f>
        <v>2011</v>
      </c>
      <c r="P31" s="65"/>
    </row>
    <row r="32" spans="1:25" ht="13" x14ac:dyDescent="0.3">
      <c r="A32" s="22">
        <f>'Olieforbrug, TJ'!A32</f>
        <v>2012</v>
      </c>
      <c r="C32" s="3">
        <f>SUM(C274:C281)</f>
        <v>6775347</v>
      </c>
      <c r="D32" s="3">
        <f t="shared" ref="D32:H32" si="26">SUM(D274:D281)</f>
        <v>2347315</v>
      </c>
      <c r="E32" s="3">
        <f t="shared" si="26"/>
        <v>4230253</v>
      </c>
      <c r="F32" s="3">
        <f t="shared" si="26"/>
        <v>0</v>
      </c>
      <c r="G32" s="3">
        <f t="shared" si="26"/>
        <v>-48135</v>
      </c>
      <c r="H32" s="3">
        <f t="shared" si="26"/>
        <v>4962466</v>
      </c>
      <c r="I32" s="3">
        <f>SUM(I281)</f>
        <v>528201</v>
      </c>
      <c r="J32" s="3"/>
      <c r="K32" s="3"/>
      <c r="L32" s="3">
        <f t="shared" ref="L32" si="27">SUM(L274:L281)</f>
        <v>291339.92100000003</v>
      </c>
      <c r="M32" s="65"/>
      <c r="N32" s="22">
        <f>'Olieforbrug, TJ'!M32</f>
        <v>2012</v>
      </c>
      <c r="P32" s="65"/>
    </row>
    <row r="33" spans="1:16" ht="13" x14ac:dyDescent="0.3">
      <c r="A33" s="22">
        <f>'Olieforbrug, TJ'!A33</f>
        <v>2013</v>
      </c>
      <c r="C33" s="3">
        <f>SUM(C287:C294)</f>
        <v>5969986</v>
      </c>
      <c r="D33" s="3">
        <f t="shared" ref="D33:H33" si="28">SUM(D287:D294)</f>
        <v>3070663</v>
      </c>
      <c r="E33" s="3">
        <f t="shared" si="28"/>
        <v>4360429</v>
      </c>
      <c r="F33" s="3">
        <f t="shared" si="28"/>
        <v>0</v>
      </c>
      <c r="G33" s="3">
        <f t="shared" si="28"/>
        <v>228344</v>
      </c>
      <c r="H33" s="3">
        <f t="shared" si="28"/>
        <v>4773737</v>
      </c>
      <c r="I33" s="3">
        <f>SUM(I294)</f>
        <v>458449</v>
      </c>
      <c r="J33" s="3"/>
      <c r="K33" s="3"/>
      <c r="L33" s="3">
        <f t="shared" ref="L33" si="29">SUM(L287:L294)</f>
        <v>256709.39799999999</v>
      </c>
      <c r="M33" s="65"/>
      <c r="N33" s="22">
        <f>'Olieforbrug, TJ'!M33</f>
        <v>2013</v>
      </c>
      <c r="P33" s="65"/>
    </row>
    <row r="34" spans="1:16" ht="13" x14ac:dyDescent="0.3">
      <c r="A34" s="22">
        <f>'Olieforbrug, TJ'!A34</f>
        <v>2014</v>
      </c>
      <c r="C34" s="3">
        <f>SUM(C300:C307)</f>
        <v>5219378</v>
      </c>
      <c r="D34" s="3">
        <f t="shared" ref="D34:H34" si="30">SUM(D300:D307)</f>
        <v>2406478</v>
      </c>
      <c r="E34" s="3">
        <f t="shared" si="30"/>
        <v>3052000</v>
      </c>
      <c r="F34" s="3">
        <f t="shared" si="30"/>
        <v>0</v>
      </c>
      <c r="G34" s="3">
        <f t="shared" si="30"/>
        <v>81442</v>
      </c>
      <c r="H34" s="3">
        <f t="shared" si="30"/>
        <v>4661180</v>
      </c>
      <c r="I34" s="3">
        <f>SUM(I307)</f>
        <v>494411</v>
      </c>
      <c r="J34" s="3"/>
      <c r="K34" s="3"/>
      <c r="L34" s="3">
        <f t="shared" ref="L34" si="31">SUM(L300:L307)</f>
        <v>224433.25399999999</v>
      </c>
      <c r="M34" s="65"/>
      <c r="N34" s="22">
        <f>'Olieforbrug, TJ'!M34</f>
        <v>2014</v>
      </c>
      <c r="P34" s="65"/>
    </row>
    <row r="35" spans="1:16" ht="13" x14ac:dyDescent="0.3">
      <c r="A35" s="22">
        <f>'Olieforbrug, TJ'!A35</f>
        <v>2015</v>
      </c>
      <c r="C35" s="3">
        <f>SUM(C313:C320)</f>
        <v>5172533</v>
      </c>
      <c r="D35" s="3">
        <f t="shared" ref="D35:H35" si="32">SUM(D313:D320)</f>
        <v>2741946</v>
      </c>
      <c r="E35" s="3">
        <f t="shared" si="32"/>
        <v>2922698</v>
      </c>
      <c r="F35" s="3">
        <f t="shared" si="32"/>
        <v>0</v>
      </c>
      <c r="G35" s="3">
        <f t="shared" si="32"/>
        <v>-26202</v>
      </c>
      <c r="H35" s="3">
        <f t="shared" si="32"/>
        <v>4968313</v>
      </c>
      <c r="I35" s="3">
        <f>SUM(I320)</f>
        <v>480947</v>
      </c>
      <c r="J35" s="3"/>
      <c r="K35" s="3"/>
      <c r="L35" s="3">
        <f t="shared" ref="L35" si="33">SUM(L313:L320)</f>
        <v>222418.91899999999</v>
      </c>
      <c r="M35" s="65"/>
      <c r="N35" s="22">
        <f>'Olieforbrug, TJ'!M35</f>
        <v>2015</v>
      </c>
      <c r="P35" s="65"/>
    </row>
    <row r="36" spans="1:16" ht="13" x14ac:dyDescent="0.3">
      <c r="A36" s="22">
        <f>'Olieforbrug, TJ'!A36</f>
        <v>2016</v>
      </c>
      <c r="C36" s="3">
        <f>SUM(C326:C333)</f>
        <v>4660905</v>
      </c>
      <c r="D36" s="3">
        <f t="shared" ref="D36:H36" si="34">SUM(D326:D333)</f>
        <v>2484658</v>
      </c>
      <c r="E36" s="3">
        <f t="shared" si="34"/>
        <v>2842963</v>
      </c>
      <c r="F36" s="3">
        <f t="shared" si="34"/>
        <v>0</v>
      </c>
      <c r="G36" s="3">
        <f t="shared" si="34"/>
        <v>39544</v>
      </c>
      <c r="H36" s="3">
        <f t="shared" si="34"/>
        <v>4426801</v>
      </c>
      <c r="I36" s="3">
        <f>SUM(I333)</f>
        <v>489931</v>
      </c>
      <c r="J36" s="3"/>
      <c r="K36" s="3"/>
      <c r="L36" s="3">
        <f t="shared" ref="L36" si="35">SUM(L326:L333)</f>
        <v>200418.91499999998</v>
      </c>
      <c r="M36" s="65"/>
      <c r="N36" s="22">
        <f>'Olieforbrug, TJ'!M36</f>
        <v>2016</v>
      </c>
      <c r="P36" s="65"/>
    </row>
    <row r="37" spans="1:16" ht="13" x14ac:dyDescent="0.3">
      <c r="A37" s="22">
        <f>'Olieforbrug, TJ'!A37</f>
        <v>2017</v>
      </c>
      <c r="C37" s="3">
        <f>SUM(C339:C346)</f>
        <v>4533683</v>
      </c>
      <c r="D37" s="3">
        <f t="shared" ref="D37:H37" si="36">SUM(D339:D346)</f>
        <v>3182998</v>
      </c>
      <c r="E37" s="3">
        <f t="shared" si="36"/>
        <v>2541819</v>
      </c>
      <c r="F37" s="3">
        <f t="shared" si="36"/>
        <v>0</v>
      </c>
      <c r="G37" s="3">
        <f t="shared" si="36"/>
        <v>29428</v>
      </c>
      <c r="H37" s="3">
        <f t="shared" si="36"/>
        <v>5252162</v>
      </c>
      <c r="I37" s="3">
        <f>SUM(I346)</f>
        <v>473490</v>
      </c>
      <c r="J37" s="3"/>
      <c r="K37" s="3"/>
      <c r="L37" s="3">
        <f t="shared" ref="L37" si="37">SUM(L339:L346)</f>
        <v>194948.36900000001</v>
      </c>
      <c r="M37" s="65"/>
      <c r="N37" s="22">
        <f>'Olieforbrug, TJ'!M37</f>
        <v>2017</v>
      </c>
      <c r="P37" s="65"/>
    </row>
    <row r="38" spans="1:16" ht="13" x14ac:dyDescent="0.3">
      <c r="A38" s="22">
        <f>'Olieforbrug, TJ'!A38</f>
        <v>2018</v>
      </c>
      <c r="C38" s="3">
        <f>SUM(C352:C359)</f>
        <v>3605945</v>
      </c>
      <c r="D38" s="3">
        <f t="shared" ref="D38:H38" si="38">SUM(D352:D359)</f>
        <v>3536180</v>
      </c>
      <c r="E38" s="3">
        <f t="shared" si="38"/>
        <v>1780833</v>
      </c>
      <c r="F38" s="3">
        <f t="shared" si="38"/>
        <v>0</v>
      </c>
      <c r="G38" s="3">
        <f t="shared" si="38"/>
        <v>-133145</v>
      </c>
      <c r="H38" s="3">
        <f t="shared" si="38"/>
        <v>5120601</v>
      </c>
      <c r="I38" s="3">
        <f>SUM(I359)</f>
        <v>603993</v>
      </c>
      <c r="J38" s="3"/>
      <c r="K38" s="3"/>
      <c r="L38" s="3">
        <f t="shared" ref="L38" si="39">SUM(L352:L359)</f>
        <v>155055.63500000001</v>
      </c>
      <c r="M38" s="65"/>
      <c r="N38" s="22">
        <f>'Olieforbrug, TJ'!M38</f>
        <v>2018</v>
      </c>
      <c r="P38" s="65"/>
    </row>
    <row r="39" spans="1:16" ht="13" x14ac:dyDescent="0.3">
      <c r="A39" s="22">
        <f>'Olieforbrug, TJ'!A39</f>
        <v>2019</v>
      </c>
      <c r="C39" s="3">
        <f>SUM(C365:C372)</f>
        <v>3659761</v>
      </c>
      <c r="D39" s="3">
        <f t="shared" ref="D39:H39" si="40">SUM(D365:D372)</f>
        <v>3259722</v>
      </c>
      <c r="E39" s="3">
        <f t="shared" si="40"/>
        <v>1614857</v>
      </c>
      <c r="F39" s="3">
        <f t="shared" si="40"/>
        <v>0</v>
      </c>
      <c r="G39" s="3">
        <f t="shared" si="40"/>
        <v>-156338</v>
      </c>
      <c r="H39" s="3">
        <f t="shared" si="40"/>
        <v>5173978</v>
      </c>
      <c r="I39" s="3">
        <f>SUM(I372)</f>
        <v>652538</v>
      </c>
      <c r="J39" s="3"/>
      <c r="K39" s="3"/>
      <c r="L39" s="3">
        <f t="shared" ref="L39" si="41">SUM(L365:L372)</f>
        <v>157369.723</v>
      </c>
      <c r="M39" s="65"/>
      <c r="N39" s="22">
        <v>2019</v>
      </c>
      <c r="P39" s="65"/>
    </row>
    <row r="40" spans="1:16" ht="13" x14ac:dyDescent="0.3">
      <c r="A40" s="22">
        <f>'Olieforbrug, TJ'!A40</f>
        <v>2020</v>
      </c>
      <c r="C40" s="3">
        <f>SUM(C378:C385)</f>
        <v>2430734</v>
      </c>
      <c r="D40" s="3">
        <f t="shared" ref="D40:H40" si="42">SUM(D378:D385)</f>
        <v>3162402</v>
      </c>
      <c r="E40" s="3">
        <f t="shared" si="42"/>
        <v>791459</v>
      </c>
      <c r="F40" s="3">
        <f t="shared" si="42"/>
        <v>0</v>
      </c>
      <c r="G40" s="3">
        <f t="shared" si="42"/>
        <v>140681</v>
      </c>
      <c r="H40" s="3">
        <f t="shared" si="42"/>
        <v>4968451</v>
      </c>
      <c r="I40" s="3">
        <f>SUM(I385)</f>
        <v>506572</v>
      </c>
      <c r="J40" s="3"/>
      <c r="K40" s="3"/>
      <c r="L40" s="3">
        <f t="shared" ref="L40" si="43">SUM(L378:L385)</f>
        <v>104521.56200000001</v>
      </c>
      <c r="M40" s="65"/>
      <c r="N40" s="22">
        <v>2020</v>
      </c>
      <c r="O40" s="65"/>
      <c r="P40" s="65"/>
    </row>
    <row r="41" spans="1:16" ht="13" x14ac:dyDescent="0.3">
      <c r="A41" s="22">
        <f>'Olieforbrug, TJ'!A41</f>
        <v>2021</v>
      </c>
      <c r="C41" s="3">
        <f>SUM(C391:C398)</f>
        <v>2064559</v>
      </c>
      <c r="D41" s="3">
        <f t="shared" ref="D41:H41" si="44">SUM(D391:D398)</f>
        <v>3345483</v>
      </c>
      <c r="E41" s="3">
        <f>SUM(E391:E398)</f>
        <v>609681</v>
      </c>
      <c r="F41" s="3">
        <f t="shared" si="44"/>
        <v>0</v>
      </c>
      <c r="G41" s="3">
        <f t="shared" si="44"/>
        <v>227862</v>
      </c>
      <c r="H41" s="3">
        <f t="shared" si="44"/>
        <v>5017797</v>
      </c>
      <c r="I41" s="3">
        <f>SUM(I398)</f>
        <v>453581</v>
      </c>
      <c r="J41" s="3"/>
      <c r="K41" s="3"/>
      <c r="L41" s="3">
        <f t="shared" ref="L41" si="45">SUM(L391:L398)</f>
        <v>88776.036999999997</v>
      </c>
      <c r="M41" s="65"/>
      <c r="N41" s="22">
        <v>2021</v>
      </c>
      <c r="O41" s="65"/>
      <c r="P41" s="65"/>
    </row>
    <row r="42" spans="1:16" ht="13" x14ac:dyDescent="0.3">
      <c r="A42" s="22"/>
      <c r="C42" s="79"/>
      <c r="D42" s="79"/>
      <c r="E42" s="79"/>
      <c r="F42" s="79"/>
      <c r="G42" s="79"/>
      <c r="H42" s="79"/>
      <c r="I42" s="79"/>
      <c r="J42" s="79"/>
      <c r="K42" s="79"/>
      <c r="L42" s="85"/>
      <c r="M42" s="65"/>
      <c r="N42" s="22"/>
    </row>
    <row r="43" spans="1:16" ht="13.5" thickBot="1" x14ac:dyDescent="0.35">
      <c r="A43" s="66"/>
      <c r="C43" s="25"/>
      <c r="D43" s="25"/>
      <c r="E43" s="25"/>
      <c r="F43" s="25"/>
      <c r="G43" s="25"/>
      <c r="H43" s="25"/>
      <c r="I43" s="25"/>
      <c r="L43" s="25"/>
      <c r="N43" s="66"/>
    </row>
    <row r="44" spans="1:16" x14ac:dyDescent="0.25">
      <c r="A44" s="32" t="s">
        <v>40</v>
      </c>
      <c r="C44" s="65">
        <v>4743768</v>
      </c>
      <c r="D44" s="65">
        <v>691120</v>
      </c>
      <c r="E44" s="65">
        <v>3393423</v>
      </c>
      <c r="F44" s="65">
        <v>0</v>
      </c>
      <c r="G44" s="65">
        <v>-33773</v>
      </c>
      <c r="H44" s="65">
        <v>2023486</v>
      </c>
      <c r="I44" s="65">
        <v>628185</v>
      </c>
      <c r="L44" s="65">
        <v>203982.024</v>
      </c>
      <c r="N44" s="26" t="s">
        <v>61</v>
      </c>
    </row>
    <row r="45" spans="1:16" x14ac:dyDescent="0.25">
      <c r="A45" s="32" t="s">
        <v>41</v>
      </c>
      <c r="C45" s="65">
        <v>4713742</v>
      </c>
      <c r="D45" s="65">
        <v>786001</v>
      </c>
      <c r="E45" s="65">
        <v>3915553</v>
      </c>
      <c r="F45" s="65">
        <v>0</v>
      </c>
      <c r="G45" s="65">
        <v>150009</v>
      </c>
      <c r="H45" s="65">
        <v>1748783</v>
      </c>
      <c r="I45" s="65">
        <v>478176</v>
      </c>
      <c r="L45" s="65">
        <v>202690.90600000002</v>
      </c>
      <c r="N45" s="26" t="s">
        <v>62</v>
      </c>
    </row>
    <row r="46" spans="1:16" x14ac:dyDescent="0.25">
      <c r="A46" s="32" t="s">
        <v>42</v>
      </c>
      <c r="C46" s="65">
        <v>4568307</v>
      </c>
      <c r="D46" s="65">
        <v>618134</v>
      </c>
      <c r="E46" s="65">
        <v>3174007</v>
      </c>
      <c r="F46" s="65">
        <v>0</v>
      </c>
      <c r="G46" s="65">
        <v>-34417</v>
      </c>
      <c r="H46" s="65">
        <v>2000900</v>
      </c>
      <c r="I46" s="65">
        <v>512593</v>
      </c>
      <c r="L46" s="65">
        <v>196437.201</v>
      </c>
      <c r="N46" s="26" t="s">
        <v>63</v>
      </c>
    </row>
    <row r="47" spans="1:16" x14ac:dyDescent="0.25">
      <c r="A47" s="32" t="s">
        <v>43</v>
      </c>
      <c r="C47" s="65">
        <v>4491013</v>
      </c>
      <c r="D47" s="65">
        <v>624320</v>
      </c>
      <c r="E47" s="65">
        <v>3143520</v>
      </c>
      <c r="F47" s="65">
        <v>0</v>
      </c>
      <c r="G47" s="65">
        <v>28801</v>
      </c>
      <c r="H47" s="65">
        <v>1951967</v>
      </c>
      <c r="I47" s="65">
        <v>483792</v>
      </c>
      <c r="L47" s="65">
        <v>193113.55900000001</v>
      </c>
      <c r="N47" s="26" t="s">
        <v>64</v>
      </c>
    </row>
    <row r="48" spans="1:16" x14ac:dyDescent="0.25">
      <c r="A48" s="32"/>
      <c r="L48" s="65"/>
    </row>
    <row r="49" spans="1:14" x14ac:dyDescent="0.25">
      <c r="A49" s="32" t="s">
        <v>44</v>
      </c>
      <c r="C49" s="65">
        <v>4281459</v>
      </c>
      <c r="D49" s="65">
        <v>653279</v>
      </c>
      <c r="E49" s="65">
        <v>2988973</v>
      </c>
      <c r="F49" s="65">
        <v>0</v>
      </c>
      <c r="G49" s="65">
        <v>19058</v>
      </c>
      <c r="H49" s="65">
        <v>1960133</v>
      </c>
      <c r="I49" s="65">
        <v>464734</v>
      </c>
      <c r="L49" s="65">
        <v>184102.73699999999</v>
      </c>
      <c r="N49" s="26" t="s">
        <v>81</v>
      </c>
    </row>
    <row r="50" spans="1:14" x14ac:dyDescent="0.25">
      <c r="A50" s="32" t="s">
        <v>45</v>
      </c>
      <c r="C50" s="65">
        <v>4224416</v>
      </c>
      <c r="D50" s="65">
        <v>780144</v>
      </c>
      <c r="E50" s="65">
        <v>3114347</v>
      </c>
      <c r="F50" s="65">
        <v>0</v>
      </c>
      <c r="G50" s="65">
        <v>-61105</v>
      </c>
      <c r="H50" s="65">
        <v>1899836</v>
      </c>
      <c r="I50" s="65">
        <v>525839</v>
      </c>
      <c r="L50" s="65">
        <v>181649.88799999998</v>
      </c>
      <c r="N50" s="26" t="s">
        <v>82</v>
      </c>
    </row>
    <row r="51" spans="1:14" x14ac:dyDescent="0.25">
      <c r="A51" s="32" t="s">
        <v>46</v>
      </c>
      <c r="C51" s="65">
        <v>3997562</v>
      </c>
      <c r="D51" s="65">
        <v>548294</v>
      </c>
      <c r="E51" s="65">
        <v>2626465</v>
      </c>
      <c r="F51" s="65">
        <v>0</v>
      </c>
      <c r="G51" s="65">
        <v>92755</v>
      </c>
      <c r="H51" s="65">
        <v>1953347</v>
      </c>
      <c r="I51" s="65">
        <v>433084</v>
      </c>
      <c r="L51" s="65">
        <v>171895.166</v>
      </c>
      <c r="N51" s="26" t="s">
        <v>83</v>
      </c>
    </row>
    <row r="52" spans="1:14" x14ac:dyDescent="0.25">
      <c r="A52" s="32" t="s">
        <v>47</v>
      </c>
      <c r="C52" s="65">
        <v>4335223</v>
      </c>
      <c r="D52" s="65">
        <v>726675</v>
      </c>
      <c r="E52" s="65">
        <v>2839493</v>
      </c>
      <c r="F52" s="65">
        <v>0</v>
      </c>
      <c r="G52" s="65">
        <v>-41514</v>
      </c>
      <c r="H52" s="65">
        <v>2117789</v>
      </c>
      <c r="I52" s="65">
        <v>474598</v>
      </c>
      <c r="L52" s="65">
        <v>186414.58900000001</v>
      </c>
      <c r="N52" s="26" t="s">
        <v>84</v>
      </c>
    </row>
    <row r="53" spans="1:14" x14ac:dyDescent="0.25">
      <c r="A53" s="32"/>
      <c r="L53" s="65"/>
    </row>
    <row r="54" spans="1:14" x14ac:dyDescent="0.25">
      <c r="A54" s="32" t="s">
        <v>48</v>
      </c>
      <c r="C54" s="65">
        <v>3749676</v>
      </c>
      <c r="D54" s="65">
        <v>648560</v>
      </c>
      <c r="E54" s="65">
        <v>2445478</v>
      </c>
      <c r="F54" s="65">
        <v>0</v>
      </c>
      <c r="G54" s="65">
        <v>2217</v>
      </c>
      <c r="H54" s="65">
        <v>1998519</v>
      </c>
      <c r="I54" s="65">
        <v>472381</v>
      </c>
      <c r="L54" s="65">
        <v>161236.068</v>
      </c>
      <c r="N54" s="26" t="s">
        <v>85</v>
      </c>
    </row>
    <row r="55" spans="1:14" x14ac:dyDescent="0.25">
      <c r="A55" s="32" t="s">
        <v>49</v>
      </c>
      <c r="C55" s="65">
        <v>3803850</v>
      </c>
      <c r="D55" s="65">
        <v>504345</v>
      </c>
      <c r="E55" s="65">
        <v>2570675</v>
      </c>
      <c r="F55" s="65">
        <v>0</v>
      </c>
      <c r="G55" s="65">
        <v>77530</v>
      </c>
      <c r="H55" s="65">
        <v>1742796</v>
      </c>
      <c r="I55" s="65">
        <v>394851</v>
      </c>
      <c r="L55" s="65">
        <v>163565.54999999999</v>
      </c>
      <c r="N55" s="26" t="s">
        <v>86</v>
      </c>
    </row>
    <row r="56" spans="1:14" x14ac:dyDescent="0.25">
      <c r="A56" s="32" t="s">
        <v>50</v>
      </c>
      <c r="C56" s="65">
        <v>3738770</v>
      </c>
      <c r="D56" s="65">
        <v>299394</v>
      </c>
      <c r="E56" s="65">
        <v>2160858</v>
      </c>
      <c r="F56" s="65">
        <v>0</v>
      </c>
      <c r="G56" s="65">
        <v>-43206</v>
      </c>
      <c r="H56" s="65">
        <v>1954897</v>
      </c>
      <c r="I56" s="65">
        <v>438057</v>
      </c>
      <c r="L56" s="65">
        <v>160767.10999999999</v>
      </c>
      <c r="N56" s="26" t="s">
        <v>87</v>
      </c>
    </row>
    <row r="57" spans="1:14" x14ac:dyDescent="0.25">
      <c r="A57" s="32" t="s">
        <v>51</v>
      </c>
      <c r="C57" s="65">
        <v>3876553</v>
      </c>
      <c r="D57" s="65">
        <v>579813</v>
      </c>
      <c r="E57" s="65">
        <v>2225659</v>
      </c>
      <c r="F57" s="65">
        <v>0</v>
      </c>
      <c r="G57" s="65">
        <v>-77055</v>
      </c>
      <c r="H57" s="65">
        <v>2101964</v>
      </c>
      <c r="I57" s="65">
        <v>515112</v>
      </c>
      <c r="L57" s="65">
        <v>166691.77900000001</v>
      </c>
      <c r="N57" s="26" t="s">
        <v>88</v>
      </c>
    </row>
    <row r="58" spans="1:14" x14ac:dyDescent="0.25">
      <c r="A58" s="32"/>
      <c r="L58" s="65"/>
    </row>
    <row r="59" spans="1:14" x14ac:dyDescent="0.25">
      <c r="A59" s="32" t="s">
        <v>52</v>
      </c>
      <c r="C59" s="65">
        <v>3520998</v>
      </c>
      <c r="D59" s="65">
        <v>574158</v>
      </c>
      <c r="E59" s="65">
        <v>2338166</v>
      </c>
      <c r="F59" s="65">
        <v>0</v>
      </c>
      <c r="G59" s="65">
        <v>46155</v>
      </c>
      <c r="H59" s="65">
        <v>1803926</v>
      </c>
      <c r="I59" s="65">
        <v>468957</v>
      </c>
      <c r="L59" s="65">
        <v>151402.91399999999</v>
      </c>
      <c r="N59" s="26" t="s">
        <v>89</v>
      </c>
    </row>
    <row r="60" spans="1:14" x14ac:dyDescent="0.25">
      <c r="A60" s="32" t="s">
        <v>53</v>
      </c>
      <c r="C60" s="65">
        <v>3513335</v>
      </c>
      <c r="D60" s="65">
        <v>577928</v>
      </c>
      <c r="E60" s="65">
        <v>2116303</v>
      </c>
      <c r="F60" s="65">
        <v>0</v>
      </c>
      <c r="G60" s="65">
        <v>-138062</v>
      </c>
      <c r="H60" s="65">
        <v>1873972</v>
      </c>
      <c r="I60" s="65">
        <v>607019</v>
      </c>
      <c r="L60" s="65">
        <v>151073.40500000003</v>
      </c>
      <c r="N60" s="26" t="s">
        <v>90</v>
      </c>
    </row>
    <row r="61" spans="1:14" x14ac:dyDescent="0.25">
      <c r="A61" s="32" t="s">
        <v>54</v>
      </c>
      <c r="C61" s="65">
        <v>3494055</v>
      </c>
      <c r="D61" s="65">
        <v>505872</v>
      </c>
      <c r="E61" s="65">
        <v>2016315</v>
      </c>
      <c r="F61" s="65">
        <v>0</v>
      </c>
      <c r="G61" s="65">
        <v>118035</v>
      </c>
      <c r="H61" s="65">
        <v>2135513</v>
      </c>
      <c r="I61" s="65">
        <v>488984</v>
      </c>
      <c r="L61" s="65">
        <v>150244.36499999999</v>
      </c>
      <c r="N61" s="26" t="s">
        <v>91</v>
      </c>
    </row>
    <row r="62" spans="1:14" x14ac:dyDescent="0.25">
      <c r="A62" s="32" t="s">
        <v>55</v>
      </c>
      <c r="C62" s="65">
        <v>3507079</v>
      </c>
      <c r="D62" s="65">
        <v>706030</v>
      </c>
      <c r="E62" s="65">
        <v>2185619</v>
      </c>
      <c r="F62" s="65">
        <v>0</v>
      </c>
      <c r="G62" s="65">
        <v>-17584</v>
      </c>
      <c r="H62" s="65">
        <v>1968899</v>
      </c>
      <c r="I62" s="65">
        <v>506568</v>
      </c>
      <c r="L62" s="65">
        <v>150804.397</v>
      </c>
      <c r="N62" s="26" t="s">
        <v>92</v>
      </c>
    </row>
    <row r="63" spans="1:14" x14ac:dyDescent="0.25">
      <c r="A63" s="32"/>
      <c r="L63" s="65"/>
    </row>
    <row r="64" spans="1:14" x14ac:dyDescent="0.25">
      <c r="A64" s="32" t="s">
        <v>56</v>
      </c>
      <c r="C64" s="65">
        <v>3408528</v>
      </c>
      <c r="D64" s="65">
        <v>758847</v>
      </c>
      <c r="E64" s="65">
        <v>2017066</v>
      </c>
      <c r="F64" s="65">
        <v>0</v>
      </c>
      <c r="G64" s="65">
        <v>-8785</v>
      </c>
      <c r="H64" s="65">
        <v>2122139</v>
      </c>
      <c r="I64" s="65">
        <v>515353</v>
      </c>
      <c r="L64" s="65">
        <v>146566.704</v>
      </c>
      <c r="N64" s="26" t="s">
        <v>93</v>
      </c>
    </row>
    <row r="65" spans="1:14" x14ac:dyDescent="0.25">
      <c r="A65" s="32" t="s">
        <v>57</v>
      </c>
      <c r="C65" s="65">
        <v>3256998</v>
      </c>
      <c r="D65" s="65">
        <v>948645</v>
      </c>
      <c r="E65" s="65">
        <v>2252852</v>
      </c>
      <c r="F65" s="65">
        <v>0</v>
      </c>
      <c r="G65" s="65">
        <v>-3719</v>
      </c>
      <c r="H65" s="65">
        <v>1972941</v>
      </c>
      <c r="I65" s="65">
        <v>519072</v>
      </c>
      <c r="L65" s="65">
        <v>140050.91399999999</v>
      </c>
      <c r="N65" s="26" t="s">
        <v>94</v>
      </c>
    </row>
    <row r="66" spans="1:14" x14ac:dyDescent="0.25">
      <c r="A66" s="32" t="s">
        <v>58</v>
      </c>
      <c r="C66" s="65">
        <v>3302342</v>
      </c>
      <c r="D66" s="65">
        <v>999796</v>
      </c>
      <c r="E66" s="65">
        <v>2551542</v>
      </c>
      <c r="F66" s="65">
        <v>0</v>
      </c>
      <c r="G66" s="65">
        <v>27745</v>
      </c>
      <c r="H66" s="65">
        <v>1795062</v>
      </c>
      <c r="I66" s="65">
        <v>491327</v>
      </c>
      <c r="L66" s="65">
        <v>142000.70600000001</v>
      </c>
      <c r="N66" s="26" t="s">
        <v>95</v>
      </c>
    </row>
    <row r="67" spans="1:14" x14ac:dyDescent="0.25">
      <c r="A67" s="32" t="s">
        <v>96</v>
      </c>
      <c r="C67" s="65">
        <v>2935063</v>
      </c>
      <c r="D67" s="65">
        <v>803699</v>
      </c>
      <c r="E67" s="65">
        <v>1734823</v>
      </c>
      <c r="F67" s="65">
        <v>0</v>
      </c>
      <c r="G67" s="65">
        <v>-103754</v>
      </c>
      <c r="H67" s="65">
        <v>1915318</v>
      </c>
      <c r="I67" s="65">
        <v>595081</v>
      </c>
      <c r="L67" s="65">
        <v>126207.709</v>
      </c>
      <c r="N67" s="26" t="s">
        <v>97</v>
      </c>
    </row>
    <row r="68" spans="1:14" x14ac:dyDescent="0.25">
      <c r="A68" s="32"/>
      <c r="L68" s="65"/>
      <c r="N68" s="26"/>
    </row>
    <row r="69" spans="1:14" x14ac:dyDescent="0.25">
      <c r="A69" s="32" t="s">
        <v>98</v>
      </c>
      <c r="C69" s="65">
        <v>3045217</v>
      </c>
      <c r="D69" s="65">
        <v>633609</v>
      </c>
      <c r="E69" s="65">
        <v>1796873</v>
      </c>
      <c r="F69" s="65">
        <v>0</v>
      </c>
      <c r="G69" s="65">
        <v>-4441</v>
      </c>
      <c r="H69" s="65">
        <v>1950613</v>
      </c>
      <c r="I69" s="65">
        <v>599522</v>
      </c>
      <c r="L69" s="65">
        <v>130944.33100000001</v>
      </c>
      <c r="N69" s="26" t="s">
        <v>99</v>
      </c>
    </row>
    <row r="70" spans="1:14" x14ac:dyDescent="0.25">
      <c r="A70" s="32" t="s">
        <v>114</v>
      </c>
      <c r="C70" s="65">
        <v>3082818</v>
      </c>
      <c r="D70" s="65">
        <v>794924</v>
      </c>
      <c r="E70" s="65">
        <v>1919476</v>
      </c>
      <c r="F70" s="65">
        <v>0</v>
      </c>
      <c r="G70" s="65">
        <v>-12270</v>
      </c>
      <c r="H70" s="65">
        <v>1956200</v>
      </c>
      <c r="I70" s="65">
        <v>611792</v>
      </c>
      <c r="J70" s="65"/>
      <c r="K70" s="65"/>
      <c r="L70" s="65">
        <v>132561.174</v>
      </c>
      <c r="N70" s="26" t="s">
        <v>126</v>
      </c>
    </row>
    <row r="71" spans="1:14" x14ac:dyDescent="0.25">
      <c r="A71" s="32" t="s">
        <v>127</v>
      </c>
      <c r="C71" s="65">
        <v>2833534</v>
      </c>
      <c r="D71" s="65">
        <v>643070</v>
      </c>
      <c r="E71" s="65">
        <v>1837980</v>
      </c>
      <c r="F71" s="65">
        <v>0</v>
      </c>
      <c r="G71" s="65">
        <v>132285</v>
      </c>
      <c r="H71" s="65">
        <v>1734775</v>
      </c>
      <c r="I71" s="65">
        <v>479507</v>
      </c>
      <c r="J71" s="65"/>
      <c r="K71" s="65"/>
      <c r="L71" s="65">
        <v>121841.962</v>
      </c>
      <c r="N71" s="26" t="s">
        <v>128</v>
      </c>
    </row>
    <row r="72" spans="1:14" x14ac:dyDescent="0.25">
      <c r="A72" s="32" t="s">
        <v>132</v>
      </c>
      <c r="C72" s="65">
        <v>3195007</v>
      </c>
      <c r="D72" s="65">
        <v>640414</v>
      </c>
      <c r="E72" s="65">
        <v>2148166</v>
      </c>
      <c r="F72" s="65">
        <v>0</v>
      </c>
      <c r="G72" s="65">
        <v>-34762</v>
      </c>
      <c r="H72" s="65">
        <v>1604649</v>
      </c>
      <c r="I72" s="65">
        <v>514269</v>
      </c>
      <c r="J72" s="65"/>
      <c r="K72" s="65"/>
      <c r="L72" s="65">
        <v>137385.30100000001</v>
      </c>
      <c r="N72" s="26" t="s">
        <v>133</v>
      </c>
    </row>
    <row r="73" spans="1:14" x14ac:dyDescent="0.25">
      <c r="A73" s="32"/>
      <c r="J73" s="65"/>
      <c r="K73" s="65"/>
      <c r="L73" s="65"/>
      <c r="N73" s="26"/>
    </row>
    <row r="74" spans="1:14" x14ac:dyDescent="0.25">
      <c r="A74" s="32" t="s">
        <v>134</v>
      </c>
      <c r="C74" s="65">
        <v>2742149</v>
      </c>
      <c r="D74" s="65">
        <v>519294</v>
      </c>
      <c r="E74" s="65">
        <v>1769174</v>
      </c>
      <c r="F74" s="65">
        <v>0</v>
      </c>
      <c r="G74" s="65">
        <v>88798</v>
      </c>
      <c r="H74" s="65">
        <v>1661984</v>
      </c>
      <c r="I74" s="65">
        <v>425471</v>
      </c>
      <c r="J74" s="65"/>
      <c r="K74" s="65"/>
      <c r="L74" s="65">
        <v>117912.40700000001</v>
      </c>
      <c r="N74" s="26" t="s">
        <v>135</v>
      </c>
    </row>
    <row r="75" spans="1:14" x14ac:dyDescent="0.25">
      <c r="A75" s="32" t="s">
        <v>139</v>
      </c>
      <c r="C75" s="65">
        <v>2886756</v>
      </c>
      <c r="D75" s="65">
        <v>966114</v>
      </c>
      <c r="E75" s="65">
        <v>2039358</v>
      </c>
      <c r="F75" s="65">
        <v>0</v>
      </c>
      <c r="G75" s="65">
        <v>-102848</v>
      </c>
      <c r="H75" s="65">
        <v>1773866</v>
      </c>
      <c r="I75" s="65">
        <v>528319</v>
      </c>
      <c r="J75" s="65"/>
      <c r="K75" s="65"/>
      <c r="L75" s="65">
        <v>124130.508</v>
      </c>
      <c r="N75" s="26" t="s">
        <v>140</v>
      </c>
    </row>
    <row r="76" spans="1:14" x14ac:dyDescent="0.25">
      <c r="A76" s="32" t="s">
        <v>141</v>
      </c>
      <c r="C76" s="65">
        <v>2704102</v>
      </c>
      <c r="D76" s="65">
        <v>959491</v>
      </c>
      <c r="E76" s="65">
        <v>1807857</v>
      </c>
      <c r="F76" s="65">
        <v>0</v>
      </c>
      <c r="G76" s="65">
        <v>-21714</v>
      </c>
      <c r="H76" s="65">
        <v>1818227</v>
      </c>
      <c r="I76" s="65">
        <v>550033</v>
      </c>
      <c r="J76" s="65"/>
      <c r="K76" s="65"/>
      <c r="L76" s="65">
        <v>116276.386</v>
      </c>
      <c r="N76" s="26" t="s">
        <v>142</v>
      </c>
    </row>
    <row r="77" spans="1:14" x14ac:dyDescent="0.25">
      <c r="A77" s="32" t="s">
        <v>151</v>
      </c>
      <c r="C77" s="65">
        <v>2607613</v>
      </c>
      <c r="D77" s="65">
        <v>575121</v>
      </c>
      <c r="E77" s="65">
        <v>1658027</v>
      </c>
      <c r="F77" s="65">
        <v>0</v>
      </c>
      <c r="G77" s="65">
        <v>69967</v>
      </c>
      <c r="H77" s="65">
        <v>1557232</v>
      </c>
      <c r="I77" s="65">
        <v>480066</v>
      </c>
      <c r="J77" s="65"/>
      <c r="K77" s="65"/>
      <c r="L77" s="65">
        <v>112127.359</v>
      </c>
      <c r="N77" s="26" t="s">
        <v>152</v>
      </c>
    </row>
    <row r="78" spans="1:14" x14ac:dyDescent="0.25">
      <c r="A78" s="32"/>
      <c r="J78" s="65"/>
      <c r="K78" s="65"/>
      <c r="L78" s="65"/>
      <c r="N78" s="26"/>
    </row>
    <row r="79" spans="1:14" x14ac:dyDescent="0.25">
      <c r="A79" s="32" t="s">
        <v>156</v>
      </c>
      <c r="C79" s="65">
        <v>2509455</v>
      </c>
      <c r="D79" s="65">
        <v>917386</v>
      </c>
      <c r="E79" s="65">
        <v>1586169</v>
      </c>
      <c r="F79" s="65">
        <v>0</v>
      </c>
      <c r="G79" s="65">
        <v>-65516</v>
      </c>
      <c r="H79" s="65">
        <v>1837160</v>
      </c>
      <c r="I79" s="65">
        <v>545582</v>
      </c>
      <c r="J79" s="65"/>
      <c r="K79" s="65"/>
      <c r="L79" s="65">
        <v>107906.565</v>
      </c>
      <c r="N79" s="26" t="s">
        <v>157</v>
      </c>
    </row>
    <row r="80" spans="1:14" x14ac:dyDescent="0.25">
      <c r="A80" s="32" t="s">
        <v>159</v>
      </c>
      <c r="C80" s="65">
        <v>2592596</v>
      </c>
      <c r="D80" s="65">
        <v>758613</v>
      </c>
      <c r="E80" s="65">
        <v>1549672</v>
      </c>
      <c r="F80" s="65">
        <v>0</v>
      </c>
      <c r="G80" s="65">
        <v>-52505</v>
      </c>
      <c r="H80" s="65">
        <v>1759849</v>
      </c>
      <c r="I80" s="65">
        <v>598087</v>
      </c>
      <c r="J80" s="65"/>
      <c r="K80" s="65"/>
      <c r="L80" s="65">
        <v>111481.628</v>
      </c>
      <c r="N80" s="26" t="s">
        <v>160</v>
      </c>
    </row>
    <row r="81" spans="1:14" x14ac:dyDescent="0.25">
      <c r="A81" s="32" t="s">
        <v>161</v>
      </c>
      <c r="C81" s="65">
        <v>2396942</v>
      </c>
      <c r="D81" s="65">
        <v>859612</v>
      </c>
      <c r="E81" s="65">
        <v>1319106</v>
      </c>
      <c r="F81" s="65">
        <v>0</v>
      </c>
      <c r="G81" s="65">
        <v>-26899</v>
      </c>
      <c r="H81" s="65">
        <v>1952173</v>
      </c>
      <c r="I81" s="65">
        <v>624986</v>
      </c>
      <c r="J81" s="65"/>
      <c r="K81" s="65"/>
      <c r="L81" s="65">
        <v>103068.50599999999</v>
      </c>
      <c r="N81" s="26" t="s">
        <v>162</v>
      </c>
    </row>
    <row r="82" spans="1:14" x14ac:dyDescent="0.25">
      <c r="A82" s="32" t="s">
        <v>163</v>
      </c>
      <c r="C82" s="65">
        <v>2480998</v>
      </c>
      <c r="D82" s="65">
        <v>1182067</v>
      </c>
      <c r="E82" s="65">
        <v>1604169</v>
      </c>
      <c r="F82" s="65">
        <v>0</v>
      </c>
      <c r="G82" s="65">
        <v>-61807</v>
      </c>
      <c r="H82" s="65">
        <v>2078412</v>
      </c>
      <c r="I82" s="65">
        <v>686793</v>
      </c>
      <c r="J82" s="65"/>
      <c r="K82" s="65"/>
      <c r="L82" s="65">
        <v>106682.914</v>
      </c>
      <c r="N82" s="26" t="s">
        <v>164</v>
      </c>
    </row>
    <row r="83" spans="1:14" x14ac:dyDescent="0.25">
      <c r="A83" s="32"/>
      <c r="J83" s="65"/>
      <c r="K83" s="65"/>
      <c r="L83" s="65"/>
      <c r="N83" s="26"/>
    </row>
    <row r="84" spans="1:14" x14ac:dyDescent="0.25">
      <c r="A84" s="32" t="s">
        <v>165</v>
      </c>
      <c r="C84" s="65">
        <v>2347845</v>
      </c>
      <c r="D84" s="65">
        <v>1130058</v>
      </c>
      <c r="E84" s="65">
        <v>1875100</v>
      </c>
      <c r="F84" s="65">
        <v>0</v>
      </c>
      <c r="G84" s="65">
        <v>245009</v>
      </c>
      <c r="H84" s="65">
        <v>1703469</v>
      </c>
      <c r="I84" s="65">
        <v>441784</v>
      </c>
      <c r="J84" s="65"/>
      <c r="K84" s="65"/>
      <c r="L84" s="65">
        <v>100957.33499999999</v>
      </c>
      <c r="M84" s="65"/>
      <c r="N84" s="26" t="s">
        <v>166</v>
      </c>
    </row>
    <row r="85" spans="1:14" x14ac:dyDescent="0.25">
      <c r="A85" s="32" t="s">
        <v>167</v>
      </c>
      <c r="C85" s="65">
        <v>2202371</v>
      </c>
      <c r="D85" s="65">
        <v>1126146</v>
      </c>
      <c r="E85" s="65">
        <v>1395318</v>
      </c>
      <c r="F85" s="65">
        <v>0</v>
      </c>
      <c r="G85" s="65">
        <v>-19568</v>
      </c>
      <c r="H85" s="65">
        <v>1923300</v>
      </c>
      <c r="I85" s="65">
        <v>461352</v>
      </c>
      <c r="J85" s="65"/>
      <c r="K85" s="65"/>
      <c r="L85" s="65">
        <v>94701.953000000009</v>
      </c>
      <c r="M85" s="65"/>
      <c r="N85" s="26" t="s">
        <v>168</v>
      </c>
    </row>
    <row r="86" spans="1:14" x14ac:dyDescent="0.25">
      <c r="A86" s="32" t="s">
        <v>169</v>
      </c>
      <c r="C86" s="65">
        <v>2055028</v>
      </c>
      <c r="D86" s="65">
        <v>1363659</v>
      </c>
      <c r="E86" s="65">
        <v>1601201</v>
      </c>
      <c r="F86" s="65">
        <v>0</v>
      </c>
      <c r="G86" s="65">
        <v>-131155</v>
      </c>
      <c r="H86" s="65">
        <v>1687234</v>
      </c>
      <c r="I86" s="65">
        <v>592507</v>
      </c>
      <c r="J86" s="65"/>
      <c r="K86" s="65"/>
      <c r="L86" s="65">
        <v>88366.203999999998</v>
      </c>
      <c r="M86" s="65"/>
      <c r="N86" s="26" t="s">
        <v>170</v>
      </c>
    </row>
    <row r="87" spans="1:14" x14ac:dyDescent="0.25">
      <c r="A87" s="32" t="s">
        <v>171</v>
      </c>
      <c r="C87" s="65">
        <v>2077662</v>
      </c>
      <c r="D87" s="65">
        <v>1049745</v>
      </c>
      <c r="E87" s="65">
        <v>1292914</v>
      </c>
      <c r="F87" s="65">
        <v>0</v>
      </c>
      <c r="G87" s="65">
        <v>16654</v>
      </c>
      <c r="H87" s="65">
        <v>1859292</v>
      </c>
      <c r="I87" s="65">
        <v>575853</v>
      </c>
      <c r="J87" s="65"/>
      <c r="L87" s="65">
        <v>89339.466</v>
      </c>
      <c r="M87" s="65"/>
      <c r="N87" s="26" t="s">
        <v>172</v>
      </c>
    </row>
    <row r="88" spans="1:14" x14ac:dyDescent="0.25">
      <c r="A88" s="32"/>
      <c r="J88" s="65"/>
      <c r="K88" s="65"/>
      <c r="L88" s="65"/>
      <c r="M88" s="26"/>
    </row>
    <row r="89" spans="1:14" x14ac:dyDescent="0.25">
      <c r="A89" s="32" t="s">
        <v>173</v>
      </c>
      <c r="C89" s="65">
        <f>SUM(C300:C302)</f>
        <v>2002692</v>
      </c>
      <c r="D89" s="65">
        <f t="shared" ref="D89:H89" si="46">SUM(D300:D302)</f>
        <v>763876</v>
      </c>
      <c r="E89" s="65">
        <f t="shared" si="46"/>
        <v>1230512</v>
      </c>
      <c r="F89" s="65">
        <f t="shared" si="46"/>
        <v>0</v>
      </c>
      <c r="G89" s="65">
        <f t="shared" si="46"/>
        <v>163224</v>
      </c>
      <c r="H89" s="65">
        <f t="shared" si="46"/>
        <v>1698931</v>
      </c>
      <c r="I89" s="65">
        <f>I302</f>
        <v>412629</v>
      </c>
      <c r="J89" s="65"/>
      <c r="K89" s="65"/>
      <c r="L89" s="65">
        <f>SUM(L300:L302)</f>
        <v>86115.756000000008</v>
      </c>
      <c r="N89" s="26" t="s">
        <v>174</v>
      </c>
    </row>
    <row r="90" spans="1:14" x14ac:dyDescent="0.25">
      <c r="A90" s="32" t="s">
        <v>175</v>
      </c>
      <c r="C90" s="65">
        <f>SUM(C303:C305)</f>
        <v>1820628</v>
      </c>
      <c r="D90" s="65">
        <f t="shared" ref="D90:H90" si="47">SUM(D303:D305)</f>
        <v>1045058</v>
      </c>
      <c r="E90" s="65">
        <f t="shared" si="47"/>
        <v>1009994</v>
      </c>
      <c r="F90" s="65">
        <f t="shared" si="47"/>
        <v>0</v>
      </c>
      <c r="G90" s="65">
        <f t="shared" si="47"/>
        <v>-85845</v>
      </c>
      <c r="H90" s="65">
        <f t="shared" si="47"/>
        <v>1775972</v>
      </c>
      <c r="I90" s="65">
        <f>I305</f>
        <v>498474</v>
      </c>
      <c r="J90" s="65"/>
      <c r="L90" s="65">
        <f>SUM(L303:L305)</f>
        <v>78287.004000000001</v>
      </c>
      <c r="M90" s="65"/>
      <c r="N90" s="26" t="s">
        <v>176</v>
      </c>
    </row>
    <row r="91" spans="1:14" x14ac:dyDescent="0.25">
      <c r="A91" s="32" t="s">
        <v>177</v>
      </c>
      <c r="C91" s="65">
        <f>SUM(C306:C308)</f>
        <v>2058696</v>
      </c>
      <c r="D91" s="65">
        <f t="shared" ref="D91:H91" si="48">SUM(D306:D308)</f>
        <v>746067</v>
      </c>
      <c r="E91" s="65">
        <f t="shared" si="48"/>
        <v>1122648</v>
      </c>
      <c r="F91" s="65">
        <f t="shared" si="48"/>
        <v>0</v>
      </c>
      <c r="G91" s="65">
        <f t="shared" si="48"/>
        <v>87042</v>
      </c>
      <c r="H91" s="65">
        <f t="shared" si="48"/>
        <v>1768060</v>
      </c>
      <c r="I91" s="65">
        <f>I308</f>
        <v>411432</v>
      </c>
      <c r="J91" s="65"/>
      <c r="L91" s="65">
        <f>SUM(L306:L308)</f>
        <v>88523.928</v>
      </c>
      <c r="M91" s="65"/>
      <c r="N91" s="26" t="s">
        <v>178</v>
      </c>
    </row>
    <row r="92" spans="1:14" x14ac:dyDescent="0.25">
      <c r="A92" s="32" t="s">
        <v>179</v>
      </c>
      <c r="C92" s="65">
        <f>SUM(C309:C311)</f>
        <v>2248393</v>
      </c>
      <c r="D92" s="65">
        <f t="shared" ref="D92:H92" si="49">SUM(D309:D311)</f>
        <v>902459</v>
      </c>
      <c r="E92" s="65">
        <f t="shared" si="49"/>
        <v>1436949</v>
      </c>
      <c r="F92" s="65">
        <f t="shared" si="49"/>
        <v>0</v>
      </c>
      <c r="G92" s="65">
        <f t="shared" si="49"/>
        <v>-43313</v>
      </c>
      <c r="H92" s="65">
        <f t="shared" si="49"/>
        <v>1666698</v>
      </c>
      <c r="I92" s="65">
        <f>I311</f>
        <v>454745</v>
      </c>
      <c r="J92" s="65"/>
      <c r="L92" s="65">
        <f>SUM(L309:L311)</f>
        <v>96680.899000000005</v>
      </c>
      <c r="M92" s="65"/>
      <c r="N92" s="26" t="s">
        <v>180</v>
      </c>
    </row>
    <row r="93" spans="1:14" x14ac:dyDescent="0.25">
      <c r="A93" s="32"/>
      <c r="J93" s="65"/>
      <c r="L93" s="65"/>
      <c r="M93" s="65"/>
      <c r="N93" s="26"/>
    </row>
    <row r="94" spans="1:14" x14ac:dyDescent="0.25">
      <c r="A94" s="32" t="s">
        <v>181</v>
      </c>
      <c r="C94" s="3">
        <f>SUM(C313:C315)</f>
        <v>1909078</v>
      </c>
      <c r="D94" s="3">
        <f t="shared" ref="D94:G94" si="50">SUM(D313:D315)</f>
        <v>909397</v>
      </c>
      <c r="E94" s="3">
        <f t="shared" si="50"/>
        <v>974736</v>
      </c>
      <c r="F94" s="3">
        <f t="shared" si="50"/>
        <v>0</v>
      </c>
      <c r="G94" s="3">
        <f t="shared" si="50"/>
        <v>-36821</v>
      </c>
      <c r="H94" s="3">
        <f>SUM(H313:H315)</f>
        <v>1802366</v>
      </c>
      <c r="I94" s="3">
        <f>I315</f>
        <v>491566</v>
      </c>
      <c r="J94" s="3"/>
      <c r="L94" s="3">
        <f>SUM(L313:L315)</f>
        <v>82090.353999999992</v>
      </c>
      <c r="M94" s="65"/>
      <c r="N94" s="26" t="s">
        <v>185</v>
      </c>
    </row>
    <row r="95" spans="1:14" x14ac:dyDescent="0.25">
      <c r="A95" s="32" t="s">
        <v>182</v>
      </c>
      <c r="C95" s="3">
        <f>SUM(C316:C318)</f>
        <v>1960204</v>
      </c>
      <c r="D95" s="3">
        <f t="shared" ref="D95:H95" si="51">SUM(D316:D318)</f>
        <v>1075984</v>
      </c>
      <c r="E95" s="3">
        <f t="shared" si="51"/>
        <v>1240974</v>
      </c>
      <c r="F95" s="3">
        <f t="shared" si="51"/>
        <v>0</v>
      </c>
      <c r="G95" s="3">
        <f t="shared" si="51"/>
        <v>52529</v>
      </c>
      <c r="H95" s="3">
        <f t="shared" si="51"/>
        <v>1854747</v>
      </c>
      <c r="I95" s="3">
        <f>I318</f>
        <v>439037</v>
      </c>
      <c r="J95" s="3"/>
      <c r="L95" s="3">
        <f t="shared" ref="L95" si="52">SUM(L316:L318)</f>
        <v>84288.771999999997</v>
      </c>
      <c r="M95" s="65"/>
      <c r="N95" s="26" t="s">
        <v>186</v>
      </c>
    </row>
    <row r="96" spans="1:14" x14ac:dyDescent="0.25">
      <c r="A96" s="32" t="s">
        <v>183</v>
      </c>
      <c r="C96" s="3">
        <f>SUM(C319:C321)</f>
        <v>1931717</v>
      </c>
      <c r="D96" s="3">
        <f t="shared" ref="D96:H96" si="53">SUM(D319:D321)</f>
        <v>1171409</v>
      </c>
      <c r="E96" s="3">
        <f t="shared" si="53"/>
        <v>1338986</v>
      </c>
      <c r="F96" s="3">
        <f t="shared" si="53"/>
        <v>0</v>
      </c>
      <c r="G96" s="3">
        <f t="shared" si="53"/>
        <v>-87781</v>
      </c>
      <c r="H96" s="3">
        <f t="shared" si="53"/>
        <v>1758217</v>
      </c>
      <c r="I96" s="3">
        <f>I321</f>
        <v>526818</v>
      </c>
      <c r="J96" s="3"/>
      <c r="L96" s="3">
        <f>SUM(L319:L321)</f>
        <v>83063.831000000006</v>
      </c>
      <c r="M96" s="65"/>
      <c r="N96" s="26" t="s">
        <v>187</v>
      </c>
    </row>
    <row r="97" spans="1:14" x14ac:dyDescent="0.25">
      <c r="A97" s="32" t="s">
        <v>184</v>
      </c>
      <c r="C97" s="3">
        <f>SUM(C322:C324)</f>
        <v>1888813</v>
      </c>
      <c r="D97" s="3">
        <f t="shared" ref="D97:H97" si="54">SUM(D322:D324)</f>
        <v>1007475</v>
      </c>
      <c r="E97" s="3">
        <f t="shared" si="54"/>
        <v>968696</v>
      </c>
      <c r="F97" s="3">
        <f t="shared" si="54"/>
        <v>0</v>
      </c>
      <c r="G97" s="3">
        <f t="shared" si="54"/>
        <v>-2657</v>
      </c>
      <c r="H97" s="3">
        <f t="shared" si="54"/>
        <v>1921057</v>
      </c>
      <c r="I97" s="3">
        <f>I324</f>
        <v>529475</v>
      </c>
      <c r="J97" s="65"/>
      <c r="L97" s="3">
        <f t="shared" ref="L97" si="55">SUM(L322:L324)</f>
        <v>81218.959000000003</v>
      </c>
      <c r="M97" s="65"/>
      <c r="N97" s="26" t="s">
        <v>188</v>
      </c>
    </row>
    <row r="98" spans="1:14" x14ac:dyDescent="0.25">
      <c r="A98" s="32"/>
      <c r="C98" s="3"/>
      <c r="D98" s="3"/>
      <c r="E98" s="3"/>
      <c r="F98" s="3"/>
      <c r="G98" s="3"/>
      <c r="H98" s="3"/>
      <c r="I98" s="3"/>
      <c r="J98" s="65"/>
      <c r="L98" s="3"/>
      <c r="M98" s="65"/>
      <c r="N98" s="26"/>
    </row>
    <row r="99" spans="1:14" x14ac:dyDescent="0.25">
      <c r="A99" s="32" t="s">
        <v>193</v>
      </c>
      <c r="C99" s="3">
        <f>SUM(C326:C328)</f>
        <v>1629047</v>
      </c>
      <c r="D99" s="3">
        <f t="shared" ref="D99:H99" si="56">SUM(D326:D328)</f>
        <v>1027931</v>
      </c>
      <c r="E99" s="3">
        <f t="shared" si="56"/>
        <v>897199</v>
      </c>
      <c r="F99" s="3">
        <f t="shared" si="56"/>
        <v>0</v>
      </c>
      <c r="G99" s="3">
        <f t="shared" si="56"/>
        <v>68410</v>
      </c>
      <c r="H99" s="3">
        <f t="shared" si="56"/>
        <v>1914790</v>
      </c>
      <c r="I99" s="3">
        <f>I328</f>
        <v>461065</v>
      </c>
      <c r="J99" s="65"/>
      <c r="L99" s="3">
        <f>SUM(L326:L328)</f>
        <v>70049.021000000008</v>
      </c>
      <c r="M99" s="65"/>
      <c r="N99" s="26" t="s">
        <v>189</v>
      </c>
    </row>
    <row r="100" spans="1:14" x14ac:dyDescent="0.25">
      <c r="A100" s="32" t="s">
        <v>194</v>
      </c>
      <c r="C100" s="3">
        <f>SUM(C329:C331)</f>
        <v>1820402</v>
      </c>
      <c r="D100" s="3">
        <f t="shared" ref="D100:H100" si="57">SUM(D329:D331)</f>
        <v>538481</v>
      </c>
      <c r="E100" s="3">
        <f t="shared" si="57"/>
        <v>1158466</v>
      </c>
      <c r="F100" s="3">
        <f t="shared" si="57"/>
        <v>0</v>
      </c>
      <c r="G100" s="3">
        <f t="shared" si="57"/>
        <v>32395</v>
      </c>
      <c r="H100" s="3">
        <f t="shared" si="57"/>
        <v>1232656</v>
      </c>
      <c r="I100" s="3">
        <f>I331</f>
        <v>428670</v>
      </c>
      <c r="J100" s="65"/>
      <c r="L100" s="3">
        <f>SUM(L329:L331)</f>
        <v>78277.285999999993</v>
      </c>
      <c r="M100" s="65"/>
      <c r="N100" s="26" t="s">
        <v>190</v>
      </c>
    </row>
    <row r="101" spans="1:14" x14ac:dyDescent="0.25">
      <c r="A101" s="32" t="s">
        <v>195</v>
      </c>
      <c r="C101" s="3">
        <f>SUM(C332:C334)</f>
        <v>1711646</v>
      </c>
      <c r="D101" s="3">
        <f t="shared" ref="D101:L101" si="58">SUM(D332:D334)</f>
        <v>1233649</v>
      </c>
      <c r="E101" s="3">
        <f t="shared" si="58"/>
        <v>1016175</v>
      </c>
      <c r="F101" s="3">
        <f t="shared" si="58"/>
        <v>0</v>
      </c>
      <c r="G101" s="3">
        <f t="shared" si="58"/>
        <v>-6274</v>
      </c>
      <c r="H101" s="3">
        <f t="shared" si="58"/>
        <v>1921195</v>
      </c>
      <c r="I101" s="3">
        <f>I334</f>
        <v>434944</v>
      </c>
      <c r="J101" s="3"/>
      <c r="K101" s="3"/>
      <c r="L101" s="3">
        <f t="shared" si="58"/>
        <v>73600.777999999991</v>
      </c>
      <c r="M101" s="65"/>
      <c r="N101" s="26" t="s">
        <v>191</v>
      </c>
    </row>
    <row r="102" spans="1:14" x14ac:dyDescent="0.25">
      <c r="A102" s="32" t="s">
        <v>196</v>
      </c>
      <c r="C102" s="3">
        <f>SUM(C335:C337)</f>
        <v>1763279</v>
      </c>
      <c r="D102" s="3">
        <f t="shared" ref="D102:L102" si="59">SUM(D335:D337)</f>
        <v>1034668</v>
      </c>
      <c r="E102" s="3">
        <f t="shared" si="59"/>
        <v>805229</v>
      </c>
      <c r="F102" s="3">
        <f t="shared" si="59"/>
        <v>0</v>
      </c>
      <c r="G102" s="3">
        <f t="shared" si="59"/>
        <v>-67974</v>
      </c>
      <c r="H102" s="3">
        <f t="shared" si="59"/>
        <v>1925717</v>
      </c>
      <c r="I102" s="3">
        <f>I337</f>
        <v>502918</v>
      </c>
      <c r="J102" s="3"/>
      <c r="K102" s="3"/>
      <c r="L102" s="3">
        <f t="shared" si="59"/>
        <v>75820.997000000003</v>
      </c>
      <c r="M102" s="65"/>
      <c r="N102" s="26" t="s">
        <v>192</v>
      </c>
    </row>
    <row r="103" spans="1:14" x14ac:dyDescent="0.25">
      <c r="A103" s="32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65"/>
      <c r="N103" s="26"/>
    </row>
    <row r="104" spans="1:14" x14ac:dyDescent="0.25">
      <c r="A104" s="32" t="s">
        <v>198</v>
      </c>
      <c r="C104" s="3">
        <f>SUM(C339:C341)</f>
        <v>1655604</v>
      </c>
      <c r="D104" s="3">
        <f t="shared" ref="D104:L104" si="60">SUM(D339:D341)</f>
        <v>1145957</v>
      </c>
      <c r="E104" s="3">
        <f t="shared" si="60"/>
        <v>1030171</v>
      </c>
      <c r="F104" s="3">
        <f t="shared" si="60"/>
        <v>0</v>
      </c>
      <c r="G104" s="3">
        <f t="shared" si="60"/>
        <v>124836</v>
      </c>
      <c r="H104" s="3">
        <f t="shared" si="60"/>
        <v>1914303</v>
      </c>
      <c r="I104" s="3">
        <f>I341</f>
        <v>378082</v>
      </c>
      <c r="J104" s="3"/>
      <c r="K104" s="3"/>
      <c r="L104" s="3">
        <f t="shared" si="60"/>
        <v>71190.971999999994</v>
      </c>
      <c r="M104" s="65"/>
      <c r="N104" s="26" t="s">
        <v>202</v>
      </c>
    </row>
    <row r="105" spans="1:14" x14ac:dyDescent="0.25">
      <c r="A105" s="32" t="s">
        <v>199</v>
      </c>
      <c r="C105" s="3">
        <f t="shared" ref="C105:H105" si="61">SUM(C342:C344)</f>
        <v>1715579</v>
      </c>
      <c r="D105" s="3">
        <f t="shared" si="61"/>
        <v>1216488</v>
      </c>
      <c r="E105" s="3">
        <f t="shared" si="61"/>
        <v>881362</v>
      </c>
      <c r="F105" s="3">
        <f t="shared" si="61"/>
        <v>0</v>
      </c>
      <c r="G105" s="3">
        <f t="shared" si="61"/>
        <v>-109949</v>
      </c>
      <c r="H105" s="3">
        <f t="shared" si="61"/>
        <v>1955179</v>
      </c>
      <c r="I105" s="3">
        <f>I344</f>
        <v>488031</v>
      </c>
      <c r="J105" s="3"/>
      <c r="K105" s="3"/>
      <c r="L105" s="3">
        <f>SUM(L342:L344)</f>
        <v>73769.896999999997</v>
      </c>
      <c r="M105" s="65"/>
      <c r="N105" s="26" t="s">
        <v>203</v>
      </c>
    </row>
    <row r="106" spans="1:14" x14ac:dyDescent="0.25">
      <c r="A106" s="32" t="s">
        <v>200</v>
      </c>
      <c r="C106" s="3">
        <f>SUM(C345:C347)</f>
        <v>1723938</v>
      </c>
      <c r="D106" s="3">
        <f t="shared" ref="D106:H106" si="62">SUM(D345:D347)</f>
        <v>1243736</v>
      </c>
      <c r="E106" s="3">
        <f t="shared" si="62"/>
        <v>1233819</v>
      </c>
      <c r="F106" s="3">
        <f t="shared" si="62"/>
        <v>0</v>
      </c>
      <c r="G106" s="3">
        <f t="shared" si="62"/>
        <v>67198</v>
      </c>
      <c r="H106" s="3">
        <f t="shared" si="62"/>
        <v>1816079</v>
      </c>
      <c r="I106" s="3">
        <f>I347</f>
        <v>420833</v>
      </c>
      <c r="J106" s="3"/>
      <c r="K106" s="3"/>
      <c r="L106" s="3">
        <f t="shared" ref="L106" si="63">SUM(L345:L347)</f>
        <v>74129.334000000003</v>
      </c>
      <c r="M106" s="65"/>
      <c r="N106" s="26" t="s">
        <v>204</v>
      </c>
    </row>
    <row r="107" spans="1:14" x14ac:dyDescent="0.25">
      <c r="A107" s="32" t="s">
        <v>201</v>
      </c>
      <c r="C107" s="3">
        <f>SUM(C348:C350)</f>
        <v>1641846</v>
      </c>
      <c r="D107" s="3">
        <f t="shared" ref="D107:H107" si="64">SUM(D348:D350)</f>
        <v>1184588</v>
      </c>
      <c r="E107" s="3">
        <f t="shared" si="64"/>
        <v>952287</v>
      </c>
      <c r="F107" s="3">
        <f t="shared" si="64"/>
        <v>0</v>
      </c>
      <c r="G107" s="3">
        <f t="shared" si="64"/>
        <v>-50015</v>
      </c>
      <c r="H107" s="3">
        <f t="shared" si="64"/>
        <v>1824012</v>
      </c>
      <c r="I107" s="3">
        <f>I350</f>
        <v>470848</v>
      </c>
      <c r="J107" s="3"/>
      <c r="K107" s="3"/>
      <c r="L107" s="3">
        <f>SUM(L348:L350)</f>
        <v>70599.377999999997</v>
      </c>
      <c r="M107" s="65"/>
      <c r="N107" s="26" t="s">
        <v>205</v>
      </c>
    </row>
    <row r="108" spans="1:14" x14ac:dyDescent="0.25">
      <c r="A108" s="32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65"/>
      <c r="N108" s="26"/>
    </row>
    <row r="109" spans="1:14" x14ac:dyDescent="0.25">
      <c r="A109" s="32" t="s">
        <v>206</v>
      </c>
      <c r="C109" s="3">
        <f t="shared" ref="C109:H109" si="65">SUM(C352:C354)</f>
        <v>1447270</v>
      </c>
      <c r="D109" s="3">
        <f t="shared" si="65"/>
        <v>1070334</v>
      </c>
      <c r="E109" s="3">
        <f t="shared" si="65"/>
        <v>680364</v>
      </c>
      <c r="F109" s="3">
        <f t="shared" si="65"/>
        <v>0</v>
      </c>
      <c r="G109" s="3">
        <f>SUM(G352:G354)</f>
        <v>37429</v>
      </c>
      <c r="H109" s="3">
        <f t="shared" si="65"/>
        <v>1876078</v>
      </c>
      <c r="I109" s="3">
        <f>SUM(I354)</f>
        <v>433419</v>
      </c>
      <c r="J109" s="3"/>
      <c r="K109" s="3"/>
      <c r="L109" s="3">
        <f>SUM(L352:L354)</f>
        <v>62232.61</v>
      </c>
      <c r="M109" s="65"/>
      <c r="N109" s="26" t="s">
        <v>210</v>
      </c>
    </row>
    <row r="110" spans="1:14" x14ac:dyDescent="0.25">
      <c r="A110" s="32" t="s">
        <v>207</v>
      </c>
      <c r="C110" s="3">
        <f>SUM(C355:C357)</f>
        <v>1354655</v>
      </c>
      <c r="D110" s="3">
        <f t="shared" ref="D110:H110" si="66">SUM(D355:D357)</f>
        <v>1443044</v>
      </c>
      <c r="E110" s="3">
        <f t="shared" si="66"/>
        <v>728647</v>
      </c>
      <c r="F110" s="3">
        <f t="shared" si="66"/>
        <v>0</v>
      </c>
      <c r="G110" s="3">
        <f t="shared" si="66"/>
        <v>-44567</v>
      </c>
      <c r="H110" s="3">
        <f t="shared" si="66"/>
        <v>1906774</v>
      </c>
      <c r="I110" s="3">
        <f>I357</f>
        <v>477986</v>
      </c>
      <c r="J110" s="3"/>
      <c r="K110" s="3"/>
      <c r="L110" s="3">
        <f>SUM(L355:L357)</f>
        <v>58250.164999999994</v>
      </c>
      <c r="M110" s="65"/>
      <c r="N110" s="26" t="s">
        <v>211</v>
      </c>
    </row>
    <row r="111" spans="1:14" x14ac:dyDescent="0.25">
      <c r="A111" s="32" t="s">
        <v>208</v>
      </c>
      <c r="C111" s="3">
        <f>SUM(C358:C360)</f>
        <v>1302165</v>
      </c>
      <c r="D111" s="3">
        <f t="shared" ref="D111:H111" si="67">SUM(D358:D360)</f>
        <v>1146071</v>
      </c>
      <c r="E111" s="3">
        <f t="shared" si="67"/>
        <v>615511</v>
      </c>
      <c r="F111" s="3">
        <f t="shared" si="67"/>
        <v>0</v>
      </c>
      <c r="G111" s="3">
        <f t="shared" si="67"/>
        <v>28505</v>
      </c>
      <c r="H111" s="3">
        <f t="shared" si="67"/>
        <v>1866921</v>
      </c>
      <c r="I111" s="3">
        <f>I360</f>
        <v>449481</v>
      </c>
      <c r="J111" s="3"/>
      <c r="K111" s="3"/>
      <c r="L111" s="3">
        <f t="shared" ref="L111" si="68">SUM(L358:L360)</f>
        <v>55993.095000000001</v>
      </c>
      <c r="M111" s="65"/>
      <c r="N111" s="26" t="s">
        <v>212</v>
      </c>
    </row>
    <row r="112" spans="1:14" x14ac:dyDescent="0.25">
      <c r="A112" s="32" t="s">
        <v>209</v>
      </c>
      <c r="C112" s="3">
        <f>SUM(C361:C363)</f>
        <v>1542772</v>
      </c>
      <c r="D112" s="3">
        <f t="shared" ref="D112:H112" si="69">SUM(D361:D363)</f>
        <v>1202836</v>
      </c>
      <c r="E112" s="3">
        <f t="shared" si="69"/>
        <v>814223</v>
      </c>
      <c r="F112" s="3">
        <f t="shared" si="69"/>
        <v>0</v>
      </c>
      <c r="G112" s="3">
        <f t="shared" si="69"/>
        <v>-46719</v>
      </c>
      <c r="H112" s="3">
        <f t="shared" si="69"/>
        <v>1903087</v>
      </c>
      <c r="I112" s="3">
        <f>I363</f>
        <v>496200</v>
      </c>
      <c r="J112" s="3"/>
      <c r="K112" s="3"/>
      <c r="L112" s="3">
        <f t="shared" ref="L112" si="70">SUM(L361:L363)</f>
        <v>66339.195999999996</v>
      </c>
      <c r="M112" s="65"/>
      <c r="N112" s="26" t="s">
        <v>213</v>
      </c>
    </row>
    <row r="113" spans="1:14" x14ac:dyDescent="0.25">
      <c r="A113" s="32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65"/>
      <c r="N113" s="26"/>
    </row>
    <row r="114" spans="1:14" x14ac:dyDescent="0.25">
      <c r="A114" s="32" t="str">
        <f>'Olieforbrug, TJ'!A114</f>
        <v>1. kvartal 2019</v>
      </c>
      <c r="C114" s="3">
        <f>SUM(C365:C367)</f>
        <v>1389099</v>
      </c>
      <c r="D114" s="3">
        <f t="shared" ref="D114:L114" si="71">SUM(D365:D367)</f>
        <v>1309272</v>
      </c>
      <c r="E114" s="3">
        <f t="shared" si="71"/>
        <v>732929</v>
      </c>
      <c r="F114" s="3">
        <f t="shared" si="71"/>
        <v>0</v>
      </c>
      <c r="G114" s="3">
        <f t="shared" si="71"/>
        <v>-5795</v>
      </c>
      <c r="H114" s="3">
        <f t="shared" si="71"/>
        <v>1974484</v>
      </c>
      <c r="I114" s="3">
        <f>SUM(I367)</f>
        <v>501995</v>
      </c>
      <c r="J114" s="3"/>
      <c r="K114" s="3"/>
      <c r="L114" s="3">
        <f t="shared" si="71"/>
        <v>59731.257000000005</v>
      </c>
      <c r="M114" s="65"/>
      <c r="N114" s="26" t="s">
        <v>217</v>
      </c>
    </row>
    <row r="115" spans="1:14" x14ac:dyDescent="0.25">
      <c r="A115" s="32" t="str">
        <f>'Olieforbrug, TJ'!A115</f>
        <v>2. kvartal 2019</v>
      </c>
      <c r="C115" s="3">
        <f>SUM(C368:C370)</f>
        <v>1419963</v>
      </c>
      <c r="D115" s="3">
        <f t="shared" ref="D115:H115" si="72">SUM(D368:D370)</f>
        <v>1152891</v>
      </c>
      <c r="E115" s="3">
        <f t="shared" si="72"/>
        <v>680134</v>
      </c>
      <c r="F115" s="3">
        <f t="shared" si="72"/>
        <v>0</v>
      </c>
      <c r="G115" s="3">
        <f t="shared" si="72"/>
        <v>15063</v>
      </c>
      <c r="H115" s="3">
        <f t="shared" si="72"/>
        <v>1915346</v>
      </c>
      <c r="I115" s="3">
        <f>SUM(I370)</f>
        <v>486932</v>
      </c>
      <c r="J115" s="3"/>
      <c r="K115" s="3"/>
      <c r="L115" s="3">
        <f t="shared" ref="L115" si="73">SUM(L368:L370)</f>
        <v>61058.409</v>
      </c>
      <c r="M115" s="65"/>
      <c r="N115" s="26" t="s">
        <v>218</v>
      </c>
    </row>
    <row r="116" spans="1:14" x14ac:dyDescent="0.25">
      <c r="A116" s="32" t="str">
        <f>'Olieforbrug, TJ'!A116</f>
        <v>3. kvartal 2019</v>
      </c>
      <c r="C116" s="3">
        <f>SUM(C371:C373)</f>
        <v>1207236</v>
      </c>
      <c r="D116" s="3">
        <f t="shared" ref="D116:H116" si="74">SUM(D371:D373)</f>
        <v>1049773</v>
      </c>
      <c r="E116" s="3">
        <f t="shared" si="74"/>
        <v>438678</v>
      </c>
      <c r="F116" s="3">
        <f t="shared" si="74"/>
        <v>0</v>
      </c>
      <c r="G116" s="3">
        <f t="shared" si="74"/>
        <v>-37890</v>
      </c>
      <c r="H116" s="3">
        <f t="shared" si="74"/>
        <v>1781864</v>
      </c>
      <c r="I116" s="3">
        <f>SUM(I373)</f>
        <v>524822</v>
      </c>
      <c r="J116" s="3"/>
      <c r="K116" s="3"/>
      <c r="L116" s="3">
        <f t="shared" ref="L116" si="75">SUM(L371:L373)</f>
        <v>51911.148000000001</v>
      </c>
      <c r="M116" s="65"/>
      <c r="N116" s="26" t="s">
        <v>219</v>
      </c>
    </row>
    <row r="117" spans="1:14" x14ac:dyDescent="0.25">
      <c r="A117" s="32" t="str">
        <f>'Olieforbrug, TJ'!A117</f>
        <v>4. kvartal 2019</v>
      </c>
      <c r="C117" s="3">
        <f t="shared" ref="C117:G117" si="76">SUM(C374:C376)</f>
        <v>1000936</v>
      </c>
      <c r="D117" s="3">
        <f t="shared" si="76"/>
        <v>1525224</v>
      </c>
      <c r="E117" s="3">
        <f t="shared" si="76"/>
        <v>449711</v>
      </c>
      <c r="F117" s="3">
        <f t="shared" si="76"/>
        <v>0</v>
      </c>
      <c r="G117" s="3">
        <f t="shared" si="76"/>
        <v>-122431</v>
      </c>
      <c r="H117" s="3">
        <f>SUM(H374:H376)</f>
        <v>1972728</v>
      </c>
      <c r="I117" s="3">
        <f>SUM(I376)</f>
        <v>647253</v>
      </c>
      <c r="J117" s="3"/>
      <c r="K117" s="3"/>
      <c r="L117" s="3">
        <f>SUM(L374:L376)</f>
        <v>43040.248</v>
      </c>
      <c r="M117" s="65"/>
      <c r="N117" s="26" t="s">
        <v>221</v>
      </c>
    </row>
    <row r="118" spans="1:14" x14ac:dyDescent="0.25">
      <c r="A118" s="32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65"/>
      <c r="N118" s="26"/>
    </row>
    <row r="119" spans="1:14" x14ac:dyDescent="0.25">
      <c r="A119" s="32" t="str">
        <f>'Olieforbrug, TJ'!A119</f>
        <v>1. kvartal 2020</v>
      </c>
      <c r="C119" s="3">
        <f>SUM(C378:C380)</f>
        <v>975827</v>
      </c>
      <c r="D119" s="3">
        <f t="shared" ref="D119:H119" si="77">SUM(D378:D380)</f>
        <v>1222879</v>
      </c>
      <c r="E119" s="3">
        <f t="shared" si="77"/>
        <v>380903</v>
      </c>
      <c r="F119" s="3">
        <f t="shared" si="77"/>
        <v>0</v>
      </c>
      <c r="G119" s="3">
        <f t="shared" si="77"/>
        <v>86251</v>
      </c>
      <c r="H119" s="3">
        <f t="shared" si="77"/>
        <v>1910183</v>
      </c>
      <c r="I119" s="3">
        <f>SUM(I380)</f>
        <v>561002</v>
      </c>
      <c r="J119" s="3"/>
      <c r="K119" s="3"/>
      <c r="L119" s="3">
        <f t="shared" ref="L119" si="78">SUM(L378:L380)</f>
        <v>41960.561000000002</v>
      </c>
      <c r="M119" s="65"/>
      <c r="N119" s="26" t="str">
        <f>'Olieforbrug, TJ'!M119</f>
        <v>1. Quarter 2020</v>
      </c>
    </row>
    <row r="120" spans="1:14" x14ac:dyDescent="0.25">
      <c r="A120" s="32" t="str">
        <f>'Olieforbrug, TJ'!A120</f>
        <v>2. kvartal 2020</v>
      </c>
      <c r="C120" s="3">
        <f>SUM(C381:C383)</f>
        <v>861851</v>
      </c>
      <c r="D120" s="3">
        <f t="shared" ref="D120:H120" si="79">SUM(D381:D383)</f>
        <v>1324543</v>
      </c>
      <c r="E120" s="3">
        <f t="shared" si="79"/>
        <v>312568</v>
      </c>
      <c r="F120" s="3">
        <f t="shared" si="79"/>
        <v>0</v>
      </c>
      <c r="G120" s="3">
        <f t="shared" si="79"/>
        <v>-50080</v>
      </c>
      <c r="H120" s="3">
        <f t="shared" si="79"/>
        <v>1827771</v>
      </c>
      <c r="I120" s="3">
        <f>SUM(I383)</f>
        <v>611082</v>
      </c>
      <c r="J120" s="3"/>
      <c r="K120" s="3"/>
      <c r="L120" s="3">
        <f>SUM(L381:L383)</f>
        <v>37059.592999999993</v>
      </c>
      <c r="M120" s="65"/>
      <c r="N120" s="26" t="str">
        <f>'Olieforbrug, TJ'!M120</f>
        <v>2. Quarter 2020</v>
      </c>
    </row>
    <row r="121" spans="1:14" x14ac:dyDescent="0.25">
      <c r="A121" s="32" t="str">
        <f>'Olieforbrug, TJ'!A121</f>
        <v>3. kvartal 2020</v>
      </c>
      <c r="C121" s="3">
        <f>SUM(C384:C386)</f>
        <v>867792</v>
      </c>
      <c r="D121" s="3">
        <f t="shared" ref="D121:H121" si="80">SUM(D384:D386)</f>
        <v>927991</v>
      </c>
      <c r="E121" s="3">
        <f t="shared" si="80"/>
        <v>179259</v>
      </c>
      <c r="F121" s="3">
        <f t="shared" si="80"/>
        <v>0</v>
      </c>
      <c r="G121" s="3">
        <f t="shared" si="80"/>
        <v>-88785</v>
      </c>
      <c r="H121" s="3">
        <f t="shared" si="80"/>
        <v>1547375</v>
      </c>
      <c r="I121" s="3">
        <f>SUM(I386)</f>
        <v>699867</v>
      </c>
      <c r="J121" s="3"/>
      <c r="K121" s="3"/>
      <c r="L121" s="3">
        <f t="shared" ref="L121" si="81">SUM(L384:L386)</f>
        <v>37315.055999999997</v>
      </c>
      <c r="M121" s="65"/>
      <c r="N121" s="26" t="str">
        <f>'Olieforbrug, TJ'!M121</f>
        <v>3. Quarter 2020</v>
      </c>
    </row>
    <row r="122" spans="1:14" x14ac:dyDescent="0.25">
      <c r="A122" s="32" t="str">
        <f>'Olieforbrug, TJ'!A122</f>
        <v>4. kvartal 2020</v>
      </c>
      <c r="C122" s="3">
        <f>SUM(C387:C389)</f>
        <v>814737</v>
      </c>
      <c r="D122" s="3">
        <f t="shared" ref="D122:H122" si="82">SUM(D387:D389)</f>
        <v>1192813</v>
      </c>
      <c r="E122" s="3">
        <f t="shared" si="82"/>
        <v>216415</v>
      </c>
      <c r="F122" s="3">
        <f t="shared" si="82"/>
        <v>0</v>
      </c>
      <c r="G122" s="3">
        <f t="shared" si="82"/>
        <v>18424</v>
      </c>
      <c r="H122" s="3">
        <f t="shared" si="82"/>
        <v>1819643</v>
      </c>
      <c r="I122" s="3">
        <f>SUM(I389)</f>
        <v>681443</v>
      </c>
      <c r="J122" s="3"/>
      <c r="K122" s="3"/>
      <c r="L122" s="3">
        <f t="shared" ref="L122" si="83">SUM(L387:L389)</f>
        <v>35033.690999999999</v>
      </c>
      <c r="M122" s="65"/>
      <c r="N122" s="26" t="str">
        <f>'Olieforbrug, TJ'!M122</f>
        <v>4. Quarter 2020</v>
      </c>
    </row>
    <row r="123" spans="1:14" x14ac:dyDescent="0.25">
      <c r="A123" s="32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65"/>
      <c r="N123" s="32"/>
    </row>
    <row r="124" spans="1:14" x14ac:dyDescent="0.25">
      <c r="A124" s="32" t="str">
        <f>'Olieforbrug, TJ'!A124</f>
        <v>1. kvartal 2021</v>
      </c>
      <c r="C124" s="3">
        <f>SUM(C391:C393)</f>
        <v>758452</v>
      </c>
      <c r="D124" s="3">
        <f t="shared" ref="D124:L124" si="84">SUM(D391:D393)</f>
        <v>1399786</v>
      </c>
      <c r="E124" s="3">
        <f t="shared" si="84"/>
        <v>227981</v>
      </c>
      <c r="F124" s="3">
        <f t="shared" si="84"/>
        <v>0</v>
      </c>
      <c r="G124" s="3">
        <f t="shared" si="84"/>
        <v>-78825</v>
      </c>
      <c r="H124" s="3">
        <f t="shared" si="84"/>
        <v>1861829</v>
      </c>
      <c r="I124" s="3">
        <f>SUM(I393)</f>
        <v>760268</v>
      </c>
      <c r="J124" s="3"/>
      <c r="K124" s="3"/>
      <c r="L124" s="3">
        <f t="shared" si="84"/>
        <v>32613.436000000002</v>
      </c>
      <c r="M124" s="65"/>
      <c r="N124" s="26" t="str">
        <f>'Olieforbrug, TJ'!M124</f>
        <v>1. Quarter 2021</v>
      </c>
    </row>
    <row r="125" spans="1:14" x14ac:dyDescent="0.25">
      <c r="A125" s="32" t="str">
        <f>'Olieforbrug, TJ'!A125</f>
        <v>2. kvartal 2021</v>
      </c>
      <c r="C125" s="3">
        <f>SUM(C394:C396)</f>
        <v>734019</v>
      </c>
      <c r="D125" s="3">
        <f t="shared" ref="D125:H125" si="85">SUM(D394:D396)</f>
        <v>1341697</v>
      </c>
      <c r="E125" s="3">
        <f t="shared" si="85"/>
        <v>348265</v>
      </c>
      <c r="F125" s="3">
        <f t="shared" si="85"/>
        <v>0</v>
      </c>
      <c r="G125" s="3">
        <f t="shared" si="85"/>
        <v>183483</v>
      </c>
      <c r="H125" s="3">
        <f t="shared" si="85"/>
        <v>1885464</v>
      </c>
      <c r="I125" s="3">
        <f>SUM(I396)</f>
        <v>576785</v>
      </c>
      <c r="J125" s="3"/>
      <c r="K125" s="3"/>
      <c r="L125" s="3">
        <f t="shared" ref="L125" si="86">SUM(L394:L396)</f>
        <v>31562.816999999999</v>
      </c>
      <c r="M125" s="65"/>
      <c r="N125" s="26" t="str">
        <f>'Olieforbrug, TJ'!M125</f>
        <v>2. Quarter 2021</v>
      </c>
    </row>
    <row r="126" spans="1:14" x14ac:dyDescent="0.25">
      <c r="A126" s="32" t="str">
        <f>'Olieforbrug, TJ'!A126</f>
        <v>3. kvartal 2021</v>
      </c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65"/>
      <c r="N126" s="26" t="str">
        <f>'Olieforbrug, TJ'!M126</f>
        <v>3. Quarter 2021</v>
      </c>
    </row>
    <row r="127" spans="1:14" x14ac:dyDescent="0.25">
      <c r="A127" s="32" t="str">
        <f>'Olieforbrug, TJ'!A127</f>
        <v>4. kvartal 2021</v>
      </c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65"/>
      <c r="N127" s="26" t="str">
        <f>'Olieforbrug, TJ'!M127</f>
        <v>4. Quarter 2021</v>
      </c>
    </row>
    <row r="128" spans="1:14" x14ac:dyDescent="0.25">
      <c r="A128" s="32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65"/>
      <c r="N128" s="26"/>
    </row>
    <row r="129" spans="1:14" ht="13.5" thickBot="1" x14ac:dyDescent="0.35">
      <c r="A129" s="66"/>
      <c r="C129" s="25"/>
      <c r="D129" s="25"/>
      <c r="E129" s="25"/>
      <c r="F129" s="25"/>
      <c r="G129" s="25"/>
      <c r="H129" s="25"/>
      <c r="I129" s="25"/>
      <c r="J129" s="65"/>
      <c r="K129" s="65"/>
      <c r="L129" s="25"/>
      <c r="N129" s="66"/>
    </row>
    <row r="130" spans="1:14" ht="13" x14ac:dyDescent="0.3">
      <c r="A130" s="37">
        <f>'Olieforbrug, TJ'!A130</f>
        <v>2001</v>
      </c>
      <c r="C130" s="34"/>
      <c r="D130" s="34"/>
      <c r="E130" s="34"/>
      <c r="F130" s="34"/>
      <c r="G130" s="34"/>
      <c r="H130" s="34"/>
      <c r="I130" s="34"/>
      <c r="J130" s="67"/>
      <c r="K130" s="67"/>
      <c r="L130" s="34"/>
      <c r="N130" s="37">
        <v>2001</v>
      </c>
    </row>
    <row r="131" spans="1:14" x14ac:dyDescent="0.25">
      <c r="A131" s="68" t="str">
        <f>'Olieforbrug, TJ'!A131</f>
        <v xml:space="preserve">  Januar </v>
      </c>
      <c r="C131" s="65">
        <v>1372211</v>
      </c>
      <c r="D131" s="65">
        <v>251103</v>
      </c>
      <c r="E131" s="65">
        <v>1078434</v>
      </c>
      <c r="F131" s="65">
        <v>0</v>
      </c>
      <c r="G131" s="65">
        <v>157274</v>
      </c>
      <c r="H131" s="65">
        <v>699303</v>
      </c>
      <c r="I131" s="65">
        <v>329948</v>
      </c>
      <c r="L131" s="69"/>
      <c r="N131" s="32" t="s">
        <v>115</v>
      </c>
    </row>
    <row r="132" spans="1:14" x14ac:dyDescent="0.25">
      <c r="A132" s="68" t="str">
        <f>'Olieforbrug, TJ'!A132</f>
        <v xml:space="preserve">Februar </v>
      </c>
      <c r="C132" s="65">
        <v>1439031</v>
      </c>
      <c r="D132" s="65">
        <v>346722</v>
      </c>
      <c r="E132" s="65">
        <v>1119705</v>
      </c>
      <c r="F132" s="65">
        <v>0</v>
      </c>
      <c r="G132" s="65">
        <f t="shared" ref="G132:G200" si="87">I131-I132</f>
        <v>-46861</v>
      </c>
      <c r="H132" s="65">
        <v>614158</v>
      </c>
      <c r="I132" s="65">
        <v>376809</v>
      </c>
      <c r="L132" s="69"/>
      <c r="N132" s="32" t="s">
        <v>116</v>
      </c>
    </row>
    <row r="133" spans="1:14" x14ac:dyDescent="0.25">
      <c r="A133" s="68" t="str">
        <f>'Olieforbrug, TJ'!A133</f>
        <v xml:space="preserve">Marts </v>
      </c>
      <c r="C133" s="65">
        <v>1499276</v>
      </c>
      <c r="D133" s="65">
        <v>337211</v>
      </c>
      <c r="E133" s="65">
        <v>1136976</v>
      </c>
      <c r="F133" s="65">
        <v>0</v>
      </c>
      <c r="G133" s="65">
        <f t="shared" si="87"/>
        <v>-60624</v>
      </c>
      <c r="H133" s="65">
        <v>587819</v>
      </c>
      <c r="I133" s="65">
        <v>437433</v>
      </c>
      <c r="L133" s="69"/>
      <c r="N133" s="32" t="s">
        <v>117</v>
      </c>
    </row>
    <row r="134" spans="1:14" x14ac:dyDescent="0.25">
      <c r="A134" s="68" t="str">
        <f>'Olieforbrug, TJ'!A134</f>
        <v xml:space="preserve">April </v>
      </c>
      <c r="B134" s="70"/>
      <c r="C134" s="69">
        <v>1399105</v>
      </c>
      <c r="D134" s="69">
        <v>167833</v>
      </c>
      <c r="E134" s="69">
        <v>947208</v>
      </c>
      <c r="F134" s="69">
        <v>0</v>
      </c>
      <c r="G134" s="69">
        <f t="shared" si="87"/>
        <v>39038</v>
      </c>
      <c r="H134" s="69">
        <v>665207</v>
      </c>
      <c r="I134" s="69">
        <v>398395</v>
      </c>
      <c r="J134" s="70"/>
      <c r="K134" s="70"/>
      <c r="L134" s="69"/>
      <c r="N134" s="32" t="s">
        <v>118</v>
      </c>
    </row>
    <row r="135" spans="1:14" x14ac:dyDescent="0.25">
      <c r="A135" s="68" t="str">
        <f>'Olieforbrug, TJ'!A135</f>
        <v xml:space="preserve">Maj </v>
      </c>
      <c r="B135" s="70"/>
      <c r="C135" s="69">
        <v>1339742</v>
      </c>
      <c r="D135" s="69">
        <v>244680</v>
      </c>
      <c r="E135" s="69">
        <v>921931</v>
      </c>
      <c r="F135" s="69">
        <v>0</v>
      </c>
      <c r="G135" s="69">
        <f t="shared" si="87"/>
        <v>11983</v>
      </c>
      <c r="H135" s="69">
        <v>720595</v>
      </c>
      <c r="I135" s="69">
        <v>386412</v>
      </c>
      <c r="J135" s="70"/>
      <c r="K135" s="70"/>
      <c r="L135" s="69"/>
      <c r="N135" s="32" t="s">
        <v>119</v>
      </c>
    </row>
    <row r="136" spans="1:14" x14ac:dyDescent="0.25">
      <c r="A136" s="68" t="str">
        <f>'Olieforbrug, TJ'!A136</f>
        <v xml:space="preserve">Juni </v>
      </c>
      <c r="B136" s="70"/>
      <c r="C136" s="69">
        <v>1017884</v>
      </c>
      <c r="D136" s="69">
        <v>262794</v>
      </c>
      <c r="E136" s="69">
        <v>588307</v>
      </c>
      <c r="F136" s="69">
        <v>0</v>
      </c>
      <c r="G136" s="69">
        <f t="shared" si="87"/>
        <v>16108</v>
      </c>
      <c r="H136" s="69">
        <v>667850</v>
      </c>
      <c r="I136" s="69">
        <v>370304</v>
      </c>
      <c r="J136" s="70"/>
      <c r="K136" s="70"/>
      <c r="L136" s="69"/>
      <c r="N136" s="32" t="s">
        <v>120</v>
      </c>
    </row>
    <row r="137" spans="1:14" x14ac:dyDescent="0.25">
      <c r="A137" s="68" t="str">
        <f>'Olieforbrug, TJ'!A137</f>
        <v xml:space="preserve">Juli </v>
      </c>
      <c r="B137" s="70"/>
      <c r="C137" s="69">
        <v>1120953</v>
      </c>
      <c r="D137" s="69">
        <v>248470</v>
      </c>
      <c r="E137" s="69">
        <v>608074</v>
      </c>
      <c r="F137" s="69">
        <v>0</v>
      </c>
      <c r="G137" s="69">
        <f t="shared" si="87"/>
        <v>-673</v>
      </c>
      <c r="H137" s="69">
        <v>671072</v>
      </c>
      <c r="I137" s="69">
        <v>370977</v>
      </c>
      <c r="J137" s="70"/>
      <c r="K137" s="70"/>
      <c r="L137" s="69"/>
      <c r="N137" s="32" t="s">
        <v>121</v>
      </c>
    </row>
    <row r="138" spans="1:14" x14ac:dyDescent="0.25">
      <c r="A138" s="68" t="str">
        <f>'Olieforbrug, TJ'!A138</f>
        <v xml:space="preserve">August </v>
      </c>
      <c r="B138" s="70"/>
      <c r="C138" s="69">
        <v>1411211</v>
      </c>
      <c r="D138" s="69">
        <v>326265</v>
      </c>
      <c r="E138" s="69">
        <v>1150693</v>
      </c>
      <c r="F138" s="69">
        <v>0</v>
      </c>
      <c r="G138" s="69">
        <f t="shared" si="87"/>
        <v>41340</v>
      </c>
      <c r="H138" s="69">
        <v>714673</v>
      </c>
      <c r="I138" s="69">
        <v>329637</v>
      </c>
      <c r="J138" s="70"/>
      <c r="K138" s="70"/>
      <c r="L138" s="69"/>
      <c r="N138" s="32" t="s">
        <v>122</v>
      </c>
    </row>
    <row r="139" spans="1:14" x14ac:dyDescent="0.25">
      <c r="A139" s="68" t="str">
        <f>'Olieforbrug, TJ'!A139</f>
        <v xml:space="preserve">September </v>
      </c>
      <c r="B139" s="70"/>
      <c r="C139" s="69">
        <v>1559549</v>
      </c>
      <c r="D139" s="69">
        <v>157495</v>
      </c>
      <c r="E139" s="69">
        <v>1045444</v>
      </c>
      <c r="F139" s="69">
        <v>0</v>
      </c>
      <c r="G139" s="69">
        <f t="shared" si="87"/>
        <v>-130945</v>
      </c>
      <c r="H139" s="69">
        <v>527183</v>
      </c>
      <c r="I139" s="69">
        <v>460582</v>
      </c>
      <c r="J139" s="70"/>
      <c r="K139" s="70"/>
      <c r="L139" s="69"/>
      <c r="N139" s="32" t="s">
        <v>123</v>
      </c>
    </row>
    <row r="140" spans="1:14" x14ac:dyDescent="0.25">
      <c r="A140" s="68" t="str">
        <f>'Olieforbrug, TJ'!A140</f>
        <v xml:space="preserve">Oktober </v>
      </c>
      <c r="B140" s="70"/>
      <c r="C140" s="69">
        <v>1492123</v>
      </c>
      <c r="D140" s="69">
        <v>195855</v>
      </c>
      <c r="E140" s="69">
        <v>1090378</v>
      </c>
      <c r="F140" s="69">
        <v>0</v>
      </c>
      <c r="G140" s="69">
        <f t="shared" si="87"/>
        <v>140897</v>
      </c>
      <c r="H140" s="69">
        <v>709183</v>
      </c>
      <c r="I140" s="69">
        <v>319685</v>
      </c>
      <c r="J140" s="70"/>
      <c r="K140" s="70"/>
      <c r="L140" s="69"/>
      <c r="N140" s="32" t="s">
        <v>124</v>
      </c>
    </row>
    <row r="141" spans="1:14" x14ac:dyDescent="0.25">
      <c r="A141" s="68" t="str">
        <f>'Olieforbrug, TJ'!A141</f>
        <v xml:space="preserve">November </v>
      </c>
      <c r="B141" s="70"/>
      <c r="C141" s="69">
        <v>1578272</v>
      </c>
      <c r="D141" s="69">
        <v>185357</v>
      </c>
      <c r="E141" s="69">
        <v>1100223</v>
      </c>
      <c r="F141" s="69">
        <v>0</v>
      </c>
      <c r="G141" s="69">
        <f t="shared" si="87"/>
        <v>-25753</v>
      </c>
      <c r="H141" s="69">
        <v>648881</v>
      </c>
      <c r="I141" s="69">
        <v>345438</v>
      </c>
      <c r="J141" s="70"/>
      <c r="K141" s="70"/>
      <c r="L141" s="69"/>
      <c r="N141" s="32" t="s">
        <v>125</v>
      </c>
    </row>
    <row r="142" spans="1:14" ht="13" thickBot="1" x14ac:dyDescent="0.3">
      <c r="A142" s="71" t="str">
        <f>'Olieforbrug, TJ'!A142</f>
        <v>December</v>
      </c>
      <c r="C142" s="72">
        <v>1708654</v>
      </c>
      <c r="D142" s="72">
        <v>317979</v>
      </c>
      <c r="E142" s="72">
        <v>1146571</v>
      </c>
      <c r="F142" s="72">
        <v>0</v>
      </c>
      <c r="G142" s="72">
        <f t="shared" si="87"/>
        <v>-140193</v>
      </c>
      <c r="H142" s="72">
        <v>732095</v>
      </c>
      <c r="I142" s="72">
        <v>485631</v>
      </c>
      <c r="J142" s="66"/>
      <c r="K142" s="66"/>
      <c r="L142" s="72"/>
      <c r="N142" s="73" t="s">
        <v>113</v>
      </c>
    </row>
    <row r="143" spans="1:14" ht="13" x14ac:dyDescent="0.3">
      <c r="A143" s="37">
        <f>'Olieforbrug, TJ'!A143</f>
        <v>2002</v>
      </c>
      <c r="B143" s="70"/>
      <c r="C143" s="69"/>
      <c r="D143" s="69"/>
      <c r="E143" s="69"/>
      <c r="F143" s="69"/>
      <c r="G143" s="69"/>
      <c r="H143" s="69"/>
      <c r="I143" s="69"/>
      <c r="M143" s="65"/>
      <c r="N143" s="37">
        <v>2002</v>
      </c>
    </row>
    <row r="144" spans="1:14" x14ac:dyDescent="0.25">
      <c r="A144" s="68" t="str">
        <f>'Olieforbrug, TJ'!A144</f>
        <v xml:space="preserve">  Januar </v>
      </c>
      <c r="B144" s="70"/>
      <c r="C144" s="69">
        <v>1626612</v>
      </c>
      <c r="D144" s="69">
        <v>289743</v>
      </c>
      <c r="E144" s="69">
        <v>1262212</v>
      </c>
      <c r="F144" s="69">
        <v>0</v>
      </c>
      <c r="G144" s="69">
        <f>I142-I144</f>
        <v>46860</v>
      </c>
      <c r="H144" s="69">
        <v>709536</v>
      </c>
      <c r="I144" s="69">
        <v>438771</v>
      </c>
      <c r="J144" s="70"/>
      <c r="K144" s="70"/>
      <c r="L144" s="69"/>
      <c r="N144" s="32" t="s">
        <v>115</v>
      </c>
    </row>
    <row r="145" spans="1:14" x14ac:dyDescent="0.25">
      <c r="A145" s="68" t="str">
        <f>'Olieforbrug, TJ'!A145</f>
        <v xml:space="preserve">Februar </v>
      </c>
      <c r="B145" s="70"/>
      <c r="C145" s="69">
        <v>1457474</v>
      </c>
      <c r="D145" s="69">
        <v>256242</v>
      </c>
      <c r="E145" s="69">
        <v>1129766</v>
      </c>
      <c r="F145" s="69">
        <v>0</v>
      </c>
      <c r="G145" s="69">
        <f t="shared" si="87"/>
        <v>66633</v>
      </c>
      <c r="H145" s="69">
        <v>626446</v>
      </c>
      <c r="I145" s="69">
        <v>372138</v>
      </c>
      <c r="J145" s="70"/>
      <c r="K145" s="70"/>
      <c r="L145" s="69"/>
      <c r="N145" s="32" t="s">
        <v>116</v>
      </c>
    </row>
    <row r="146" spans="1:14" x14ac:dyDescent="0.25">
      <c r="A146" s="68" t="str">
        <f>'Olieforbrug, TJ'!A146</f>
        <v xml:space="preserve">Marts </v>
      </c>
      <c r="B146" s="70"/>
      <c r="C146" s="69">
        <v>1535951</v>
      </c>
      <c r="D146" s="69">
        <v>317344</v>
      </c>
      <c r="E146" s="69">
        <v>1184205</v>
      </c>
      <c r="F146" s="69">
        <v>0</v>
      </c>
      <c r="G146" s="69">
        <f t="shared" si="87"/>
        <v>-10618</v>
      </c>
      <c r="H146" s="69">
        <v>684680</v>
      </c>
      <c r="I146" s="69">
        <v>382756</v>
      </c>
      <c r="J146" s="70"/>
      <c r="K146" s="70"/>
      <c r="L146" s="69"/>
      <c r="N146" s="32" t="s">
        <v>117</v>
      </c>
    </row>
    <row r="147" spans="1:14" x14ac:dyDescent="0.25">
      <c r="A147" s="68" t="str">
        <f>'Olieforbrug, TJ'!A147</f>
        <v xml:space="preserve">April </v>
      </c>
      <c r="B147" s="70"/>
      <c r="C147" s="69">
        <v>1560335</v>
      </c>
      <c r="D147" s="69">
        <v>295095</v>
      </c>
      <c r="E147" s="69">
        <v>1246597</v>
      </c>
      <c r="F147" s="69">
        <v>0</v>
      </c>
      <c r="G147" s="69">
        <f t="shared" si="87"/>
        <v>-20358</v>
      </c>
      <c r="H147" s="69">
        <v>590041</v>
      </c>
      <c r="I147" s="69">
        <v>403114</v>
      </c>
      <c r="J147" s="70"/>
      <c r="K147" s="70"/>
      <c r="L147" s="69"/>
      <c r="N147" s="32" t="s">
        <v>118</v>
      </c>
    </row>
    <row r="148" spans="1:14" x14ac:dyDescent="0.25">
      <c r="A148" s="68" t="str">
        <f>'Olieforbrug, TJ'!A148</f>
        <v xml:space="preserve">Maj </v>
      </c>
      <c r="B148" s="70"/>
      <c r="C148" s="69">
        <v>1574589</v>
      </c>
      <c r="D148" s="69">
        <v>287462</v>
      </c>
      <c r="E148" s="69">
        <v>1241963</v>
      </c>
      <c r="F148" s="69">
        <v>0</v>
      </c>
      <c r="G148" s="69">
        <f t="shared" si="87"/>
        <v>27223</v>
      </c>
      <c r="H148" s="69">
        <v>648088</v>
      </c>
      <c r="I148" s="69">
        <v>375891</v>
      </c>
      <c r="J148" s="70"/>
      <c r="K148" s="70"/>
      <c r="L148" s="69"/>
      <c r="N148" s="32" t="s">
        <v>119</v>
      </c>
    </row>
    <row r="149" spans="1:14" x14ac:dyDescent="0.25">
      <c r="A149" s="68" t="str">
        <f>'Olieforbrug, TJ'!A149</f>
        <v xml:space="preserve">Juni </v>
      </c>
      <c r="B149" s="70"/>
      <c r="C149" s="69">
        <v>1430660</v>
      </c>
      <c r="D149" s="69">
        <v>229689</v>
      </c>
      <c r="E149" s="69">
        <v>1074906</v>
      </c>
      <c r="F149" s="69">
        <v>0</v>
      </c>
      <c r="G149" s="69">
        <f t="shared" si="87"/>
        <v>55890</v>
      </c>
      <c r="H149" s="69">
        <v>650192</v>
      </c>
      <c r="I149" s="69">
        <v>320001</v>
      </c>
      <c r="J149" s="70"/>
      <c r="K149" s="70"/>
      <c r="L149" s="69"/>
      <c r="N149" s="32" t="s">
        <v>120</v>
      </c>
    </row>
    <row r="150" spans="1:14" x14ac:dyDescent="0.25">
      <c r="A150" s="68" t="str">
        <f>'Olieforbrug, TJ'!A150</f>
        <v xml:space="preserve">Juli </v>
      </c>
      <c r="B150" s="70"/>
      <c r="C150" s="69">
        <v>1567028</v>
      </c>
      <c r="D150" s="69">
        <v>377890</v>
      </c>
      <c r="E150" s="69">
        <v>1082387</v>
      </c>
      <c r="F150" s="69">
        <v>0</v>
      </c>
      <c r="G150" s="69">
        <f t="shared" si="87"/>
        <v>-137720</v>
      </c>
      <c r="H150" s="69">
        <v>723285</v>
      </c>
      <c r="I150" s="69">
        <v>457721</v>
      </c>
      <c r="J150" s="70"/>
      <c r="K150" s="70"/>
      <c r="L150" s="69"/>
      <c r="N150" s="32" t="s">
        <v>121</v>
      </c>
    </row>
    <row r="151" spans="1:14" x14ac:dyDescent="0.25">
      <c r="A151" s="68" t="str">
        <f>'Olieforbrug, TJ'!A151</f>
        <v xml:space="preserve">August </v>
      </c>
      <c r="B151" s="70"/>
      <c r="C151" s="69">
        <v>1266939</v>
      </c>
      <c r="D151" s="69">
        <v>399871</v>
      </c>
      <c r="E151" s="69">
        <v>1015458</v>
      </c>
      <c r="F151" s="69">
        <v>0</v>
      </c>
      <c r="G151" s="69">
        <f t="shared" si="87"/>
        <v>85976</v>
      </c>
      <c r="H151" s="69">
        <v>692245</v>
      </c>
      <c r="I151" s="69">
        <v>371745</v>
      </c>
      <c r="J151" s="70"/>
      <c r="K151" s="70"/>
      <c r="L151" s="69"/>
      <c r="N151" s="32" t="s">
        <v>122</v>
      </c>
    </row>
    <row r="152" spans="1:14" x14ac:dyDescent="0.25">
      <c r="A152" s="68" t="str">
        <f>'Olieforbrug, TJ'!A152</f>
        <v xml:space="preserve">September </v>
      </c>
      <c r="B152" s="70"/>
      <c r="C152" s="69">
        <v>1420986</v>
      </c>
      <c r="D152" s="69">
        <v>228380</v>
      </c>
      <c r="E152" s="69">
        <v>987038</v>
      </c>
      <c r="F152" s="69">
        <v>0</v>
      </c>
      <c r="G152" s="69">
        <f t="shared" si="87"/>
        <v>-26605</v>
      </c>
      <c r="H152" s="69">
        <v>628918</v>
      </c>
      <c r="I152" s="69">
        <v>398350</v>
      </c>
      <c r="J152" s="70"/>
      <c r="K152" s="70"/>
      <c r="L152" s="69"/>
      <c r="N152" s="32" t="s">
        <v>123</v>
      </c>
    </row>
    <row r="153" spans="1:14" x14ac:dyDescent="0.25">
      <c r="A153" s="68" t="str">
        <f>'Olieforbrug, TJ'!A153</f>
        <v xml:space="preserve">Oktober </v>
      </c>
      <c r="B153" s="70"/>
      <c r="C153" s="69">
        <v>1618707</v>
      </c>
      <c r="D153" s="69">
        <v>204780</v>
      </c>
      <c r="E153" s="69">
        <v>1150480</v>
      </c>
      <c r="F153" s="69">
        <v>0</v>
      </c>
      <c r="G153" s="69">
        <f t="shared" si="87"/>
        <v>-136355</v>
      </c>
      <c r="H153" s="69">
        <v>529799</v>
      </c>
      <c r="I153" s="69">
        <v>534705</v>
      </c>
      <c r="J153" s="70"/>
      <c r="K153" s="70"/>
      <c r="L153" s="69"/>
      <c r="N153" s="32" t="s">
        <v>124</v>
      </c>
    </row>
    <row r="154" spans="1:14" x14ac:dyDescent="0.25">
      <c r="A154" s="68" t="str">
        <f>'Olieforbrug, TJ'!A154</f>
        <v xml:space="preserve">November </v>
      </c>
      <c r="B154" s="70"/>
      <c r="C154" s="69">
        <v>1531138</v>
      </c>
      <c r="D154" s="69">
        <v>185324</v>
      </c>
      <c r="E154" s="69">
        <v>1271252</v>
      </c>
      <c r="F154" s="69">
        <v>0</v>
      </c>
      <c r="G154" s="69">
        <f t="shared" si="87"/>
        <v>128363</v>
      </c>
      <c r="H154" s="69">
        <v>561222</v>
      </c>
      <c r="I154" s="69">
        <v>406342</v>
      </c>
      <c r="J154" s="70"/>
      <c r="K154" s="70"/>
      <c r="L154" s="69"/>
      <c r="N154" s="32" t="s">
        <v>125</v>
      </c>
    </row>
    <row r="155" spans="1:14" ht="13" thickBot="1" x14ac:dyDescent="0.3">
      <c r="A155" s="71" t="str">
        <f>'Olieforbrug, TJ'!A155</f>
        <v>December</v>
      </c>
      <c r="C155" s="72">
        <v>1591742</v>
      </c>
      <c r="D155" s="72">
        <v>188739</v>
      </c>
      <c r="E155" s="72">
        <v>1080226</v>
      </c>
      <c r="F155" s="72">
        <v>0</v>
      </c>
      <c r="G155" s="72">
        <f t="shared" si="87"/>
        <v>-11872</v>
      </c>
      <c r="H155" s="72">
        <v>676945</v>
      </c>
      <c r="I155" s="72">
        <v>418214</v>
      </c>
      <c r="J155" s="66"/>
      <c r="K155" s="66"/>
      <c r="L155" s="72"/>
      <c r="N155" s="73" t="s">
        <v>113</v>
      </c>
    </row>
    <row r="156" spans="1:14" ht="13" x14ac:dyDescent="0.3">
      <c r="A156" s="37">
        <f>'Olieforbrug, TJ'!A156</f>
        <v>2003</v>
      </c>
      <c r="B156" s="70"/>
      <c r="C156" s="69"/>
      <c r="D156" s="69"/>
      <c r="E156" s="69"/>
      <c r="F156" s="69"/>
      <c r="G156" s="69"/>
      <c r="H156" s="69"/>
      <c r="I156" s="69"/>
      <c r="M156" s="65"/>
      <c r="N156" s="37">
        <v>2003</v>
      </c>
    </row>
    <row r="157" spans="1:14" x14ac:dyDescent="0.25">
      <c r="A157" s="68" t="str">
        <f>'Olieforbrug, TJ'!A157</f>
        <v xml:space="preserve">  Januar </v>
      </c>
      <c r="B157" s="70"/>
      <c r="C157" s="69">
        <v>1617347</v>
      </c>
      <c r="D157" s="69">
        <v>185301</v>
      </c>
      <c r="E157" s="69">
        <v>1073952</v>
      </c>
      <c r="F157" s="69">
        <v>0</v>
      </c>
      <c r="G157" s="69">
        <f>I155-I157</f>
        <v>-82176</v>
      </c>
      <c r="H157" s="69">
        <v>629890</v>
      </c>
      <c r="I157" s="69">
        <v>500390</v>
      </c>
      <c r="J157" s="70"/>
      <c r="K157" s="70"/>
      <c r="L157" s="69"/>
      <c r="N157" s="32" t="s">
        <v>115</v>
      </c>
    </row>
    <row r="158" spans="1:14" x14ac:dyDescent="0.25">
      <c r="A158" s="68" t="str">
        <f>'Olieforbrug, TJ'!A158</f>
        <v xml:space="preserve">Februar </v>
      </c>
      <c r="B158" s="70"/>
      <c r="C158" s="69">
        <v>1445189</v>
      </c>
      <c r="D158" s="69">
        <v>273989</v>
      </c>
      <c r="E158" s="69">
        <v>1171079</v>
      </c>
      <c r="F158" s="69">
        <v>0</v>
      </c>
      <c r="G158" s="69">
        <f t="shared" si="87"/>
        <v>85282</v>
      </c>
      <c r="H158" s="69">
        <v>609438</v>
      </c>
      <c r="I158" s="69">
        <v>415108</v>
      </c>
      <c r="J158" s="70"/>
      <c r="K158" s="70"/>
      <c r="L158" s="69"/>
      <c r="N158" s="32" t="s">
        <v>116</v>
      </c>
    </row>
    <row r="159" spans="1:14" x14ac:dyDescent="0.25">
      <c r="A159" s="68" t="str">
        <f>'Olieforbrug, TJ'!A159</f>
        <v xml:space="preserve">Marts </v>
      </c>
      <c r="B159" s="70"/>
      <c r="C159" s="69">
        <v>1597632</v>
      </c>
      <c r="D159" s="69">
        <v>273100</v>
      </c>
      <c r="E159" s="69">
        <v>1155238</v>
      </c>
      <c r="F159" s="69">
        <v>0</v>
      </c>
      <c r="G159" s="69">
        <f t="shared" si="87"/>
        <v>30899</v>
      </c>
      <c r="H159" s="69">
        <v>727131</v>
      </c>
      <c r="I159" s="69">
        <v>384209</v>
      </c>
      <c r="J159" s="70"/>
      <c r="K159" s="70"/>
      <c r="L159" s="69"/>
      <c r="N159" s="32" t="s">
        <v>117</v>
      </c>
    </row>
    <row r="160" spans="1:14" x14ac:dyDescent="0.25">
      <c r="A160" s="68" t="str">
        <f>'Olieforbrug, TJ'!A160</f>
        <v xml:space="preserve">April </v>
      </c>
      <c r="B160" s="70"/>
      <c r="C160" s="69">
        <v>1463805</v>
      </c>
      <c r="D160" s="69">
        <v>291406</v>
      </c>
      <c r="E160" s="69">
        <v>1138159</v>
      </c>
      <c r="F160" s="69">
        <v>0</v>
      </c>
      <c r="G160" s="69">
        <f t="shared" si="87"/>
        <v>88562</v>
      </c>
      <c r="H160" s="69">
        <v>694837</v>
      </c>
      <c r="I160" s="69">
        <v>295647</v>
      </c>
      <c r="J160" s="70"/>
      <c r="K160" s="70"/>
      <c r="L160" s="69"/>
      <c r="N160" s="32" t="s">
        <v>118</v>
      </c>
    </row>
    <row r="161" spans="1:14" x14ac:dyDescent="0.25">
      <c r="A161" s="68" t="str">
        <f>'Olieforbrug, TJ'!A161</f>
        <v xml:space="preserve">Maj </v>
      </c>
      <c r="B161" s="70"/>
      <c r="C161" s="69">
        <v>1481837</v>
      </c>
      <c r="D161" s="69">
        <v>378372</v>
      </c>
      <c r="E161" s="69">
        <v>1008274</v>
      </c>
      <c r="F161" s="69">
        <v>0</v>
      </c>
      <c r="G161" s="69">
        <f t="shared" si="87"/>
        <v>-98236</v>
      </c>
      <c r="H161" s="69">
        <v>739540</v>
      </c>
      <c r="I161" s="69">
        <v>393883</v>
      </c>
      <c r="J161" s="70"/>
      <c r="K161" s="70"/>
      <c r="L161" s="69"/>
      <c r="N161" s="32" t="s">
        <v>119</v>
      </c>
    </row>
    <row r="162" spans="1:14" x14ac:dyDescent="0.25">
      <c r="A162" s="68" t="str">
        <f>'Olieforbrug, TJ'!A162</f>
        <v xml:space="preserve">Juni </v>
      </c>
      <c r="B162" s="70"/>
      <c r="C162" s="69">
        <v>1514172</v>
      </c>
      <c r="D162" s="69">
        <v>335778</v>
      </c>
      <c r="E162" s="69">
        <v>1129075</v>
      </c>
      <c r="F162" s="69">
        <v>0</v>
      </c>
      <c r="G162" s="69">
        <f t="shared" si="87"/>
        <v>-3827</v>
      </c>
      <c r="H162" s="69">
        <v>704020</v>
      </c>
      <c r="I162" s="69">
        <v>397710</v>
      </c>
      <c r="J162" s="70"/>
      <c r="K162" s="70"/>
      <c r="L162" s="69"/>
      <c r="N162" s="32" t="s">
        <v>120</v>
      </c>
    </row>
    <row r="163" spans="1:14" x14ac:dyDescent="0.25">
      <c r="A163" s="68" t="str">
        <f>'Olieforbrug, TJ'!A163</f>
        <v xml:space="preserve">Juli </v>
      </c>
      <c r="B163" s="70"/>
      <c r="C163" s="69">
        <v>1406390</v>
      </c>
      <c r="D163" s="69">
        <v>380580</v>
      </c>
      <c r="E163" s="69">
        <v>1034962</v>
      </c>
      <c r="F163" s="69">
        <v>0</v>
      </c>
      <c r="G163" s="69">
        <f t="shared" si="87"/>
        <v>-8183</v>
      </c>
      <c r="H163" s="69">
        <v>726744</v>
      </c>
      <c r="I163" s="69">
        <v>405893</v>
      </c>
      <c r="J163" s="70"/>
      <c r="K163" s="70"/>
      <c r="L163" s="69"/>
      <c r="N163" s="32" t="s">
        <v>121</v>
      </c>
    </row>
    <row r="164" spans="1:14" x14ac:dyDescent="0.25">
      <c r="A164" s="68" t="str">
        <f>'Olieforbrug, TJ'!A164</f>
        <v xml:space="preserve">August </v>
      </c>
      <c r="B164" s="70"/>
      <c r="C164" s="69">
        <v>1519502</v>
      </c>
      <c r="D164" s="69">
        <v>304538</v>
      </c>
      <c r="E164" s="69">
        <v>1015344</v>
      </c>
      <c r="F164" s="69">
        <v>0</v>
      </c>
      <c r="G164" s="69">
        <f t="shared" si="87"/>
        <v>-49982</v>
      </c>
      <c r="H164" s="69">
        <v>739040</v>
      </c>
      <c r="I164" s="69">
        <v>455875</v>
      </c>
      <c r="J164" s="70"/>
      <c r="K164" s="70"/>
      <c r="L164" s="69"/>
      <c r="N164" s="32" t="s">
        <v>122</v>
      </c>
    </row>
    <row r="165" spans="1:14" x14ac:dyDescent="0.25">
      <c r="A165" s="68" t="str">
        <f>'Olieforbrug, TJ'!A165</f>
        <v xml:space="preserve">September </v>
      </c>
      <c r="B165" s="70"/>
      <c r="C165" s="69">
        <v>1560020</v>
      </c>
      <c r="D165" s="69">
        <v>286048</v>
      </c>
      <c r="E165" s="69">
        <v>1278075</v>
      </c>
      <c r="F165" s="69">
        <v>0</v>
      </c>
      <c r="G165" s="69">
        <f t="shared" si="87"/>
        <v>37287</v>
      </c>
      <c r="H165" s="69">
        <v>588331</v>
      </c>
      <c r="I165" s="69">
        <v>418588</v>
      </c>
      <c r="J165" s="70"/>
      <c r="K165" s="70"/>
      <c r="L165" s="69"/>
      <c r="N165" s="32" t="s">
        <v>123</v>
      </c>
    </row>
    <row r="166" spans="1:14" x14ac:dyDescent="0.25">
      <c r="A166" s="68" t="str">
        <f>'Olieforbrug, TJ'!A166</f>
        <v xml:space="preserve">Oktober </v>
      </c>
      <c r="B166" s="70"/>
      <c r="C166" s="69">
        <v>1577964</v>
      </c>
      <c r="D166" s="69">
        <v>119138</v>
      </c>
      <c r="E166" s="69">
        <v>1078861</v>
      </c>
      <c r="F166" s="69">
        <v>0</v>
      </c>
      <c r="G166" s="69">
        <f t="shared" si="87"/>
        <v>-27352</v>
      </c>
      <c r="H166" s="69">
        <v>573930</v>
      </c>
      <c r="I166" s="69">
        <v>445940</v>
      </c>
      <c r="J166" s="70"/>
      <c r="K166" s="70"/>
      <c r="L166" s="69"/>
      <c r="N166" s="32" t="s">
        <v>124</v>
      </c>
    </row>
    <row r="167" spans="1:14" x14ac:dyDescent="0.25">
      <c r="A167" s="68" t="str">
        <f>'Olieforbrug, TJ'!A167</f>
        <v xml:space="preserve">November </v>
      </c>
      <c r="B167" s="70"/>
      <c r="C167" s="69">
        <v>1574193</v>
      </c>
      <c r="D167" s="69">
        <v>438061</v>
      </c>
      <c r="E167" s="69">
        <v>1230826</v>
      </c>
      <c r="F167" s="69">
        <v>0</v>
      </c>
      <c r="G167" s="69">
        <f t="shared" si="87"/>
        <v>-92727</v>
      </c>
      <c r="H167" s="69">
        <v>728015</v>
      </c>
      <c r="I167" s="69">
        <v>538667</v>
      </c>
      <c r="J167" s="70"/>
      <c r="K167" s="70"/>
      <c r="L167" s="69"/>
      <c r="N167" s="32" t="s">
        <v>125</v>
      </c>
    </row>
    <row r="168" spans="1:14" ht="13" thickBot="1" x14ac:dyDescent="0.3">
      <c r="A168" s="71" t="str">
        <f>'Olieforbrug, TJ'!A168</f>
        <v>December</v>
      </c>
      <c r="C168" s="72">
        <v>1550208</v>
      </c>
      <c r="D168" s="72">
        <v>225677</v>
      </c>
      <c r="E168" s="72">
        <v>1037294</v>
      </c>
      <c r="F168" s="72">
        <v>0</v>
      </c>
      <c r="G168" s="72">
        <f t="shared" si="87"/>
        <v>-18671</v>
      </c>
      <c r="H168" s="72">
        <v>730268</v>
      </c>
      <c r="I168" s="72">
        <v>557338</v>
      </c>
      <c r="J168" s="66"/>
      <c r="K168" s="66"/>
      <c r="L168" s="72"/>
      <c r="N168" s="73" t="s">
        <v>113</v>
      </c>
    </row>
    <row r="169" spans="1:14" ht="13" x14ac:dyDescent="0.3">
      <c r="A169" s="37">
        <f>'Olieforbrug, TJ'!A169</f>
        <v>2004</v>
      </c>
      <c r="B169" s="70"/>
      <c r="C169" s="69"/>
      <c r="D169" s="69"/>
      <c r="E169" s="69"/>
      <c r="F169" s="69"/>
      <c r="G169" s="69"/>
      <c r="H169" s="69"/>
      <c r="I169" s="69"/>
      <c r="M169" s="65"/>
      <c r="N169" s="37">
        <v>2004</v>
      </c>
    </row>
    <row r="170" spans="1:14" x14ac:dyDescent="0.25">
      <c r="A170" s="68" t="str">
        <f>'Olieforbrug, TJ'!A170</f>
        <v xml:space="preserve">  Januar </v>
      </c>
      <c r="B170" s="70"/>
      <c r="C170" s="69">
        <v>1560185</v>
      </c>
      <c r="D170" s="69">
        <v>310500</v>
      </c>
      <c r="E170" s="69">
        <v>1262604</v>
      </c>
      <c r="F170" s="69">
        <v>0</v>
      </c>
      <c r="G170" s="69">
        <f>I168-I170</f>
        <v>132575</v>
      </c>
      <c r="H170" s="69">
        <v>728351</v>
      </c>
      <c r="I170" s="69">
        <v>424763</v>
      </c>
      <c r="J170" s="70"/>
      <c r="K170" s="70"/>
      <c r="L170" s="69"/>
      <c r="N170" s="32" t="s">
        <v>115</v>
      </c>
    </row>
    <row r="171" spans="1:14" x14ac:dyDescent="0.25">
      <c r="A171" s="68" t="str">
        <f>'Olieforbrug, TJ'!A171</f>
        <v xml:space="preserve">Februar </v>
      </c>
      <c r="B171" s="70"/>
      <c r="C171" s="69">
        <v>1335319</v>
      </c>
      <c r="D171" s="69">
        <v>300748</v>
      </c>
      <c r="E171" s="69">
        <v>978375</v>
      </c>
      <c r="F171" s="69">
        <v>0</v>
      </c>
      <c r="G171" s="69">
        <f t="shared" si="87"/>
        <v>29880</v>
      </c>
      <c r="H171" s="69">
        <v>684991</v>
      </c>
      <c r="I171" s="69">
        <v>394883</v>
      </c>
      <c r="J171" s="70"/>
      <c r="K171" s="70"/>
      <c r="L171" s="69"/>
      <c r="N171" s="32" t="s">
        <v>116</v>
      </c>
    </row>
    <row r="172" spans="1:14" x14ac:dyDescent="0.25">
      <c r="A172" s="68" t="str">
        <f>'Olieforbrug, TJ'!A172</f>
        <v xml:space="preserve">Marts </v>
      </c>
      <c r="B172" s="70"/>
      <c r="C172" s="69">
        <v>1626145</v>
      </c>
      <c r="D172" s="69">
        <v>350241</v>
      </c>
      <c r="E172" s="69">
        <v>1145110</v>
      </c>
      <c r="F172" s="69">
        <v>0</v>
      </c>
      <c r="G172" s="69">
        <f t="shared" si="87"/>
        <v>-147902</v>
      </c>
      <c r="H172" s="69">
        <v>683308</v>
      </c>
      <c r="I172" s="69">
        <v>542785</v>
      </c>
      <c r="J172" s="70"/>
      <c r="K172" s="70"/>
      <c r="L172" s="69"/>
      <c r="N172" s="32" t="s">
        <v>117</v>
      </c>
    </row>
    <row r="173" spans="1:14" x14ac:dyDescent="0.25">
      <c r="A173" s="68" t="str">
        <f>'Olieforbrug, TJ'!A173</f>
        <v xml:space="preserve">April </v>
      </c>
      <c r="B173" s="70"/>
      <c r="C173" s="69">
        <v>1645116</v>
      </c>
      <c r="D173" s="69">
        <v>434375</v>
      </c>
      <c r="E173" s="69">
        <v>1352534</v>
      </c>
      <c r="F173" s="69">
        <v>0</v>
      </c>
      <c r="G173" s="69">
        <f t="shared" si="87"/>
        <v>-42610</v>
      </c>
      <c r="H173" s="69">
        <v>678656</v>
      </c>
      <c r="I173" s="69">
        <v>585395</v>
      </c>
      <c r="J173" s="70"/>
      <c r="K173" s="70"/>
      <c r="L173" s="69"/>
      <c r="N173" s="32" t="s">
        <v>118</v>
      </c>
    </row>
    <row r="174" spans="1:14" x14ac:dyDescent="0.25">
      <c r="A174" s="68" t="str">
        <f>'Olieforbrug, TJ'!A174</f>
        <v xml:space="preserve">Maj </v>
      </c>
      <c r="B174" s="70"/>
      <c r="C174" s="69">
        <v>1685491.58</v>
      </c>
      <c r="D174" s="69">
        <v>291132</v>
      </c>
      <c r="E174" s="69">
        <v>1428718.591</v>
      </c>
      <c r="F174" s="69">
        <v>0</v>
      </c>
      <c r="G174" s="69">
        <f t="shared" si="87"/>
        <v>136877</v>
      </c>
      <c r="H174" s="69">
        <v>685749</v>
      </c>
      <c r="I174" s="69">
        <v>448518</v>
      </c>
      <c r="J174" s="70"/>
      <c r="K174" s="70"/>
      <c r="L174" s="69"/>
      <c r="N174" s="32" t="s">
        <v>119</v>
      </c>
    </row>
    <row r="175" spans="1:14" x14ac:dyDescent="0.25">
      <c r="A175" s="68" t="str">
        <f>'Olieforbrug, TJ'!A175</f>
        <v xml:space="preserve">Juni </v>
      </c>
      <c r="B175" s="70"/>
      <c r="C175" s="69">
        <v>1616539</v>
      </c>
      <c r="D175" s="69">
        <v>267871</v>
      </c>
      <c r="E175" s="69">
        <v>1161734</v>
      </c>
      <c r="F175" s="69">
        <v>0</v>
      </c>
      <c r="G175" s="69">
        <f t="shared" si="87"/>
        <v>-114418</v>
      </c>
      <c r="H175" s="69">
        <v>617132</v>
      </c>
      <c r="I175" s="69">
        <v>562936</v>
      </c>
      <c r="J175" s="70"/>
      <c r="K175" s="70"/>
      <c r="L175" s="69"/>
      <c r="N175" s="32" t="s">
        <v>120</v>
      </c>
    </row>
    <row r="176" spans="1:14" x14ac:dyDescent="0.25">
      <c r="A176" s="68" t="str">
        <f>'Olieforbrug, TJ'!A176</f>
        <v xml:space="preserve">Juli </v>
      </c>
      <c r="B176" s="70"/>
      <c r="C176" s="69">
        <v>1715228</v>
      </c>
      <c r="D176" s="69">
        <v>267181</v>
      </c>
      <c r="E176" s="69">
        <v>1387436</v>
      </c>
      <c r="F176" s="69">
        <v>0</v>
      </c>
      <c r="G176" s="69">
        <f t="shared" si="87"/>
        <v>111423</v>
      </c>
      <c r="H176" s="69">
        <v>715668</v>
      </c>
      <c r="I176" s="69">
        <v>451513</v>
      </c>
      <c r="J176" s="70"/>
      <c r="K176" s="70"/>
      <c r="L176" s="69"/>
      <c r="N176" s="32" t="s">
        <v>121</v>
      </c>
    </row>
    <row r="177" spans="1:14" x14ac:dyDescent="0.25">
      <c r="A177" s="68" t="str">
        <f>'Olieforbrug, TJ'!A177</f>
        <v xml:space="preserve">August </v>
      </c>
      <c r="B177" s="70"/>
      <c r="C177" s="69">
        <v>1470989</v>
      </c>
      <c r="D177" s="69">
        <v>366557</v>
      </c>
      <c r="E177" s="69">
        <v>1095239</v>
      </c>
      <c r="F177" s="69">
        <v>0</v>
      </c>
      <c r="G177" s="69">
        <f t="shared" si="87"/>
        <v>-27996</v>
      </c>
      <c r="H177" s="69">
        <v>718699</v>
      </c>
      <c r="I177" s="69">
        <v>479509</v>
      </c>
      <c r="J177" s="70"/>
      <c r="K177" s="70"/>
      <c r="L177" s="69"/>
      <c r="N177" s="32" t="s">
        <v>122</v>
      </c>
    </row>
    <row r="178" spans="1:14" x14ac:dyDescent="0.25">
      <c r="A178" s="68" t="str">
        <f>'Olieforbrug, TJ'!A178</f>
        <v xml:space="preserve">September </v>
      </c>
      <c r="B178" s="70"/>
      <c r="C178" s="69">
        <v>1607315</v>
      </c>
      <c r="D178" s="69">
        <v>387553</v>
      </c>
      <c r="E178" s="69">
        <v>1368596</v>
      </c>
      <c r="F178" s="69">
        <v>0</v>
      </c>
      <c r="G178" s="69">
        <f t="shared" si="87"/>
        <v>-98270</v>
      </c>
      <c r="H178" s="69">
        <v>534721</v>
      </c>
      <c r="I178" s="69">
        <v>577779</v>
      </c>
      <c r="J178" s="70"/>
      <c r="K178" s="70"/>
      <c r="L178" s="69"/>
      <c r="N178" s="32" t="s">
        <v>123</v>
      </c>
    </row>
    <row r="179" spans="1:14" x14ac:dyDescent="0.25">
      <c r="A179" s="68" t="str">
        <f>'Olieforbrug, TJ'!A179</f>
        <v xml:space="preserve">Oktober </v>
      </c>
      <c r="B179" s="70"/>
      <c r="C179" s="69">
        <v>1725786</v>
      </c>
      <c r="D179" s="69">
        <v>303255</v>
      </c>
      <c r="E179" s="69">
        <v>1297431</v>
      </c>
      <c r="F179" s="69">
        <v>0</v>
      </c>
      <c r="G179" s="69">
        <f t="shared" si="87"/>
        <v>-38351</v>
      </c>
      <c r="H179" s="69">
        <v>706259</v>
      </c>
      <c r="I179" s="69">
        <v>616130</v>
      </c>
      <c r="J179" s="70"/>
      <c r="K179" s="70"/>
      <c r="L179" s="69"/>
      <c r="N179" s="32" t="s">
        <v>124</v>
      </c>
    </row>
    <row r="180" spans="1:14" x14ac:dyDescent="0.25">
      <c r="A180" s="68" t="str">
        <f>'Olieforbrug, TJ'!A180</f>
        <v xml:space="preserve">November </v>
      </c>
      <c r="B180" s="70"/>
      <c r="C180" s="69">
        <v>1542567</v>
      </c>
      <c r="D180" s="69">
        <v>275598</v>
      </c>
      <c r="E180" s="69">
        <v>1253088</v>
      </c>
      <c r="F180" s="69">
        <v>0</v>
      </c>
      <c r="G180" s="69">
        <f t="shared" si="87"/>
        <v>149935</v>
      </c>
      <c r="H180" s="69">
        <v>637003</v>
      </c>
      <c r="I180" s="69">
        <v>466195</v>
      </c>
      <c r="J180" s="70"/>
      <c r="K180" s="70"/>
      <c r="L180" s="69"/>
      <c r="N180" s="32" t="s">
        <v>125</v>
      </c>
    </row>
    <row r="181" spans="1:14" ht="13" thickBot="1" x14ac:dyDescent="0.3">
      <c r="A181" s="71" t="str">
        <f>'Olieforbrug, TJ'!A181</f>
        <v>December</v>
      </c>
      <c r="C181" s="72">
        <v>1731425</v>
      </c>
      <c r="D181" s="72">
        <v>179609</v>
      </c>
      <c r="E181" s="72">
        <v>1209147</v>
      </c>
      <c r="F181" s="72">
        <v>0</v>
      </c>
      <c r="G181" s="72">
        <f t="shared" si="87"/>
        <v>-128217</v>
      </c>
      <c r="H181" s="72">
        <v>664620</v>
      </c>
      <c r="I181" s="72">
        <v>594412</v>
      </c>
      <c r="J181" s="66"/>
      <c r="K181" s="66"/>
      <c r="L181" s="72"/>
      <c r="N181" s="73" t="s">
        <v>113</v>
      </c>
    </row>
    <row r="182" spans="1:14" ht="13" x14ac:dyDescent="0.3">
      <c r="A182" s="37">
        <f>'Olieforbrug, TJ'!A182</f>
        <v>2005</v>
      </c>
      <c r="B182" s="70"/>
      <c r="C182" s="69"/>
      <c r="D182" s="69"/>
      <c r="E182" s="69"/>
      <c r="F182" s="69"/>
      <c r="G182" s="69"/>
      <c r="H182" s="69"/>
      <c r="I182" s="69"/>
      <c r="M182" s="65"/>
      <c r="N182" s="37">
        <v>2005</v>
      </c>
    </row>
    <row r="183" spans="1:14" x14ac:dyDescent="0.25">
      <c r="A183" s="68" t="str">
        <f>'Olieforbrug, TJ'!A183</f>
        <v xml:space="preserve">  Januar </v>
      </c>
      <c r="B183" s="70"/>
      <c r="C183" s="69">
        <v>1576606</v>
      </c>
      <c r="D183" s="69">
        <v>194816</v>
      </c>
      <c r="E183" s="69">
        <v>1130755</v>
      </c>
      <c r="F183" s="69">
        <v>0</v>
      </c>
      <c r="G183" s="69">
        <f>I181-I183</f>
        <v>43547</v>
      </c>
      <c r="H183" s="69">
        <v>690189</v>
      </c>
      <c r="I183" s="69">
        <v>550865</v>
      </c>
      <c r="J183" s="70"/>
      <c r="K183" s="70"/>
      <c r="L183" s="69">
        <f>C183*43/1000</f>
        <v>67794.058000000005</v>
      </c>
      <c r="N183" s="32" t="s">
        <v>115</v>
      </c>
    </row>
    <row r="184" spans="1:14" x14ac:dyDescent="0.25">
      <c r="A184" s="68" t="str">
        <f>'Olieforbrug, TJ'!A184</f>
        <v xml:space="preserve">Februar </v>
      </c>
      <c r="B184" s="70"/>
      <c r="C184" s="69">
        <v>1535633</v>
      </c>
      <c r="D184" s="69">
        <v>190077</v>
      </c>
      <c r="E184" s="69">
        <v>1144711</v>
      </c>
      <c r="F184" s="69">
        <v>0</v>
      </c>
      <c r="G184" s="69">
        <f t="shared" si="87"/>
        <v>73855</v>
      </c>
      <c r="H184" s="69">
        <v>633068</v>
      </c>
      <c r="I184" s="69">
        <v>477010</v>
      </c>
      <c r="J184" s="70"/>
      <c r="K184" s="70"/>
      <c r="L184" s="69">
        <f t="shared" ref="L184:L216" si="88">C184*43/1000</f>
        <v>66032.218999999997</v>
      </c>
      <c r="N184" s="32" t="s">
        <v>116</v>
      </c>
    </row>
    <row r="185" spans="1:14" x14ac:dyDescent="0.25">
      <c r="A185" s="68" t="str">
        <f>'Olieforbrug, TJ'!A185</f>
        <v xml:space="preserve">Marts </v>
      </c>
      <c r="B185" s="70"/>
      <c r="C185" s="69">
        <v>1631529</v>
      </c>
      <c r="D185" s="69">
        <v>306227</v>
      </c>
      <c r="E185" s="69">
        <v>1117957</v>
      </c>
      <c r="F185" s="69">
        <v>0</v>
      </c>
      <c r="G185" s="69">
        <f t="shared" si="87"/>
        <v>-151175</v>
      </c>
      <c r="H185" s="69">
        <v>700229</v>
      </c>
      <c r="I185" s="69">
        <v>628185</v>
      </c>
      <c r="J185" s="70"/>
      <c r="K185" s="70"/>
      <c r="L185" s="69">
        <f t="shared" si="88"/>
        <v>70155.747000000003</v>
      </c>
      <c r="N185" s="32" t="s">
        <v>117</v>
      </c>
    </row>
    <row r="186" spans="1:14" x14ac:dyDescent="0.25">
      <c r="A186" s="68" t="str">
        <f>'Olieforbrug, TJ'!A186</f>
        <v xml:space="preserve">April </v>
      </c>
      <c r="B186" s="70"/>
      <c r="C186" s="69">
        <v>1605487</v>
      </c>
      <c r="D186" s="69">
        <v>277936</v>
      </c>
      <c r="E186" s="69">
        <v>1564575</v>
      </c>
      <c r="F186" s="69">
        <v>0</v>
      </c>
      <c r="G186" s="69">
        <f t="shared" si="87"/>
        <v>130933</v>
      </c>
      <c r="H186" s="69">
        <v>455148</v>
      </c>
      <c r="I186" s="69">
        <v>497252</v>
      </c>
      <c r="J186" s="70"/>
      <c r="K186" s="70"/>
      <c r="L186" s="69">
        <f t="shared" si="88"/>
        <v>69035.941000000006</v>
      </c>
      <c r="N186" s="32" t="s">
        <v>118</v>
      </c>
    </row>
    <row r="187" spans="1:14" x14ac:dyDescent="0.25">
      <c r="A187" s="68" t="str">
        <f>'Olieforbrug, TJ'!A187</f>
        <v xml:space="preserve">Maj </v>
      </c>
      <c r="B187" s="70"/>
      <c r="C187" s="69">
        <v>1567660</v>
      </c>
      <c r="D187" s="69">
        <v>192159</v>
      </c>
      <c r="E187" s="69">
        <v>1166514</v>
      </c>
      <c r="F187" s="69">
        <v>0</v>
      </c>
      <c r="G187" s="69">
        <f t="shared" si="87"/>
        <v>8888</v>
      </c>
      <c r="H187" s="69">
        <v>606673</v>
      </c>
      <c r="I187" s="69">
        <v>488364</v>
      </c>
      <c r="J187" s="70"/>
      <c r="K187" s="70"/>
      <c r="L187" s="69">
        <f t="shared" si="88"/>
        <v>67409.38</v>
      </c>
      <c r="N187" s="32" t="s">
        <v>119</v>
      </c>
    </row>
    <row r="188" spans="1:14" x14ac:dyDescent="0.25">
      <c r="A188" s="68" t="str">
        <f>'Olieforbrug, TJ'!A188</f>
        <v xml:space="preserve">Juni </v>
      </c>
      <c r="B188" s="70"/>
      <c r="C188" s="69">
        <v>1540595</v>
      </c>
      <c r="D188" s="69">
        <v>315906</v>
      </c>
      <c r="E188" s="69">
        <v>1184464</v>
      </c>
      <c r="F188" s="69">
        <v>0</v>
      </c>
      <c r="G188" s="69">
        <f t="shared" si="87"/>
        <v>10188</v>
      </c>
      <c r="H188" s="69">
        <v>686962</v>
      </c>
      <c r="I188" s="69">
        <v>478176</v>
      </c>
      <c r="J188" s="70"/>
      <c r="K188" s="70"/>
      <c r="L188" s="69">
        <f t="shared" si="88"/>
        <v>66245.585000000006</v>
      </c>
      <c r="N188" s="32" t="s">
        <v>120</v>
      </c>
    </row>
    <row r="189" spans="1:14" x14ac:dyDescent="0.25">
      <c r="A189" s="68" t="str">
        <f>'Olieforbrug, TJ'!A189</f>
        <v xml:space="preserve">Juli </v>
      </c>
      <c r="B189" s="70"/>
      <c r="C189" s="69">
        <v>1517823</v>
      </c>
      <c r="D189" s="69">
        <v>315593</v>
      </c>
      <c r="E189" s="69">
        <v>1073320</v>
      </c>
      <c r="F189" s="69">
        <v>0</v>
      </c>
      <c r="G189" s="69">
        <f t="shared" si="87"/>
        <v>-63875</v>
      </c>
      <c r="H189" s="69">
        <v>703712</v>
      </c>
      <c r="I189" s="69">
        <v>542051</v>
      </c>
      <c r="J189" s="70"/>
      <c r="K189" s="70"/>
      <c r="L189" s="69">
        <f t="shared" si="88"/>
        <v>65266.389000000003</v>
      </c>
      <c r="N189" s="32" t="s">
        <v>121</v>
      </c>
    </row>
    <row r="190" spans="1:14" x14ac:dyDescent="0.25">
      <c r="A190" s="68" t="str">
        <f>'Olieforbrug, TJ'!A190</f>
        <v xml:space="preserve">August </v>
      </c>
      <c r="B190" s="70"/>
      <c r="C190" s="69">
        <v>1591092</v>
      </c>
      <c r="D190" s="69">
        <v>200187</v>
      </c>
      <c r="E190" s="69">
        <v>1099443</v>
      </c>
      <c r="F190" s="69">
        <v>0</v>
      </c>
      <c r="G190" s="69">
        <f t="shared" si="87"/>
        <v>35616</v>
      </c>
      <c r="H190" s="69">
        <v>726418</v>
      </c>
      <c r="I190" s="69">
        <v>506435</v>
      </c>
      <c r="J190" s="70"/>
      <c r="K190" s="70"/>
      <c r="L190" s="69">
        <f t="shared" si="88"/>
        <v>68416.956000000006</v>
      </c>
      <c r="N190" s="32" t="s">
        <v>122</v>
      </c>
    </row>
    <row r="191" spans="1:14" x14ac:dyDescent="0.25">
      <c r="A191" s="68" t="str">
        <f>'Olieforbrug, TJ'!A191</f>
        <v xml:space="preserve">September </v>
      </c>
      <c r="B191" s="70"/>
      <c r="C191" s="69">
        <v>1459392</v>
      </c>
      <c r="D191" s="69">
        <v>102354</v>
      </c>
      <c r="E191" s="69">
        <v>1001244</v>
      </c>
      <c r="F191" s="69">
        <v>0</v>
      </c>
      <c r="G191" s="69">
        <f t="shared" si="87"/>
        <v>-6158</v>
      </c>
      <c r="H191" s="69">
        <v>570770</v>
      </c>
      <c r="I191" s="69">
        <v>512593</v>
      </c>
      <c r="J191" s="70"/>
      <c r="K191" s="70"/>
      <c r="L191" s="69">
        <f t="shared" si="88"/>
        <v>62753.856</v>
      </c>
      <c r="N191" s="32" t="s">
        <v>123</v>
      </c>
    </row>
    <row r="192" spans="1:14" x14ac:dyDescent="0.25">
      <c r="A192" s="68" t="str">
        <f>'Olieforbrug, TJ'!A192</f>
        <v xml:space="preserve">Oktober </v>
      </c>
      <c r="B192" s="70"/>
      <c r="C192" s="69">
        <v>1536386</v>
      </c>
      <c r="D192" s="69">
        <v>229846</v>
      </c>
      <c r="E192" s="69">
        <v>1093217</v>
      </c>
      <c r="F192" s="69">
        <v>0</v>
      </c>
      <c r="G192" s="69">
        <f t="shared" si="87"/>
        <v>-62</v>
      </c>
      <c r="H192" s="69">
        <v>668019</v>
      </c>
      <c r="I192" s="69">
        <v>512655</v>
      </c>
      <c r="J192" s="70"/>
      <c r="K192" s="70"/>
      <c r="L192" s="69">
        <f t="shared" si="88"/>
        <v>66064.597999999998</v>
      </c>
      <c r="N192" s="32" t="s">
        <v>124</v>
      </c>
    </row>
    <row r="193" spans="1:14" x14ac:dyDescent="0.25">
      <c r="A193" s="68" t="str">
        <f>'Olieforbrug, TJ'!A193</f>
        <v xml:space="preserve">November </v>
      </c>
      <c r="B193" s="70"/>
      <c r="C193" s="69">
        <v>1484933</v>
      </c>
      <c r="D193" s="69">
        <v>161007</v>
      </c>
      <c r="E193" s="69">
        <v>1058138</v>
      </c>
      <c r="F193" s="69">
        <v>0</v>
      </c>
      <c r="G193" s="69">
        <f t="shared" si="87"/>
        <v>53229</v>
      </c>
      <c r="H193" s="69">
        <v>583991</v>
      </c>
      <c r="I193" s="69">
        <v>459426</v>
      </c>
      <c r="J193" s="70"/>
      <c r="K193" s="70"/>
      <c r="L193" s="69">
        <f t="shared" si="88"/>
        <v>63852.118999999999</v>
      </c>
      <c r="N193" s="32" t="s">
        <v>125</v>
      </c>
    </row>
    <row r="194" spans="1:14" ht="13" thickBot="1" x14ac:dyDescent="0.3">
      <c r="A194" s="71" t="str">
        <f>'Olieforbrug, TJ'!A194</f>
        <v>December</v>
      </c>
      <c r="C194" s="72">
        <v>1469694</v>
      </c>
      <c r="D194" s="72">
        <v>233467</v>
      </c>
      <c r="E194" s="72">
        <v>992165</v>
      </c>
      <c r="F194" s="72">
        <v>0</v>
      </c>
      <c r="G194" s="72">
        <f t="shared" si="87"/>
        <v>-24366</v>
      </c>
      <c r="H194" s="72">
        <v>699957</v>
      </c>
      <c r="I194" s="72">
        <v>483792</v>
      </c>
      <c r="J194" s="66"/>
      <c r="K194" s="66"/>
      <c r="L194" s="72">
        <f t="shared" si="88"/>
        <v>63196.841999999997</v>
      </c>
      <c r="N194" s="73" t="s">
        <v>113</v>
      </c>
    </row>
    <row r="195" spans="1:14" ht="13" x14ac:dyDescent="0.3">
      <c r="A195" s="37">
        <f>'Olieforbrug, TJ'!A195</f>
        <v>2006</v>
      </c>
      <c r="B195" s="70"/>
      <c r="C195" s="69"/>
      <c r="D195" s="69"/>
      <c r="E195" s="69"/>
      <c r="F195" s="69"/>
      <c r="G195" s="69"/>
      <c r="H195" s="69"/>
      <c r="I195" s="69"/>
      <c r="M195" s="65"/>
      <c r="N195" s="37">
        <v>2006</v>
      </c>
    </row>
    <row r="196" spans="1:14" x14ac:dyDescent="0.25">
      <c r="A196" s="68" t="str">
        <f>'Olieforbrug, TJ'!A196</f>
        <v xml:space="preserve">  Januar </v>
      </c>
      <c r="B196" s="70"/>
      <c r="C196" s="69">
        <v>1459059</v>
      </c>
      <c r="D196" s="69">
        <v>230130</v>
      </c>
      <c r="E196" s="69">
        <v>994944</v>
      </c>
      <c r="F196" s="69">
        <v>0</v>
      </c>
      <c r="G196" s="69">
        <f>I194-I196</f>
        <v>12527</v>
      </c>
      <c r="H196" s="69">
        <v>715526</v>
      </c>
      <c r="I196" s="69">
        <v>471265</v>
      </c>
      <c r="J196" s="70"/>
      <c r="K196" s="70"/>
      <c r="L196" s="69">
        <f t="shared" si="88"/>
        <v>62739.536999999997</v>
      </c>
      <c r="N196" s="32" t="s">
        <v>115</v>
      </c>
    </row>
    <row r="197" spans="1:14" x14ac:dyDescent="0.25">
      <c r="A197" s="68" t="str">
        <f>'Olieforbrug, TJ'!A197</f>
        <v xml:space="preserve">Februar </v>
      </c>
      <c r="B197" s="70"/>
      <c r="C197" s="69">
        <v>1351326</v>
      </c>
      <c r="D197" s="69">
        <v>214278</v>
      </c>
      <c r="E197" s="69">
        <v>908647</v>
      </c>
      <c r="F197" s="69">
        <v>0</v>
      </c>
      <c r="G197" s="69">
        <f t="shared" si="87"/>
        <v>-1501</v>
      </c>
      <c r="H197" s="69">
        <v>634806</v>
      </c>
      <c r="I197" s="69">
        <v>472766</v>
      </c>
      <c r="J197" s="70"/>
      <c r="K197" s="70"/>
      <c r="L197" s="69">
        <f t="shared" si="88"/>
        <v>58107.017999999996</v>
      </c>
      <c r="N197" s="32" t="s">
        <v>116</v>
      </c>
    </row>
    <row r="198" spans="1:14" x14ac:dyDescent="0.25">
      <c r="A198" s="68" t="str">
        <f>'Olieforbrug, TJ'!A198</f>
        <v xml:space="preserve">Marts </v>
      </c>
      <c r="B198" s="70"/>
      <c r="C198" s="69">
        <v>1471074</v>
      </c>
      <c r="D198" s="69">
        <v>208871</v>
      </c>
      <c r="E198" s="69">
        <v>1085382</v>
      </c>
      <c r="F198" s="69">
        <v>0</v>
      </c>
      <c r="G198" s="69">
        <f t="shared" si="87"/>
        <v>8032</v>
      </c>
      <c r="H198" s="69">
        <v>609801</v>
      </c>
      <c r="I198" s="69">
        <v>464734</v>
      </c>
      <c r="J198" s="70"/>
      <c r="K198" s="70"/>
      <c r="L198" s="69">
        <f t="shared" si="88"/>
        <v>63256.182000000001</v>
      </c>
      <c r="N198" s="32" t="s">
        <v>117</v>
      </c>
    </row>
    <row r="199" spans="1:14" x14ac:dyDescent="0.25">
      <c r="A199" s="68" t="str">
        <f>'Olieforbrug, TJ'!A199</f>
        <v xml:space="preserve">April </v>
      </c>
      <c r="B199" s="70"/>
      <c r="C199" s="69">
        <v>1329791</v>
      </c>
      <c r="D199" s="69">
        <v>272996</v>
      </c>
      <c r="E199" s="69">
        <v>885118</v>
      </c>
      <c r="F199" s="69">
        <v>0</v>
      </c>
      <c r="G199" s="69">
        <f t="shared" si="87"/>
        <v>-121709</v>
      </c>
      <c r="H199" s="69">
        <v>683064</v>
      </c>
      <c r="I199" s="69">
        <v>586443</v>
      </c>
      <c r="J199" s="70"/>
      <c r="K199" s="70"/>
      <c r="L199" s="69">
        <f t="shared" si="88"/>
        <v>57181.012999999999</v>
      </c>
      <c r="N199" s="32" t="s">
        <v>118</v>
      </c>
    </row>
    <row r="200" spans="1:14" x14ac:dyDescent="0.25">
      <c r="A200" s="68" t="str">
        <f>'Olieforbrug, TJ'!A200</f>
        <v xml:space="preserve">Maj </v>
      </c>
      <c r="B200" s="70"/>
      <c r="C200" s="69">
        <v>1518117</v>
      </c>
      <c r="D200" s="69">
        <v>232007</v>
      </c>
      <c r="E200" s="69">
        <v>1039555</v>
      </c>
      <c r="F200" s="69">
        <v>0</v>
      </c>
      <c r="G200" s="69">
        <f t="shared" si="87"/>
        <v>63840</v>
      </c>
      <c r="H200" s="69">
        <v>722590</v>
      </c>
      <c r="I200" s="69">
        <v>522603</v>
      </c>
      <c r="J200" s="70"/>
      <c r="K200" s="70"/>
      <c r="L200" s="69">
        <f t="shared" si="88"/>
        <v>65279.031000000003</v>
      </c>
      <c r="N200" s="32" t="s">
        <v>119</v>
      </c>
    </row>
    <row r="201" spans="1:14" x14ac:dyDescent="0.25">
      <c r="A201" s="68" t="str">
        <f>'Olieforbrug, TJ'!A201</f>
        <v xml:space="preserve">Juni </v>
      </c>
      <c r="B201" s="70"/>
      <c r="C201" s="69">
        <v>1376508</v>
      </c>
      <c r="D201" s="69">
        <v>275141</v>
      </c>
      <c r="E201" s="69">
        <v>1189674</v>
      </c>
      <c r="F201" s="69">
        <v>0</v>
      </c>
      <c r="G201" s="69">
        <f t="shared" ref="G201:G220" si="89">I200-I201</f>
        <v>-3236</v>
      </c>
      <c r="H201" s="69">
        <v>494182</v>
      </c>
      <c r="I201" s="69">
        <v>525839</v>
      </c>
      <c r="J201" s="70"/>
      <c r="K201" s="70"/>
      <c r="L201" s="69">
        <f t="shared" si="88"/>
        <v>59189.843999999997</v>
      </c>
      <c r="N201" s="32" t="s">
        <v>120</v>
      </c>
    </row>
    <row r="202" spans="1:14" x14ac:dyDescent="0.25">
      <c r="A202" s="68" t="str">
        <f>'Olieforbrug, TJ'!A202</f>
        <v xml:space="preserve">Juli </v>
      </c>
      <c r="B202" s="70"/>
      <c r="C202" s="69">
        <v>1547424</v>
      </c>
      <c r="D202" s="69">
        <v>179461</v>
      </c>
      <c r="E202" s="69">
        <v>1085759</v>
      </c>
      <c r="F202" s="69">
        <v>0</v>
      </c>
      <c r="G202" s="69">
        <f t="shared" si="89"/>
        <v>119854</v>
      </c>
      <c r="H202" s="69">
        <v>651141</v>
      </c>
      <c r="I202" s="69">
        <v>405985</v>
      </c>
      <c r="J202" s="70"/>
      <c r="K202" s="70"/>
      <c r="L202" s="69">
        <f t="shared" si="88"/>
        <v>66539.232000000004</v>
      </c>
      <c r="N202" s="32" t="s">
        <v>121</v>
      </c>
    </row>
    <row r="203" spans="1:14" x14ac:dyDescent="0.25">
      <c r="A203" s="68" t="str">
        <f>'Olieforbrug, TJ'!A203</f>
        <v xml:space="preserve">August </v>
      </c>
      <c r="B203" s="70"/>
      <c r="C203" s="69">
        <v>1364041</v>
      </c>
      <c r="D203" s="69">
        <v>285301</v>
      </c>
      <c r="E203" s="69">
        <v>890124</v>
      </c>
      <c r="F203" s="69">
        <v>0</v>
      </c>
      <c r="G203" s="69">
        <f t="shared" si="89"/>
        <v>-130404</v>
      </c>
      <c r="H203" s="69">
        <v>690213</v>
      </c>
      <c r="I203" s="69">
        <v>536389</v>
      </c>
      <c r="J203" s="70"/>
      <c r="K203" s="70"/>
      <c r="L203" s="69">
        <f t="shared" si="88"/>
        <v>58653.762999999999</v>
      </c>
      <c r="N203" s="32" t="s">
        <v>122</v>
      </c>
    </row>
    <row r="204" spans="1:14" x14ac:dyDescent="0.25">
      <c r="A204" s="68" t="str">
        <f>'Olieforbrug, TJ'!A204</f>
        <v xml:space="preserve">September </v>
      </c>
      <c r="B204" s="70"/>
      <c r="C204" s="69">
        <v>1086097</v>
      </c>
      <c r="D204" s="69">
        <v>83532</v>
      </c>
      <c r="E204" s="69">
        <v>650582</v>
      </c>
      <c r="F204" s="69">
        <v>0</v>
      </c>
      <c r="G204" s="69">
        <f t="shared" si="89"/>
        <v>103305</v>
      </c>
      <c r="H204" s="69">
        <v>611993</v>
      </c>
      <c r="I204" s="69">
        <v>433084</v>
      </c>
      <c r="J204" s="70"/>
      <c r="K204" s="70"/>
      <c r="L204" s="69">
        <f t="shared" si="88"/>
        <v>46702.171000000002</v>
      </c>
      <c r="N204" s="32" t="s">
        <v>123</v>
      </c>
    </row>
    <row r="205" spans="1:14" x14ac:dyDescent="0.25">
      <c r="A205" s="68" t="str">
        <f>'Olieforbrug, TJ'!A205</f>
        <v xml:space="preserve">Oktober </v>
      </c>
      <c r="B205" s="70"/>
      <c r="C205" s="69">
        <v>1456051</v>
      </c>
      <c r="D205" s="69">
        <v>340187</v>
      </c>
      <c r="E205" s="69">
        <v>978678</v>
      </c>
      <c r="F205" s="69">
        <v>0</v>
      </c>
      <c r="G205" s="69">
        <f t="shared" si="89"/>
        <v>-146660</v>
      </c>
      <c r="H205" s="69">
        <v>717685</v>
      </c>
      <c r="I205" s="69">
        <v>579744</v>
      </c>
      <c r="J205" s="70"/>
      <c r="K205" s="70"/>
      <c r="L205" s="69">
        <f t="shared" si="88"/>
        <v>62610.192999999999</v>
      </c>
      <c r="N205" s="32" t="s">
        <v>124</v>
      </c>
    </row>
    <row r="206" spans="1:14" x14ac:dyDescent="0.25">
      <c r="A206" s="68" t="str">
        <f>'Olieforbrug, TJ'!A206</f>
        <v xml:space="preserve">November </v>
      </c>
      <c r="B206" s="70"/>
      <c r="C206" s="69">
        <v>1429008</v>
      </c>
      <c r="D206" s="69">
        <v>105998</v>
      </c>
      <c r="E206" s="69">
        <v>873356</v>
      </c>
      <c r="F206" s="69">
        <v>0</v>
      </c>
      <c r="G206" s="69">
        <f t="shared" si="89"/>
        <v>36013</v>
      </c>
      <c r="H206" s="69">
        <v>686127</v>
      </c>
      <c r="I206" s="69">
        <v>543731</v>
      </c>
      <c r="J206" s="70"/>
      <c r="K206" s="70"/>
      <c r="L206" s="69">
        <f t="shared" si="88"/>
        <v>61447.343999999997</v>
      </c>
      <c r="N206" s="32" t="s">
        <v>125</v>
      </c>
    </row>
    <row r="207" spans="1:14" ht="13" thickBot="1" x14ac:dyDescent="0.3">
      <c r="A207" s="71" t="str">
        <f>'Olieforbrug, TJ'!A207</f>
        <v>December</v>
      </c>
      <c r="C207" s="72">
        <v>1450164</v>
      </c>
      <c r="D207" s="72">
        <v>280490</v>
      </c>
      <c r="E207" s="72">
        <v>987459</v>
      </c>
      <c r="F207" s="72">
        <v>0</v>
      </c>
      <c r="G207" s="72">
        <f t="shared" si="89"/>
        <v>69133</v>
      </c>
      <c r="H207" s="72">
        <v>713977</v>
      </c>
      <c r="I207" s="72">
        <v>474598</v>
      </c>
      <c r="J207" s="66"/>
      <c r="K207" s="66"/>
      <c r="L207" s="72">
        <f t="shared" si="88"/>
        <v>62357.052000000003</v>
      </c>
      <c r="N207" s="73" t="s">
        <v>113</v>
      </c>
    </row>
    <row r="208" spans="1:14" ht="13" x14ac:dyDescent="0.3">
      <c r="A208" s="37">
        <f>'Olieforbrug, TJ'!A208</f>
        <v>2007</v>
      </c>
      <c r="B208" s="70"/>
      <c r="C208" s="69"/>
      <c r="D208" s="69"/>
      <c r="E208" s="69"/>
      <c r="F208" s="69"/>
      <c r="G208" s="69"/>
      <c r="H208" s="69"/>
      <c r="I208" s="69"/>
      <c r="M208" s="65"/>
      <c r="N208" s="37">
        <v>2007</v>
      </c>
    </row>
    <row r="209" spans="1:14" x14ac:dyDescent="0.25">
      <c r="A209" s="68" t="str">
        <f>'Olieforbrug, TJ'!A209</f>
        <v xml:space="preserve">  Januar </v>
      </c>
      <c r="B209" s="70"/>
      <c r="C209" s="69">
        <v>1265663</v>
      </c>
      <c r="D209" s="69">
        <v>209414</v>
      </c>
      <c r="E209" s="69">
        <v>791107</v>
      </c>
      <c r="F209" s="69">
        <v>0</v>
      </c>
      <c r="G209" s="69">
        <f>I207-I209</f>
        <v>10865</v>
      </c>
      <c r="H209" s="69">
        <v>727425</v>
      </c>
      <c r="I209" s="69">
        <v>463733</v>
      </c>
      <c r="J209" s="70"/>
      <c r="K209" s="70"/>
      <c r="L209" s="69">
        <f t="shared" si="88"/>
        <v>54423.508999999998</v>
      </c>
      <c r="N209" s="32" t="s">
        <v>115</v>
      </c>
    </row>
    <row r="210" spans="1:14" x14ac:dyDescent="0.25">
      <c r="A210" s="68" t="str">
        <f>'Olieforbrug, TJ'!A210</f>
        <v xml:space="preserve">Februar </v>
      </c>
      <c r="B210" s="70"/>
      <c r="C210" s="69">
        <v>1194066</v>
      </c>
      <c r="D210" s="69">
        <v>301653</v>
      </c>
      <c r="E210" s="69">
        <v>752635</v>
      </c>
      <c r="F210" s="69">
        <v>0</v>
      </c>
      <c r="G210" s="69">
        <f t="shared" si="89"/>
        <v>-97536</v>
      </c>
      <c r="H210" s="69">
        <v>635235</v>
      </c>
      <c r="I210" s="69">
        <v>561269</v>
      </c>
      <c r="J210" s="70"/>
      <c r="K210" s="70"/>
      <c r="L210" s="69">
        <f t="shared" si="88"/>
        <v>51344.838000000003</v>
      </c>
      <c r="N210" s="32" t="s">
        <v>116</v>
      </c>
    </row>
    <row r="211" spans="1:14" x14ac:dyDescent="0.25">
      <c r="A211" s="68" t="str">
        <f>'Olieforbrug, TJ'!A211</f>
        <v xml:space="preserve">Marts </v>
      </c>
      <c r="B211" s="70"/>
      <c r="C211" s="69">
        <v>1289947</v>
      </c>
      <c r="D211" s="69">
        <v>137493</v>
      </c>
      <c r="E211" s="69">
        <v>901736</v>
      </c>
      <c r="F211" s="69">
        <v>0</v>
      </c>
      <c r="G211" s="69">
        <f t="shared" si="89"/>
        <v>88888</v>
      </c>
      <c r="H211" s="69">
        <v>635859</v>
      </c>
      <c r="I211" s="69">
        <v>472381</v>
      </c>
      <c r="J211" s="70"/>
      <c r="K211" s="70"/>
      <c r="L211" s="69">
        <f t="shared" si="88"/>
        <v>55467.720999999998</v>
      </c>
      <c r="N211" s="32" t="s">
        <v>117</v>
      </c>
    </row>
    <row r="212" spans="1:14" x14ac:dyDescent="0.25">
      <c r="A212" s="68" t="str">
        <f>'Olieforbrug, TJ'!A212</f>
        <v xml:space="preserve">April </v>
      </c>
      <c r="B212" s="70"/>
      <c r="C212" s="69">
        <v>1255529</v>
      </c>
      <c r="D212" s="69">
        <v>208112</v>
      </c>
      <c r="E212" s="69">
        <v>894134</v>
      </c>
      <c r="F212" s="69">
        <v>0</v>
      </c>
      <c r="G212" s="69">
        <f t="shared" si="89"/>
        <v>-24460</v>
      </c>
      <c r="H212" s="69">
        <v>559087</v>
      </c>
      <c r="I212" s="69">
        <v>496841</v>
      </c>
      <c r="J212" s="70"/>
      <c r="K212" s="70"/>
      <c r="L212" s="69">
        <f t="shared" si="88"/>
        <v>53987.747000000003</v>
      </c>
      <c r="N212" s="32" t="s">
        <v>118</v>
      </c>
    </row>
    <row r="213" spans="1:14" x14ac:dyDescent="0.25">
      <c r="A213" s="68" t="str">
        <f>'Olieforbrug, TJ'!A213</f>
        <v xml:space="preserve">Maj </v>
      </c>
      <c r="B213" s="70"/>
      <c r="C213" s="69">
        <v>1290043</v>
      </c>
      <c r="D213" s="69">
        <v>105201</v>
      </c>
      <c r="E213" s="69">
        <v>900673</v>
      </c>
      <c r="F213" s="69">
        <v>0</v>
      </c>
      <c r="G213" s="69">
        <f t="shared" si="89"/>
        <v>46083</v>
      </c>
      <c r="H213" s="69">
        <v>509493</v>
      </c>
      <c r="I213" s="69">
        <v>450758</v>
      </c>
      <c r="J213" s="70"/>
      <c r="K213" s="70"/>
      <c r="L213" s="69">
        <f t="shared" si="88"/>
        <v>55471.849000000002</v>
      </c>
      <c r="N213" s="32" t="s">
        <v>119</v>
      </c>
    </row>
    <row r="214" spans="1:14" x14ac:dyDescent="0.25">
      <c r="A214" s="68" t="str">
        <f>'Olieforbrug, TJ'!A214</f>
        <v xml:space="preserve">Juni </v>
      </c>
      <c r="B214" s="70"/>
      <c r="C214" s="69">
        <v>1258278</v>
      </c>
      <c r="D214" s="69">
        <v>191032</v>
      </c>
      <c r="E214" s="69">
        <v>775868</v>
      </c>
      <c r="F214" s="69">
        <v>0</v>
      </c>
      <c r="G214" s="69">
        <f t="shared" si="89"/>
        <v>55907</v>
      </c>
      <c r="H214" s="69">
        <v>674216</v>
      </c>
      <c r="I214" s="69">
        <v>394851</v>
      </c>
      <c r="J214" s="70"/>
      <c r="K214" s="70"/>
      <c r="L214" s="69">
        <f t="shared" si="88"/>
        <v>54105.953999999998</v>
      </c>
      <c r="N214" s="32" t="s">
        <v>120</v>
      </c>
    </row>
    <row r="215" spans="1:14" x14ac:dyDescent="0.25">
      <c r="A215" s="68" t="str">
        <f>'Olieforbrug, TJ'!A215</f>
        <v xml:space="preserve">Juli </v>
      </c>
      <c r="B215" s="70"/>
      <c r="C215" s="69">
        <v>1239644</v>
      </c>
      <c r="D215" s="69">
        <v>94203</v>
      </c>
      <c r="E215" s="69">
        <v>714612</v>
      </c>
      <c r="F215" s="69">
        <v>0</v>
      </c>
      <c r="G215" s="69">
        <f t="shared" si="89"/>
        <v>-53560</v>
      </c>
      <c r="H215" s="69">
        <v>629035</v>
      </c>
      <c r="I215" s="69">
        <v>448411</v>
      </c>
      <c r="J215" s="70"/>
      <c r="K215" s="70"/>
      <c r="L215" s="69">
        <f t="shared" si="88"/>
        <v>53304.692000000003</v>
      </c>
      <c r="N215" s="32" t="s">
        <v>121</v>
      </c>
    </row>
    <row r="216" spans="1:14" x14ac:dyDescent="0.25">
      <c r="A216" s="68" t="str">
        <f>'Olieforbrug, TJ'!A216</f>
        <v xml:space="preserve">August </v>
      </c>
      <c r="B216" s="70"/>
      <c r="C216" s="69">
        <v>1340257</v>
      </c>
      <c r="D216" s="69">
        <v>65937</v>
      </c>
      <c r="E216" s="69">
        <v>798948</v>
      </c>
      <c r="F216" s="69">
        <v>0</v>
      </c>
      <c r="G216" s="69">
        <f t="shared" si="89"/>
        <v>58734</v>
      </c>
      <c r="H216" s="69">
        <v>638158</v>
      </c>
      <c r="I216" s="69">
        <v>389677</v>
      </c>
      <c r="J216" s="70"/>
      <c r="K216" s="70"/>
      <c r="L216" s="69">
        <f t="shared" si="88"/>
        <v>57631.050999999999</v>
      </c>
      <c r="N216" s="32" t="s">
        <v>122</v>
      </c>
    </row>
    <row r="217" spans="1:14" x14ac:dyDescent="0.25">
      <c r="A217" s="68" t="str">
        <f>'Olieforbrug, TJ'!A217</f>
        <v xml:space="preserve">September </v>
      </c>
      <c r="B217" s="70"/>
      <c r="C217" s="69">
        <v>1158869</v>
      </c>
      <c r="D217" s="69">
        <v>139254</v>
      </c>
      <c r="E217" s="69">
        <v>647298</v>
      </c>
      <c r="F217" s="69">
        <v>0</v>
      </c>
      <c r="G217" s="69">
        <f t="shared" si="89"/>
        <v>-48380</v>
      </c>
      <c r="H217" s="69">
        <v>687704</v>
      </c>
      <c r="I217" s="69">
        <v>438057</v>
      </c>
      <c r="J217" s="70"/>
      <c r="K217" s="70"/>
      <c r="L217" s="69">
        <f t="shared" ref="L217:L220" si="90">C217*43/1000</f>
        <v>49831.366999999998</v>
      </c>
      <c r="N217" s="32" t="s">
        <v>123</v>
      </c>
    </row>
    <row r="218" spans="1:14" x14ac:dyDescent="0.25">
      <c r="A218" s="68" t="str">
        <f>'Olieforbrug, TJ'!A218</f>
        <v xml:space="preserve">Oktober </v>
      </c>
      <c r="B218" s="70"/>
      <c r="C218" s="69">
        <v>1382033</v>
      </c>
      <c r="D218" s="69">
        <v>221734</v>
      </c>
      <c r="E218" s="69">
        <v>792677</v>
      </c>
      <c r="F218" s="69">
        <v>0</v>
      </c>
      <c r="G218" s="69">
        <f t="shared" si="89"/>
        <v>18323</v>
      </c>
      <c r="H218" s="69">
        <v>705186</v>
      </c>
      <c r="I218" s="69">
        <v>419734</v>
      </c>
      <c r="J218" s="70"/>
      <c r="K218" s="70"/>
      <c r="L218" s="69">
        <f t="shared" si="90"/>
        <v>59427.419000000002</v>
      </c>
      <c r="N218" s="32" t="s">
        <v>124</v>
      </c>
    </row>
    <row r="219" spans="1:14" x14ac:dyDescent="0.25">
      <c r="A219" s="68" t="str">
        <f>'Olieforbrug, TJ'!A219</f>
        <v xml:space="preserve">November </v>
      </c>
      <c r="B219" s="70"/>
      <c r="C219" s="69">
        <v>1263866</v>
      </c>
      <c r="D219" s="69">
        <v>189013</v>
      </c>
      <c r="E219" s="69">
        <v>752917</v>
      </c>
      <c r="F219" s="69">
        <v>0</v>
      </c>
      <c r="G219" s="69">
        <f t="shared" si="89"/>
        <v>-26210</v>
      </c>
      <c r="H219" s="69">
        <v>667668</v>
      </c>
      <c r="I219" s="69">
        <v>445944</v>
      </c>
      <c r="J219" s="70"/>
      <c r="K219" s="70"/>
      <c r="L219" s="69">
        <f t="shared" si="90"/>
        <v>54346.237999999998</v>
      </c>
      <c r="N219" s="32" t="s">
        <v>125</v>
      </c>
    </row>
    <row r="220" spans="1:14" ht="13" thickBot="1" x14ac:dyDescent="0.3">
      <c r="A220" s="71" t="str">
        <f>'Olieforbrug, TJ'!A220</f>
        <v>December</v>
      </c>
      <c r="C220" s="72">
        <v>1230654</v>
      </c>
      <c r="D220" s="72">
        <v>169066</v>
      </c>
      <c r="E220" s="72">
        <v>680065</v>
      </c>
      <c r="F220" s="72">
        <v>0</v>
      </c>
      <c r="G220" s="72">
        <f t="shared" si="89"/>
        <v>-69168</v>
      </c>
      <c r="H220" s="72">
        <v>729110</v>
      </c>
      <c r="I220" s="72">
        <v>515112</v>
      </c>
      <c r="J220" s="66"/>
      <c r="K220" s="66"/>
      <c r="L220" s="72">
        <f t="shared" si="90"/>
        <v>52918.122000000003</v>
      </c>
      <c r="N220" s="73" t="s">
        <v>113</v>
      </c>
    </row>
    <row r="221" spans="1:14" ht="13" x14ac:dyDescent="0.3">
      <c r="A221" s="37">
        <f>'Olieforbrug, TJ'!A221</f>
        <v>2008</v>
      </c>
      <c r="B221" s="70"/>
      <c r="C221" s="69"/>
      <c r="D221" s="69"/>
      <c r="E221" s="69"/>
      <c r="F221" s="69"/>
      <c r="G221" s="69"/>
      <c r="H221" s="69"/>
      <c r="I221" s="69"/>
      <c r="M221" s="65"/>
      <c r="N221" s="37">
        <v>2008</v>
      </c>
    </row>
    <row r="222" spans="1:14" x14ac:dyDescent="0.25">
      <c r="A222" s="68" t="s">
        <v>102</v>
      </c>
      <c r="B222" s="70"/>
      <c r="C222" s="69">
        <v>1255199</v>
      </c>
      <c r="D222" s="69">
        <v>171084</v>
      </c>
      <c r="E222" s="69">
        <v>890935</v>
      </c>
      <c r="F222" s="69">
        <v>0</v>
      </c>
      <c r="G222" s="69">
        <v>78560</v>
      </c>
      <c r="H222" s="69">
        <v>595397</v>
      </c>
      <c r="I222" s="69">
        <v>436552</v>
      </c>
      <c r="J222" s="70"/>
      <c r="K222" s="70"/>
      <c r="L222" s="69">
        <v>53973.557000000001</v>
      </c>
      <c r="N222" s="32" t="s">
        <v>115</v>
      </c>
    </row>
    <row r="223" spans="1:14" x14ac:dyDescent="0.25">
      <c r="A223" s="68" t="s">
        <v>103</v>
      </c>
      <c r="B223" s="70"/>
      <c r="C223" s="69">
        <v>1023560</v>
      </c>
      <c r="D223" s="69">
        <v>161928</v>
      </c>
      <c r="E223" s="69">
        <v>607529</v>
      </c>
      <c r="F223" s="69">
        <v>0</v>
      </c>
      <c r="G223" s="69">
        <v>-76665</v>
      </c>
      <c r="H223" s="69">
        <v>640949</v>
      </c>
      <c r="I223" s="69">
        <v>513217</v>
      </c>
      <c r="J223" s="70"/>
      <c r="K223" s="70"/>
      <c r="L223" s="69">
        <v>44013.08</v>
      </c>
      <c r="N223" s="32" t="s">
        <v>116</v>
      </c>
    </row>
    <row r="224" spans="1:14" x14ac:dyDescent="0.25">
      <c r="A224" s="68" t="s">
        <v>104</v>
      </c>
      <c r="B224" s="70"/>
      <c r="C224" s="69">
        <v>1242239</v>
      </c>
      <c r="D224" s="69">
        <v>241146</v>
      </c>
      <c r="E224" s="69">
        <v>839702</v>
      </c>
      <c r="F224" s="69">
        <v>0</v>
      </c>
      <c r="G224" s="69">
        <v>44260</v>
      </c>
      <c r="H224" s="69">
        <v>567580</v>
      </c>
      <c r="I224" s="69">
        <v>468957</v>
      </c>
      <c r="J224" s="70"/>
      <c r="K224" s="70"/>
      <c r="L224" s="69">
        <v>53416.277000000002</v>
      </c>
      <c r="N224" s="32" t="s">
        <v>117</v>
      </c>
    </row>
    <row r="225" spans="1:15" x14ac:dyDescent="0.25">
      <c r="A225" s="68" t="s">
        <v>105</v>
      </c>
      <c r="B225" s="70"/>
      <c r="C225" s="69">
        <v>1100674</v>
      </c>
      <c r="D225" s="69">
        <v>85045</v>
      </c>
      <c r="E225" s="69">
        <v>728068</v>
      </c>
      <c r="F225" s="69">
        <v>0</v>
      </c>
      <c r="G225" s="69">
        <v>-37779</v>
      </c>
      <c r="H225" s="69">
        <v>479336</v>
      </c>
      <c r="I225" s="69">
        <v>506736</v>
      </c>
      <c r="J225" s="70"/>
      <c r="K225" s="70"/>
      <c r="L225" s="69">
        <v>47328.982000000004</v>
      </c>
      <c r="N225" s="32" t="s">
        <v>118</v>
      </c>
    </row>
    <row r="226" spans="1:15" x14ac:dyDescent="0.25">
      <c r="A226" s="68" t="s">
        <v>106</v>
      </c>
      <c r="B226" s="70"/>
      <c r="C226" s="69">
        <v>1275010</v>
      </c>
      <c r="D226" s="69">
        <v>211207</v>
      </c>
      <c r="E226" s="69">
        <v>747214</v>
      </c>
      <c r="F226" s="69">
        <v>0</v>
      </c>
      <c r="G226" s="69">
        <v>15654</v>
      </c>
      <c r="H226" s="69">
        <v>697981</v>
      </c>
      <c r="I226" s="69">
        <v>491082</v>
      </c>
      <c r="J226" s="70"/>
      <c r="K226" s="70"/>
      <c r="L226" s="69">
        <v>54825.43</v>
      </c>
      <c r="N226" s="32" t="s">
        <v>119</v>
      </c>
    </row>
    <row r="227" spans="1:15" x14ac:dyDescent="0.25">
      <c r="A227" s="68" t="s">
        <v>107</v>
      </c>
      <c r="B227" s="70"/>
      <c r="C227" s="69">
        <v>1137651</v>
      </c>
      <c r="D227" s="69">
        <v>281676</v>
      </c>
      <c r="E227" s="69">
        <v>641021</v>
      </c>
      <c r="F227" s="69">
        <v>0</v>
      </c>
      <c r="G227" s="69">
        <v>-115937</v>
      </c>
      <c r="H227" s="69">
        <v>696655</v>
      </c>
      <c r="I227" s="69">
        <v>607019</v>
      </c>
      <c r="J227" s="70"/>
      <c r="K227" s="70"/>
      <c r="L227" s="69">
        <v>48918.993000000002</v>
      </c>
      <c r="N227" s="32" t="s">
        <v>120</v>
      </c>
    </row>
    <row r="228" spans="1:15" x14ac:dyDescent="0.25">
      <c r="A228" s="68" t="s">
        <v>108</v>
      </c>
      <c r="B228" s="70"/>
      <c r="C228" s="69">
        <v>1268336</v>
      </c>
      <c r="D228" s="69">
        <v>172558</v>
      </c>
      <c r="E228" s="69">
        <v>769780</v>
      </c>
      <c r="F228" s="69">
        <v>0</v>
      </c>
      <c r="G228" s="69">
        <v>86661</v>
      </c>
      <c r="H228" s="69">
        <v>702852</v>
      </c>
      <c r="I228" s="69">
        <v>520358</v>
      </c>
      <c r="J228" s="70"/>
      <c r="K228" s="70"/>
      <c r="L228" s="69">
        <v>54538.447999999997</v>
      </c>
      <c r="N228" s="32" t="s">
        <v>121</v>
      </c>
    </row>
    <row r="229" spans="1:15" x14ac:dyDescent="0.25">
      <c r="A229" s="68" t="s">
        <v>109</v>
      </c>
      <c r="B229" s="70"/>
      <c r="C229" s="69">
        <v>1141130</v>
      </c>
      <c r="D229" s="69">
        <v>119285</v>
      </c>
      <c r="E229" s="69">
        <v>612770</v>
      </c>
      <c r="F229" s="69">
        <v>0</v>
      </c>
      <c r="G229" s="69">
        <v>61632</v>
      </c>
      <c r="H229" s="69">
        <v>712224</v>
      </c>
      <c r="I229" s="69">
        <v>458726</v>
      </c>
      <c r="J229" s="70"/>
      <c r="K229" s="70"/>
      <c r="L229" s="69">
        <v>49068.59</v>
      </c>
      <c r="N229" s="32" t="s">
        <v>122</v>
      </c>
    </row>
    <row r="230" spans="1:15" x14ac:dyDescent="0.25">
      <c r="A230" s="68" t="s">
        <v>110</v>
      </c>
      <c r="B230" s="70"/>
      <c r="C230" s="69">
        <v>1084589</v>
      </c>
      <c r="D230" s="69">
        <v>214029</v>
      </c>
      <c r="E230" s="69">
        <v>633765</v>
      </c>
      <c r="F230" s="69">
        <v>0</v>
      </c>
      <c r="G230" s="69">
        <v>-30258</v>
      </c>
      <c r="H230" s="69">
        <v>720437</v>
      </c>
      <c r="I230" s="69">
        <v>488984</v>
      </c>
      <c r="J230" s="70"/>
      <c r="K230" s="70"/>
      <c r="L230" s="69">
        <v>46637.326999999997</v>
      </c>
      <c r="N230" s="32" t="s">
        <v>123</v>
      </c>
    </row>
    <row r="231" spans="1:15" x14ac:dyDescent="0.25">
      <c r="A231" s="68" t="s">
        <v>111</v>
      </c>
      <c r="B231" s="70"/>
      <c r="C231" s="69">
        <v>1196285</v>
      </c>
      <c r="D231" s="69">
        <v>311968</v>
      </c>
      <c r="E231" s="69">
        <v>729700</v>
      </c>
      <c r="F231" s="69">
        <v>0</v>
      </c>
      <c r="G231" s="69">
        <v>48079</v>
      </c>
      <c r="H231" s="69">
        <v>719068</v>
      </c>
      <c r="I231" s="69">
        <v>440905</v>
      </c>
      <c r="J231" s="70"/>
      <c r="K231" s="70"/>
      <c r="L231" s="69">
        <v>51440.254999999997</v>
      </c>
      <c r="N231" s="32" t="s">
        <v>124</v>
      </c>
    </row>
    <row r="232" spans="1:15" x14ac:dyDescent="0.25">
      <c r="A232" s="68" t="s">
        <v>112</v>
      </c>
      <c r="B232" s="70"/>
      <c r="C232" s="69">
        <v>1154675</v>
      </c>
      <c r="D232" s="69">
        <v>96100</v>
      </c>
      <c r="E232" s="69">
        <v>639934</v>
      </c>
      <c r="F232" s="69">
        <v>0</v>
      </c>
      <c r="G232" s="69">
        <v>-15739</v>
      </c>
      <c r="H232" s="69">
        <v>614310</v>
      </c>
      <c r="I232" s="69">
        <v>456644</v>
      </c>
      <c r="J232" s="70"/>
      <c r="K232" s="70"/>
      <c r="L232" s="69">
        <v>49651.025000000001</v>
      </c>
      <c r="N232" s="32" t="s">
        <v>125</v>
      </c>
    </row>
    <row r="233" spans="1:15" ht="13" thickBot="1" x14ac:dyDescent="0.3">
      <c r="A233" s="71" t="s">
        <v>113</v>
      </c>
      <c r="C233" s="72">
        <v>1156119</v>
      </c>
      <c r="D233" s="72">
        <v>297962</v>
      </c>
      <c r="E233" s="72">
        <v>815985</v>
      </c>
      <c r="F233" s="72">
        <v>0</v>
      </c>
      <c r="G233" s="72">
        <v>-49924</v>
      </c>
      <c r="H233" s="72">
        <v>635521</v>
      </c>
      <c r="I233" s="72">
        <v>506568</v>
      </c>
      <c r="J233" s="66"/>
      <c r="K233" s="66"/>
      <c r="L233" s="72">
        <v>49713.116999999998</v>
      </c>
      <c r="N233" s="73" t="s">
        <v>113</v>
      </c>
    </row>
    <row r="234" spans="1:15" ht="13" x14ac:dyDescent="0.3">
      <c r="A234" s="37">
        <v>2009</v>
      </c>
      <c r="B234" s="70"/>
      <c r="C234" s="69"/>
      <c r="D234" s="69"/>
      <c r="E234" s="69"/>
      <c r="F234" s="69"/>
      <c r="G234" s="69"/>
      <c r="H234" s="69"/>
      <c r="I234" s="69"/>
      <c r="M234" s="65"/>
      <c r="N234" s="37">
        <v>2009</v>
      </c>
    </row>
    <row r="235" spans="1:15" x14ac:dyDescent="0.25">
      <c r="A235" s="68" t="s">
        <v>102</v>
      </c>
      <c r="B235" s="69"/>
      <c r="C235" s="69">
        <v>1201142</v>
      </c>
      <c r="D235" s="69">
        <v>281188</v>
      </c>
      <c r="E235" s="69">
        <v>753551</v>
      </c>
      <c r="F235" s="69">
        <v>0</v>
      </c>
      <c r="G235" s="69">
        <v>24905</v>
      </c>
      <c r="H235" s="69">
        <v>729316</v>
      </c>
      <c r="I235" s="69">
        <v>481663</v>
      </c>
      <c r="J235" s="70"/>
      <c r="K235" s="70"/>
      <c r="L235" s="69">
        <v>51649.106</v>
      </c>
      <c r="N235" s="32" t="s">
        <v>115</v>
      </c>
      <c r="O235" s="64"/>
    </row>
    <row r="236" spans="1:15" x14ac:dyDescent="0.25">
      <c r="A236" s="68" t="s">
        <v>103</v>
      </c>
      <c r="B236" s="70"/>
      <c r="C236" s="69">
        <v>1067285</v>
      </c>
      <c r="D236" s="69">
        <v>274536</v>
      </c>
      <c r="E236" s="69">
        <v>634811</v>
      </c>
      <c r="F236" s="69">
        <v>0</v>
      </c>
      <c r="G236" s="69">
        <v>-29525</v>
      </c>
      <c r="H236" s="69">
        <v>676616</v>
      </c>
      <c r="I236" s="69">
        <v>511188</v>
      </c>
      <c r="J236" s="70"/>
      <c r="K236" s="70"/>
      <c r="L236" s="69">
        <v>45893.254999999997</v>
      </c>
      <c r="N236" s="32" t="s">
        <v>116</v>
      </c>
      <c r="O236" s="64"/>
    </row>
    <row r="237" spans="1:15" x14ac:dyDescent="0.25">
      <c r="A237" s="68" t="s">
        <v>104</v>
      </c>
      <c r="B237" s="70"/>
      <c r="C237" s="69">
        <v>1140101</v>
      </c>
      <c r="D237" s="69">
        <v>203123</v>
      </c>
      <c r="E237" s="69">
        <v>628704</v>
      </c>
      <c r="F237" s="69">
        <v>0</v>
      </c>
      <c r="G237" s="69">
        <v>-4165</v>
      </c>
      <c r="H237" s="69">
        <v>716207</v>
      </c>
      <c r="I237" s="69">
        <v>515353</v>
      </c>
      <c r="J237" s="70"/>
      <c r="K237" s="70"/>
      <c r="L237" s="69">
        <v>49024.343000000001</v>
      </c>
      <c r="N237" s="32" t="s">
        <v>117</v>
      </c>
      <c r="O237" s="64"/>
    </row>
    <row r="238" spans="1:15" x14ac:dyDescent="0.25">
      <c r="A238" s="68" t="s">
        <v>105</v>
      </c>
      <c r="B238" s="70"/>
      <c r="C238" s="69">
        <v>1109582</v>
      </c>
      <c r="D238" s="69">
        <v>289929</v>
      </c>
      <c r="E238" s="69">
        <v>782842</v>
      </c>
      <c r="F238" s="69">
        <v>0</v>
      </c>
      <c r="G238" s="69">
        <v>24427</v>
      </c>
      <c r="H238" s="69">
        <v>665288</v>
      </c>
      <c r="I238" s="69">
        <v>490926</v>
      </c>
      <c r="J238" s="70"/>
      <c r="K238" s="70"/>
      <c r="L238" s="69">
        <v>47712.025999999998</v>
      </c>
      <c r="N238" s="32" t="s">
        <v>118</v>
      </c>
      <c r="O238" s="64"/>
    </row>
    <row r="239" spans="1:15" x14ac:dyDescent="0.25">
      <c r="A239" s="68" t="s">
        <v>106</v>
      </c>
      <c r="B239" s="70"/>
      <c r="C239" s="69">
        <v>1081120</v>
      </c>
      <c r="D239" s="69">
        <v>370311</v>
      </c>
      <c r="E239" s="69">
        <v>731612</v>
      </c>
      <c r="F239" s="69">
        <v>0</v>
      </c>
      <c r="G239" s="69">
        <v>-37458</v>
      </c>
      <c r="H239" s="69">
        <v>687087</v>
      </c>
      <c r="I239" s="69">
        <v>528384</v>
      </c>
      <c r="J239" s="70"/>
      <c r="K239" s="70"/>
      <c r="L239" s="69">
        <v>46488.160000000003</v>
      </c>
      <c r="N239" s="32" t="s">
        <v>119</v>
      </c>
      <c r="O239" s="64"/>
    </row>
    <row r="240" spans="1:15" x14ac:dyDescent="0.25">
      <c r="A240" s="68" t="s">
        <v>107</v>
      </c>
      <c r="B240" s="70"/>
      <c r="C240" s="69">
        <v>1066296</v>
      </c>
      <c r="D240" s="69">
        <v>288405</v>
      </c>
      <c r="E240" s="69">
        <v>738398</v>
      </c>
      <c r="F240" s="69">
        <v>0</v>
      </c>
      <c r="G240" s="69">
        <v>9312</v>
      </c>
      <c r="H240" s="69">
        <v>620566</v>
      </c>
      <c r="I240" s="69">
        <v>519072</v>
      </c>
      <c r="J240" s="70"/>
      <c r="K240" s="70"/>
      <c r="L240" s="69">
        <v>45850.728000000003</v>
      </c>
      <c r="N240" s="32" t="s">
        <v>120</v>
      </c>
      <c r="O240" s="64"/>
    </row>
    <row r="241" spans="1:15" x14ac:dyDescent="0.25">
      <c r="A241" s="68" t="s">
        <v>108</v>
      </c>
      <c r="B241" s="70"/>
      <c r="C241" s="69">
        <v>1112072</v>
      </c>
      <c r="D241" s="69">
        <v>368588</v>
      </c>
      <c r="E241" s="69">
        <v>783412</v>
      </c>
      <c r="F241" s="69">
        <v>0</v>
      </c>
      <c r="G241" s="69">
        <v>17837</v>
      </c>
      <c r="H241" s="69">
        <v>647255</v>
      </c>
      <c r="I241" s="69">
        <v>501235</v>
      </c>
      <c r="J241" s="70"/>
      <c r="K241" s="70"/>
      <c r="L241" s="69">
        <v>47819.095999999998</v>
      </c>
      <c r="N241" s="32" t="s">
        <v>121</v>
      </c>
      <c r="O241" s="64"/>
    </row>
    <row r="242" spans="1:15" x14ac:dyDescent="0.25">
      <c r="A242" s="68" t="s">
        <v>109</v>
      </c>
      <c r="B242" s="70"/>
      <c r="C242" s="69">
        <v>1061219</v>
      </c>
      <c r="D242" s="69">
        <v>313739</v>
      </c>
      <c r="E242" s="69">
        <v>893405</v>
      </c>
      <c r="F242" s="69">
        <v>0</v>
      </c>
      <c r="G242" s="69">
        <v>-59907</v>
      </c>
      <c r="H242" s="69">
        <v>571989</v>
      </c>
      <c r="I242" s="69">
        <v>561142</v>
      </c>
      <c r="J242" s="70"/>
      <c r="K242" s="70"/>
      <c r="L242" s="69">
        <v>45632.417000000001</v>
      </c>
      <c r="N242" s="32" t="s">
        <v>122</v>
      </c>
      <c r="O242" s="64"/>
    </row>
    <row r="243" spans="1:15" x14ac:dyDescent="0.25">
      <c r="A243" s="68" t="s">
        <v>110</v>
      </c>
      <c r="B243" s="70"/>
      <c r="C243" s="69">
        <v>1129051</v>
      </c>
      <c r="D243" s="69">
        <v>317469</v>
      </c>
      <c r="E243" s="69">
        <v>874725</v>
      </c>
      <c r="F243" s="69">
        <v>0</v>
      </c>
      <c r="G243" s="69">
        <v>69815</v>
      </c>
      <c r="H243" s="69">
        <v>575818</v>
      </c>
      <c r="I243" s="69">
        <v>491327</v>
      </c>
      <c r="J243" s="70"/>
      <c r="K243" s="70"/>
      <c r="L243" s="69">
        <v>48549.192999999999</v>
      </c>
      <c r="N243" s="32" t="s">
        <v>123</v>
      </c>
      <c r="O243" s="64"/>
    </row>
    <row r="244" spans="1:15" x14ac:dyDescent="0.25">
      <c r="A244" s="68" t="s">
        <v>111</v>
      </c>
      <c r="B244" s="70"/>
      <c r="C244" s="69">
        <v>1051081</v>
      </c>
      <c r="D244" s="69">
        <v>272933</v>
      </c>
      <c r="E244" s="69">
        <v>630597</v>
      </c>
      <c r="F244" s="69">
        <v>0</v>
      </c>
      <c r="G244" s="69">
        <v>25844</v>
      </c>
      <c r="H244" s="69">
        <v>647275</v>
      </c>
      <c r="I244" s="69">
        <v>465483</v>
      </c>
      <c r="J244" s="70"/>
      <c r="K244" s="70"/>
      <c r="L244" s="69">
        <v>45196.483</v>
      </c>
      <c r="N244" s="32" t="s">
        <v>124</v>
      </c>
      <c r="O244" s="64"/>
    </row>
    <row r="245" spans="1:15" x14ac:dyDescent="0.25">
      <c r="A245" s="68" t="s">
        <v>112</v>
      </c>
      <c r="B245" s="70"/>
      <c r="C245" s="69">
        <v>924903</v>
      </c>
      <c r="D245" s="69">
        <v>239486</v>
      </c>
      <c r="E245" s="69">
        <v>570022</v>
      </c>
      <c r="F245" s="69">
        <v>0</v>
      </c>
      <c r="G245" s="69">
        <v>-12817</v>
      </c>
      <c r="H245" s="69">
        <v>630763</v>
      </c>
      <c r="I245" s="69">
        <v>478300</v>
      </c>
      <c r="J245" s="70"/>
      <c r="K245" s="70"/>
      <c r="L245" s="69">
        <v>39770.828999999998</v>
      </c>
      <c r="N245" s="32" t="s">
        <v>125</v>
      </c>
      <c r="O245" s="64"/>
    </row>
    <row r="246" spans="1:15" ht="13" thickBot="1" x14ac:dyDescent="0.3">
      <c r="A246" s="71" t="s">
        <v>113</v>
      </c>
      <c r="C246" s="72">
        <v>959079</v>
      </c>
      <c r="D246" s="72">
        <v>291280</v>
      </c>
      <c r="E246" s="72">
        <v>534204</v>
      </c>
      <c r="F246" s="72">
        <v>0</v>
      </c>
      <c r="G246" s="72">
        <v>-116781</v>
      </c>
      <c r="H246" s="72">
        <v>637280</v>
      </c>
      <c r="I246" s="72">
        <v>595081</v>
      </c>
      <c r="J246" s="66"/>
      <c r="K246" s="66"/>
      <c r="L246" s="72">
        <v>41240.396999999997</v>
      </c>
      <c r="N246" s="73" t="s">
        <v>113</v>
      </c>
    </row>
    <row r="247" spans="1:15" ht="13" x14ac:dyDescent="0.3">
      <c r="A247" s="37">
        <v>2010</v>
      </c>
      <c r="B247" s="70"/>
      <c r="C247" s="69"/>
      <c r="D247" s="69"/>
      <c r="E247" s="69"/>
      <c r="F247" s="69"/>
      <c r="G247" s="69"/>
      <c r="H247" s="69"/>
      <c r="I247" s="69"/>
      <c r="M247" s="65"/>
      <c r="N247" s="37">
        <v>2010</v>
      </c>
    </row>
    <row r="248" spans="1:15" x14ac:dyDescent="0.25">
      <c r="A248" s="68" t="s">
        <v>102</v>
      </c>
      <c r="B248" s="70"/>
      <c r="C248" s="69">
        <v>1094904</v>
      </c>
      <c r="D248" s="69">
        <v>179657</v>
      </c>
      <c r="E248" s="69">
        <v>696062</v>
      </c>
      <c r="F248" s="69">
        <v>0</v>
      </c>
      <c r="G248" s="69">
        <v>104222</v>
      </c>
      <c r="H248" s="69">
        <v>650520</v>
      </c>
      <c r="I248" s="69">
        <v>490859</v>
      </c>
      <c r="J248" s="70"/>
      <c r="K248" s="70"/>
      <c r="L248" s="69">
        <v>47080.872000000003</v>
      </c>
      <c r="N248" s="32" t="s">
        <v>115</v>
      </c>
      <c r="O248" s="64"/>
    </row>
    <row r="249" spans="1:15" x14ac:dyDescent="0.25">
      <c r="A249" s="68" t="s">
        <v>103</v>
      </c>
      <c r="B249" s="70"/>
      <c r="C249" s="69">
        <v>936647</v>
      </c>
      <c r="D249" s="69">
        <v>190718</v>
      </c>
      <c r="E249" s="69">
        <v>420345</v>
      </c>
      <c r="F249" s="69">
        <v>0</v>
      </c>
      <c r="G249" s="69">
        <v>-81399</v>
      </c>
      <c r="H249" s="69">
        <v>617377</v>
      </c>
      <c r="I249" s="69">
        <v>572258</v>
      </c>
      <c r="J249" s="70"/>
      <c r="K249" s="70"/>
      <c r="L249" s="69">
        <v>40275.821000000004</v>
      </c>
      <c r="N249" s="32" t="s">
        <v>116</v>
      </c>
      <c r="O249" s="64"/>
    </row>
    <row r="250" spans="1:15" x14ac:dyDescent="0.25">
      <c r="A250" s="68" t="s">
        <v>104</v>
      </c>
      <c r="B250" s="70"/>
      <c r="C250" s="69">
        <v>1013666</v>
      </c>
      <c r="D250" s="69">
        <v>263234</v>
      </c>
      <c r="E250" s="69">
        <v>680466</v>
      </c>
      <c r="F250" s="69">
        <v>0</v>
      </c>
      <c r="G250" s="69">
        <v>-27264</v>
      </c>
      <c r="H250" s="69">
        <v>682716</v>
      </c>
      <c r="I250" s="69">
        <v>599522</v>
      </c>
      <c r="J250" s="70"/>
      <c r="K250" s="70"/>
      <c r="L250" s="69">
        <v>43587.637999999999</v>
      </c>
      <c r="N250" s="32" t="s">
        <v>117</v>
      </c>
      <c r="O250" s="64"/>
    </row>
    <row r="251" spans="1:15" x14ac:dyDescent="0.25">
      <c r="A251" s="68" t="s">
        <v>105</v>
      </c>
      <c r="B251" s="70"/>
      <c r="C251" s="69">
        <v>1116085</v>
      </c>
      <c r="D251" s="69">
        <v>331407</v>
      </c>
      <c r="E251" s="69">
        <v>806534</v>
      </c>
      <c r="F251" s="69">
        <v>0</v>
      </c>
      <c r="G251" s="69">
        <v>101162</v>
      </c>
      <c r="H251" s="69">
        <v>631360</v>
      </c>
      <c r="I251" s="69">
        <v>498360</v>
      </c>
      <c r="J251" s="70"/>
      <c r="K251" s="70"/>
      <c r="L251" s="69">
        <v>47991.654999999999</v>
      </c>
      <c r="N251" s="32" t="s">
        <v>118</v>
      </c>
      <c r="O251" s="64"/>
    </row>
    <row r="252" spans="1:15" x14ac:dyDescent="0.25">
      <c r="A252" s="68" t="s">
        <v>106</v>
      </c>
      <c r="B252" s="70"/>
      <c r="C252" s="69">
        <v>1060672</v>
      </c>
      <c r="D252" s="69">
        <v>166842</v>
      </c>
      <c r="E252" s="69">
        <v>648610</v>
      </c>
      <c r="F252" s="69">
        <v>0</v>
      </c>
      <c r="G252" s="69">
        <v>63993</v>
      </c>
      <c r="H252" s="69">
        <v>652593</v>
      </c>
      <c r="I252" s="69">
        <v>434367</v>
      </c>
      <c r="J252" s="70"/>
      <c r="K252" s="70"/>
      <c r="L252" s="69">
        <v>45608.896000000001</v>
      </c>
      <c r="N252" s="32" t="s">
        <v>119</v>
      </c>
      <c r="O252" s="64"/>
    </row>
    <row r="253" spans="1:15" x14ac:dyDescent="0.25">
      <c r="A253" s="68" t="s">
        <v>107</v>
      </c>
      <c r="B253" s="70"/>
      <c r="C253" s="69">
        <v>906061</v>
      </c>
      <c r="D253" s="69">
        <v>296675</v>
      </c>
      <c r="E253" s="69">
        <v>464332</v>
      </c>
      <c r="F253" s="69">
        <v>0</v>
      </c>
      <c r="G253" s="69">
        <v>-177425</v>
      </c>
      <c r="H253" s="69">
        <v>672247</v>
      </c>
      <c r="I253" s="69">
        <v>611792</v>
      </c>
      <c r="J253" s="70"/>
      <c r="K253" s="70"/>
      <c r="L253" s="69">
        <v>38960.623</v>
      </c>
      <c r="N253" s="32" t="s">
        <v>120</v>
      </c>
      <c r="O253" s="64"/>
    </row>
    <row r="254" spans="1:15" x14ac:dyDescent="0.25">
      <c r="A254" s="68" t="s">
        <v>129</v>
      </c>
      <c r="B254" s="70"/>
      <c r="C254" s="69">
        <v>1110156</v>
      </c>
      <c r="D254" s="69">
        <v>172962</v>
      </c>
      <c r="E254" s="69">
        <v>665150</v>
      </c>
      <c r="F254" s="69">
        <v>0</v>
      </c>
      <c r="G254" s="69">
        <v>111439</v>
      </c>
      <c r="H254" s="69">
        <v>649528</v>
      </c>
      <c r="I254" s="69">
        <v>500353</v>
      </c>
      <c r="J254" s="70"/>
      <c r="K254" s="70"/>
      <c r="L254" s="69">
        <v>47736.707999999999</v>
      </c>
      <c r="N254" s="32" t="s">
        <v>121</v>
      </c>
    </row>
    <row r="255" spans="1:15" x14ac:dyDescent="0.25">
      <c r="A255" s="68" t="s">
        <v>122</v>
      </c>
      <c r="C255" s="69">
        <v>709653</v>
      </c>
      <c r="D255" s="69">
        <v>349175</v>
      </c>
      <c r="E255" s="69">
        <v>428434</v>
      </c>
      <c r="F255" s="69">
        <v>0</v>
      </c>
      <c r="G255" s="69">
        <v>-75261</v>
      </c>
      <c r="H255" s="69">
        <v>613978</v>
      </c>
      <c r="I255" s="69">
        <v>575614</v>
      </c>
      <c r="J255" s="70"/>
      <c r="K255" s="70"/>
      <c r="L255" s="69">
        <v>30515.079000000002</v>
      </c>
      <c r="N255" s="32" t="s">
        <v>122</v>
      </c>
    </row>
    <row r="256" spans="1:15" x14ac:dyDescent="0.25">
      <c r="A256" s="68" t="s">
        <v>123</v>
      </c>
      <c r="C256" s="69">
        <v>1013725</v>
      </c>
      <c r="D256" s="69">
        <v>120933</v>
      </c>
      <c r="E256" s="69">
        <v>744396</v>
      </c>
      <c r="F256" s="69">
        <v>0</v>
      </c>
      <c r="G256" s="69">
        <v>96107</v>
      </c>
      <c r="H256" s="69">
        <v>471269</v>
      </c>
      <c r="I256" s="69">
        <v>479507</v>
      </c>
      <c r="J256" s="70"/>
      <c r="K256" s="70"/>
      <c r="L256" s="69">
        <v>43590.175000000003</v>
      </c>
      <c r="N256" s="32" t="s">
        <v>123</v>
      </c>
    </row>
    <row r="257" spans="1:14" x14ac:dyDescent="0.25">
      <c r="A257" s="68" t="s">
        <v>131</v>
      </c>
      <c r="C257" s="65">
        <v>1079783</v>
      </c>
      <c r="D257" s="65">
        <v>159719</v>
      </c>
      <c r="E257" s="65">
        <v>867867</v>
      </c>
      <c r="F257" s="65">
        <v>0</v>
      </c>
      <c r="G257" s="65">
        <v>-13046</v>
      </c>
      <c r="H257" s="69">
        <v>456487</v>
      </c>
      <c r="I257" s="69">
        <v>492553</v>
      </c>
      <c r="J257" s="70"/>
      <c r="K257" s="70"/>
      <c r="L257" s="69">
        <v>46430.669000000002</v>
      </c>
      <c r="N257" s="32" t="s">
        <v>124</v>
      </c>
    </row>
    <row r="258" spans="1:14" x14ac:dyDescent="0.25">
      <c r="A258" s="68" t="s">
        <v>125</v>
      </c>
      <c r="C258" s="65">
        <v>1008822</v>
      </c>
      <c r="D258" s="65">
        <v>240112</v>
      </c>
      <c r="E258" s="65">
        <v>607042</v>
      </c>
      <c r="F258" s="65">
        <v>0</v>
      </c>
      <c r="G258" s="65">
        <v>-38064</v>
      </c>
      <c r="H258" s="69">
        <v>499425</v>
      </c>
      <c r="I258" s="69">
        <v>530617</v>
      </c>
      <c r="J258" s="70"/>
      <c r="K258" s="70"/>
      <c r="L258" s="69">
        <v>43379.345999999998</v>
      </c>
      <c r="N258" s="32" t="s">
        <v>125</v>
      </c>
    </row>
    <row r="259" spans="1:14" ht="13" thickBot="1" x14ac:dyDescent="0.3">
      <c r="A259" s="71" t="s">
        <v>113</v>
      </c>
      <c r="C259" s="72">
        <v>1106402</v>
      </c>
      <c r="D259" s="72">
        <v>240583</v>
      </c>
      <c r="E259" s="72">
        <v>673257</v>
      </c>
      <c r="F259" s="72">
        <v>0</v>
      </c>
      <c r="G259" s="72">
        <v>16348</v>
      </c>
      <c r="H259" s="72">
        <v>648737</v>
      </c>
      <c r="I259" s="72">
        <v>514269</v>
      </c>
      <c r="J259" s="66"/>
      <c r="K259" s="66"/>
      <c r="L259" s="72">
        <v>47575.286</v>
      </c>
      <c r="N259" s="73" t="s">
        <v>113</v>
      </c>
    </row>
    <row r="260" spans="1:14" ht="13" x14ac:dyDescent="0.3">
      <c r="A260" s="37">
        <v>2011</v>
      </c>
      <c r="B260" s="70"/>
      <c r="C260" s="69"/>
      <c r="D260" s="69"/>
      <c r="E260" s="69"/>
      <c r="F260" s="69"/>
      <c r="G260" s="69"/>
      <c r="H260" s="69"/>
      <c r="I260" s="69"/>
      <c r="M260" s="65"/>
      <c r="N260" s="37">
        <v>2011</v>
      </c>
    </row>
    <row r="261" spans="1:14" x14ac:dyDescent="0.25">
      <c r="A261" s="68" t="s">
        <v>102</v>
      </c>
      <c r="C261" s="65">
        <v>987464</v>
      </c>
      <c r="D261" s="65">
        <v>133800</v>
      </c>
      <c r="E261" s="65">
        <v>572280</v>
      </c>
      <c r="F261" s="65">
        <v>0</v>
      </c>
      <c r="G261" s="65">
        <v>75301</v>
      </c>
      <c r="H261" s="69">
        <v>642454</v>
      </c>
      <c r="I261" s="69">
        <v>438968</v>
      </c>
      <c r="J261" s="70"/>
      <c r="K261" s="70"/>
      <c r="L261" s="69">
        <v>42460.951999999997</v>
      </c>
      <c r="N261" s="32" t="s">
        <v>115</v>
      </c>
    </row>
    <row r="262" spans="1:14" x14ac:dyDescent="0.25">
      <c r="A262" s="68" t="s">
        <v>103</v>
      </c>
      <c r="C262" s="65">
        <v>790763</v>
      </c>
      <c r="D262" s="65">
        <v>248711</v>
      </c>
      <c r="E262" s="65">
        <v>469482</v>
      </c>
      <c r="F262" s="65">
        <v>0</v>
      </c>
      <c r="G262" s="65">
        <v>-61644</v>
      </c>
      <c r="H262" s="69">
        <v>580546</v>
      </c>
      <c r="I262" s="69">
        <v>500612</v>
      </c>
      <c r="J262" s="70"/>
      <c r="K262" s="70"/>
      <c r="L262" s="69">
        <v>34002.809000000001</v>
      </c>
      <c r="N262" s="32" t="s">
        <v>116</v>
      </c>
    </row>
    <row r="263" spans="1:14" x14ac:dyDescent="0.25">
      <c r="A263" s="68" t="s">
        <v>104</v>
      </c>
      <c r="C263" s="65">
        <v>963922</v>
      </c>
      <c r="D263" s="65">
        <v>136783</v>
      </c>
      <c r="E263" s="65">
        <v>727412</v>
      </c>
      <c r="F263" s="65">
        <v>0</v>
      </c>
      <c r="G263" s="65">
        <v>75141</v>
      </c>
      <c r="H263" s="69">
        <v>438984</v>
      </c>
      <c r="I263" s="69">
        <v>425471</v>
      </c>
      <c r="J263" s="70"/>
      <c r="K263" s="70"/>
      <c r="L263" s="69">
        <v>41448.646000000001</v>
      </c>
      <c r="N263" s="32" t="s">
        <v>117</v>
      </c>
    </row>
    <row r="264" spans="1:14" x14ac:dyDescent="0.25">
      <c r="A264" s="68" t="s">
        <v>105</v>
      </c>
      <c r="C264" s="65">
        <v>925381</v>
      </c>
      <c r="D264" s="65">
        <v>253399</v>
      </c>
      <c r="E264" s="65">
        <v>670369</v>
      </c>
      <c r="F264" s="65">
        <v>0</v>
      </c>
      <c r="G264" s="65">
        <v>-71019</v>
      </c>
      <c r="H264" s="69">
        <v>523797</v>
      </c>
      <c r="I264" s="69">
        <v>496490</v>
      </c>
      <c r="J264" s="70"/>
      <c r="K264" s="70"/>
      <c r="L264" s="69">
        <v>39791.383000000002</v>
      </c>
      <c r="N264" s="32" t="s">
        <v>118</v>
      </c>
    </row>
    <row r="265" spans="1:14" x14ac:dyDescent="0.25">
      <c r="A265" s="68" t="s">
        <v>137</v>
      </c>
      <c r="C265" s="65">
        <v>1089776</v>
      </c>
      <c r="D265" s="65">
        <v>426465</v>
      </c>
      <c r="E265" s="65">
        <v>749088</v>
      </c>
      <c r="F265" s="65">
        <v>0</v>
      </c>
      <c r="G265" s="65">
        <v>-92554</v>
      </c>
      <c r="H265" s="69">
        <v>650070</v>
      </c>
      <c r="I265" s="69">
        <v>589044</v>
      </c>
      <c r="J265" s="70"/>
      <c r="K265" s="70"/>
      <c r="L265" s="69">
        <v>46860.368000000002</v>
      </c>
      <c r="N265" s="32" t="s">
        <v>119</v>
      </c>
    </row>
    <row r="266" spans="1:14" x14ac:dyDescent="0.25">
      <c r="A266" s="68" t="s">
        <v>138</v>
      </c>
      <c r="C266" s="65">
        <v>871599</v>
      </c>
      <c r="D266" s="65">
        <v>286250</v>
      </c>
      <c r="E266" s="65">
        <v>619901</v>
      </c>
      <c r="F266" s="65">
        <v>0</v>
      </c>
      <c r="G266" s="65">
        <v>60725</v>
      </c>
      <c r="H266" s="69">
        <v>599999</v>
      </c>
      <c r="I266" s="69">
        <v>528319</v>
      </c>
      <c r="J266" s="70"/>
      <c r="K266" s="70"/>
      <c r="L266" s="69">
        <v>37478.756999999998</v>
      </c>
      <c r="N266" s="32" t="s">
        <v>120</v>
      </c>
    </row>
    <row r="267" spans="1:14" x14ac:dyDescent="0.25">
      <c r="A267" s="68" t="s">
        <v>129</v>
      </c>
      <c r="C267" s="65">
        <v>937180</v>
      </c>
      <c r="D267" s="65">
        <v>264517</v>
      </c>
      <c r="E267" s="65">
        <v>600803</v>
      </c>
      <c r="F267" s="65">
        <v>0</v>
      </c>
      <c r="G267" s="65">
        <v>49039</v>
      </c>
      <c r="H267" s="69">
        <v>621855</v>
      </c>
      <c r="I267" s="69">
        <v>479280</v>
      </c>
      <c r="J267" s="70"/>
      <c r="K267" s="70"/>
      <c r="L267" s="69">
        <v>40298.74</v>
      </c>
      <c r="N267" s="32" t="s">
        <v>121</v>
      </c>
    </row>
    <row r="268" spans="1:14" x14ac:dyDescent="0.25">
      <c r="A268" s="68" t="s">
        <v>122</v>
      </c>
      <c r="C268" s="65">
        <v>905650</v>
      </c>
      <c r="D268" s="65">
        <v>359724</v>
      </c>
      <c r="E268" s="65">
        <v>600086</v>
      </c>
      <c r="F268" s="65">
        <v>0</v>
      </c>
      <c r="G268" s="65">
        <v>-63786</v>
      </c>
      <c r="H268" s="69">
        <v>647654</v>
      </c>
      <c r="I268" s="69">
        <v>543066</v>
      </c>
      <c r="J268" s="70"/>
      <c r="K268" s="70"/>
      <c r="L268" s="69">
        <v>38942.949999999997</v>
      </c>
      <c r="N268" s="32" t="s">
        <v>122</v>
      </c>
    </row>
    <row r="269" spans="1:14" x14ac:dyDescent="0.25">
      <c r="A269" s="68" t="s">
        <v>123</v>
      </c>
      <c r="C269" s="65">
        <v>861272</v>
      </c>
      <c r="D269" s="65">
        <v>335250</v>
      </c>
      <c r="E269" s="65">
        <v>606968</v>
      </c>
      <c r="F269" s="65">
        <v>0</v>
      </c>
      <c r="G269" s="65">
        <v>-6967</v>
      </c>
      <c r="H269" s="69">
        <v>548718</v>
      </c>
      <c r="I269" s="69">
        <v>550033</v>
      </c>
      <c r="J269" s="70"/>
      <c r="K269" s="70"/>
      <c r="L269" s="69">
        <v>37034.696000000004</v>
      </c>
      <c r="N269" s="32" t="s">
        <v>123</v>
      </c>
    </row>
    <row r="270" spans="1:14" x14ac:dyDescent="0.25">
      <c r="A270" s="68" t="s">
        <v>131</v>
      </c>
      <c r="C270" s="65">
        <v>859392</v>
      </c>
      <c r="D270" s="65">
        <v>40125</v>
      </c>
      <c r="E270" s="65">
        <v>627251</v>
      </c>
      <c r="F270" s="65">
        <v>0</v>
      </c>
      <c r="G270" s="65">
        <v>57329</v>
      </c>
      <c r="H270" s="69">
        <v>406226</v>
      </c>
      <c r="I270" s="69">
        <v>492704</v>
      </c>
      <c r="J270" s="70"/>
      <c r="K270" s="70"/>
      <c r="L270" s="69">
        <v>36953.856</v>
      </c>
      <c r="N270" s="32" t="s">
        <v>124</v>
      </c>
    </row>
    <row r="271" spans="1:14" x14ac:dyDescent="0.25">
      <c r="A271" s="68" t="s">
        <v>125</v>
      </c>
      <c r="C271" s="65">
        <v>929918</v>
      </c>
      <c r="D271" s="65">
        <v>240653</v>
      </c>
      <c r="E271" s="65">
        <v>541997</v>
      </c>
      <c r="F271" s="65">
        <v>0</v>
      </c>
      <c r="G271" s="65">
        <v>-37815</v>
      </c>
      <c r="H271" s="69">
        <v>520662</v>
      </c>
      <c r="I271" s="69">
        <v>530519</v>
      </c>
      <c r="J271" s="70"/>
      <c r="K271" s="70"/>
      <c r="L271" s="69">
        <v>39986.474000000002</v>
      </c>
      <c r="N271" s="32" t="s">
        <v>125</v>
      </c>
    </row>
    <row r="272" spans="1:14" ht="13" thickBot="1" x14ac:dyDescent="0.3">
      <c r="A272" s="71" t="s">
        <v>113</v>
      </c>
      <c r="C272" s="72">
        <v>818303</v>
      </c>
      <c r="D272" s="72">
        <v>294343</v>
      </c>
      <c r="E272" s="72">
        <v>488779</v>
      </c>
      <c r="F272" s="72">
        <v>0</v>
      </c>
      <c r="G272" s="72">
        <v>50453</v>
      </c>
      <c r="H272" s="72">
        <v>630344</v>
      </c>
      <c r="I272" s="72">
        <v>480066</v>
      </c>
      <c r="J272" s="66"/>
      <c r="K272" s="66"/>
      <c r="L272" s="72">
        <v>35187.029000000002</v>
      </c>
      <c r="N272" s="73" t="s">
        <v>113</v>
      </c>
    </row>
    <row r="273" spans="1:14" ht="13" x14ac:dyDescent="0.3">
      <c r="A273" s="37">
        <v>2012</v>
      </c>
      <c r="B273" s="70"/>
      <c r="C273" s="69"/>
      <c r="D273" s="69"/>
      <c r="E273" s="69"/>
      <c r="F273" s="69"/>
      <c r="G273" s="69"/>
      <c r="H273" s="69"/>
      <c r="I273" s="69"/>
      <c r="M273" s="65"/>
      <c r="N273" s="37">
        <v>2012</v>
      </c>
    </row>
    <row r="274" spans="1:14" x14ac:dyDescent="0.25">
      <c r="A274" s="68" t="s">
        <v>153</v>
      </c>
      <c r="C274" s="65">
        <v>826030</v>
      </c>
      <c r="D274" s="65">
        <v>306975</v>
      </c>
      <c r="E274" s="65">
        <v>600712</v>
      </c>
      <c r="F274" s="65">
        <v>0</v>
      </c>
      <c r="G274" s="65">
        <v>39258</v>
      </c>
      <c r="H274" s="69">
        <v>624440</v>
      </c>
      <c r="I274" s="69">
        <v>440808</v>
      </c>
      <c r="J274" s="70"/>
      <c r="K274" s="70"/>
      <c r="L274" s="69">
        <v>35519.29</v>
      </c>
      <c r="N274" s="32" t="s">
        <v>115</v>
      </c>
    </row>
    <row r="275" spans="1:14" x14ac:dyDescent="0.25">
      <c r="A275" s="68" t="s">
        <v>154</v>
      </c>
      <c r="C275" s="65">
        <v>829685</v>
      </c>
      <c r="D275" s="65">
        <v>351438</v>
      </c>
      <c r="E275" s="65">
        <v>437411</v>
      </c>
      <c r="F275" s="65">
        <v>0</v>
      </c>
      <c r="G275" s="65">
        <v>-115811</v>
      </c>
      <c r="H275" s="69">
        <v>590656</v>
      </c>
      <c r="I275" s="69">
        <v>556619</v>
      </c>
      <c r="J275" s="70"/>
      <c r="K275" s="70"/>
      <c r="L275" s="69">
        <v>35676.455000000002</v>
      </c>
      <c r="N275" s="32" t="s">
        <v>116</v>
      </c>
    </row>
    <row r="276" spans="1:14" x14ac:dyDescent="0.25">
      <c r="A276" s="68" t="s">
        <v>155</v>
      </c>
      <c r="C276" s="65">
        <v>853740</v>
      </c>
      <c r="D276" s="65">
        <v>258973</v>
      </c>
      <c r="E276" s="65">
        <v>548046</v>
      </c>
      <c r="F276" s="65">
        <v>0</v>
      </c>
      <c r="G276" s="65">
        <v>11037</v>
      </c>
      <c r="H276" s="69">
        <v>622064</v>
      </c>
      <c r="I276" s="69">
        <v>545582</v>
      </c>
      <c r="J276" s="70"/>
      <c r="K276" s="70"/>
      <c r="L276" s="69">
        <v>36710.82</v>
      </c>
      <c r="N276" s="32" t="s">
        <v>117</v>
      </c>
    </row>
    <row r="277" spans="1:14" x14ac:dyDescent="0.25">
      <c r="A277" s="68" t="s">
        <v>118</v>
      </c>
      <c r="C277" s="65">
        <v>866935</v>
      </c>
      <c r="D277" s="65">
        <v>358413</v>
      </c>
      <c r="E277" s="65">
        <v>552695</v>
      </c>
      <c r="F277" s="65">
        <v>0</v>
      </c>
      <c r="G277" s="65">
        <v>-47645</v>
      </c>
      <c r="H277" s="69">
        <v>627873</v>
      </c>
      <c r="I277" s="69">
        <v>593227</v>
      </c>
      <c r="J277" s="70"/>
      <c r="K277" s="70"/>
      <c r="L277" s="69">
        <v>37278.205000000002</v>
      </c>
      <c r="N277" s="32" t="s">
        <v>118</v>
      </c>
    </row>
    <row r="278" spans="1:14" x14ac:dyDescent="0.25">
      <c r="A278" s="68" t="s">
        <v>137</v>
      </c>
      <c r="C278" s="65">
        <v>865608</v>
      </c>
      <c r="D278" s="65">
        <v>190537</v>
      </c>
      <c r="E278" s="65">
        <v>609363</v>
      </c>
      <c r="F278" s="65">
        <v>0</v>
      </c>
      <c r="G278" s="65">
        <v>143135</v>
      </c>
      <c r="H278" s="69">
        <v>538016</v>
      </c>
      <c r="I278" s="69">
        <v>450092</v>
      </c>
      <c r="J278" s="70"/>
      <c r="K278" s="70"/>
      <c r="L278" s="69">
        <v>37221.144</v>
      </c>
      <c r="N278" s="32" t="s">
        <v>119</v>
      </c>
    </row>
    <row r="279" spans="1:14" x14ac:dyDescent="0.25">
      <c r="A279" s="68" t="s">
        <v>138</v>
      </c>
      <c r="C279" s="65">
        <v>860053</v>
      </c>
      <c r="D279" s="65">
        <v>209663</v>
      </c>
      <c r="E279" s="65">
        <v>387614</v>
      </c>
      <c r="F279" s="65">
        <v>0</v>
      </c>
      <c r="G279" s="65">
        <v>-147995</v>
      </c>
      <c r="H279" s="69">
        <v>593960</v>
      </c>
      <c r="I279" s="69">
        <v>598087</v>
      </c>
      <c r="J279" s="70"/>
      <c r="K279" s="70"/>
      <c r="L279" s="69">
        <v>36982.279000000002</v>
      </c>
      <c r="N279" s="32" t="s">
        <v>120</v>
      </c>
    </row>
    <row r="280" spans="1:14" x14ac:dyDescent="0.25">
      <c r="A280" s="68" t="s">
        <v>129</v>
      </c>
      <c r="C280" s="65">
        <v>853441</v>
      </c>
      <c r="D280" s="65">
        <v>250425</v>
      </c>
      <c r="E280" s="65">
        <v>551232</v>
      </c>
      <c r="F280" s="65">
        <v>0</v>
      </c>
      <c r="G280" s="65">
        <v>66113</v>
      </c>
      <c r="H280" s="69">
        <v>682533</v>
      </c>
      <c r="I280" s="69">
        <v>531974</v>
      </c>
      <c r="J280" s="70"/>
      <c r="K280" s="70"/>
      <c r="L280" s="69">
        <v>36697.963000000003</v>
      </c>
      <c r="N280" s="32" t="s">
        <v>121</v>
      </c>
    </row>
    <row r="281" spans="1:14" x14ac:dyDescent="0.25">
      <c r="A281" s="68" t="s">
        <v>122</v>
      </c>
      <c r="C281" s="65">
        <v>819855</v>
      </c>
      <c r="D281" s="65">
        <v>420891</v>
      </c>
      <c r="E281" s="65">
        <v>543180</v>
      </c>
      <c r="F281" s="65">
        <v>0</v>
      </c>
      <c r="G281" s="65">
        <v>3773</v>
      </c>
      <c r="H281" s="69">
        <v>682924</v>
      </c>
      <c r="I281" s="69">
        <v>528201</v>
      </c>
      <c r="J281" s="70"/>
      <c r="K281" s="70"/>
      <c r="L281" s="69">
        <v>35253.764999999999</v>
      </c>
      <c r="N281" s="32" t="s">
        <v>122</v>
      </c>
    </row>
    <row r="282" spans="1:14" x14ac:dyDescent="0.25">
      <c r="A282" s="68" t="s">
        <v>123</v>
      </c>
      <c r="C282" s="65">
        <v>723646</v>
      </c>
      <c r="D282" s="65">
        <v>188296</v>
      </c>
      <c r="E282" s="65">
        <v>224694</v>
      </c>
      <c r="F282" s="65">
        <v>0</v>
      </c>
      <c r="G282" s="65">
        <v>-96785</v>
      </c>
      <c r="H282" s="69">
        <v>586716</v>
      </c>
      <c r="I282" s="69">
        <v>624986</v>
      </c>
      <c r="J282" s="70"/>
      <c r="K282" s="70"/>
      <c r="L282" s="69">
        <v>31116.777999999998</v>
      </c>
      <c r="N282" s="32" t="s">
        <v>123</v>
      </c>
    </row>
    <row r="283" spans="1:14" x14ac:dyDescent="0.25">
      <c r="A283" s="68" t="s">
        <v>131</v>
      </c>
      <c r="C283" s="65">
        <v>824359</v>
      </c>
      <c r="D283" s="65">
        <v>340012</v>
      </c>
      <c r="E283" s="65">
        <v>546700</v>
      </c>
      <c r="F283" s="65">
        <v>0</v>
      </c>
      <c r="G283" s="65">
        <v>83273</v>
      </c>
      <c r="H283" s="69">
        <v>701025</v>
      </c>
      <c r="I283" s="69">
        <v>541713</v>
      </c>
      <c r="J283" s="70"/>
      <c r="K283" s="70"/>
      <c r="L283" s="69">
        <v>35447.436999999998</v>
      </c>
      <c r="N283" s="32" t="s">
        <v>124</v>
      </c>
    </row>
    <row r="284" spans="1:14" x14ac:dyDescent="0.25">
      <c r="A284" s="68" t="s">
        <v>125</v>
      </c>
      <c r="C284" s="65">
        <v>818977</v>
      </c>
      <c r="D284" s="65">
        <v>323012</v>
      </c>
      <c r="E284" s="65">
        <v>459996</v>
      </c>
      <c r="F284" s="65">
        <v>0</v>
      </c>
      <c r="G284" s="65">
        <v>-31930</v>
      </c>
      <c r="H284" s="69">
        <v>690356</v>
      </c>
      <c r="I284" s="69">
        <v>573643</v>
      </c>
      <c r="J284" s="70"/>
      <c r="K284" s="70"/>
      <c r="L284" s="69">
        <v>35216.010999999999</v>
      </c>
      <c r="N284" s="32" t="s">
        <v>125</v>
      </c>
    </row>
    <row r="285" spans="1:14" ht="13" thickBot="1" x14ac:dyDescent="0.3">
      <c r="A285" s="71" t="s">
        <v>113</v>
      </c>
      <c r="C285" s="72">
        <v>837662</v>
      </c>
      <c r="D285" s="72">
        <v>519043</v>
      </c>
      <c r="E285" s="72">
        <v>597473</v>
      </c>
      <c r="F285" s="72">
        <v>0</v>
      </c>
      <c r="G285" s="72">
        <v>-113150</v>
      </c>
      <c r="H285" s="72">
        <v>687031</v>
      </c>
      <c r="I285" s="72">
        <v>686793</v>
      </c>
      <c r="J285" s="66"/>
      <c r="K285" s="66"/>
      <c r="L285" s="72">
        <v>36019.466</v>
      </c>
      <c r="N285" s="73" t="s">
        <v>113</v>
      </c>
    </row>
    <row r="286" spans="1:14" ht="13" x14ac:dyDescent="0.3">
      <c r="A286" s="37">
        <v>2013</v>
      </c>
      <c r="B286" s="70"/>
      <c r="C286" s="69"/>
      <c r="D286" s="69"/>
      <c r="E286" s="69"/>
      <c r="F286" s="69"/>
      <c r="G286" s="69"/>
      <c r="H286" s="69"/>
      <c r="I286" s="69"/>
      <c r="M286" s="65"/>
      <c r="N286" s="37">
        <v>2013</v>
      </c>
    </row>
    <row r="287" spans="1:14" x14ac:dyDescent="0.25">
      <c r="A287" s="68" t="s">
        <v>153</v>
      </c>
      <c r="C287" s="65">
        <v>787369</v>
      </c>
      <c r="D287" s="65">
        <v>399183</v>
      </c>
      <c r="E287" s="65">
        <v>487706</v>
      </c>
      <c r="F287" s="65">
        <v>0</v>
      </c>
      <c r="G287" s="65">
        <v>72845</v>
      </c>
      <c r="H287" s="69">
        <v>630102</v>
      </c>
      <c r="I287" s="69">
        <v>613948</v>
      </c>
      <c r="J287" s="70"/>
      <c r="K287" s="70"/>
      <c r="L287" s="69">
        <v>33856.866999999998</v>
      </c>
      <c r="N287" s="32" t="s">
        <v>115</v>
      </c>
    </row>
    <row r="288" spans="1:14" x14ac:dyDescent="0.25">
      <c r="A288" s="68" t="s">
        <v>154</v>
      </c>
      <c r="C288" s="65">
        <v>752457</v>
      </c>
      <c r="D288" s="65">
        <v>346718</v>
      </c>
      <c r="E288" s="65">
        <v>688733</v>
      </c>
      <c r="F288" s="65">
        <v>0</v>
      </c>
      <c r="G288" s="65">
        <v>84675</v>
      </c>
      <c r="H288" s="69">
        <v>491437</v>
      </c>
      <c r="I288" s="69">
        <v>529273</v>
      </c>
      <c r="J288" s="70"/>
      <c r="K288" s="70"/>
      <c r="L288" s="69">
        <v>32355.651000000002</v>
      </c>
      <c r="N288" s="32" t="s">
        <v>116</v>
      </c>
    </row>
    <row r="289" spans="1:14" x14ac:dyDescent="0.25">
      <c r="A289" s="68" t="s">
        <v>155</v>
      </c>
      <c r="C289" s="65">
        <v>808019</v>
      </c>
      <c r="D289" s="65">
        <v>384157</v>
      </c>
      <c r="E289" s="65">
        <v>698661</v>
      </c>
      <c r="F289" s="65">
        <v>0</v>
      </c>
      <c r="G289" s="65">
        <v>87489</v>
      </c>
      <c r="H289" s="69">
        <v>581930</v>
      </c>
      <c r="I289" s="69">
        <v>441784</v>
      </c>
      <c r="J289" s="70"/>
      <c r="K289" s="70"/>
      <c r="L289" s="69">
        <v>34744.817000000003</v>
      </c>
      <c r="M289" s="65"/>
      <c r="N289" s="32" t="s">
        <v>117</v>
      </c>
    </row>
    <row r="290" spans="1:14" x14ac:dyDescent="0.25">
      <c r="A290" s="68" t="s">
        <v>118</v>
      </c>
      <c r="C290" s="65">
        <v>764215</v>
      </c>
      <c r="D290" s="65">
        <v>499431</v>
      </c>
      <c r="E290" s="65">
        <v>550878</v>
      </c>
      <c r="F290" s="65">
        <v>0</v>
      </c>
      <c r="G290" s="65">
        <v>-56676</v>
      </c>
      <c r="H290" s="69">
        <v>652993</v>
      </c>
      <c r="I290" s="69">
        <v>498460</v>
      </c>
      <c r="J290" s="70"/>
      <c r="K290" s="70"/>
      <c r="L290" s="69">
        <v>32861.245000000003</v>
      </c>
      <c r="M290" s="65"/>
      <c r="N290" s="32" t="s">
        <v>118</v>
      </c>
    </row>
    <row r="291" spans="1:14" x14ac:dyDescent="0.25">
      <c r="A291" s="68" t="s">
        <v>137</v>
      </c>
      <c r="C291" s="65">
        <v>756470</v>
      </c>
      <c r="D291" s="65">
        <v>353945</v>
      </c>
      <c r="E291" s="65">
        <v>560465</v>
      </c>
      <c r="F291" s="65">
        <v>0</v>
      </c>
      <c r="G291" s="65">
        <v>104769</v>
      </c>
      <c r="H291" s="69">
        <v>662064</v>
      </c>
      <c r="I291" s="69">
        <v>393691</v>
      </c>
      <c r="J291" s="70"/>
      <c r="K291" s="70"/>
      <c r="L291" s="69">
        <v>32528.21</v>
      </c>
      <c r="M291" s="65"/>
      <c r="N291" s="32" t="s">
        <v>119</v>
      </c>
    </row>
    <row r="292" spans="1:14" x14ac:dyDescent="0.25">
      <c r="A292" s="68" t="s">
        <v>138</v>
      </c>
      <c r="C292" s="65">
        <v>681686</v>
      </c>
      <c r="D292" s="65">
        <v>272770</v>
      </c>
      <c r="E292" s="65">
        <v>283975</v>
      </c>
      <c r="F292" s="65">
        <v>0</v>
      </c>
      <c r="G292" s="65">
        <v>-67661</v>
      </c>
      <c r="H292" s="69">
        <v>608243</v>
      </c>
      <c r="I292" s="69">
        <v>461352</v>
      </c>
      <c r="J292" s="70"/>
      <c r="K292" s="70"/>
      <c r="L292" s="69">
        <v>29312.498</v>
      </c>
      <c r="M292" s="65"/>
      <c r="N292" s="32" t="s">
        <v>120</v>
      </c>
    </row>
    <row r="293" spans="1:14" x14ac:dyDescent="0.25">
      <c r="A293" s="68" t="s">
        <v>129</v>
      </c>
      <c r="C293" s="65">
        <v>740989</v>
      </c>
      <c r="D293" s="65">
        <v>382245</v>
      </c>
      <c r="E293" s="65">
        <v>535092</v>
      </c>
      <c r="F293" s="65">
        <v>0</v>
      </c>
      <c r="G293" s="65">
        <v>26543</v>
      </c>
      <c r="H293" s="69">
        <v>616190</v>
      </c>
      <c r="I293" s="69">
        <v>434809</v>
      </c>
      <c r="J293" s="70"/>
      <c r="K293" s="70"/>
      <c r="L293" s="69">
        <v>31862.526999999998</v>
      </c>
      <c r="M293" s="65"/>
      <c r="N293" s="32" t="s">
        <v>121</v>
      </c>
    </row>
    <row r="294" spans="1:14" x14ac:dyDescent="0.25">
      <c r="A294" s="68" t="s">
        <v>122</v>
      </c>
      <c r="C294" s="65">
        <v>678781</v>
      </c>
      <c r="D294" s="65">
        <v>432214</v>
      </c>
      <c r="E294" s="65">
        <v>554919</v>
      </c>
      <c r="F294" s="65">
        <v>0</v>
      </c>
      <c r="G294" s="65">
        <v>-23640</v>
      </c>
      <c r="H294" s="69">
        <v>530778</v>
      </c>
      <c r="I294" s="69">
        <v>458449</v>
      </c>
      <c r="J294" s="70"/>
      <c r="K294" s="70"/>
      <c r="L294" s="69">
        <v>29187.582999999999</v>
      </c>
      <c r="M294" s="65"/>
      <c r="N294" s="32" t="s">
        <v>122</v>
      </c>
    </row>
    <row r="295" spans="1:14" x14ac:dyDescent="0.25">
      <c r="A295" s="68" t="s">
        <v>123</v>
      </c>
      <c r="C295" s="65">
        <v>635258</v>
      </c>
      <c r="D295" s="65">
        <v>549200</v>
      </c>
      <c r="E295" s="65">
        <v>511190</v>
      </c>
      <c r="F295" s="65">
        <v>0</v>
      </c>
      <c r="G295" s="65">
        <v>-134058</v>
      </c>
      <c r="H295" s="69">
        <v>540266</v>
      </c>
      <c r="I295" s="69">
        <v>592507</v>
      </c>
      <c r="J295" s="70"/>
      <c r="K295" s="70"/>
      <c r="L295" s="69">
        <v>27316.094000000001</v>
      </c>
      <c r="M295" s="65"/>
      <c r="N295" s="32" t="s">
        <v>123</v>
      </c>
    </row>
    <row r="296" spans="1:14" x14ac:dyDescent="0.25">
      <c r="A296" s="68" t="s">
        <v>131</v>
      </c>
      <c r="C296" s="65">
        <v>719692</v>
      </c>
      <c r="D296" s="65">
        <v>219741</v>
      </c>
      <c r="E296" s="65">
        <v>398784</v>
      </c>
      <c r="F296" s="65">
        <v>0</v>
      </c>
      <c r="G296" s="65">
        <v>107794</v>
      </c>
      <c r="H296" s="69">
        <v>652341</v>
      </c>
      <c r="I296" s="69">
        <v>484713</v>
      </c>
      <c r="J296" s="70"/>
      <c r="K296" s="70"/>
      <c r="L296" s="69">
        <v>30946.756000000001</v>
      </c>
      <c r="M296" s="65"/>
      <c r="N296" s="32" t="s">
        <v>124</v>
      </c>
    </row>
    <row r="297" spans="1:14" x14ac:dyDescent="0.25">
      <c r="A297" s="68" t="s">
        <v>125</v>
      </c>
      <c r="C297" s="65">
        <v>687134</v>
      </c>
      <c r="D297" s="65">
        <v>437504</v>
      </c>
      <c r="E297" s="65">
        <v>479288</v>
      </c>
      <c r="F297" s="65">
        <v>0</v>
      </c>
      <c r="G297" s="65">
        <v>-47646</v>
      </c>
      <c r="H297" s="69">
        <v>595451</v>
      </c>
      <c r="I297" s="69">
        <v>532359</v>
      </c>
      <c r="J297" s="70"/>
      <c r="K297" s="70"/>
      <c r="L297" s="69">
        <v>29546.761999999999</v>
      </c>
      <c r="M297" s="65"/>
      <c r="N297" s="32" t="s">
        <v>125</v>
      </c>
    </row>
    <row r="298" spans="1:14" ht="13" thickBot="1" x14ac:dyDescent="0.3">
      <c r="A298" s="71" t="s">
        <v>113</v>
      </c>
      <c r="C298" s="72">
        <v>670836</v>
      </c>
      <c r="D298" s="72">
        <v>392500</v>
      </c>
      <c r="E298" s="72">
        <v>414842</v>
      </c>
      <c r="F298" s="72">
        <v>0</v>
      </c>
      <c r="G298" s="72">
        <v>-43494</v>
      </c>
      <c r="H298" s="72">
        <v>611500</v>
      </c>
      <c r="I298" s="72">
        <v>575853</v>
      </c>
      <c r="J298" s="66"/>
      <c r="K298" s="66"/>
      <c r="L298" s="72">
        <v>28845.948</v>
      </c>
      <c r="M298" s="65"/>
      <c r="N298" s="73" t="s">
        <v>113</v>
      </c>
    </row>
    <row r="299" spans="1:14" ht="13" x14ac:dyDescent="0.3">
      <c r="A299" s="37">
        <f>'Olieforbrug, TJ'!A299</f>
        <v>2014</v>
      </c>
      <c r="B299" s="70"/>
      <c r="C299" s="69"/>
      <c r="D299" s="69"/>
      <c r="E299" s="69"/>
      <c r="F299" s="69"/>
      <c r="G299" s="69"/>
      <c r="H299" s="69"/>
      <c r="I299" s="69"/>
      <c r="M299" s="65"/>
      <c r="N299" s="37">
        <v>2014</v>
      </c>
    </row>
    <row r="300" spans="1:14" x14ac:dyDescent="0.25">
      <c r="A300" s="68" t="s">
        <v>153</v>
      </c>
      <c r="C300" s="65">
        <v>674561</v>
      </c>
      <c r="D300" s="65">
        <v>156217</v>
      </c>
      <c r="E300" s="65">
        <v>401282</v>
      </c>
      <c r="F300" s="65">
        <v>0</v>
      </c>
      <c r="G300" s="65">
        <v>174519</v>
      </c>
      <c r="H300" s="69">
        <v>604654</v>
      </c>
      <c r="I300" s="69">
        <v>401334</v>
      </c>
      <c r="J300" s="70"/>
      <c r="K300" s="70"/>
      <c r="L300" s="69">
        <v>29006.123</v>
      </c>
      <c r="M300" s="65"/>
      <c r="N300" s="32" t="s">
        <v>115</v>
      </c>
    </row>
    <row r="301" spans="1:14" x14ac:dyDescent="0.25">
      <c r="A301" s="68" t="s">
        <v>154</v>
      </c>
      <c r="C301" s="65">
        <v>636809</v>
      </c>
      <c r="D301" s="65">
        <v>367230</v>
      </c>
      <c r="E301" s="65">
        <v>312803</v>
      </c>
      <c r="F301" s="65">
        <v>0</v>
      </c>
      <c r="G301" s="65">
        <v>-162927</v>
      </c>
      <c r="H301" s="69">
        <v>525580</v>
      </c>
      <c r="I301" s="69">
        <v>564261</v>
      </c>
      <c r="J301" s="70"/>
      <c r="K301" s="70"/>
      <c r="L301" s="69">
        <v>27382.787</v>
      </c>
      <c r="M301" s="65"/>
      <c r="N301" s="32" t="s">
        <v>116</v>
      </c>
    </row>
    <row r="302" spans="1:14" x14ac:dyDescent="0.25">
      <c r="A302" s="68" t="s">
        <v>155</v>
      </c>
      <c r="C302" s="65">
        <v>691322</v>
      </c>
      <c r="D302" s="65">
        <v>240429</v>
      </c>
      <c r="E302" s="65">
        <v>516427</v>
      </c>
      <c r="F302" s="65">
        <v>0</v>
      </c>
      <c r="G302" s="65">
        <v>151632</v>
      </c>
      <c r="H302" s="69">
        <v>568697</v>
      </c>
      <c r="I302" s="69">
        <v>412629</v>
      </c>
      <c r="J302" s="70"/>
      <c r="K302" s="70"/>
      <c r="L302" s="69">
        <v>29726.846000000001</v>
      </c>
      <c r="M302" s="65"/>
      <c r="N302" s="32" t="s">
        <v>117</v>
      </c>
    </row>
    <row r="303" spans="1:14" x14ac:dyDescent="0.25">
      <c r="A303" s="68" t="s">
        <v>118</v>
      </c>
      <c r="C303" s="65">
        <v>659062</v>
      </c>
      <c r="D303" s="65">
        <v>451800</v>
      </c>
      <c r="E303" s="65">
        <v>433187</v>
      </c>
      <c r="F303" s="65">
        <v>0</v>
      </c>
      <c r="G303" s="65">
        <v>-88936</v>
      </c>
      <c r="H303" s="69">
        <v>593116</v>
      </c>
      <c r="I303" s="69">
        <v>501565</v>
      </c>
      <c r="J303" s="70"/>
      <c r="K303" s="70"/>
      <c r="L303" s="69">
        <v>28339.666000000001</v>
      </c>
      <c r="M303" s="65"/>
      <c r="N303" s="32" t="s">
        <v>118</v>
      </c>
    </row>
    <row r="304" spans="1:14" x14ac:dyDescent="0.25">
      <c r="A304" s="68" t="s">
        <v>137</v>
      </c>
      <c r="C304" s="65">
        <v>720291</v>
      </c>
      <c r="D304" s="65">
        <v>234792</v>
      </c>
      <c r="E304" s="65">
        <v>351641</v>
      </c>
      <c r="F304" s="65">
        <v>0</v>
      </c>
      <c r="G304" s="65">
        <v>7337</v>
      </c>
      <c r="H304" s="69">
        <v>612420</v>
      </c>
      <c r="I304" s="69">
        <v>494228</v>
      </c>
      <c r="J304" s="70"/>
      <c r="K304" s="70"/>
      <c r="L304" s="69">
        <v>30972.512999999999</v>
      </c>
      <c r="M304" s="65"/>
      <c r="N304" s="32" t="s">
        <v>119</v>
      </c>
    </row>
    <row r="305" spans="1:14" x14ac:dyDescent="0.25">
      <c r="A305" s="68" t="s">
        <v>138</v>
      </c>
      <c r="C305" s="65">
        <v>441275</v>
      </c>
      <c r="D305" s="65">
        <v>358466</v>
      </c>
      <c r="E305" s="65">
        <v>225166</v>
      </c>
      <c r="F305" s="65">
        <v>0</v>
      </c>
      <c r="G305" s="65">
        <v>-4246</v>
      </c>
      <c r="H305" s="69">
        <v>570436</v>
      </c>
      <c r="I305" s="69">
        <v>498474</v>
      </c>
      <c r="J305" s="70"/>
      <c r="K305" s="70"/>
      <c r="L305" s="69">
        <v>18974.825000000001</v>
      </c>
      <c r="M305" s="65"/>
      <c r="N305" s="32" t="s">
        <v>120</v>
      </c>
    </row>
    <row r="306" spans="1:14" x14ac:dyDescent="0.25">
      <c r="A306" s="68" t="s">
        <v>129</v>
      </c>
      <c r="C306" s="65">
        <v>667225</v>
      </c>
      <c r="D306" s="65">
        <v>277735</v>
      </c>
      <c r="E306" s="65">
        <v>379996</v>
      </c>
      <c r="F306" s="65">
        <v>0</v>
      </c>
      <c r="G306" s="65">
        <v>31218</v>
      </c>
      <c r="H306" s="69">
        <v>597012</v>
      </c>
      <c r="I306" s="69">
        <v>467256</v>
      </c>
      <c r="J306" s="70"/>
      <c r="K306" s="70"/>
      <c r="L306" s="69">
        <v>28690.674999999999</v>
      </c>
      <c r="M306" s="65"/>
      <c r="N306" s="32" t="s">
        <v>121</v>
      </c>
    </row>
    <row r="307" spans="1:14" x14ac:dyDescent="0.25">
      <c r="A307" s="68" t="s">
        <v>122</v>
      </c>
      <c r="C307" s="65">
        <v>728833</v>
      </c>
      <c r="D307" s="65">
        <v>319809</v>
      </c>
      <c r="E307" s="65">
        <v>431498</v>
      </c>
      <c r="F307" s="65">
        <v>0</v>
      </c>
      <c r="G307" s="65">
        <v>-27155</v>
      </c>
      <c r="H307" s="69">
        <v>589265</v>
      </c>
      <c r="I307" s="69">
        <v>494411</v>
      </c>
      <c r="J307" s="70"/>
      <c r="K307" s="70"/>
      <c r="L307" s="69">
        <v>31339.819</v>
      </c>
      <c r="M307" s="65"/>
      <c r="N307" s="32" t="s">
        <v>122</v>
      </c>
    </row>
    <row r="308" spans="1:14" x14ac:dyDescent="0.25">
      <c r="A308" s="68" t="s">
        <v>123</v>
      </c>
      <c r="C308" s="65">
        <v>662638</v>
      </c>
      <c r="D308" s="65">
        <v>148523</v>
      </c>
      <c r="E308" s="65">
        <v>311154</v>
      </c>
      <c r="F308" s="65">
        <v>0</v>
      </c>
      <c r="G308" s="65">
        <v>82979</v>
      </c>
      <c r="H308" s="69">
        <v>581783</v>
      </c>
      <c r="I308" s="69">
        <v>411432</v>
      </c>
      <c r="J308" s="70"/>
      <c r="K308" s="70"/>
      <c r="L308" s="69">
        <v>28493.434000000001</v>
      </c>
      <c r="M308" s="65"/>
      <c r="N308" s="32" t="s">
        <v>123</v>
      </c>
    </row>
    <row r="309" spans="1:14" x14ac:dyDescent="0.25">
      <c r="A309" s="68" t="s">
        <v>131</v>
      </c>
      <c r="C309" s="65">
        <v>732417</v>
      </c>
      <c r="D309" s="65">
        <v>330097</v>
      </c>
      <c r="E309" s="65">
        <v>425436</v>
      </c>
      <c r="F309" s="65">
        <v>0</v>
      </c>
      <c r="G309" s="65">
        <v>-39018</v>
      </c>
      <c r="H309" s="69">
        <v>596577</v>
      </c>
      <c r="I309" s="69">
        <v>450450</v>
      </c>
      <c r="J309" s="70"/>
      <c r="K309" s="70"/>
      <c r="L309" s="69">
        <v>31493.931</v>
      </c>
      <c r="M309" s="65"/>
      <c r="N309" s="32" t="s">
        <v>124</v>
      </c>
    </row>
    <row r="310" spans="1:14" x14ac:dyDescent="0.25">
      <c r="A310" s="68" t="s">
        <v>125</v>
      </c>
      <c r="C310" s="65">
        <v>761879</v>
      </c>
      <c r="D310" s="65">
        <v>228898</v>
      </c>
      <c r="E310" s="65">
        <v>466855</v>
      </c>
      <c r="F310" s="65">
        <v>0</v>
      </c>
      <c r="G310" s="65">
        <v>-47770</v>
      </c>
      <c r="H310" s="69">
        <v>476786</v>
      </c>
      <c r="I310" s="69">
        <v>498220</v>
      </c>
      <c r="J310" s="70"/>
      <c r="K310" s="70"/>
      <c r="L310" s="69">
        <v>32760.796999999999</v>
      </c>
      <c r="M310" s="65"/>
      <c r="N310" s="32" t="s">
        <v>125</v>
      </c>
    </row>
    <row r="311" spans="1:14" ht="13" thickBot="1" x14ac:dyDescent="0.3">
      <c r="A311" s="71" t="s">
        <v>113</v>
      </c>
      <c r="C311" s="72">
        <v>754097</v>
      </c>
      <c r="D311" s="72">
        <v>343464</v>
      </c>
      <c r="E311" s="72">
        <v>544658</v>
      </c>
      <c r="F311" s="72">
        <v>0</v>
      </c>
      <c r="G311" s="72">
        <v>43475</v>
      </c>
      <c r="H311" s="72">
        <v>593335</v>
      </c>
      <c r="I311" s="72">
        <v>454745</v>
      </c>
      <c r="J311" s="66"/>
      <c r="K311" s="66"/>
      <c r="L311" s="72">
        <v>32426.170999999998</v>
      </c>
      <c r="M311" s="65"/>
      <c r="N311" s="73" t="s">
        <v>113</v>
      </c>
    </row>
    <row r="312" spans="1:14" ht="13" x14ac:dyDescent="0.3">
      <c r="A312" s="37">
        <f>'Olieforbrug, TJ'!A312</f>
        <v>2015</v>
      </c>
      <c r="B312" s="70"/>
      <c r="C312" s="69"/>
      <c r="D312" s="69"/>
      <c r="E312" s="69"/>
      <c r="F312" s="69"/>
      <c r="G312" s="69"/>
      <c r="H312" s="69"/>
      <c r="I312" s="69"/>
      <c r="M312" s="65"/>
      <c r="N312" s="37">
        <f>'Olieforbrug, TJ'!M312</f>
        <v>2015</v>
      </c>
    </row>
    <row r="313" spans="1:14" x14ac:dyDescent="0.25">
      <c r="A313" s="68" t="str">
        <f>'Olieforbrug, TJ'!A313</f>
        <v>Januar</v>
      </c>
      <c r="C313" s="65">
        <v>663065</v>
      </c>
      <c r="D313" s="65">
        <v>336783</v>
      </c>
      <c r="E313" s="65">
        <v>356228</v>
      </c>
      <c r="F313" s="65">
        <v>0</v>
      </c>
      <c r="G313" s="65">
        <f>I311-I313</f>
        <v>-10780</v>
      </c>
      <c r="H313" s="65">
        <v>636482</v>
      </c>
      <c r="I313" s="65">
        <v>465525</v>
      </c>
      <c r="J313" s="70"/>
      <c r="K313" s="70"/>
      <c r="L313" s="69">
        <f>C313*43/1000</f>
        <v>28511.794999999998</v>
      </c>
      <c r="M313" s="65"/>
      <c r="N313" s="32" t="str">
        <f>'Olieforbrug, TJ'!M313</f>
        <v>January</v>
      </c>
    </row>
    <row r="314" spans="1:14" x14ac:dyDescent="0.25">
      <c r="A314" s="68" t="str">
        <f>'Olieforbrug, TJ'!A314</f>
        <v>Februar</v>
      </c>
      <c r="C314" s="65">
        <v>605135</v>
      </c>
      <c r="D314" s="65">
        <v>264748</v>
      </c>
      <c r="E314" s="65">
        <v>299265</v>
      </c>
      <c r="F314" s="65">
        <v>0</v>
      </c>
      <c r="G314" s="65">
        <f t="shared" ref="G314:G319" si="91">I313-I314</f>
        <v>855</v>
      </c>
      <c r="H314" s="65">
        <v>563976</v>
      </c>
      <c r="I314" s="65">
        <v>464670</v>
      </c>
      <c r="J314" s="70"/>
      <c r="K314" s="70"/>
      <c r="L314" s="69">
        <f t="shared" ref="L314" si="92">C314*43/1000</f>
        <v>26020.805</v>
      </c>
      <c r="M314" s="65"/>
      <c r="N314" s="32" t="str">
        <f>'Olieforbrug, TJ'!M314</f>
        <v>February</v>
      </c>
    </row>
    <row r="315" spans="1:14" x14ac:dyDescent="0.25">
      <c r="A315" s="68" t="str">
        <f>'Olieforbrug, TJ'!A315</f>
        <v>Marts</v>
      </c>
      <c r="C315" s="65">
        <v>640878</v>
      </c>
      <c r="D315" s="65">
        <v>307866</v>
      </c>
      <c r="E315" s="65">
        <v>319243</v>
      </c>
      <c r="F315" s="65">
        <v>0</v>
      </c>
      <c r="G315" s="65">
        <f t="shared" si="91"/>
        <v>-26896</v>
      </c>
      <c r="H315" s="65">
        <v>601908</v>
      </c>
      <c r="I315" s="65">
        <v>491566</v>
      </c>
      <c r="J315" s="70"/>
      <c r="K315" s="70"/>
      <c r="L315" s="69">
        <f t="shared" ref="L315:L317" si="93">C315*43/1000</f>
        <v>27557.754000000001</v>
      </c>
      <c r="M315" s="65"/>
      <c r="N315" s="32" t="str">
        <f>'Olieforbrug, TJ'!M315</f>
        <v>March</v>
      </c>
    </row>
    <row r="316" spans="1:14" x14ac:dyDescent="0.25">
      <c r="A316" s="68" t="str">
        <f>'Olieforbrug, TJ'!A316</f>
        <v>April</v>
      </c>
      <c r="C316" s="65">
        <v>651408</v>
      </c>
      <c r="D316" s="65">
        <v>350330</v>
      </c>
      <c r="E316" s="65">
        <v>460917</v>
      </c>
      <c r="F316" s="65">
        <v>0</v>
      </c>
      <c r="G316" s="65">
        <f t="shared" si="91"/>
        <v>65596</v>
      </c>
      <c r="H316" s="65">
        <v>608305</v>
      </c>
      <c r="I316" s="65">
        <v>425970</v>
      </c>
      <c r="J316" s="70"/>
      <c r="K316" s="70"/>
      <c r="L316" s="69">
        <f t="shared" si="93"/>
        <v>28010.544000000002</v>
      </c>
      <c r="M316" s="65"/>
      <c r="N316" s="32" t="str">
        <f>'Olieforbrug, TJ'!M316</f>
        <v>April</v>
      </c>
    </row>
    <row r="317" spans="1:14" x14ac:dyDescent="0.25">
      <c r="A317" s="68" t="str">
        <f>'Olieforbrug, TJ'!A317</f>
        <v>Maj</v>
      </c>
      <c r="C317" s="65">
        <v>673164</v>
      </c>
      <c r="D317" s="65">
        <v>382985</v>
      </c>
      <c r="E317" s="65">
        <v>352302</v>
      </c>
      <c r="F317" s="65">
        <v>0</v>
      </c>
      <c r="G317" s="65">
        <f t="shared" si="91"/>
        <v>-81275</v>
      </c>
      <c r="H317" s="65">
        <v>622315</v>
      </c>
      <c r="I317" s="65">
        <v>507245</v>
      </c>
      <c r="J317" s="70"/>
      <c r="K317" s="70"/>
      <c r="L317" s="69">
        <f t="shared" si="93"/>
        <v>28946.052</v>
      </c>
      <c r="M317" s="65"/>
      <c r="N317" s="32" t="str">
        <f>'Olieforbrug, TJ'!M317</f>
        <v>May</v>
      </c>
    </row>
    <row r="318" spans="1:14" x14ac:dyDescent="0.25">
      <c r="A318" s="68" t="str">
        <f>'Olieforbrug, TJ'!A318</f>
        <v>Juni</v>
      </c>
      <c r="C318" s="65">
        <v>635632</v>
      </c>
      <c r="D318" s="65">
        <v>342669</v>
      </c>
      <c r="E318" s="65">
        <v>427755</v>
      </c>
      <c r="F318" s="65">
        <v>0</v>
      </c>
      <c r="G318" s="65">
        <f t="shared" si="91"/>
        <v>68208</v>
      </c>
      <c r="H318" s="65">
        <v>624127</v>
      </c>
      <c r="I318" s="65">
        <v>439037</v>
      </c>
      <c r="J318" s="70"/>
      <c r="K318" s="70"/>
      <c r="L318" s="69">
        <f t="shared" ref="L318" si="94">C318*43/1000</f>
        <v>27332.175999999999</v>
      </c>
      <c r="M318" s="65"/>
      <c r="N318" s="32" t="str">
        <f>'Olieforbrug, TJ'!M318</f>
        <v>June</v>
      </c>
    </row>
    <row r="319" spans="1:14" x14ac:dyDescent="0.25">
      <c r="A319" s="68" t="str">
        <f>'Olieforbrug, TJ'!A319</f>
        <v>Juli</v>
      </c>
      <c r="C319" s="65">
        <v>645807</v>
      </c>
      <c r="D319" s="65">
        <v>303544</v>
      </c>
      <c r="E319" s="65">
        <v>301262</v>
      </c>
      <c r="F319" s="65">
        <v>0</v>
      </c>
      <c r="G319" s="65">
        <f t="shared" si="91"/>
        <v>9508</v>
      </c>
      <c r="H319" s="65">
        <v>657761</v>
      </c>
      <c r="I319" s="65">
        <v>429529</v>
      </c>
      <c r="J319" s="70"/>
      <c r="K319" s="70"/>
      <c r="L319" s="69">
        <f t="shared" ref="L319" si="95">C319*43/1000</f>
        <v>27769.701000000001</v>
      </c>
      <c r="M319" s="65"/>
      <c r="N319" s="32" t="str">
        <f>'Olieforbrug, TJ'!M319</f>
        <v>July</v>
      </c>
    </row>
    <row r="320" spans="1:14" x14ac:dyDescent="0.25">
      <c r="A320" s="68" t="str">
        <f>'Olieforbrug, TJ'!A320</f>
        <v>August</v>
      </c>
      <c r="C320" s="65">
        <v>657444</v>
      </c>
      <c r="D320" s="65">
        <v>453021</v>
      </c>
      <c r="E320" s="65">
        <v>405726</v>
      </c>
      <c r="F320" s="65">
        <v>0</v>
      </c>
      <c r="G320" s="65">
        <f t="shared" ref="G320" si="96">I319-I320</f>
        <v>-51418</v>
      </c>
      <c r="H320" s="65">
        <v>653439</v>
      </c>
      <c r="I320" s="65">
        <v>480947</v>
      </c>
      <c r="J320" s="70"/>
      <c r="K320" s="70"/>
      <c r="L320" s="69">
        <f t="shared" ref="L320" si="97">C320*43/1000</f>
        <v>28270.092000000001</v>
      </c>
      <c r="M320" s="65"/>
      <c r="N320" s="32" t="str">
        <f>'Olieforbrug, TJ'!M320</f>
        <v>August</v>
      </c>
    </row>
    <row r="321" spans="1:14" x14ac:dyDescent="0.25">
      <c r="A321" s="68" t="str">
        <f>'Olieforbrug, TJ'!A321</f>
        <v>September</v>
      </c>
      <c r="C321" s="65">
        <v>628466</v>
      </c>
      <c r="D321" s="65">
        <v>414844</v>
      </c>
      <c r="E321" s="65">
        <v>631998</v>
      </c>
      <c r="F321" s="65">
        <v>0</v>
      </c>
      <c r="G321" s="65">
        <f t="shared" ref="G321" si="98">I320-I321</f>
        <v>-45871</v>
      </c>
      <c r="H321" s="65">
        <v>447017</v>
      </c>
      <c r="I321" s="65">
        <v>526818</v>
      </c>
      <c r="J321" s="70"/>
      <c r="K321" s="70"/>
      <c r="L321" s="69">
        <f t="shared" ref="L321" si="99">C321*43/1000</f>
        <v>27024.038</v>
      </c>
      <c r="M321" s="65"/>
      <c r="N321" s="32" t="str">
        <f>'Olieforbrug, TJ'!M321</f>
        <v>September</v>
      </c>
    </row>
    <row r="322" spans="1:14" x14ac:dyDescent="0.25">
      <c r="A322" s="68" t="str">
        <f>'Olieforbrug, TJ'!A322</f>
        <v>Oktober</v>
      </c>
      <c r="C322" s="65">
        <v>654557</v>
      </c>
      <c r="D322" s="65">
        <v>322188</v>
      </c>
      <c r="E322" s="65">
        <v>378828</v>
      </c>
      <c r="F322" s="65">
        <v>0</v>
      </c>
      <c r="G322" s="65">
        <f t="shared" ref="G322:G323" si="100">I321-I322</f>
        <v>72309</v>
      </c>
      <c r="H322" s="65">
        <v>670000</v>
      </c>
      <c r="I322" s="65">
        <v>454509</v>
      </c>
      <c r="J322" s="70"/>
      <c r="K322" s="70"/>
      <c r="L322" s="69">
        <f t="shared" ref="L322:L323" si="101">C322*43/1000</f>
        <v>28145.951000000001</v>
      </c>
      <c r="M322" s="65"/>
      <c r="N322" s="32" t="str">
        <f>'Olieforbrug, TJ'!M322</f>
        <v>October</v>
      </c>
    </row>
    <row r="323" spans="1:14" x14ac:dyDescent="0.25">
      <c r="A323" s="68" t="str">
        <f>'Olieforbrug, TJ'!A323</f>
        <v>November</v>
      </c>
      <c r="C323" s="65">
        <v>611600</v>
      </c>
      <c r="D323" s="65">
        <v>354563</v>
      </c>
      <c r="E323" s="65">
        <v>355009</v>
      </c>
      <c r="F323" s="65">
        <v>0</v>
      </c>
      <c r="G323" s="65">
        <f t="shared" si="100"/>
        <v>-24265</v>
      </c>
      <c r="H323" s="65">
        <v>585384</v>
      </c>
      <c r="I323" s="65">
        <v>478774</v>
      </c>
      <c r="J323" s="70"/>
      <c r="K323" s="70"/>
      <c r="L323" s="69">
        <f t="shared" si="101"/>
        <v>26298.799999999999</v>
      </c>
      <c r="M323" s="65"/>
      <c r="N323" s="32" t="str">
        <f>'Olieforbrug, TJ'!M323</f>
        <v>November</v>
      </c>
    </row>
    <row r="324" spans="1:14" ht="13" thickBot="1" x14ac:dyDescent="0.3">
      <c r="A324" s="71" t="str">
        <f>'Olieforbrug, TJ'!A324</f>
        <v>December</v>
      </c>
      <c r="C324" s="72">
        <v>622656</v>
      </c>
      <c r="D324" s="72">
        <v>330724</v>
      </c>
      <c r="E324" s="72">
        <v>234859</v>
      </c>
      <c r="F324" s="72">
        <v>0</v>
      </c>
      <c r="G324" s="72">
        <f t="shared" ref="G324" si="102">I323-I324</f>
        <v>-50701</v>
      </c>
      <c r="H324" s="72">
        <v>665673</v>
      </c>
      <c r="I324" s="72">
        <v>529475</v>
      </c>
      <c r="J324" s="66"/>
      <c r="K324" s="66"/>
      <c r="L324" s="72">
        <f t="shared" ref="L324" si="103">C324*43/1000</f>
        <v>26774.207999999999</v>
      </c>
      <c r="M324" s="65"/>
      <c r="N324" s="73" t="str">
        <f>'Olieforbrug, TJ'!M324</f>
        <v>December</v>
      </c>
    </row>
    <row r="325" spans="1:14" ht="13" x14ac:dyDescent="0.3">
      <c r="A325" s="37">
        <v>2016</v>
      </c>
      <c r="B325" s="70"/>
      <c r="C325" s="69"/>
      <c r="D325" s="69"/>
      <c r="E325" s="69"/>
      <c r="F325" s="69"/>
      <c r="G325" s="69"/>
      <c r="H325" s="69"/>
      <c r="I325" s="69"/>
      <c r="M325" s="65"/>
      <c r="N325" s="37">
        <v>2016</v>
      </c>
    </row>
    <row r="326" spans="1:14" x14ac:dyDescent="0.25">
      <c r="A326" s="68" t="str">
        <f>'Olieforbrug, TJ'!A326</f>
        <v>Januar</v>
      </c>
      <c r="C326" s="65">
        <v>572484</v>
      </c>
      <c r="D326" s="65">
        <v>411467</v>
      </c>
      <c r="E326" s="65">
        <v>393915</v>
      </c>
      <c r="F326" s="65">
        <v>0</v>
      </c>
      <c r="G326" s="65">
        <v>87935</v>
      </c>
      <c r="H326" s="65">
        <v>678574</v>
      </c>
      <c r="I326" s="65">
        <v>441540</v>
      </c>
      <c r="J326" s="70"/>
      <c r="K326" s="70"/>
      <c r="L326" s="69">
        <v>24616.812000000002</v>
      </c>
      <c r="M326" s="65"/>
      <c r="N326" s="32" t="str">
        <f>'Olieforbrug, TJ'!M326</f>
        <v>January</v>
      </c>
    </row>
    <row r="327" spans="1:14" x14ac:dyDescent="0.25">
      <c r="A327" s="68" t="str">
        <f>'Olieforbrug, TJ'!A327</f>
        <v>Februar</v>
      </c>
      <c r="C327" s="65">
        <v>432522</v>
      </c>
      <c r="D327" s="65">
        <v>331514</v>
      </c>
      <c r="E327" s="65">
        <v>182204</v>
      </c>
      <c r="F327" s="65">
        <v>0</v>
      </c>
      <c r="G327" s="65">
        <v>10888</v>
      </c>
      <c r="H327" s="65">
        <v>593840</v>
      </c>
      <c r="I327" s="65">
        <v>430652</v>
      </c>
      <c r="J327" s="70"/>
      <c r="K327" s="70"/>
      <c r="L327" s="69">
        <v>18598.446</v>
      </c>
      <c r="M327" s="65"/>
      <c r="N327" s="32" t="str">
        <f>'Olieforbrug, TJ'!M327</f>
        <v>February</v>
      </c>
    </row>
    <row r="328" spans="1:14" x14ac:dyDescent="0.25">
      <c r="A328" s="68" t="str">
        <f>'Olieforbrug, TJ'!A328</f>
        <v>Marts</v>
      </c>
      <c r="C328" s="65">
        <v>624041</v>
      </c>
      <c r="D328" s="65">
        <v>284950</v>
      </c>
      <c r="E328" s="65">
        <v>321080</v>
      </c>
      <c r="F328" s="65">
        <v>0</v>
      </c>
      <c r="G328" s="65">
        <v>-30413</v>
      </c>
      <c r="H328" s="65">
        <v>642376</v>
      </c>
      <c r="I328" s="65">
        <v>461065</v>
      </c>
      <c r="J328" s="70"/>
      <c r="K328" s="70"/>
      <c r="L328" s="69">
        <v>26833.762999999999</v>
      </c>
      <c r="M328" s="65"/>
      <c r="N328" s="32" t="str">
        <f>'Olieforbrug, TJ'!M328</f>
        <v>March</v>
      </c>
    </row>
    <row r="329" spans="1:14" x14ac:dyDescent="0.25">
      <c r="A329" s="68" t="str">
        <f>'Olieforbrug, TJ'!A329</f>
        <v>April</v>
      </c>
      <c r="C329" s="65">
        <v>597198</v>
      </c>
      <c r="D329" s="65">
        <v>26244</v>
      </c>
      <c r="E329" s="65">
        <v>470019</v>
      </c>
      <c r="F329" s="65">
        <v>0</v>
      </c>
      <c r="G329" s="65">
        <v>158864</v>
      </c>
      <c r="H329" s="65">
        <v>311873</v>
      </c>
      <c r="I329" s="65">
        <v>302201</v>
      </c>
      <c r="J329" s="70"/>
      <c r="K329" s="70"/>
      <c r="L329" s="69">
        <v>25679.513999999999</v>
      </c>
      <c r="M329" s="65"/>
      <c r="N329" s="32" t="str">
        <f>'Olieforbrug, TJ'!M329</f>
        <v>April</v>
      </c>
    </row>
    <row r="330" spans="1:14" x14ac:dyDescent="0.25">
      <c r="A330" s="68" t="str">
        <f>'Olieforbrug, TJ'!A330</f>
        <v>Maj</v>
      </c>
      <c r="C330" s="65">
        <v>600892</v>
      </c>
      <c r="D330" s="65">
        <v>273014</v>
      </c>
      <c r="E330" s="65">
        <v>366517</v>
      </c>
      <c r="F330" s="65">
        <v>0</v>
      </c>
      <c r="G330" s="65">
        <v>-160254</v>
      </c>
      <c r="H330" s="65">
        <v>348079</v>
      </c>
      <c r="I330" s="65">
        <v>462455</v>
      </c>
      <c r="J330" s="70"/>
      <c r="K330" s="70"/>
      <c r="L330" s="69">
        <v>25838.356</v>
      </c>
      <c r="M330" s="65"/>
      <c r="N330" s="32" t="str">
        <f>'Olieforbrug, TJ'!M330</f>
        <v>May</v>
      </c>
    </row>
    <row r="331" spans="1:14" x14ac:dyDescent="0.25">
      <c r="A331" s="68" t="str">
        <f>'Olieforbrug, TJ'!A331</f>
        <v>Juni</v>
      </c>
      <c r="C331" s="65">
        <v>622312</v>
      </c>
      <c r="D331" s="65">
        <v>239223</v>
      </c>
      <c r="E331" s="65">
        <v>321930</v>
      </c>
      <c r="F331" s="65">
        <v>0</v>
      </c>
      <c r="G331" s="65">
        <v>33785</v>
      </c>
      <c r="H331" s="65">
        <v>572704</v>
      </c>
      <c r="I331" s="65">
        <v>428670</v>
      </c>
      <c r="J331" s="70"/>
      <c r="K331" s="70"/>
      <c r="L331" s="69">
        <v>26759.416000000001</v>
      </c>
      <c r="M331" s="65"/>
      <c r="N331" s="32" t="str">
        <f>'Olieforbrug, TJ'!M331</f>
        <v>June</v>
      </c>
    </row>
    <row r="332" spans="1:14" x14ac:dyDescent="0.25">
      <c r="A332" s="68" t="str">
        <f>'Olieforbrug, TJ'!A332</f>
        <v>Juli</v>
      </c>
      <c r="C332" s="65">
        <v>588817</v>
      </c>
      <c r="D332" s="65">
        <v>468576</v>
      </c>
      <c r="E332" s="65">
        <v>400344</v>
      </c>
      <c r="F332" s="65">
        <v>0</v>
      </c>
      <c r="G332" s="65">
        <v>-17277</v>
      </c>
      <c r="H332" s="65">
        <v>638150</v>
      </c>
      <c r="I332" s="65">
        <v>445947</v>
      </c>
      <c r="J332" s="70"/>
      <c r="K332" s="70"/>
      <c r="L332" s="69">
        <v>25319.131000000001</v>
      </c>
      <c r="M332" s="65"/>
      <c r="N332" s="32" t="str">
        <f>'Olieforbrug, TJ'!M332</f>
        <v>July</v>
      </c>
    </row>
    <row r="333" spans="1:14" x14ac:dyDescent="0.25">
      <c r="A333" s="68" t="str">
        <f>'Olieforbrug, TJ'!A333</f>
        <v>August</v>
      </c>
      <c r="C333" s="65">
        <v>622639</v>
      </c>
      <c r="D333" s="65">
        <v>449670</v>
      </c>
      <c r="E333" s="65">
        <v>386954</v>
      </c>
      <c r="F333" s="65">
        <v>0</v>
      </c>
      <c r="G333" s="65">
        <v>-43984</v>
      </c>
      <c r="H333" s="65">
        <v>641205</v>
      </c>
      <c r="I333" s="65">
        <v>489931</v>
      </c>
      <c r="J333" s="70"/>
      <c r="K333" s="70"/>
      <c r="L333" s="69">
        <v>26773.476999999999</v>
      </c>
      <c r="M333" s="65"/>
      <c r="N333" s="32" t="str">
        <f>'Olieforbrug, TJ'!M333</f>
        <v>August</v>
      </c>
    </row>
    <row r="334" spans="1:14" x14ac:dyDescent="0.25">
      <c r="A334" s="68" t="str">
        <f>'Olieforbrug, TJ'!A334</f>
        <v>September</v>
      </c>
      <c r="C334" s="65">
        <v>500190</v>
      </c>
      <c r="D334" s="65">
        <v>315403</v>
      </c>
      <c r="E334" s="65">
        <v>228877</v>
      </c>
      <c r="F334" s="65">
        <v>0</v>
      </c>
      <c r="G334" s="65">
        <v>54987</v>
      </c>
      <c r="H334" s="65">
        <v>641840</v>
      </c>
      <c r="I334" s="65">
        <v>434944</v>
      </c>
      <c r="J334" s="70"/>
      <c r="K334" s="70"/>
      <c r="L334" s="69">
        <v>21508.17</v>
      </c>
      <c r="M334" s="65"/>
      <c r="N334" s="32" t="str">
        <f>'Olieforbrug, TJ'!M334</f>
        <v>September</v>
      </c>
    </row>
    <row r="335" spans="1:14" x14ac:dyDescent="0.25">
      <c r="A335" s="68" t="str">
        <f>'Olieforbrug, TJ'!A335</f>
        <v>Oktober</v>
      </c>
      <c r="C335" s="65">
        <v>612409</v>
      </c>
      <c r="D335" s="65">
        <v>418059</v>
      </c>
      <c r="E335" s="65">
        <v>353455</v>
      </c>
      <c r="F335" s="65">
        <v>0</v>
      </c>
      <c r="G335" s="65">
        <v>-52245</v>
      </c>
      <c r="H335" s="65">
        <v>624450</v>
      </c>
      <c r="I335" s="65">
        <v>487189</v>
      </c>
      <c r="J335" s="70"/>
      <c r="K335" s="70"/>
      <c r="L335" s="69">
        <v>26333.587</v>
      </c>
      <c r="M335" s="65"/>
      <c r="N335" s="32" t="str">
        <f>'Olieforbrug, TJ'!M335</f>
        <v>October</v>
      </c>
    </row>
    <row r="336" spans="1:14" x14ac:dyDescent="0.25">
      <c r="A336" s="68" t="str">
        <f>'Olieforbrug, TJ'!A336</f>
        <v>November</v>
      </c>
      <c r="C336" s="65">
        <v>586025</v>
      </c>
      <c r="D336" s="65">
        <v>330088</v>
      </c>
      <c r="E336" s="65">
        <v>234822</v>
      </c>
      <c r="F336" s="65">
        <v>0</v>
      </c>
      <c r="G336" s="65">
        <v>-60440</v>
      </c>
      <c r="H336" s="65">
        <v>621128</v>
      </c>
      <c r="I336" s="65">
        <v>547629</v>
      </c>
      <c r="J336" s="70"/>
      <c r="K336" s="70"/>
      <c r="L336" s="69">
        <v>25199.075000000001</v>
      </c>
      <c r="M336" s="65"/>
      <c r="N336" s="32" t="str">
        <f>'Olieforbrug, TJ'!M336</f>
        <v>November</v>
      </c>
    </row>
    <row r="337" spans="1:14" ht="13" thickBot="1" x14ac:dyDescent="0.3">
      <c r="A337" s="71" t="str">
        <f>'Olieforbrug, TJ'!A337</f>
        <v>December</v>
      </c>
      <c r="C337" s="72">
        <v>564845</v>
      </c>
      <c r="D337" s="72">
        <v>286521</v>
      </c>
      <c r="E337" s="72">
        <v>216952</v>
      </c>
      <c r="F337" s="72">
        <v>0</v>
      </c>
      <c r="G337" s="72">
        <v>44711</v>
      </c>
      <c r="H337" s="72">
        <v>680139</v>
      </c>
      <c r="I337" s="72">
        <v>502918</v>
      </c>
      <c r="J337" s="66"/>
      <c r="K337" s="66"/>
      <c r="L337" s="72">
        <v>24288.334999999999</v>
      </c>
      <c r="M337" s="65"/>
      <c r="N337" s="73" t="str">
        <f>'Olieforbrug, TJ'!M337</f>
        <v>December</v>
      </c>
    </row>
    <row r="338" spans="1:14" ht="13" x14ac:dyDescent="0.3">
      <c r="A338" s="37">
        <v>2017</v>
      </c>
      <c r="B338" s="70"/>
      <c r="C338" s="69"/>
      <c r="D338" s="69"/>
      <c r="E338" s="69"/>
      <c r="F338" s="69"/>
      <c r="G338" s="69"/>
      <c r="H338" s="69"/>
      <c r="I338" s="69"/>
      <c r="M338" s="65"/>
      <c r="N338" s="37">
        <v>2017</v>
      </c>
    </row>
    <row r="339" spans="1:14" x14ac:dyDescent="0.25">
      <c r="A339" s="68" t="str">
        <f>'Olieforbrug, TJ'!A339</f>
        <v>Januar</v>
      </c>
      <c r="C339" s="65">
        <v>551322</v>
      </c>
      <c r="D339" s="65">
        <v>359974</v>
      </c>
      <c r="E339" s="65">
        <v>272820</v>
      </c>
      <c r="F339" s="65">
        <v>0</v>
      </c>
      <c r="G339" s="65">
        <f>I337-I339</f>
        <v>18920</v>
      </c>
      <c r="H339" s="65">
        <v>658115</v>
      </c>
      <c r="I339" s="65">
        <v>483998</v>
      </c>
      <c r="J339" s="70"/>
      <c r="K339" s="70"/>
      <c r="L339" s="69">
        <f t="shared" ref="L339" si="104">C339*43/1000</f>
        <v>23706.846000000001</v>
      </c>
      <c r="M339" s="65"/>
      <c r="N339" s="32" t="str">
        <f>'Olieforbrug, TJ'!M339</f>
        <v>January</v>
      </c>
    </row>
    <row r="340" spans="1:14" x14ac:dyDescent="0.25">
      <c r="A340" s="68" t="str">
        <f>'Olieforbrug, TJ'!A340</f>
        <v>Februar</v>
      </c>
      <c r="C340" s="65">
        <v>540168</v>
      </c>
      <c r="D340" s="65">
        <v>366277</v>
      </c>
      <c r="E340" s="65">
        <v>351999</v>
      </c>
      <c r="F340" s="65">
        <v>0</v>
      </c>
      <c r="G340" s="65">
        <f t="shared" ref="G340:G345" si="105">I339-I340</f>
        <v>30455</v>
      </c>
      <c r="H340" s="65">
        <v>602660</v>
      </c>
      <c r="I340" s="65">
        <v>453543</v>
      </c>
      <c r="J340" s="70"/>
      <c r="K340" s="70"/>
      <c r="L340" s="69">
        <f t="shared" ref="L340" si="106">C340*43/1000</f>
        <v>23227.223999999998</v>
      </c>
      <c r="M340" s="65"/>
      <c r="N340" s="32" t="str">
        <f>'Olieforbrug, TJ'!M340</f>
        <v>February</v>
      </c>
    </row>
    <row r="341" spans="1:14" x14ac:dyDescent="0.25">
      <c r="A341" s="68" t="str">
        <f>'Olieforbrug, TJ'!A341</f>
        <v>Marts</v>
      </c>
      <c r="C341" s="65">
        <v>564114</v>
      </c>
      <c r="D341" s="65">
        <v>419706</v>
      </c>
      <c r="E341" s="65">
        <v>405352</v>
      </c>
      <c r="F341" s="65">
        <v>0</v>
      </c>
      <c r="G341" s="65">
        <f t="shared" si="105"/>
        <v>75461</v>
      </c>
      <c r="H341" s="65">
        <v>653528</v>
      </c>
      <c r="I341" s="65">
        <v>378082</v>
      </c>
      <c r="J341" s="70"/>
      <c r="K341" s="70"/>
      <c r="L341" s="69">
        <f t="shared" ref="L341" si="107">C341*43/1000</f>
        <v>24256.901999999998</v>
      </c>
      <c r="M341" s="65"/>
      <c r="N341" s="32" t="str">
        <f>'Olieforbrug, TJ'!M341</f>
        <v>March</v>
      </c>
    </row>
    <row r="342" spans="1:14" x14ac:dyDescent="0.25">
      <c r="A342" s="68" t="str">
        <f>'Olieforbrug, TJ'!A342</f>
        <v>April</v>
      </c>
      <c r="C342" s="65">
        <v>582332</v>
      </c>
      <c r="D342" s="65">
        <v>394352</v>
      </c>
      <c r="E342" s="65">
        <v>206354</v>
      </c>
      <c r="F342" s="65">
        <v>0</v>
      </c>
      <c r="G342" s="65">
        <f t="shared" si="105"/>
        <v>-131008</v>
      </c>
      <c r="H342" s="65">
        <v>638221</v>
      </c>
      <c r="I342" s="65">
        <v>509090</v>
      </c>
      <c r="J342" s="70"/>
      <c r="K342" s="70"/>
      <c r="L342" s="69">
        <f t="shared" ref="L342" si="108">C342*43/1000</f>
        <v>25040.276000000002</v>
      </c>
      <c r="M342" s="65"/>
      <c r="N342" s="32" t="str">
        <f>'Olieforbrug, TJ'!M342</f>
        <v>April</v>
      </c>
    </row>
    <row r="343" spans="1:14" x14ac:dyDescent="0.25">
      <c r="A343" s="68" t="str">
        <f>'Olieforbrug, TJ'!A343</f>
        <v>Maj</v>
      </c>
      <c r="C343" s="65">
        <v>557412</v>
      </c>
      <c r="D343" s="65">
        <v>391864</v>
      </c>
      <c r="E343" s="65">
        <v>369309</v>
      </c>
      <c r="F343" s="65">
        <v>0</v>
      </c>
      <c r="G343" s="65">
        <f t="shared" si="105"/>
        <v>80800</v>
      </c>
      <c r="H343" s="65">
        <v>676013</v>
      </c>
      <c r="I343" s="65">
        <v>428290</v>
      </c>
      <c r="J343" s="70"/>
      <c r="K343" s="70"/>
      <c r="L343" s="69">
        <f t="shared" ref="L343" si="109">C343*43/1000</f>
        <v>23968.716</v>
      </c>
      <c r="M343" s="65"/>
      <c r="N343" s="32" t="str">
        <f>'Olieforbrug, TJ'!M343</f>
        <v>May</v>
      </c>
    </row>
    <row r="344" spans="1:14" x14ac:dyDescent="0.25">
      <c r="A344" s="68" t="str">
        <f>'Olieforbrug, TJ'!A344</f>
        <v>Juni</v>
      </c>
      <c r="C344" s="65">
        <v>575835</v>
      </c>
      <c r="D344" s="65">
        <v>430272</v>
      </c>
      <c r="E344" s="65">
        <v>305699</v>
      </c>
      <c r="F344" s="65">
        <v>0</v>
      </c>
      <c r="G344" s="65">
        <f t="shared" si="105"/>
        <v>-59741</v>
      </c>
      <c r="H344" s="65">
        <v>640945</v>
      </c>
      <c r="I344" s="65">
        <v>488031</v>
      </c>
      <c r="J344" s="70"/>
      <c r="K344" s="70"/>
      <c r="L344" s="69">
        <f t="shared" ref="L344" si="110">C344*43/1000</f>
        <v>24760.904999999999</v>
      </c>
      <c r="M344" s="65"/>
      <c r="N344" s="32" t="str">
        <f>'Olieforbrug, TJ'!M344</f>
        <v>June</v>
      </c>
    </row>
    <row r="345" spans="1:14" x14ac:dyDescent="0.25">
      <c r="A345" s="68" t="str">
        <f>'Olieforbrug, TJ'!A345</f>
        <v>Juli</v>
      </c>
      <c r="C345" s="65">
        <v>579004</v>
      </c>
      <c r="D345" s="65">
        <v>405576</v>
      </c>
      <c r="E345" s="65">
        <v>393954</v>
      </c>
      <c r="F345" s="65">
        <v>0</v>
      </c>
      <c r="G345" s="65">
        <f t="shared" si="105"/>
        <v>90974</v>
      </c>
      <c r="H345" s="65">
        <v>699079</v>
      </c>
      <c r="I345" s="65">
        <v>397057</v>
      </c>
      <c r="J345" s="70"/>
      <c r="K345" s="70"/>
      <c r="L345" s="69">
        <f t="shared" ref="L345" si="111">C345*43/1000</f>
        <v>24897.171999999999</v>
      </c>
      <c r="M345" s="65"/>
      <c r="N345" s="32" t="str">
        <f>'Olieforbrug, TJ'!M345</f>
        <v>July</v>
      </c>
    </row>
    <row r="346" spans="1:14" x14ac:dyDescent="0.25">
      <c r="A346" s="68" t="str">
        <f>'Olieforbrug, TJ'!A346</f>
        <v>August</v>
      </c>
      <c r="C346" s="65">
        <v>583496</v>
      </c>
      <c r="D346" s="65">
        <v>414977</v>
      </c>
      <c r="E346" s="65">
        <v>236332</v>
      </c>
      <c r="F346" s="65">
        <v>0</v>
      </c>
      <c r="G346" s="65">
        <f t="shared" ref="G346" si="112">I345-I346</f>
        <v>-76433</v>
      </c>
      <c r="H346" s="65">
        <v>683601</v>
      </c>
      <c r="I346" s="65">
        <v>473490</v>
      </c>
      <c r="J346" s="70"/>
      <c r="K346" s="70"/>
      <c r="L346" s="69">
        <f t="shared" ref="L346" si="113">C346*43/1000</f>
        <v>25090.328000000001</v>
      </c>
      <c r="M346" s="65"/>
      <c r="N346" s="32" t="str">
        <f>'Olieforbrug, TJ'!M346</f>
        <v>August</v>
      </c>
    </row>
    <row r="347" spans="1:14" x14ac:dyDescent="0.25">
      <c r="A347" s="68" t="str">
        <f>'Olieforbrug, TJ'!A347</f>
        <v>September</v>
      </c>
      <c r="C347" s="65">
        <v>561438</v>
      </c>
      <c r="D347" s="65">
        <v>423183</v>
      </c>
      <c r="E347" s="65">
        <v>603533</v>
      </c>
      <c r="F347" s="65">
        <v>0</v>
      </c>
      <c r="G347" s="65">
        <f t="shared" ref="G347" si="114">I346-I347</f>
        <v>52657</v>
      </c>
      <c r="H347" s="65">
        <v>433399</v>
      </c>
      <c r="I347" s="65">
        <v>420833</v>
      </c>
      <c r="J347" s="70"/>
      <c r="K347" s="70"/>
      <c r="L347" s="69">
        <f t="shared" ref="L347" si="115">C347*43/1000</f>
        <v>24141.833999999999</v>
      </c>
      <c r="M347" s="65"/>
      <c r="N347" s="32" t="str">
        <f>'Olieforbrug, TJ'!M347</f>
        <v>September</v>
      </c>
    </row>
    <row r="348" spans="1:14" x14ac:dyDescent="0.25">
      <c r="A348" s="68" t="str">
        <f>'Olieforbrug, TJ'!A348</f>
        <v>Oktober</v>
      </c>
      <c r="C348" s="65">
        <v>547809</v>
      </c>
      <c r="D348" s="65">
        <v>351986</v>
      </c>
      <c r="E348" s="65">
        <v>279671</v>
      </c>
      <c r="F348" s="65">
        <v>0</v>
      </c>
      <c r="G348" s="65">
        <f t="shared" ref="G348" si="116">I347-I348</f>
        <v>-96691</v>
      </c>
      <c r="H348" s="65">
        <v>523701</v>
      </c>
      <c r="I348" s="65">
        <v>517524</v>
      </c>
      <c r="J348" s="70"/>
      <c r="K348" s="70"/>
      <c r="L348" s="69">
        <f t="shared" ref="L348" si="117">C348*43/1000</f>
        <v>23555.787</v>
      </c>
      <c r="M348" s="65"/>
      <c r="N348" s="32" t="str">
        <f>'Olieforbrug, TJ'!M348</f>
        <v>October</v>
      </c>
    </row>
    <row r="349" spans="1:14" x14ac:dyDescent="0.25">
      <c r="A349" s="68" t="str">
        <f>'Olieforbrug, TJ'!A349</f>
        <v>November</v>
      </c>
      <c r="C349" s="65">
        <v>544700</v>
      </c>
      <c r="D349" s="65">
        <v>469545</v>
      </c>
      <c r="E349" s="65">
        <v>314440</v>
      </c>
      <c r="F349" s="65">
        <v>0</v>
      </c>
      <c r="G349" s="65">
        <f t="shared" ref="G349" si="118">I348-I349</f>
        <v>-71080</v>
      </c>
      <c r="H349" s="65">
        <v>628065</v>
      </c>
      <c r="I349" s="65">
        <v>588604</v>
      </c>
      <c r="J349" s="70"/>
      <c r="K349" s="70"/>
      <c r="L349" s="69">
        <f t="shared" ref="L349" si="119">C349*43/1000</f>
        <v>23422.1</v>
      </c>
      <c r="M349" s="65"/>
      <c r="N349" s="32" t="str">
        <f>'Olieforbrug, TJ'!M349</f>
        <v>November</v>
      </c>
    </row>
    <row r="350" spans="1:14" ht="13" thickBot="1" x14ac:dyDescent="0.3">
      <c r="A350" s="71" t="str">
        <f>'Olieforbrug, TJ'!A350</f>
        <v>December</v>
      </c>
      <c r="C350" s="72">
        <v>549337</v>
      </c>
      <c r="D350" s="72">
        <v>363057</v>
      </c>
      <c r="E350" s="72">
        <v>358176</v>
      </c>
      <c r="F350" s="72">
        <v>0</v>
      </c>
      <c r="G350" s="72">
        <f t="shared" ref="G350" si="120">I349-I350</f>
        <v>117756</v>
      </c>
      <c r="H350" s="72">
        <v>672246</v>
      </c>
      <c r="I350" s="72">
        <v>470848</v>
      </c>
      <c r="J350" s="66"/>
      <c r="K350" s="66"/>
      <c r="L350" s="72">
        <f t="shared" ref="L350" si="121">C350*43/1000</f>
        <v>23621.491000000002</v>
      </c>
      <c r="M350" s="65"/>
      <c r="N350" s="73" t="str">
        <f>'Olieforbrug, TJ'!M350</f>
        <v>December</v>
      </c>
    </row>
    <row r="351" spans="1:14" ht="13" x14ac:dyDescent="0.3">
      <c r="A351" s="37">
        <v>2018</v>
      </c>
      <c r="B351" s="70"/>
      <c r="C351" s="69"/>
      <c r="D351" s="69"/>
      <c r="E351" s="69"/>
      <c r="F351" s="69"/>
      <c r="G351" s="69"/>
      <c r="H351" s="69"/>
      <c r="I351" s="69"/>
      <c r="M351" s="65"/>
      <c r="N351" s="37">
        <v>2018</v>
      </c>
    </row>
    <row r="352" spans="1:14" x14ac:dyDescent="0.25">
      <c r="A352" s="68" t="str">
        <f>'Olieforbrug, TJ'!A352</f>
        <v>Januar</v>
      </c>
      <c r="C352" s="65">
        <v>533217</v>
      </c>
      <c r="D352" s="65">
        <v>395517</v>
      </c>
      <c r="E352" s="65">
        <v>312295</v>
      </c>
      <c r="F352" s="65">
        <v>0</v>
      </c>
      <c r="G352" s="65">
        <f>I350-I352</f>
        <v>37121</v>
      </c>
      <c r="H352" s="65">
        <v>652860</v>
      </c>
      <c r="I352" s="65">
        <v>433727</v>
      </c>
      <c r="J352" s="70"/>
      <c r="K352" s="70"/>
      <c r="L352" s="69">
        <f t="shared" ref="L352" si="122">C352*43/1000</f>
        <v>22928.330999999998</v>
      </c>
      <c r="M352" s="65"/>
      <c r="N352" s="32" t="str">
        <f>'Olieforbrug, TJ'!M352</f>
        <v>January</v>
      </c>
    </row>
    <row r="353" spans="1:16" x14ac:dyDescent="0.25">
      <c r="A353" s="68" t="str">
        <f>'Olieforbrug, TJ'!A353</f>
        <v>Februar</v>
      </c>
      <c r="C353" s="65">
        <v>447881</v>
      </c>
      <c r="D353" s="65">
        <v>335495</v>
      </c>
      <c r="E353" s="65">
        <v>120259</v>
      </c>
      <c r="F353" s="65">
        <v>0</v>
      </c>
      <c r="G353" s="65">
        <f t="shared" ref="G353:G358" si="123">I352-I353</f>
        <v>-62766</v>
      </c>
      <c r="H353" s="65">
        <v>602402</v>
      </c>
      <c r="I353" s="65">
        <v>496493</v>
      </c>
      <c r="J353" s="70"/>
      <c r="K353" s="70"/>
      <c r="L353" s="69">
        <f t="shared" ref="L353:L358" si="124">C353*43/1000</f>
        <v>19258.883000000002</v>
      </c>
      <c r="M353" s="65"/>
      <c r="N353" s="32" t="str">
        <f>'Olieforbrug, TJ'!M353</f>
        <v>February</v>
      </c>
    </row>
    <row r="354" spans="1:16" x14ac:dyDescent="0.25">
      <c r="A354" s="68" t="str">
        <f>'Olieforbrug, TJ'!A354</f>
        <v>Marts</v>
      </c>
      <c r="C354" s="65">
        <v>466172</v>
      </c>
      <c r="D354" s="65">
        <v>339322</v>
      </c>
      <c r="E354" s="65">
        <v>247810</v>
      </c>
      <c r="F354" s="65">
        <v>0</v>
      </c>
      <c r="G354" s="65">
        <f t="shared" si="123"/>
        <v>63074</v>
      </c>
      <c r="H354" s="65">
        <v>620816</v>
      </c>
      <c r="I354" s="65">
        <v>433419</v>
      </c>
      <c r="J354" s="70"/>
      <c r="K354" s="70"/>
      <c r="L354" s="69">
        <f t="shared" si="124"/>
        <v>20045.396000000001</v>
      </c>
      <c r="M354" s="65"/>
      <c r="N354" s="32" t="str">
        <f>'Olieforbrug, TJ'!M354</f>
        <v>March</v>
      </c>
    </row>
    <row r="355" spans="1:16" x14ac:dyDescent="0.25">
      <c r="A355" s="68" t="str">
        <f>'Olieforbrug, TJ'!A355</f>
        <v>April</v>
      </c>
      <c r="C355" s="65">
        <v>462352</v>
      </c>
      <c r="D355" s="65">
        <v>523324</v>
      </c>
      <c r="E355" s="65">
        <v>278467</v>
      </c>
      <c r="F355" s="65">
        <v>0</v>
      </c>
      <c r="G355" s="65">
        <f t="shared" si="123"/>
        <v>-77169</v>
      </c>
      <c r="H355" s="65">
        <v>629821</v>
      </c>
      <c r="I355" s="65">
        <v>510588</v>
      </c>
      <c r="J355" s="70"/>
      <c r="K355" s="70"/>
      <c r="L355" s="69">
        <f t="shared" si="124"/>
        <v>19881.135999999999</v>
      </c>
      <c r="M355" s="65"/>
      <c r="N355" s="32" t="str">
        <f>'Olieforbrug, TJ'!M355</f>
        <v>April</v>
      </c>
    </row>
    <row r="356" spans="1:16" x14ac:dyDescent="0.25">
      <c r="A356" s="68" t="str">
        <f>'Olieforbrug, TJ'!A356</f>
        <v>Maj</v>
      </c>
      <c r="C356" s="65">
        <v>462352</v>
      </c>
      <c r="D356" s="65">
        <v>523324</v>
      </c>
      <c r="E356" s="65">
        <v>278467</v>
      </c>
      <c r="F356" s="65">
        <v>0</v>
      </c>
      <c r="G356" s="65">
        <f t="shared" si="123"/>
        <v>0</v>
      </c>
      <c r="H356" s="65">
        <v>629821</v>
      </c>
      <c r="I356" s="65">
        <v>510588</v>
      </c>
      <c r="J356" s="70"/>
      <c r="K356" s="70"/>
      <c r="L356" s="69">
        <f t="shared" si="124"/>
        <v>19881.135999999999</v>
      </c>
      <c r="M356" s="65"/>
      <c r="N356" s="32" t="str">
        <f>'Olieforbrug, TJ'!M356</f>
        <v>May</v>
      </c>
    </row>
    <row r="357" spans="1:16" x14ac:dyDescent="0.25">
      <c r="A357" s="68" t="str">
        <f>'Olieforbrug, TJ'!A357</f>
        <v>Juni</v>
      </c>
      <c r="C357" s="65">
        <v>429951</v>
      </c>
      <c r="D357" s="65">
        <v>396396</v>
      </c>
      <c r="E357" s="65">
        <v>171713</v>
      </c>
      <c r="F357" s="65">
        <v>0</v>
      </c>
      <c r="G357" s="65">
        <f t="shared" si="123"/>
        <v>32602</v>
      </c>
      <c r="H357" s="65">
        <v>647132</v>
      </c>
      <c r="I357" s="65">
        <v>477986</v>
      </c>
      <c r="J357" s="70"/>
      <c r="K357" s="70"/>
      <c r="L357" s="69">
        <f t="shared" si="124"/>
        <v>18487.893</v>
      </c>
      <c r="M357" s="65"/>
      <c r="N357" s="32" t="str">
        <f>'Olieforbrug, TJ'!M357</f>
        <v>June</v>
      </c>
    </row>
    <row r="358" spans="1:16" x14ac:dyDescent="0.25">
      <c r="A358" s="68" t="str">
        <f>'Olieforbrug, TJ'!A358</f>
        <v>Juli</v>
      </c>
      <c r="C358" s="65">
        <v>514745</v>
      </c>
      <c r="D358" s="65">
        <v>444959</v>
      </c>
      <c r="E358" s="65">
        <v>177510</v>
      </c>
      <c r="F358" s="65">
        <v>0</v>
      </c>
      <c r="G358" s="65">
        <f t="shared" si="123"/>
        <v>-117542</v>
      </c>
      <c r="H358" s="65">
        <v>668374</v>
      </c>
      <c r="I358" s="65">
        <v>595528</v>
      </c>
      <c r="J358" s="70"/>
      <c r="K358" s="70"/>
      <c r="L358" s="69">
        <f t="shared" si="124"/>
        <v>22134.035</v>
      </c>
      <c r="M358" s="65"/>
      <c r="N358" s="32" t="str">
        <f>'Olieforbrug, TJ'!M358</f>
        <v>July</v>
      </c>
    </row>
    <row r="359" spans="1:16" x14ac:dyDescent="0.25">
      <c r="A359" s="68" t="str">
        <f>'Olieforbrug, TJ'!A359</f>
        <v>August</v>
      </c>
      <c r="C359" s="65">
        <v>289275</v>
      </c>
      <c r="D359" s="65">
        <v>577843</v>
      </c>
      <c r="E359" s="65">
        <v>194312</v>
      </c>
      <c r="F359" s="65">
        <v>0</v>
      </c>
      <c r="G359" s="65">
        <f t="shared" ref="G359" si="125">I358-I359</f>
        <v>-8465</v>
      </c>
      <c r="H359" s="65">
        <v>669375</v>
      </c>
      <c r="I359" s="65">
        <v>603993</v>
      </c>
      <c r="J359" s="70"/>
      <c r="K359" s="70"/>
      <c r="L359" s="69">
        <f t="shared" ref="L359" si="126">C359*43/1000</f>
        <v>12438.825000000001</v>
      </c>
      <c r="M359" s="65"/>
      <c r="N359" s="32" t="str">
        <f>'Olieforbrug, TJ'!M359</f>
        <v>August</v>
      </c>
    </row>
    <row r="360" spans="1:16" x14ac:dyDescent="0.25">
      <c r="A360" s="68" t="str">
        <f>'Olieforbrug, TJ'!A360</f>
        <v>September</v>
      </c>
      <c r="C360" s="65">
        <v>498145</v>
      </c>
      <c r="D360" s="65">
        <v>123269</v>
      </c>
      <c r="E360" s="65">
        <v>243689</v>
      </c>
      <c r="F360" s="65">
        <v>0</v>
      </c>
      <c r="G360" s="65">
        <f>I359-I360</f>
        <v>154512</v>
      </c>
      <c r="H360" s="65">
        <v>529172</v>
      </c>
      <c r="I360" s="65">
        <v>449481</v>
      </c>
      <c r="J360" s="70"/>
      <c r="K360" s="70"/>
      <c r="L360" s="69">
        <f t="shared" ref="L360" si="127">C360*43/1000</f>
        <v>21420.235000000001</v>
      </c>
      <c r="M360" s="65"/>
      <c r="N360" s="32" t="str">
        <f>'Olieforbrug, TJ'!M360</f>
        <v>September</v>
      </c>
    </row>
    <row r="361" spans="1:16" x14ac:dyDescent="0.25">
      <c r="A361" s="68" t="str">
        <f>'Olieforbrug, TJ'!A361</f>
        <v>Oktober</v>
      </c>
      <c r="C361" s="65">
        <v>508804</v>
      </c>
      <c r="D361" s="65">
        <v>375333</v>
      </c>
      <c r="E361" s="65">
        <v>237380</v>
      </c>
      <c r="F361" s="65">
        <v>0</v>
      </c>
      <c r="G361" s="65">
        <f>I360-I361</f>
        <v>-77364</v>
      </c>
      <c r="H361" s="65">
        <v>578682</v>
      </c>
      <c r="I361" s="65">
        <v>526845</v>
      </c>
      <c r="J361" s="70"/>
      <c r="K361" s="70"/>
      <c r="L361" s="69">
        <f>C361*43/1000</f>
        <v>21878.572</v>
      </c>
      <c r="M361" s="65"/>
      <c r="N361" s="32" t="str">
        <f>'Olieforbrug, TJ'!M361</f>
        <v>October</v>
      </c>
    </row>
    <row r="362" spans="1:16" ht="13.5" customHeight="1" x14ac:dyDescent="0.25">
      <c r="A362" s="68" t="str">
        <f>'Olieforbrug, TJ'!A362</f>
        <v>November</v>
      </c>
      <c r="C362" s="65">
        <v>509411</v>
      </c>
      <c r="D362" s="65">
        <v>379866</v>
      </c>
      <c r="E362" s="65">
        <v>359189</v>
      </c>
      <c r="F362" s="65">
        <v>0</v>
      </c>
      <c r="G362" s="65">
        <f>I361-I362</f>
        <v>112191</v>
      </c>
      <c r="H362" s="65">
        <v>647538</v>
      </c>
      <c r="I362" s="65">
        <v>414654</v>
      </c>
      <c r="J362" s="70"/>
      <c r="K362" s="70"/>
      <c r="L362" s="69">
        <f>C362*43/1000</f>
        <v>21904.672999999999</v>
      </c>
      <c r="M362" s="65"/>
      <c r="N362" s="32" t="str">
        <f>'Olieforbrug, TJ'!M362</f>
        <v>November</v>
      </c>
    </row>
    <row r="363" spans="1:16" ht="13" thickBot="1" x14ac:dyDescent="0.3">
      <c r="A363" s="71" t="str">
        <f>'Olieforbrug, TJ'!A363</f>
        <v>December</v>
      </c>
      <c r="C363" s="72">
        <v>524557</v>
      </c>
      <c r="D363" s="72">
        <v>447637</v>
      </c>
      <c r="E363" s="72">
        <v>217654</v>
      </c>
      <c r="F363" s="72">
        <v>0</v>
      </c>
      <c r="G363" s="72">
        <f>I362-I363</f>
        <v>-81546</v>
      </c>
      <c r="H363" s="72">
        <v>676867</v>
      </c>
      <c r="I363" s="72">
        <v>496200</v>
      </c>
      <c r="J363" s="66"/>
      <c r="K363" s="66"/>
      <c r="L363" s="72">
        <f>C363*43/1000</f>
        <v>22555.951000000001</v>
      </c>
      <c r="M363" s="65"/>
      <c r="N363" s="73" t="str">
        <f>'Olieforbrug, TJ'!M363</f>
        <v>December</v>
      </c>
    </row>
    <row r="364" spans="1:16" ht="13" x14ac:dyDescent="0.3">
      <c r="A364" s="37">
        <v>2019</v>
      </c>
      <c r="B364" s="70"/>
      <c r="C364" s="69"/>
      <c r="D364" s="69"/>
      <c r="E364" s="69"/>
      <c r="F364" s="69"/>
      <c r="G364" s="69"/>
      <c r="H364" s="69"/>
      <c r="I364" s="69"/>
      <c r="M364" s="65"/>
      <c r="N364" s="37">
        <v>2019</v>
      </c>
      <c r="P364" s="65"/>
    </row>
    <row r="365" spans="1:16" x14ac:dyDescent="0.25">
      <c r="A365" s="68" t="str">
        <f>'Olieforbrug, TJ'!A365</f>
        <v>Januar</v>
      </c>
      <c r="C365" s="65">
        <v>452724</v>
      </c>
      <c r="D365" s="65">
        <v>483851</v>
      </c>
      <c r="E365" s="65">
        <v>245759</v>
      </c>
      <c r="F365" s="65">
        <v>0</v>
      </c>
      <c r="G365" s="65">
        <f>I363-I365</f>
        <v>-11464</v>
      </c>
      <c r="H365" s="65">
        <v>683135</v>
      </c>
      <c r="I365" s="65">
        <v>507664</v>
      </c>
      <c r="J365" s="70"/>
      <c r="K365" s="70"/>
      <c r="L365" s="69">
        <f t="shared" ref="L365" si="128">C365*43/1000</f>
        <v>19467.132000000001</v>
      </c>
      <c r="M365" s="65"/>
      <c r="N365" s="32" t="str">
        <f>'Olieforbrug, TJ'!M365</f>
        <v>January</v>
      </c>
    </row>
    <row r="366" spans="1:16" x14ac:dyDescent="0.25">
      <c r="A366" s="68" t="str">
        <f>'Olieforbrug, TJ'!A366</f>
        <v>Februar</v>
      </c>
      <c r="C366" s="65">
        <v>440592</v>
      </c>
      <c r="D366" s="65">
        <v>388824</v>
      </c>
      <c r="E366" s="65">
        <v>243495</v>
      </c>
      <c r="F366" s="65">
        <v>0</v>
      </c>
      <c r="G366" s="65">
        <f t="shared" ref="G366:G371" si="129">I365-I366</f>
        <v>29361</v>
      </c>
      <c r="H366" s="65">
        <v>622314</v>
      </c>
      <c r="I366" s="65">
        <v>478303</v>
      </c>
      <c r="J366" s="70"/>
      <c r="K366" s="70"/>
      <c r="L366" s="69">
        <f t="shared" ref="L366" si="130">C366*43/1000</f>
        <v>18945.455999999998</v>
      </c>
      <c r="M366" s="65"/>
      <c r="N366" s="32" t="str">
        <f>'Olieforbrug, TJ'!M366</f>
        <v>February</v>
      </c>
    </row>
    <row r="367" spans="1:16" x14ac:dyDescent="0.25">
      <c r="A367" s="68" t="str">
        <f>'Olieforbrug, TJ'!A367</f>
        <v>Marts</v>
      </c>
      <c r="C367" s="65">
        <v>495783</v>
      </c>
      <c r="D367" s="65">
        <v>436597</v>
      </c>
      <c r="E367" s="65">
        <v>243675</v>
      </c>
      <c r="F367" s="65">
        <v>0</v>
      </c>
      <c r="G367" s="65">
        <f t="shared" si="129"/>
        <v>-23692</v>
      </c>
      <c r="H367" s="65">
        <v>669035</v>
      </c>
      <c r="I367" s="65">
        <v>501995</v>
      </c>
      <c r="J367" s="70"/>
      <c r="K367" s="70"/>
      <c r="L367" s="69">
        <f t="shared" ref="L367" si="131">C367*43/1000</f>
        <v>21318.669000000002</v>
      </c>
      <c r="M367" s="65"/>
      <c r="N367" s="32" t="str">
        <f>'Olieforbrug, TJ'!M367</f>
        <v>March</v>
      </c>
    </row>
    <row r="368" spans="1:16" x14ac:dyDescent="0.25">
      <c r="A368" s="68" t="str">
        <f>'Olieforbrug, TJ'!A368</f>
        <v>April</v>
      </c>
      <c r="C368" s="65">
        <v>478611</v>
      </c>
      <c r="D368" s="65">
        <v>313173</v>
      </c>
      <c r="E368" s="65">
        <v>167107</v>
      </c>
      <c r="F368" s="65">
        <v>0</v>
      </c>
      <c r="G368" s="65">
        <f t="shared" si="129"/>
        <v>21654</v>
      </c>
      <c r="H368" s="65">
        <v>650527</v>
      </c>
      <c r="I368" s="65">
        <v>480341</v>
      </c>
      <c r="J368" s="70"/>
      <c r="K368" s="70"/>
      <c r="L368" s="69">
        <f t="shared" ref="L368" si="132">C368*43/1000</f>
        <v>20580.273000000001</v>
      </c>
      <c r="M368" s="65"/>
      <c r="N368" s="32" t="str">
        <f>'Olieforbrug, TJ'!M368</f>
        <v>April</v>
      </c>
    </row>
    <row r="369" spans="1:16" x14ac:dyDescent="0.25">
      <c r="A369" s="68" t="str">
        <f>'Olieforbrug, TJ'!A369</f>
        <v>Maj</v>
      </c>
      <c r="C369" s="65">
        <v>491358</v>
      </c>
      <c r="D369" s="65">
        <v>407419</v>
      </c>
      <c r="E369" s="65">
        <v>304159</v>
      </c>
      <c r="F369" s="65">
        <v>0</v>
      </c>
      <c r="G369" s="65">
        <f t="shared" si="129"/>
        <v>66149</v>
      </c>
      <c r="H369" s="65">
        <v>663722</v>
      </c>
      <c r="I369" s="65">
        <v>414192</v>
      </c>
      <c r="J369" s="70"/>
      <c r="K369" s="70"/>
      <c r="L369" s="69">
        <f t="shared" ref="L369" si="133">C369*43/1000</f>
        <v>21128.394</v>
      </c>
      <c r="M369" s="65"/>
      <c r="N369" s="32" t="str">
        <f>'Olieforbrug, TJ'!M369</f>
        <v>May</v>
      </c>
    </row>
    <row r="370" spans="1:16" x14ac:dyDescent="0.25">
      <c r="A370" s="68" t="str">
        <f>'Olieforbrug, TJ'!A370</f>
        <v>Juni</v>
      </c>
      <c r="C370" s="65">
        <v>449994</v>
      </c>
      <c r="D370" s="65">
        <v>432299</v>
      </c>
      <c r="E370" s="65">
        <v>208868</v>
      </c>
      <c r="F370" s="65">
        <v>0</v>
      </c>
      <c r="G370" s="65">
        <f t="shared" si="129"/>
        <v>-72740</v>
      </c>
      <c r="H370" s="65">
        <v>601097</v>
      </c>
      <c r="I370" s="65">
        <v>486932</v>
      </c>
      <c r="J370" s="70"/>
      <c r="K370" s="70"/>
      <c r="L370" s="69">
        <f t="shared" ref="L370" si="134">C370*43/1000</f>
        <v>19349.741999999998</v>
      </c>
      <c r="M370" s="65"/>
      <c r="N370" s="32" t="str">
        <f>'Olieforbrug, TJ'!M370</f>
        <v>June</v>
      </c>
    </row>
    <row r="371" spans="1:16" x14ac:dyDescent="0.25">
      <c r="A371" s="68" t="str">
        <f>'Olieforbrug, TJ'!A371</f>
        <v>Juli</v>
      </c>
      <c r="C371" s="65">
        <v>443583</v>
      </c>
      <c r="D371" s="65">
        <v>239829</v>
      </c>
      <c r="E371" s="65">
        <v>72931</v>
      </c>
      <c r="F371" s="65">
        <v>0</v>
      </c>
      <c r="G371" s="65">
        <f t="shared" si="129"/>
        <v>40935</v>
      </c>
      <c r="H371" s="65">
        <v>655856</v>
      </c>
      <c r="I371" s="65">
        <v>445997</v>
      </c>
      <c r="J371" s="70"/>
      <c r="K371" s="70"/>
      <c r="L371" s="69">
        <f t="shared" ref="L371" si="135">C371*43/1000</f>
        <v>19074.069</v>
      </c>
      <c r="M371" s="65"/>
      <c r="N371" s="32" t="str">
        <f>'Olieforbrug, TJ'!M371</f>
        <v>July</v>
      </c>
    </row>
    <row r="372" spans="1:16" x14ac:dyDescent="0.25">
      <c r="A372" s="68" t="str">
        <f>'Olieforbrug, TJ'!A372</f>
        <v>August</v>
      </c>
      <c r="C372" s="65">
        <v>407116</v>
      </c>
      <c r="D372" s="65">
        <v>557730</v>
      </c>
      <c r="E372" s="65">
        <v>128863</v>
      </c>
      <c r="F372" s="65">
        <v>0</v>
      </c>
      <c r="G372" s="65">
        <f t="shared" ref="G372" si="136">I371-I372</f>
        <v>-206541</v>
      </c>
      <c r="H372" s="65">
        <v>628292</v>
      </c>
      <c r="I372" s="65">
        <v>652538</v>
      </c>
      <c r="J372" s="70"/>
      <c r="K372" s="70"/>
      <c r="L372" s="69">
        <f t="shared" ref="L372" si="137">C372*43/1000</f>
        <v>17505.988000000001</v>
      </c>
      <c r="M372" s="65"/>
      <c r="N372" s="32" t="str">
        <f>'Olieforbrug, TJ'!M372</f>
        <v>August</v>
      </c>
    </row>
    <row r="373" spans="1:16" x14ac:dyDescent="0.25">
      <c r="A373" s="68" t="str">
        <f>'Olieforbrug, TJ'!A373</f>
        <v>September</v>
      </c>
      <c r="C373" s="65">
        <v>356537</v>
      </c>
      <c r="D373" s="65">
        <v>252214</v>
      </c>
      <c r="E373" s="65">
        <v>236884</v>
      </c>
      <c r="F373" s="65">
        <v>0</v>
      </c>
      <c r="G373" s="65">
        <f>I372-I373</f>
        <v>127716</v>
      </c>
      <c r="H373" s="65">
        <v>497716</v>
      </c>
      <c r="I373" s="65">
        <v>524822</v>
      </c>
      <c r="J373" s="70"/>
      <c r="K373" s="70"/>
      <c r="L373" s="69">
        <f t="shared" ref="L373" si="138">C373*43/1000</f>
        <v>15331.091</v>
      </c>
      <c r="M373" s="65"/>
      <c r="N373" s="32" t="str">
        <f>'Olieforbrug, TJ'!M373</f>
        <v>September</v>
      </c>
    </row>
    <row r="374" spans="1:16" x14ac:dyDescent="0.25">
      <c r="A374" s="68" t="str">
        <f>'Olieforbrug, TJ'!A374</f>
        <v>Oktober</v>
      </c>
      <c r="C374" s="65">
        <v>350555</v>
      </c>
      <c r="D374" s="65">
        <v>413264</v>
      </c>
      <c r="E374" s="65">
        <v>156668</v>
      </c>
      <c r="F374" s="65">
        <v>0</v>
      </c>
      <c r="G374" s="65">
        <f>I373-I374</f>
        <v>47925</v>
      </c>
      <c r="H374" s="65">
        <v>668413</v>
      </c>
      <c r="I374" s="65">
        <v>476897</v>
      </c>
      <c r="J374" s="70"/>
      <c r="K374" s="70"/>
      <c r="L374" s="69">
        <f t="shared" ref="L374" si="139">C374*43/1000</f>
        <v>15073.865</v>
      </c>
      <c r="M374" s="65"/>
      <c r="N374" s="32" t="str">
        <f>'Olieforbrug, TJ'!M374</f>
        <v>October</v>
      </c>
    </row>
    <row r="375" spans="1:16" x14ac:dyDescent="0.25">
      <c r="A375" s="68" t="str">
        <f>'Olieforbrug, TJ'!A375</f>
        <v>November</v>
      </c>
      <c r="C375" s="65">
        <v>301643</v>
      </c>
      <c r="D375" s="65">
        <v>427788</v>
      </c>
      <c r="E375" s="65">
        <v>159819</v>
      </c>
      <c r="F375" s="65">
        <v>0</v>
      </c>
      <c r="G375" s="65">
        <f>I374-I375</f>
        <v>69787</v>
      </c>
      <c r="H375" s="65">
        <v>639005</v>
      </c>
      <c r="I375" s="65">
        <v>407110</v>
      </c>
      <c r="J375" s="70"/>
      <c r="K375" s="70"/>
      <c r="L375" s="69">
        <f t="shared" ref="L375" si="140">C375*43/1000</f>
        <v>12970.648999999999</v>
      </c>
      <c r="M375" s="65"/>
      <c r="N375" s="32" t="str">
        <f>'Olieforbrug, TJ'!M375</f>
        <v>November</v>
      </c>
    </row>
    <row r="376" spans="1:16" ht="13" thickBot="1" x14ac:dyDescent="0.3">
      <c r="A376" s="71" t="str">
        <f>'Olieforbrug, TJ'!A376</f>
        <v>December</v>
      </c>
      <c r="C376" s="72">
        <v>348738</v>
      </c>
      <c r="D376" s="72">
        <v>684172</v>
      </c>
      <c r="E376" s="72">
        <v>133224</v>
      </c>
      <c r="F376" s="72">
        <v>0</v>
      </c>
      <c r="G376" s="72">
        <f>I375-I376</f>
        <v>-240143</v>
      </c>
      <c r="H376" s="72">
        <v>665310</v>
      </c>
      <c r="I376" s="72">
        <v>647253</v>
      </c>
      <c r="J376" s="66"/>
      <c r="K376" s="66"/>
      <c r="L376" s="72">
        <f t="shared" ref="L376" si="141">C376*43/1000</f>
        <v>14995.734</v>
      </c>
      <c r="M376" s="65"/>
      <c r="N376" s="73" t="str">
        <f>'Olieforbrug, TJ'!M376</f>
        <v>December</v>
      </c>
    </row>
    <row r="377" spans="1:16" ht="13" x14ac:dyDescent="0.3">
      <c r="A377" s="37">
        <v>2020</v>
      </c>
      <c r="B377" s="70"/>
      <c r="C377" s="69"/>
      <c r="D377" s="69"/>
      <c r="E377" s="69"/>
      <c r="F377" s="69"/>
      <c r="G377" s="69"/>
      <c r="H377" s="69"/>
      <c r="I377" s="69"/>
      <c r="M377" s="65"/>
      <c r="N377" s="37">
        <v>2020</v>
      </c>
    </row>
    <row r="378" spans="1:16" x14ac:dyDescent="0.25">
      <c r="A378" s="68" t="str">
        <f>'Olieforbrug, TJ'!A378</f>
        <v>Januar</v>
      </c>
      <c r="C378" s="65">
        <v>348528</v>
      </c>
      <c r="D378" s="65">
        <v>383625</v>
      </c>
      <c r="E378" s="65">
        <v>195080</v>
      </c>
      <c r="F378" s="65">
        <v>0</v>
      </c>
      <c r="G378" s="65">
        <f>I376-I378</f>
        <v>160647</v>
      </c>
      <c r="H378" s="65">
        <v>704084</v>
      </c>
      <c r="I378" s="65">
        <v>486606</v>
      </c>
      <c r="J378" s="70"/>
      <c r="K378" s="70"/>
      <c r="L378" s="69">
        <f t="shared" ref="L378" si="142">C378*43/1000</f>
        <v>14986.704</v>
      </c>
      <c r="M378" s="65"/>
      <c r="N378" s="32" t="str">
        <f>'Olieforbrug, TJ'!M378</f>
        <v>January</v>
      </c>
      <c r="P378" s="65"/>
    </row>
    <row r="379" spans="1:16" x14ac:dyDescent="0.25">
      <c r="A379" s="68" t="str">
        <f>'Olieforbrug, TJ'!A379</f>
        <v>Februar</v>
      </c>
      <c r="C379" s="65">
        <v>313029</v>
      </c>
      <c r="D379" s="65">
        <v>384955</v>
      </c>
      <c r="E379" s="65">
        <v>41848</v>
      </c>
      <c r="F379" s="65">
        <v>0</v>
      </c>
      <c r="G379" s="65">
        <f t="shared" ref="G379:G384" si="143">I378-I379</f>
        <v>-24833</v>
      </c>
      <c r="H379" s="65">
        <v>634829</v>
      </c>
      <c r="I379" s="65">
        <v>511439</v>
      </c>
      <c r="J379" s="70"/>
      <c r="K379" s="70"/>
      <c r="L379" s="69">
        <f t="shared" ref="L379" si="144">C379*43/1000</f>
        <v>13460.246999999999</v>
      </c>
      <c r="N379" s="32" t="str">
        <f>'Olieforbrug, TJ'!M379</f>
        <v>February</v>
      </c>
    </row>
    <row r="380" spans="1:16" x14ac:dyDescent="0.25">
      <c r="A380" s="68" t="str">
        <f>'Olieforbrug, TJ'!A380</f>
        <v>Marts</v>
      </c>
      <c r="C380" s="65">
        <v>314270</v>
      </c>
      <c r="D380" s="65">
        <v>454299</v>
      </c>
      <c r="E380" s="65">
        <v>143975</v>
      </c>
      <c r="F380" s="65">
        <v>0</v>
      </c>
      <c r="G380" s="65">
        <f t="shared" si="143"/>
        <v>-49563</v>
      </c>
      <c r="H380" s="65">
        <v>571270</v>
      </c>
      <c r="I380" s="65">
        <v>561002</v>
      </c>
      <c r="J380" s="70"/>
      <c r="K380" s="70"/>
      <c r="L380" s="69">
        <f t="shared" ref="L380" si="145">C380*43/1000</f>
        <v>13513.61</v>
      </c>
      <c r="N380" s="32" t="str">
        <f>'Olieforbrug, TJ'!M380</f>
        <v>March</v>
      </c>
    </row>
    <row r="381" spans="1:16" x14ac:dyDescent="0.25">
      <c r="A381" s="68" t="str">
        <f>'Olieforbrug, TJ'!A381</f>
        <v>April</v>
      </c>
      <c r="C381" s="65">
        <v>275832</v>
      </c>
      <c r="D381" s="65">
        <v>396131</v>
      </c>
      <c r="E381" s="65">
        <v>131205</v>
      </c>
      <c r="F381" s="65">
        <v>0</v>
      </c>
      <c r="G381" s="65">
        <f t="shared" si="143"/>
        <v>56687</v>
      </c>
      <c r="H381" s="65">
        <v>602634</v>
      </c>
      <c r="I381" s="65">
        <v>504315</v>
      </c>
      <c r="J381" s="70"/>
      <c r="K381" s="70"/>
      <c r="L381" s="69">
        <f t="shared" ref="L381" si="146">C381*43/1000</f>
        <v>11860.776</v>
      </c>
      <c r="N381" s="32" t="str">
        <f>'Olieforbrug, TJ'!M381</f>
        <v>April</v>
      </c>
    </row>
    <row r="382" spans="1:16" x14ac:dyDescent="0.25">
      <c r="A382" s="68" t="str">
        <f>'Olieforbrug, TJ'!A382</f>
        <v>Maj</v>
      </c>
      <c r="C382" s="65">
        <v>323838</v>
      </c>
      <c r="D382" s="65">
        <v>518454</v>
      </c>
      <c r="E382" s="65">
        <v>63394</v>
      </c>
      <c r="F382" s="65">
        <v>0</v>
      </c>
      <c r="G382" s="65">
        <f t="shared" si="143"/>
        <v>-166652</v>
      </c>
      <c r="H382" s="65">
        <v>613484</v>
      </c>
      <c r="I382" s="65">
        <v>670967</v>
      </c>
      <c r="J382" s="70"/>
      <c r="K382" s="70"/>
      <c r="L382" s="69">
        <f t="shared" ref="L382" si="147">C382*43/1000</f>
        <v>13925.034</v>
      </c>
      <c r="N382" s="32" t="str">
        <f>'Olieforbrug, TJ'!M382</f>
        <v>May</v>
      </c>
    </row>
    <row r="383" spans="1:16" x14ac:dyDescent="0.25">
      <c r="A383" s="68" t="str">
        <f>'Olieforbrug, TJ'!A383</f>
        <v>Juni</v>
      </c>
      <c r="C383" s="65">
        <v>262181</v>
      </c>
      <c r="D383" s="65">
        <v>409958</v>
      </c>
      <c r="E383" s="65">
        <v>117969</v>
      </c>
      <c r="F383" s="65">
        <v>0</v>
      </c>
      <c r="G383" s="65">
        <f t="shared" si="143"/>
        <v>59885</v>
      </c>
      <c r="H383" s="65">
        <v>611653</v>
      </c>
      <c r="I383" s="65">
        <v>611082</v>
      </c>
      <c r="J383" s="70"/>
      <c r="K383" s="70"/>
      <c r="L383" s="69">
        <f t="shared" ref="L383:L389" si="148">C383*43/1000</f>
        <v>11273.782999999999</v>
      </c>
      <c r="N383" s="32" t="str">
        <f>'Olieforbrug, TJ'!M383</f>
        <v>June</v>
      </c>
    </row>
    <row r="384" spans="1:16" x14ac:dyDescent="0.25">
      <c r="A384" s="68" t="str">
        <f>'Olieforbrug, TJ'!A384</f>
        <v>Juli</v>
      </c>
      <c r="C384" s="65">
        <v>299342</v>
      </c>
      <c r="D384" s="65">
        <v>376560</v>
      </c>
      <c r="E384" s="65">
        <v>64267</v>
      </c>
      <c r="F384" s="65">
        <v>0</v>
      </c>
      <c r="G384" s="65">
        <f t="shared" si="143"/>
        <v>17541</v>
      </c>
      <c r="H384" s="65">
        <v>641209</v>
      </c>
      <c r="I384" s="65">
        <v>593541</v>
      </c>
      <c r="J384" s="70"/>
      <c r="K384" s="70"/>
      <c r="L384" s="69">
        <f t="shared" si="148"/>
        <v>12871.706</v>
      </c>
      <c r="N384" s="32" t="str">
        <f>'Olieforbrug, TJ'!M384</f>
        <v>July</v>
      </c>
    </row>
    <row r="385" spans="1:16" x14ac:dyDescent="0.25">
      <c r="A385" s="68" t="str">
        <f>'Olieforbrug, TJ'!A385</f>
        <v>August</v>
      </c>
      <c r="C385" s="65">
        <v>293714</v>
      </c>
      <c r="D385" s="65">
        <v>238420</v>
      </c>
      <c r="E385" s="65">
        <v>33721</v>
      </c>
      <c r="F385" s="65">
        <v>0</v>
      </c>
      <c r="G385" s="65">
        <f t="shared" ref="G385" si="149">I384-I385</f>
        <v>86969</v>
      </c>
      <c r="H385" s="65">
        <v>589288</v>
      </c>
      <c r="I385" s="65">
        <v>506572</v>
      </c>
      <c r="L385" s="69">
        <f t="shared" si="148"/>
        <v>12629.701999999999</v>
      </c>
      <c r="N385" s="32" t="str">
        <f>'Olieforbrug, TJ'!M385</f>
        <v>August</v>
      </c>
    </row>
    <row r="386" spans="1:16" x14ac:dyDescent="0.25">
      <c r="A386" s="68" t="str">
        <f>'Olieforbrug, TJ'!A386</f>
        <v>September</v>
      </c>
      <c r="C386" s="65">
        <v>274736</v>
      </c>
      <c r="D386" s="65">
        <v>313011</v>
      </c>
      <c r="E386" s="65">
        <v>81271</v>
      </c>
      <c r="F386" s="65">
        <v>0</v>
      </c>
      <c r="G386" s="65">
        <f t="shared" ref="G386" si="150">I385-I386</f>
        <v>-193295</v>
      </c>
      <c r="H386" s="65">
        <v>316878</v>
      </c>
      <c r="I386" s="65">
        <v>699867</v>
      </c>
      <c r="L386" s="69">
        <f t="shared" si="148"/>
        <v>11813.647999999999</v>
      </c>
      <c r="N386" s="32" t="str">
        <f>'Olieforbrug, TJ'!M386</f>
        <v>September</v>
      </c>
    </row>
    <row r="387" spans="1:16" x14ac:dyDescent="0.25">
      <c r="A387" s="68" t="str">
        <f>'Olieforbrug, TJ'!A387</f>
        <v>Oktober</v>
      </c>
      <c r="C387" s="65">
        <v>298236</v>
      </c>
      <c r="D387" s="65">
        <v>311901</v>
      </c>
      <c r="E387" s="65">
        <v>65135</v>
      </c>
      <c r="F387" s="65">
        <v>0</v>
      </c>
      <c r="G387" s="65">
        <f t="shared" ref="G387" si="151">I386-I387</f>
        <v>47743</v>
      </c>
      <c r="H387" s="65">
        <v>597543</v>
      </c>
      <c r="I387" s="65">
        <v>652124</v>
      </c>
      <c r="L387" s="69">
        <f t="shared" si="148"/>
        <v>12824.147999999999</v>
      </c>
      <c r="N387" s="32" t="str">
        <f>'Olieforbrug, TJ'!M387</f>
        <v>October</v>
      </c>
    </row>
    <row r="388" spans="1:16" x14ac:dyDescent="0.25">
      <c r="A388" s="68" t="str">
        <f>'Olieforbrug, TJ'!A388</f>
        <v>November</v>
      </c>
      <c r="C388" s="65">
        <v>263443</v>
      </c>
      <c r="D388" s="65">
        <v>558748</v>
      </c>
      <c r="E388" s="65">
        <v>151280</v>
      </c>
      <c r="F388" s="65">
        <v>0</v>
      </c>
      <c r="G388" s="65">
        <f t="shared" ref="G388" si="152">I387-I388</f>
        <v>-80527</v>
      </c>
      <c r="H388" s="65">
        <v>592723</v>
      </c>
      <c r="I388" s="65">
        <v>732651</v>
      </c>
      <c r="L388" s="69">
        <f t="shared" si="148"/>
        <v>11328.049000000001</v>
      </c>
      <c r="N388" s="32" t="str">
        <f>'Olieforbrug, TJ'!M388</f>
        <v>November</v>
      </c>
    </row>
    <row r="389" spans="1:16" ht="13" thickBot="1" x14ac:dyDescent="0.3">
      <c r="A389" s="71" t="str">
        <f>'Olieforbrug, TJ'!A389</f>
        <v>December</v>
      </c>
      <c r="C389" s="72">
        <v>253058</v>
      </c>
      <c r="D389" s="72">
        <v>322164</v>
      </c>
      <c r="E389" s="72">
        <v>0</v>
      </c>
      <c r="F389" s="72">
        <v>0</v>
      </c>
      <c r="G389" s="72">
        <f t="shared" ref="G389" si="153">I388-I389</f>
        <v>51208</v>
      </c>
      <c r="H389" s="72">
        <v>629377</v>
      </c>
      <c r="I389" s="72">
        <v>681443</v>
      </c>
      <c r="J389" s="66"/>
      <c r="K389" s="66"/>
      <c r="L389" s="72">
        <f t="shared" si="148"/>
        <v>10881.494000000001</v>
      </c>
      <c r="M389" s="65"/>
      <c r="N389" s="73" t="str">
        <f>'Olieforbrug, TJ'!M389</f>
        <v>December</v>
      </c>
    </row>
    <row r="390" spans="1:16" ht="13" x14ac:dyDescent="0.3">
      <c r="A390" s="37">
        <f>'Olieforbrug, TJ'!A390</f>
        <v>2021</v>
      </c>
      <c r="B390" s="70"/>
      <c r="C390" s="69"/>
      <c r="D390" s="69"/>
      <c r="E390" s="69"/>
      <c r="F390" s="69"/>
      <c r="G390" s="69"/>
      <c r="H390" s="69"/>
      <c r="I390" s="69"/>
      <c r="M390" s="65"/>
      <c r="N390" s="37">
        <f>'Olieforbrug, TJ'!M390</f>
        <v>2021</v>
      </c>
    </row>
    <row r="391" spans="1:16" x14ac:dyDescent="0.25">
      <c r="A391" s="68" t="str">
        <f>'Olieforbrug, TJ'!A391</f>
        <v>Januar</v>
      </c>
      <c r="C391" s="65">
        <v>273564</v>
      </c>
      <c r="D391" s="65">
        <v>317350</v>
      </c>
      <c r="E391" s="65">
        <v>66721</v>
      </c>
      <c r="F391" s="65">
        <v>0</v>
      </c>
      <c r="G391" s="65">
        <f>I389-I391</f>
        <v>109007</v>
      </c>
      <c r="H391" s="65">
        <v>638102</v>
      </c>
      <c r="I391" s="65">
        <v>572436</v>
      </c>
      <c r="J391" s="70"/>
      <c r="K391" s="70"/>
      <c r="L391" s="69">
        <f t="shared" ref="L391" si="154">C391*43/1000</f>
        <v>11763.252</v>
      </c>
      <c r="M391" s="65"/>
      <c r="N391" s="32" t="str">
        <f>'Olieforbrug, TJ'!M391</f>
        <v>January</v>
      </c>
      <c r="P391" s="65"/>
    </row>
    <row r="392" spans="1:16" x14ac:dyDescent="0.25">
      <c r="A392" s="68" t="str">
        <f>'Olieforbrug, TJ'!A392</f>
        <v>Februar</v>
      </c>
      <c r="C392" s="65">
        <v>223106</v>
      </c>
      <c r="D392" s="65">
        <v>557481</v>
      </c>
      <c r="E392" s="65">
        <v>33984</v>
      </c>
      <c r="F392" s="65">
        <v>0</v>
      </c>
      <c r="G392" s="65">
        <f t="shared" ref="G392:G397" si="155">I391-I392</f>
        <v>-176967</v>
      </c>
      <c r="H392" s="65">
        <v>572743</v>
      </c>
      <c r="I392" s="65">
        <v>749403</v>
      </c>
      <c r="J392" s="70"/>
      <c r="K392" s="70"/>
      <c r="L392" s="69">
        <f t="shared" ref="L392" si="156">C392*43/1000</f>
        <v>9593.5580000000009</v>
      </c>
      <c r="M392" s="65"/>
      <c r="N392" s="32" t="str">
        <f>'Olieforbrug, TJ'!M392</f>
        <v>February</v>
      </c>
      <c r="P392" s="65"/>
    </row>
    <row r="393" spans="1:16" x14ac:dyDescent="0.25">
      <c r="A393" s="68" t="str">
        <f>'Olieforbrug, TJ'!A393</f>
        <v>Marts</v>
      </c>
      <c r="C393" s="65">
        <v>261782</v>
      </c>
      <c r="D393" s="65">
        <v>524955</v>
      </c>
      <c r="E393" s="65">
        <v>127276</v>
      </c>
      <c r="F393" s="65">
        <v>0</v>
      </c>
      <c r="G393" s="65">
        <f t="shared" si="155"/>
        <v>-10865</v>
      </c>
      <c r="H393" s="65">
        <v>650984</v>
      </c>
      <c r="I393" s="65">
        <v>760268</v>
      </c>
      <c r="J393" s="70"/>
      <c r="K393" s="70"/>
      <c r="L393" s="69">
        <f t="shared" ref="L393" si="157">C393*43/1000</f>
        <v>11256.626</v>
      </c>
      <c r="M393" s="65"/>
      <c r="N393" s="32" t="str">
        <f>'Olieforbrug, TJ'!M393</f>
        <v>March</v>
      </c>
      <c r="P393" s="65"/>
    </row>
    <row r="394" spans="1:16" x14ac:dyDescent="0.25">
      <c r="A394" s="68" t="str">
        <f>'Olieforbrug, TJ'!A394</f>
        <v>April</v>
      </c>
      <c r="C394" s="65">
        <v>241307</v>
      </c>
      <c r="D394" s="65">
        <v>229625</v>
      </c>
      <c r="E394" s="65">
        <v>65458</v>
      </c>
      <c r="F394" s="65">
        <v>0</v>
      </c>
      <c r="G394" s="65">
        <f t="shared" si="155"/>
        <v>154242</v>
      </c>
      <c r="H394" s="65">
        <v>640086</v>
      </c>
      <c r="I394" s="65">
        <v>606026</v>
      </c>
      <c r="J394" s="70"/>
      <c r="K394" s="70"/>
      <c r="L394" s="69">
        <f t="shared" ref="L394" si="158">C394*43/1000</f>
        <v>10376.200999999999</v>
      </c>
      <c r="M394" s="65"/>
      <c r="N394" s="32" t="str">
        <f>'Olieforbrug, TJ'!M394</f>
        <v>April</v>
      </c>
    </row>
    <row r="395" spans="1:16" x14ac:dyDescent="0.25">
      <c r="A395" s="68" t="str">
        <f>'Olieforbrug, TJ'!A395</f>
        <v>Maj</v>
      </c>
      <c r="C395" s="65">
        <v>258068</v>
      </c>
      <c r="D395" s="65">
        <v>606404</v>
      </c>
      <c r="E395" s="65">
        <v>127352</v>
      </c>
      <c r="F395" s="65">
        <v>0</v>
      </c>
      <c r="G395" s="65">
        <f t="shared" si="155"/>
        <v>-57670</v>
      </c>
      <c r="H395" s="65">
        <v>642688</v>
      </c>
      <c r="I395" s="65">
        <v>663696</v>
      </c>
      <c r="J395" s="70"/>
      <c r="K395" s="70"/>
      <c r="L395" s="69">
        <f t="shared" ref="L395" si="159">C395*43/1000</f>
        <v>11096.924000000001</v>
      </c>
      <c r="M395" s="65"/>
      <c r="N395" s="32" t="str">
        <f>'Olieforbrug, TJ'!M395</f>
        <v>May</v>
      </c>
    </row>
    <row r="396" spans="1:16" ht="14" customHeight="1" x14ac:dyDescent="0.25">
      <c r="A396" s="68" t="str">
        <f>'Olieforbrug, TJ'!A396</f>
        <v>Juni</v>
      </c>
      <c r="C396" s="65">
        <v>234644</v>
      </c>
      <c r="D396" s="65">
        <v>505668</v>
      </c>
      <c r="E396" s="65">
        <v>155455</v>
      </c>
      <c r="F396" s="65">
        <v>0</v>
      </c>
      <c r="G396" s="65">
        <f t="shared" si="155"/>
        <v>86911</v>
      </c>
      <c r="H396" s="65">
        <v>602690</v>
      </c>
      <c r="I396" s="65">
        <v>576785</v>
      </c>
      <c r="J396" s="70"/>
      <c r="K396" s="70"/>
      <c r="L396" s="69">
        <f t="shared" ref="L396" si="160">C396*43/1000</f>
        <v>10089.691999999999</v>
      </c>
      <c r="N396" s="32" t="str">
        <f>'Olieforbrug, TJ'!M396</f>
        <v>June</v>
      </c>
    </row>
    <row r="397" spans="1:16" x14ac:dyDescent="0.25">
      <c r="A397" s="68" t="str">
        <f>'Olieforbrug, TJ'!A397</f>
        <v>Juli</v>
      </c>
      <c r="C397" s="65">
        <v>281824</v>
      </c>
      <c r="D397" s="65">
        <v>316002</v>
      </c>
      <c r="E397" s="65">
        <v>0</v>
      </c>
      <c r="F397" s="65">
        <v>0</v>
      </c>
      <c r="G397" s="65">
        <f t="shared" si="155"/>
        <v>28115</v>
      </c>
      <c r="H397" s="65">
        <v>626789</v>
      </c>
      <c r="I397" s="65">
        <v>548670</v>
      </c>
      <c r="J397" s="70"/>
      <c r="K397" s="70"/>
      <c r="L397" s="69">
        <f t="shared" ref="L397" si="161">C397*43/1000</f>
        <v>12118.432000000001</v>
      </c>
      <c r="N397" s="32" t="str">
        <f>'Olieforbrug, TJ'!M397</f>
        <v>July</v>
      </c>
    </row>
    <row r="398" spans="1:16" x14ac:dyDescent="0.25">
      <c r="A398" s="68" t="str">
        <f>'Olieforbrug, TJ'!A398</f>
        <v>August</v>
      </c>
      <c r="C398" s="65">
        <v>290264</v>
      </c>
      <c r="D398" s="65">
        <v>287998</v>
      </c>
      <c r="E398" s="65">
        <v>33435</v>
      </c>
      <c r="F398" s="65">
        <v>0</v>
      </c>
      <c r="G398" s="65">
        <f t="shared" ref="G398" si="162">I397-I398</f>
        <v>95089</v>
      </c>
      <c r="H398" s="65">
        <v>643715</v>
      </c>
      <c r="I398" s="65">
        <v>453581</v>
      </c>
      <c r="J398" s="70"/>
      <c r="K398" s="70"/>
      <c r="L398" s="69">
        <f t="shared" ref="L398" si="163">C398*43/1000</f>
        <v>12481.352000000001</v>
      </c>
      <c r="N398" s="32" t="str">
        <f>'Olieforbrug, TJ'!M398</f>
        <v>August</v>
      </c>
    </row>
  </sheetData>
  <phoneticPr fontId="2" type="noConversion"/>
  <pageMargins left="0.75" right="0.75" top="1" bottom="1" header="0.5" footer="0.5"/>
  <pageSetup paperSize="9" orientation="portrait" r:id="rId1"/>
  <headerFooter alignWithMargins="0"/>
  <ignoredErrors>
    <ignoredError sqref="C131:H132 C43:H43 C129:E129 G129:H129 C89:L97 J37:K37 J36:K36 K35 J27:K27 J26:K26 J25:K25 J28:K28 J29:K29 J30:K30 J31:K31 J32:K32 J33:K33 J34:K3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U398"/>
  <sheetViews>
    <sheetView zoomScale="80" zoomScaleNormal="80" workbookViewId="0">
      <pane xSplit="2" ySplit="5" topLeftCell="C6" activePane="bottomRight" state="frozen"/>
      <selection activeCell="K17" sqref="K17:K20"/>
      <selection pane="topRight" activeCell="K17" sqref="K17:K20"/>
      <selection pane="bottomLeft" activeCell="K17" sqref="K17:K20"/>
      <selection pane="bottomRight" activeCell="N52" sqref="N52"/>
    </sheetView>
  </sheetViews>
  <sheetFormatPr defaultRowHeight="12.5" x14ac:dyDescent="0.25"/>
  <cols>
    <col min="1" max="1" width="20.7265625" customWidth="1"/>
    <col min="2" max="2" width="9.7265625" customWidth="1"/>
    <col min="3" max="3" width="15.26953125" style="3" customWidth="1"/>
    <col min="4" max="5" width="12.26953125" style="3" customWidth="1"/>
    <col min="6" max="6" width="14.81640625" style="3" bestFit="1" customWidth="1"/>
    <col min="7" max="7" width="14" style="3" customWidth="1"/>
    <col min="8" max="8" width="20.7265625" style="3" customWidth="1"/>
    <col min="9" max="9" width="20.26953125" style="3" customWidth="1"/>
    <col min="10" max="10" width="7.26953125" customWidth="1"/>
    <col min="11" max="11" width="20.7265625" customWidth="1"/>
    <col min="12" max="12" width="9.7265625" customWidth="1"/>
  </cols>
  <sheetData>
    <row r="1" spans="1:16" x14ac:dyDescent="0.25">
      <c r="A1" s="1" t="s">
        <v>18</v>
      </c>
      <c r="B1" s="1"/>
      <c r="C1"/>
      <c r="D1"/>
      <c r="E1"/>
      <c r="F1"/>
      <c r="G1"/>
      <c r="H1"/>
      <c r="I1"/>
      <c r="K1" s="27" t="s">
        <v>67</v>
      </c>
      <c r="L1" s="27"/>
    </row>
    <row r="2" spans="1:16" x14ac:dyDescent="0.25">
      <c r="A2" s="1" t="s">
        <v>31</v>
      </c>
      <c r="B2" s="1"/>
      <c r="C2"/>
      <c r="D2"/>
      <c r="E2"/>
      <c r="F2"/>
      <c r="G2"/>
      <c r="H2"/>
      <c r="I2"/>
      <c r="K2" s="27" t="s">
        <v>66</v>
      </c>
      <c r="L2" s="27"/>
    </row>
    <row r="4" spans="1:16" ht="13" thickBot="1" x14ac:dyDescent="0.3">
      <c r="A4" s="5"/>
      <c r="C4" s="30" t="s">
        <v>19</v>
      </c>
      <c r="D4" s="30" t="s">
        <v>2</v>
      </c>
      <c r="E4" s="30" t="s">
        <v>3</v>
      </c>
      <c r="F4" s="30" t="s">
        <v>4</v>
      </c>
      <c r="G4" s="30" t="s">
        <v>5</v>
      </c>
      <c r="H4" s="30" t="s">
        <v>20</v>
      </c>
      <c r="I4" s="30" t="s">
        <v>7</v>
      </c>
      <c r="K4" s="5"/>
    </row>
    <row r="5" spans="1:16" ht="13" thickBot="1" x14ac:dyDescent="0.3">
      <c r="A5" s="18"/>
      <c r="C5" s="28" t="s">
        <v>32</v>
      </c>
      <c r="D5" s="28" t="s">
        <v>33</v>
      </c>
      <c r="E5" s="28" t="s">
        <v>34</v>
      </c>
      <c r="F5" s="29" t="s">
        <v>35</v>
      </c>
      <c r="G5" s="28" t="s">
        <v>36</v>
      </c>
      <c r="H5" s="29" t="s">
        <v>37</v>
      </c>
      <c r="I5" s="28" t="s">
        <v>38</v>
      </c>
      <c r="K5" s="18"/>
    </row>
    <row r="6" spans="1:16" ht="13" x14ac:dyDescent="0.3">
      <c r="A6" s="21"/>
      <c r="C6" s="10"/>
      <c r="D6" s="10"/>
      <c r="E6" s="10"/>
      <c r="F6" s="10"/>
      <c r="G6" s="10"/>
      <c r="H6" s="10"/>
      <c r="I6" s="10"/>
    </row>
    <row r="7" spans="1:16" ht="13" x14ac:dyDescent="0.3">
      <c r="A7" s="22">
        <v>2005</v>
      </c>
      <c r="C7" s="3">
        <v>155802</v>
      </c>
      <c r="D7" s="3">
        <v>64258</v>
      </c>
      <c r="E7" s="3">
        <v>133511</v>
      </c>
      <c r="F7" s="3">
        <v>0</v>
      </c>
      <c r="G7" s="3">
        <v>-872</v>
      </c>
      <c r="H7" s="3">
        <v>97367</v>
      </c>
      <c r="I7" s="3">
        <v>185004</v>
      </c>
      <c r="J7" s="3"/>
      <c r="K7" s="22">
        <v>2005</v>
      </c>
    </row>
    <row r="8" spans="1:16" ht="13" x14ac:dyDescent="0.3">
      <c r="A8" s="22">
        <v>2006</v>
      </c>
      <c r="C8" s="3">
        <v>90045</v>
      </c>
      <c r="D8" s="3">
        <v>9159</v>
      </c>
      <c r="E8" s="3">
        <v>94504</v>
      </c>
      <c r="F8" s="3">
        <v>0</v>
      </c>
      <c r="G8" s="3">
        <v>7727</v>
      </c>
      <c r="H8" s="3">
        <v>14183</v>
      </c>
      <c r="I8" s="3">
        <v>177277</v>
      </c>
      <c r="J8" s="3"/>
      <c r="K8" s="22">
        <v>2006</v>
      </c>
    </row>
    <row r="9" spans="1:16" ht="13" x14ac:dyDescent="0.3">
      <c r="A9" s="22">
        <v>2007</v>
      </c>
      <c r="C9" s="3">
        <v>128549</v>
      </c>
      <c r="D9" s="3">
        <v>21704</v>
      </c>
      <c r="E9" s="3">
        <v>113568</v>
      </c>
      <c r="F9" s="3">
        <v>0</v>
      </c>
      <c r="G9" s="3">
        <v>-11829</v>
      </c>
      <c r="H9" s="3">
        <v>19007</v>
      </c>
      <c r="I9" s="3">
        <v>189106</v>
      </c>
      <c r="J9" s="3"/>
      <c r="K9" s="22">
        <v>2007</v>
      </c>
    </row>
    <row r="10" spans="1:16" ht="13" x14ac:dyDescent="0.3">
      <c r="A10" s="22">
        <v>2008</v>
      </c>
      <c r="C10" s="3">
        <v>380425</v>
      </c>
      <c r="D10" s="3">
        <v>120399</v>
      </c>
      <c r="E10" s="3">
        <v>481084</v>
      </c>
      <c r="F10" s="3">
        <v>0</v>
      </c>
      <c r="G10" s="3">
        <v>-44474</v>
      </c>
      <c r="H10" s="3">
        <v>70348</v>
      </c>
      <c r="I10" s="3">
        <v>233580</v>
      </c>
      <c r="J10" s="3"/>
      <c r="K10" s="22">
        <v>2008</v>
      </c>
    </row>
    <row r="11" spans="1:16" ht="13" x14ac:dyDescent="0.3">
      <c r="A11" s="22">
        <v>2009</v>
      </c>
      <c r="C11" s="3">
        <v>292291</v>
      </c>
      <c r="D11" s="3">
        <v>5383</v>
      </c>
      <c r="E11" s="3">
        <v>286322</v>
      </c>
      <c r="F11" s="3">
        <v>0</v>
      </c>
      <c r="G11" s="3">
        <v>57617</v>
      </c>
      <c r="H11" s="3">
        <v>38048</v>
      </c>
      <c r="I11" s="3">
        <v>175963</v>
      </c>
      <c r="J11" s="3"/>
      <c r="K11" s="22">
        <v>2009</v>
      </c>
    </row>
    <row r="12" spans="1:16" ht="13" x14ac:dyDescent="0.3">
      <c r="A12" s="22">
        <v>2010</v>
      </c>
      <c r="C12" s="3">
        <v>256828</v>
      </c>
      <c r="D12" s="3">
        <v>6892</v>
      </c>
      <c r="E12" s="3">
        <v>97603</v>
      </c>
      <c r="F12" s="3">
        <v>0</v>
      </c>
      <c r="G12" s="3">
        <v>-15912</v>
      </c>
      <c r="H12" s="3">
        <v>100191</v>
      </c>
      <c r="I12" s="3">
        <v>191875</v>
      </c>
      <c r="J12" s="3"/>
      <c r="K12" s="22">
        <v>2010</v>
      </c>
    </row>
    <row r="13" spans="1:16" ht="13" x14ac:dyDescent="0.3">
      <c r="A13" s="22">
        <v>2011</v>
      </c>
      <c r="C13" s="3">
        <v>233607</v>
      </c>
      <c r="D13" s="3">
        <v>0</v>
      </c>
      <c r="E13" s="3">
        <v>156905</v>
      </c>
      <c r="F13" s="3">
        <v>0</v>
      </c>
      <c r="G13" s="3">
        <v>-708</v>
      </c>
      <c r="H13" s="3">
        <v>51342</v>
      </c>
      <c r="I13" s="3">
        <v>192583</v>
      </c>
      <c r="J13" s="3"/>
      <c r="K13" s="22">
        <v>2011</v>
      </c>
    </row>
    <row r="14" spans="1:16" ht="13" x14ac:dyDescent="0.3">
      <c r="A14" s="22">
        <v>2012</v>
      </c>
      <c r="C14" s="3">
        <v>179988</v>
      </c>
      <c r="D14" s="3">
        <v>633722</v>
      </c>
      <c r="E14" s="3">
        <v>722492</v>
      </c>
      <c r="F14" s="3">
        <v>0</v>
      </c>
      <c r="G14" s="3">
        <v>-38846</v>
      </c>
      <c r="H14" s="3">
        <v>47143</v>
      </c>
      <c r="I14" s="3">
        <v>231429</v>
      </c>
      <c r="J14" s="3"/>
      <c r="K14" s="22">
        <v>2012</v>
      </c>
      <c r="P14" s="65"/>
    </row>
    <row r="15" spans="1:16" ht="13" x14ac:dyDescent="0.3">
      <c r="A15" s="22">
        <v>2013</v>
      </c>
      <c r="C15" s="3">
        <v>238933</v>
      </c>
      <c r="D15" s="3">
        <v>360910</v>
      </c>
      <c r="E15" s="3">
        <v>570977</v>
      </c>
      <c r="F15" s="3">
        <v>0</v>
      </c>
      <c r="G15" s="3">
        <v>11381</v>
      </c>
      <c r="H15" s="3">
        <v>64722</v>
      </c>
      <c r="I15" s="3">
        <v>158541</v>
      </c>
      <c r="J15" s="3"/>
      <c r="K15" s="22">
        <v>2013</v>
      </c>
      <c r="P15" s="65"/>
    </row>
    <row r="16" spans="1:16" ht="13" x14ac:dyDescent="0.3">
      <c r="A16" s="22">
        <v>2014</v>
      </c>
      <c r="C16" s="3">
        <f t="shared" ref="C16:H16" si="0">SUM(C89:C92)</f>
        <v>334424</v>
      </c>
      <c r="D16" s="3">
        <f t="shared" si="0"/>
        <v>516191</v>
      </c>
      <c r="E16" s="3">
        <f t="shared" si="0"/>
        <v>811623</v>
      </c>
      <c r="F16" s="3">
        <f t="shared" si="0"/>
        <v>4580</v>
      </c>
      <c r="G16" s="3">
        <f t="shared" si="0"/>
        <v>6366</v>
      </c>
      <c r="H16" s="3">
        <f t="shared" si="0"/>
        <v>97285</v>
      </c>
      <c r="I16" s="3">
        <f>I92</f>
        <v>152175</v>
      </c>
      <c r="J16" s="3"/>
      <c r="K16" s="22">
        <v>2014</v>
      </c>
      <c r="P16" s="65"/>
    </row>
    <row r="17" spans="1:16" ht="13" x14ac:dyDescent="0.3">
      <c r="A17" s="22">
        <v>2015</v>
      </c>
      <c r="C17" s="3">
        <f>SUM(C94:C97)</f>
        <v>262456</v>
      </c>
      <c r="D17" s="3">
        <f t="shared" ref="D17:H17" si="1">SUM(D94:D97)</f>
        <v>112847</v>
      </c>
      <c r="E17" s="3">
        <f t="shared" si="1"/>
        <v>328407</v>
      </c>
      <c r="F17" s="3">
        <f t="shared" si="1"/>
        <v>0</v>
      </c>
      <c r="G17" s="3">
        <f t="shared" si="1"/>
        <v>39802</v>
      </c>
      <c r="H17" s="3">
        <f t="shared" si="1"/>
        <v>49195</v>
      </c>
      <c r="I17" s="3">
        <f>I97</f>
        <v>112373</v>
      </c>
      <c r="J17" s="3"/>
      <c r="K17" s="22">
        <v>2015</v>
      </c>
      <c r="P17" s="65"/>
    </row>
    <row r="18" spans="1:16" ht="13" x14ac:dyDescent="0.3">
      <c r="A18" s="22">
        <v>2016</v>
      </c>
      <c r="C18" s="3">
        <f>SUM(C99:C102)</f>
        <v>531039</v>
      </c>
      <c r="D18" s="3">
        <f t="shared" ref="D18:H18" si="2">SUM(D99:D102)</f>
        <v>0</v>
      </c>
      <c r="E18" s="3">
        <f t="shared" si="2"/>
        <v>407131</v>
      </c>
      <c r="F18" s="3">
        <f t="shared" si="2"/>
        <v>0</v>
      </c>
      <c r="G18" s="3">
        <f t="shared" si="2"/>
        <v>53503</v>
      </c>
      <c r="H18" s="3">
        <f t="shared" si="2"/>
        <v>89481</v>
      </c>
      <c r="I18" s="3">
        <f>I102</f>
        <v>58870</v>
      </c>
      <c r="J18" s="3"/>
      <c r="K18" s="22">
        <v>2016</v>
      </c>
      <c r="P18" s="65"/>
    </row>
    <row r="19" spans="1:16" ht="13" x14ac:dyDescent="0.3">
      <c r="A19" s="22">
        <v>2017</v>
      </c>
      <c r="C19" s="3">
        <f>SUM(C104:C107)</f>
        <v>411733</v>
      </c>
      <c r="D19" s="3">
        <f t="shared" ref="D19:H19" si="3">SUM(D104:D107)</f>
        <v>83838</v>
      </c>
      <c r="E19" s="3">
        <f t="shared" si="3"/>
        <v>455594</v>
      </c>
      <c r="F19" s="3">
        <f t="shared" si="3"/>
        <v>0</v>
      </c>
      <c r="G19" s="3">
        <f t="shared" si="3"/>
        <v>-2265</v>
      </c>
      <c r="H19" s="3">
        <f t="shared" si="3"/>
        <v>5424</v>
      </c>
      <c r="I19" s="3">
        <f>I107</f>
        <v>61135</v>
      </c>
      <c r="J19" s="3"/>
      <c r="K19" s="22">
        <v>2017</v>
      </c>
      <c r="L19" s="3"/>
      <c r="M19" s="57"/>
    </row>
    <row r="20" spans="1:16" ht="13" x14ac:dyDescent="0.3">
      <c r="A20" s="22">
        <v>2018</v>
      </c>
      <c r="C20" s="3">
        <f>SUM(C109:C112)</f>
        <v>600123</v>
      </c>
      <c r="D20" s="3">
        <f t="shared" ref="D20:H20" si="4">SUM(D109:D112)</f>
        <v>60521</v>
      </c>
      <c r="E20" s="3">
        <f t="shared" si="4"/>
        <v>659033</v>
      </c>
      <c r="F20" s="3">
        <f t="shared" si="4"/>
        <v>0</v>
      </c>
      <c r="G20" s="3">
        <f t="shared" si="4"/>
        <v>-12458</v>
      </c>
      <c r="H20" s="3">
        <f t="shared" si="4"/>
        <v>13282</v>
      </c>
      <c r="I20" s="3">
        <f>I112</f>
        <v>73593</v>
      </c>
      <c r="J20" s="3"/>
      <c r="K20" s="22">
        <v>2018</v>
      </c>
      <c r="L20" s="3"/>
      <c r="M20" s="57"/>
    </row>
    <row r="21" spans="1:16" ht="13" x14ac:dyDescent="0.3">
      <c r="A21" s="22">
        <v>2019</v>
      </c>
      <c r="C21" s="3">
        <f>SUM(C114:C117)</f>
        <v>187174</v>
      </c>
      <c r="D21" s="3">
        <f t="shared" ref="D21:G21" si="5">SUM(D114:D117)</f>
        <v>89987</v>
      </c>
      <c r="E21" s="3">
        <f t="shared" si="5"/>
        <v>237389</v>
      </c>
      <c r="F21" s="3">
        <f t="shared" si="5"/>
        <v>0</v>
      </c>
      <c r="G21" s="3">
        <f t="shared" si="5"/>
        <v>-15466</v>
      </c>
      <c r="H21" s="3">
        <f>SUM(H114:H117)</f>
        <v>23702</v>
      </c>
      <c r="I21" s="3">
        <f>SUM(I117)</f>
        <v>89059</v>
      </c>
      <c r="J21" s="3"/>
      <c r="K21" s="22">
        <v>2019</v>
      </c>
      <c r="L21" s="3"/>
      <c r="M21" s="57"/>
    </row>
    <row r="22" spans="1:16" ht="13" x14ac:dyDescent="0.3">
      <c r="A22" s="22">
        <v>2020</v>
      </c>
      <c r="C22" s="3">
        <f>SUM(C119:C122)</f>
        <v>110899</v>
      </c>
      <c r="D22" s="3">
        <f t="shared" ref="D22:H22" si="6">SUM(D119:D122)</f>
        <v>0</v>
      </c>
      <c r="E22" s="3">
        <f t="shared" si="6"/>
        <v>54912</v>
      </c>
      <c r="F22" s="3">
        <f t="shared" si="6"/>
        <v>0</v>
      </c>
      <c r="G22" s="3">
        <f t="shared" si="6"/>
        <v>62914</v>
      </c>
      <c r="H22" s="3">
        <f t="shared" si="6"/>
        <v>44159</v>
      </c>
      <c r="I22" s="3">
        <f>SUM(I122)</f>
        <v>26145</v>
      </c>
      <c r="J22" s="3"/>
      <c r="K22" s="22">
        <v>2020</v>
      </c>
      <c r="L22" s="3"/>
      <c r="M22" s="57"/>
    </row>
    <row r="23" spans="1:16" x14ac:dyDescent="0.25">
      <c r="A23" s="23"/>
      <c r="J23" s="3"/>
    </row>
    <row r="24" spans="1:16" ht="13" x14ac:dyDescent="0.3">
      <c r="A24" s="22" t="str">
        <f>'Olieforbrug, TJ'!A24</f>
        <v>Januar - august</v>
      </c>
      <c r="J24" s="3"/>
      <c r="K24" s="22" t="str">
        <f>'Olieforbrug, TJ'!M24</f>
        <v>January -August</v>
      </c>
    </row>
    <row r="25" spans="1:16" ht="13" x14ac:dyDescent="0.3">
      <c r="A25" s="22">
        <f>'Olieforbrug, TJ'!A25</f>
        <v>2005</v>
      </c>
      <c r="B25" s="3"/>
      <c r="C25" s="3">
        <f>SUM(C183:C190)</f>
        <v>99982</v>
      </c>
      <c r="D25" s="3">
        <f t="shared" ref="D25:H25" si="7">SUM(D183:D190)</f>
        <v>61301</v>
      </c>
      <c r="E25" s="3">
        <f t="shared" si="7"/>
        <v>88633</v>
      </c>
      <c r="F25" s="3">
        <f t="shared" si="7"/>
        <v>0</v>
      </c>
      <c r="G25" s="3">
        <f t="shared" si="7"/>
        <v>11847</v>
      </c>
      <c r="H25" s="3">
        <f t="shared" si="7"/>
        <v>86225</v>
      </c>
      <c r="I25" s="3">
        <f>SUM(I190)</f>
        <v>172285</v>
      </c>
      <c r="J25" s="3"/>
      <c r="K25" s="22">
        <f>'Olieforbrug, TJ'!M25</f>
        <v>2005</v>
      </c>
      <c r="L25" s="3"/>
    </row>
    <row r="26" spans="1:16" ht="13" x14ac:dyDescent="0.3">
      <c r="A26" s="22">
        <f>'Olieforbrug, TJ'!A26</f>
        <v>2006</v>
      </c>
      <c r="B26" s="3"/>
      <c r="C26" s="3">
        <f>SUM(C196:C203)</f>
        <v>63403</v>
      </c>
      <c r="D26" s="3">
        <f t="shared" ref="D26:H26" si="8">SUM(D196:D203)</f>
        <v>1888</v>
      </c>
      <c r="E26" s="3">
        <f t="shared" si="8"/>
        <v>62655</v>
      </c>
      <c r="F26" s="3">
        <f t="shared" si="8"/>
        <v>0</v>
      </c>
      <c r="G26" s="3">
        <f t="shared" si="8"/>
        <v>6263</v>
      </c>
      <c r="H26" s="3">
        <f t="shared" si="8"/>
        <v>10424</v>
      </c>
      <c r="I26" s="3">
        <f>SUM(I203)</f>
        <v>178741</v>
      </c>
      <c r="J26" s="3"/>
      <c r="K26" s="22">
        <f>'Olieforbrug, TJ'!M26</f>
        <v>2006</v>
      </c>
      <c r="L26" s="3"/>
    </row>
    <row r="27" spans="1:16" ht="13" x14ac:dyDescent="0.3">
      <c r="A27" s="22">
        <f>'Olieforbrug, TJ'!A27</f>
        <v>2007</v>
      </c>
      <c r="B27" s="3"/>
      <c r="C27" s="3">
        <f>SUM(C209:C216)</f>
        <v>74037</v>
      </c>
      <c r="D27" s="3">
        <f t="shared" ref="D27:H27" si="9">SUM(D209:D216)</f>
        <v>19063</v>
      </c>
      <c r="E27" s="3">
        <f t="shared" si="9"/>
        <v>68128</v>
      </c>
      <c r="F27" s="3">
        <f t="shared" si="9"/>
        <v>0</v>
      </c>
      <c r="G27" s="3">
        <f t="shared" si="9"/>
        <v>-9012</v>
      </c>
      <c r="H27" s="3">
        <f t="shared" si="9"/>
        <v>10101</v>
      </c>
      <c r="I27" s="3">
        <f>SUM(I216)</f>
        <v>186289</v>
      </c>
      <c r="J27" s="3"/>
      <c r="K27" s="22">
        <f>'Olieforbrug, TJ'!M27</f>
        <v>2007</v>
      </c>
      <c r="L27" s="3"/>
    </row>
    <row r="28" spans="1:16" ht="13" x14ac:dyDescent="0.3">
      <c r="A28" s="22">
        <f>'Olieforbrug, TJ'!A28</f>
        <v>2008</v>
      </c>
      <c r="B28" s="3"/>
      <c r="C28" s="3">
        <f>SUM(C222:C229)</f>
        <v>296916</v>
      </c>
      <c r="D28" s="3">
        <f t="shared" ref="D28:H28" si="10">SUM(D222:D229)</f>
        <v>10378</v>
      </c>
      <c r="E28" s="3">
        <f t="shared" si="10"/>
        <v>339193</v>
      </c>
      <c r="F28" s="3">
        <f t="shared" si="10"/>
        <v>0</v>
      </c>
      <c r="G28" s="3">
        <f t="shared" si="10"/>
        <v>4575</v>
      </c>
      <c r="H28" s="3">
        <f t="shared" si="10"/>
        <v>54005</v>
      </c>
      <c r="I28" s="3">
        <f>SUM(I229)</f>
        <v>184531</v>
      </c>
      <c r="J28" s="3"/>
      <c r="K28" s="22">
        <f>'Olieforbrug, TJ'!M28</f>
        <v>2008</v>
      </c>
      <c r="L28" s="3"/>
    </row>
    <row r="29" spans="1:16" ht="13" x14ac:dyDescent="0.3">
      <c r="A29" s="22">
        <f>'Olieforbrug, TJ'!A29</f>
        <v>2009</v>
      </c>
      <c r="B29" s="3"/>
      <c r="C29" s="3">
        <f>SUM(C235:C242)</f>
        <v>95565</v>
      </c>
      <c r="D29" s="3">
        <f t="shared" ref="D29:H29" si="11">SUM(D235:D242)</f>
        <v>5383</v>
      </c>
      <c r="E29" s="3">
        <f t="shared" si="11"/>
        <v>99218</v>
      </c>
      <c r="F29" s="3">
        <f t="shared" si="11"/>
        <v>0</v>
      </c>
      <c r="G29" s="3">
        <f t="shared" si="11"/>
        <v>20354</v>
      </c>
      <c r="H29" s="3">
        <f t="shared" si="11"/>
        <v>15837</v>
      </c>
      <c r="I29" s="3">
        <f>SUM(I242)</f>
        <v>213226</v>
      </c>
      <c r="J29" s="3"/>
      <c r="K29" s="22">
        <f>'Olieforbrug, TJ'!M29</f>
        <v>2009</v>
      </c>
      <c r="L29" s="3"/>
    </row>
    <row r="30" spans="1:16" ht="13" x14ac:dyDescent="0.3">
      <c r="A30" s="22">
        <f>'Olieforbrug, TJ'!A30</f>
        <v>2010</v>
      </c>
      <c r="B30" s="3"/>
      <c r="C30" s="3">
        <f>SUM(C248:C255)</f>
        <v>118213</v>
      </c>
      <c r="D30" s="3">
        <f t="shared" ref="D30:H30" si="12">SUM(D248:D255)</f>
        <v>2590</v>
      </c>
      <c r="E30" s="3">
        <f t="shared" si="12"/>
        <v>40801</v>
      </c>
      <c r="F30" s="3">
        <f t="shared" si="12"/>
        <v>0</v>
      </c>
      <c r="G30" s="3">
        <f t="shared" si="12"/>
        <v>-18659</v>
      </c>
      <c r="H30" s="3">
        <f t="shared" si="12"/>
        <v>42520</v>
      </c>
      <c r="I30" s="3">
        <f>SUM(I255)</f>
        <v>194622</v>
      </c>
      <c r="J30" s="3"/>
      <c r="K30" s="22">
        <f>'Olieforbrug, TJ'!M30</f>
        <v>2010</v>
      </c>
      <c r="L30" s="3"/>
    </row>
    <row r="31" spans="1:16" ht="13" x14ac:dyDescent="0.3">
      <c r="A31" s="22">
        <f>'Olieforbrug, TJ'!A31</f>
        <v>2011</v>
      </c>
      <c r="B31" s="3"/>
      <c r="C31" s="3">
        <f>SUM(C261:C268)</f>
        <v>97638</v>
      </c>
      <c r="D31" s="3">
        <f t="shared" ref="D31:H31" si="13">SUM(D261:D268)</f>
        <v>0</v>
      </c>
      <c r="E31" s="3">
        <f t="shared" si="13"/>
        <v>63395</v>
      </c>
      <c r="F31" s="3">
        <f t="shared" si="13"/>
        <v>0</v>
      </c>
      <c r="G31" s="3">
        <f t="shared" si="13"/>
        <v>12955</v>
      </c>
      <c r="H31" s="3">
        <f t="shared" si="13"/>
        <v>32338</v>
      </c>
      <c r="I31" s="3">
        <f>SUM(I268)</f>
        <v>178920</v>
      </c>
      <c r="J31" s="3"/>
      <c r="K31" s="22">
        <f>'Olieforbrug, TJ'!M31</f>
        <v>2011</v>
      </c>
      <c r="L31" s="3"/>
    </row>
    <row r="32" spans="1:16" ht="13" x14ac:dyDescent="0.3">
      <c r="A32" s="22">
        <f>'Olieforbrug, TJ'!A32</f>
        <v>2012</v>
      </c>
      <c r="B32" s="3"/>
      <c r="C32" s="3">
        <f>SUM(C274:C281)</f>
        <v>95286</v>
      </c>
      <c r="D32" s="3">
        <f t="shared" ref="D32:H32" si="14">SUM(D274:D281)</f>
        <v>346698</v>
      </c>
      <c r="E32" s="3">
        <f t="shared" si="14"/>
        <v>394173</v>
      </c>
      <c r="F32" s="3">
        <f t="shared" si="14"/>
        <v>0</v>
      </c>
      <c r="G32" s="3">
        <f t="shared" si="14"/>
        <v>-4822</v>
      </c>
      <c r="H32" s="3">
        <f t="shared" si="14"/>
        <v>37683</v>
      </c>
      <c r="I32" s="3">
        <f>SUM(I281)</f>
        <v>197405</v>
      </c>
      <c r="J32" s="3"/>
      <c r="K32" s="22">
        <f>'Olieforbrug, TJ'!M32</f>
        <v>2012</v>
      </c>
      <c r="L32" s="3"/>
    </row>
    <row r="33" spans="1:12" ht="13" x14ac:dyDescent="0.3">
      <c r="A33" s="22">
        <f>'Olieforbrug, TJ'!A33</f>
        <v>2013</v>
      </c>
      <c r="B33" s="3"/>
      <c r="C33" s="3">
        <f>SUM(C287:C294)</f>
        <v>195355</v>
      </c>
      <c r="D33" s="3">
        <f t="shared" ref="D33:H33" si="15">SUM(D287:D294)</f>
        <v>353379</v>
      </c>
      <c r="E33" s="3">
        <f t="shared" si="15"/>
        <v>551777</v>
      </c>
      <c r="F33" s="3">
        <f t="shared" si="15"/>
        <v>0</v>
      </c>
      <c r="G33" s="3">
        <f t="shared" si="15"/>
        <v>14971</v>
      </c>
      <c r="H33" s="3">
        <f t="shared" si="15"/>
        <v>44096</v>
      </c>
      <c r="I33" s="3">
        <f>SUM(I294)</f>
        <v>154951</v>
      </c>
      <c r="J33" s="3"/>
      <c r="K33" s="22">
        <f>'Olieforbrug, TJ'!M33</f>
        <v>2013</v>
      </c>
      <c r="L33" s="3"/>
    </row>
    <row r="34" spans="1:12" ht="13" x14ac:dyDescent="0.3">
      <c r="A34" s="22">
        <f>'Olieforbrug, TJ'!A34</f>
        <v>2014</v>
      </c>
      <c r="B34" s="3"/>
      <c r="C34" s="3">
        <f>SUM(C300:C307)</f>
        <v>192086</v>
      </c>
      <c r="D34" s="3">
        <f t="shared" ref="D34:H34" si="16">SUM(D300:D307)</f>
        <v>372303</v>
      </c>
      <c r="E34" s="3">
        <f t="shared" si="16"/>
        <v>528236</v>
      </c>
      <c r="F34" s="3">
        <f t="shared" si="16"/>
        <v>4580</v>
      </c>
      <c r="G34" s="3">
        <f t="shared" si="16"/>
        <v>-98112</v>
      </c>
      <c r="H34" s="3">
        <f t="shared" si="16"/>
        <v>67716</v>
      </c>
      <c r="I34" s="3">
        <f>SUM(I307)</f>
        <v>256653</v>
      </c>
      <c r="J34" s="3"/>
      <c r="K34" s="22">
        <f>'Olieforbrug, TJ'!M34</f>
        <v>2014</v>
      </c>
      <c r="L34" s="3"/>
    </row>
    <row r="35" spans="1:12" ht="13" x14ac:dyDescent="0.3">
      <c r="A35" s="22">
        <f>'Olieforbrug, TJ'!A35</f>
        <v>2015</v>
      </c>
      <c r="B35" s="3"/>
      <c r="C35" s="3">
        <f>SUM(C313:C320)</f>
        <v>136736</v>
      </c>
      <c r="D35" s="3">
        <f t="shared" ref="D35:H35" si="17">SUM(D313:D320)</f>
        <v>112847</v>
      </c>
      <c r="E35" s="3">
        <f t="shared" si="17"/>
        <v>243205</v>
      </c>
      <c r="F35" s="3">
        <f t="shared" si="17"/>
        <v>0</v>
      </c>
      <c r="G35" s="3">
        <f t="shared" si="17"/>
        <v>63965</v>
      </c>
      <c r="H35" s="3">
        <f t="shared" si="17"/>
        <v>30004</v>
      </c>
      <c r="I35" s="3">
        <f>SUM(I320)</f>
        <v>88210</v>
      </c>
      <c r="J35" s="3"/>
      <c r="K35" s="22">
        <f>'Olieforbrug, TJ'!M35</f>
        <v>2015</v>
      </c>
      <c r="L35" s="3"/>
    </row>
    <row r="36" spans="1:12" ht="13" x14ac:dyDescent="0.3">
      <c r="A36" s="22">
        <f>'Olieforbrug, TJ'!A36</f>
        <v>2016</v>
      </c>
      <c r="B36" s="3"/>
      <c r="C36" s="3">
        <f>SUM(C326:C333)</f>
        <v>312519</v>
      </c>
      <c r="D36" s="3">
        <f t="shared" ref="D36:H36" si="18">SUM(D326:D333)</f>
        <v>0</v>
      </c>
      <c r="E36" s="3">
        <f t="shared" si="18"/>
        <v>235160</v>
      </c>
      <c r="F36" s="3">
        <f t="shared" si="18"/>
        <v>0</v>
      </c>
      <c r="G36" s="3">
        <f t="shared" si="18"/>
        <v>58328</v>
      </c>
      <c r="H36" s="3">
        <f t="shared" si="18"/>
        <v>66478</v>
      </c>
      <c r="I36" s="3">
        <f>SUM(I333)</f>
        <v>54045</v>
      </c>
      <c r="J36" s="3"/>
      <c r="K36" s="22">
        <f>'Olieforbrug, TJ'!M36</f>
        <v>2016</v>
      </c>
      <c r="L36" s="3"/>
    </row>
    <row r="37" spans="1:12" ht="13" x14ac:dyDescent="0.3">
      <c r="A37" s="22">
        <f>'Olieforbrug, TJ'!A37</f>
        <v>2017</v>
      </c>
      <c r="B37" s="3"/>
      <c r="C37" s="3">
        <f>SUM(C339:C346)</f>
        <v>270583</v>
      </c>
      <c r="D37" s="3">
        <f t="shared" ref="D37:H37" si="19">SUM(D339:D346)</f>
        <v>83838</v>
      </c>
      <c r="E37" s="3">
        <f t="shared" si="19"/>
        <v>315599</v>
      </c>
      <c r="F37" s="3">
        <f t="shared" si="19"/>
        <v>0</v>
      </c>
      <c r="G37" s="3">
        <f t="shared" si="19"/>
        <v>-5673</v>
      </c>
      <c r="H37" s="3">
        <f t="shared" si="19"/>
        <v>4386</v>
      </c>
      <c r="I37" s="3">
        <f>SUM(I346)</f>
        <v>64543</v>
      </c>
      <c r="J37" s="3"/>
      <c r="K37" s="22">
        <f>'Olieforbrug, TJ'!M37</f>
        <v>2017</v>
      </c>
      <c r="L37" s="3"/>
    </row>
    <row r="38" spans="1:12" ht="13" x14ac:dyDescent="0.3">
      <c r="A38" s="22">
        <f>'Olieforbrug, TJ'!A38</f>
        <v>2018</v>
      </c>
      <c r="B38" s="3"/>
      <c r="C38" s="3">
        <f>SUM(C352:C359)</f>
        <v>424486</v>
      </c>
      <c r="D38" s="3">
        <f t="shared" ref="D38:H38" si="20">SUM(D352:D359)</f>
        <v>0</v>
      </c>
      <c r="E38" s="3">
        <f t="shared" si="20"/>
        <v>396474</v>
      </c>
      <c r="F38" s="3">
        <f t="shared" si="20"/>
        <v>0</v>
      </c>
      <c r="G38" s="3">
        <f t="shared" si="20"/>
        <v>-14144</v>
      </c>
      <c r="H38" s="3">
        <f t="shared" si="20"/>
        <v>10622</v>
      </c>
      <c r="I38" s="3">
        <f>SUM(I359)</f>
        <v>75279</v>
      </c>
      <c r="J38" s="3"/>
      <c r="K38" s="22">
        <f>'Olieforbrug, TJ'!M38</f>
        <v>2018</v>
      </c>
      <c r="L38" s="3"/>
    </row>
    <row r="39" spans="1:12" ht="13" x14ac:dyDescent="0.3">
      <c r="A39" s="22">
        <f>'Olieforbrug, TJ'!A39</f>
        <v>2019</v>
      </c>
      <c r="B39" s="3"/>
      <c r="C39" s="3">
        <f>SUM(C365:C372)</f>
        <v>97781</v>
      </c>
      <c r="D39" s="3">
        <f t="shared" ref="D39:H39" si="21">SUM(D365:D372)</f>
        <v>30233</v>
      </c>
      <c r="E39" s="3">
        <f t="shared" si="21"/>
        <v>164296</v>
      </c>
      <c r="F39" s="3">
        <f t="shared" si="21"/>
        <v>0</v>
      </c>
      <c r="G39" s="3">
        <f t="shared" si="21"/>
        <v>43057</v>
      </c>
      <c r="H39" s="3">
        <f t="shared" si="21"/>
        <v>6542</v>
      </c>
      <c r="I39" s="3">
        <f>SUM(I372)</f>
        <v>30536</v>
      </c>
      <c r="J39" s="3"/>
      <c r="K39" s="22">
        <f>'Olieforbrug, TJ'!M39</f>
        <v>2019</v>
      </c>
      <c r="L39" s="3"/>
    </row>
    <row r="40" spans="1:12" ht="13" x14ac:dyDescent="0.3">
      <c r="A40" s="22">
        <f>'Olieforbrug, TJ'!A40</f>
        <v>2020</v>
      </c>
      <c r="B40" s="3"/>
      <c r="C40" s="3">
        <f>SUM(C378:C385)</f>
        <v>55522</v>
      </c>
      <c r="D40" s="3">
        <f t="shared" ref="D40:H40" si="22">SUM(D378:D385)</f>
        <v>0</v>
      </c>
      <c r="E40" s="3">
        <f t="shared" si="22"/>
        <v>37744</v>
      </c>
      <c r="F40" s="3">
        <f t="shared" si="22"/>
        <v>0</v>
      </c>
      <c r="G40" s="3">
        <f t="shared" si="22"/>
        <v>65854</v>
      </c>
      <c r="H40" s="3">
        <f t="shared" si="22"/>
        <v>27874</v>
      </c>
      <c r="I40" s="3">
        <f>SUM(I385)</f>
        <v>23205</v>
      </c>
      <c r="J40" s="3"/>
      <c r="K40" s="22">
        <f>'Olieforbrug, TJ'!M40</f>
        <v>2020</v>
      </c>
      <c r="L40" s="3"/>
    </row>
    <row r="41" spans="1:12" ht="13" x14ac:dyDescent="0.3">
      <c r="A41" s="22">
        <f>'Olieforbrug, TJ'!A41</f>
        <v>2021</v>
      </c>
      <c r="B41" s="3"/>
      <c r="C41" s="3">
        <f>SUM(C391:C398)</f>
        <v>63070</v>
      </c>
      <c r="D41" s="3">
        <f t="shared" ref="D41:H41" si="23">SUM(D391:D398)</f>
        <v>0</v>
      </c>
      <c r="E41" s="3">
        <f t="shared" si="23"/>
        <v>57815</v>
      </c>
      <c r="F41" s="3">
        <f t="shared" si="23"/>
        <v>0</v>
      </c>
      <c r="G41" s="3">
        <f t="shared" si="23"/>
        <v>2388</v>
      </c>
      <c r="H41" s="3">
        <f t="shared" si="23"/>
        <v>7854</v>
      </c>
      <c r="I41" s="3">
        <f>SUM(I398)</f>
        <v>23757</v>
      </c>
      <c r="J41" s="3"/>
      <c r="K41" s="22">
        <f>'Olieforbrug, TJ'!M41</f>
        <v>2021</v>
      </c>
      <c r="L41" s="3"/>
    </row>
    <row r="42" spans="1:12" ht="13" x14ac:dyDescent="0.3">
      <c r="A42" s="22"/>
      <c r="J42" s="51"/>
      <c r="K42" s="22"/>
    </row>
    <row r="43" spans="1:12" ht="13.5" thickBot="1" x14ac:dyDescent="0.35">
      <c r="A43" s="2"/>
      <c r="C43" s="25"/>
      <c r="D43" s="25"/>
      <c r="E43" s="25"/>
      <c r="F43" s="25"/>
      <c r="G43" s="25"/>
      <c r="H43" s="25"/>
      <c r="I43" s="25"/>
      <c r="J43" s="3"/>
      <c r="K43" s="2"/>
    </row>
    <row r="44" spans="1:12" x14ac:dyDescent="0.25">
      <c r="A44" s="23" t="s">
        <v>40</v>
      </c>
      <c r="C44" s="3">
        <v>13188</v>
      </c>
      <c r="D44" s="3">
        <v>44297</v>
      </c>
      <c r="E44" s="3">
        <v>17897</v>
      </c>
      <c r="F44" s="3">
        <v>0</v>
      </c>
      <c r="G44" s="3">
        <v>1806</v>
      </c>
      <c r="H44" s="3">
        <v>40613</v>
      </c>
      <c r="I44" s="3">
        <v>182326</v>
      </c>
      <c r="J44" s="3"/>
      <c r="K44" s="26" t="s">
        <v>61</v>
      </c>
    </row>
    <row r="45" spans="1:12" x14ac:dyDescent="0.25">
      <c r="A45" s="23" t="s">
        <v>41</v>
      </c>
      <c r="C45" s="3">
        <v>80486</v>
      </c>
      <c r="D45" s="3">
        <v>14705</v>
      </c>
      <c r="E45" s="3">
        <v>53567</v>
      </c>
      <c r="F45" s="3">
        <v>0</v>
      </c>
      <c r="G45" s="3">
        <v>-24265</v>
      </c>
      <c r="H45" s="3">
        <v>19065</v>
      </c>
      <c r="I45" s="3">
        <v>206591</v>
      </c>
      <c r="J45" s="3"/>
      <c r="K45" s="26" t="s">
        <v>62</v>
      </c>
    </row>
    <row r="46" spans="1:12" x14ac:dyDescent="0.25">
      <c r="A46" s="23" t="s">
        <v>42</v>
      </c>
      <c r="C46" s="3">
        <v>12509</v>
      </c>
      <c r="D46" s="3">
        <v>2299</v>
      </c>
      <c r="E46" s="3">
        <v>23406</v>
      </c>
      <c r="F46" s="3">
        <v>0</v>
      </c>
      <c r="G46" s="3">
        <v>28590</v>
      </c>
      <c r="H46" s="3">
        <v>26547</v>
      </c>
      <c r="I46" s="3">
        <v>178001</v>
      </c>
      <c r="J46" s="3"/>
      <c r="K46" s="26" t="s">
        <v>63</v>
      </c>
    </row>
    <row r="47" spans="1:12" x14ac:dyDescent="0.25">
      <c r="A47" s="23" t="s">
        <v>43</v>
      </c>
      <c r="C47" s="3">
        <v>49619</v>
      </c>
      <c r="D47" s="3">
        <v>2957</v>
      </c>
      <c r="E47" s="3">
        <v>38641</v>
      </c>
      <c r="F47" s="3">
        <v>0</v>
      </c>
      <c r="G47" s="3">
        <v>-7003</v>
      </c>
      <c r="H47" s="3">
        <v>11142</v>
      </c>
      <c r="I47" s="3">
        <v>185004</v>
      </c>
      <c r="J47" s="3"/>
      <c r="K47" s="26" t="s">
        <v>64</v>
      </c>
    </row>
    <row r="48" spans="1:12" x14ac:dyDescent="0.25">
      <c r="A48" s="23"/>
      <c r="J48" s="3"/>
    </row>
    <row r="49" spans="1:11" x14ac:dyDescent="0.25">
      <c r="A49" s="23" t="s">
        <v>44</v>
      </c>
      <c r="C49" s="3">
        <v>12337</v>
      </c>
      <c r="D49" s="3">
        <v>0</v>
      </c>
      <c r="E49" s="3">
        <v>31959</v>
      </c>
      <c r="F49" s="3">
        <v>0</v>
      </c>
      <c r="G49" s="3">
        <v>20998</v>
      </c>
      <c r="H49" s="3">
        <v>2537</v>
      </c>
      <c r="I49" s="3">
        <v>164006</v>
      </c>
      <c r="J49" s="3"/>
      <c r="K49" s="26" t="s">
        <v>81</v>
      </c>
    </row>
    <row r="50" spans="1:11" x14ac:dyDescent="0.25">
      <c r="A50" s="23" t="s">
        <v>45</v>
      </c>
      <c r="C50" s="3">
        <v>47499</v>
      </c>
      <c r="D50" s="3">
        <v>1888</v>
      </c>
      <c r="E50" s="3">
        <v>14965</v>
      </c>
      <c r="F50" s="3">
        <v>0</v>
      </c>
      <c r="G50" s="3">
        <v>-34247</v>
      </c>
      <c r="H50" s="3">
        <v>175</v>
      </c>
      <c r="I50" s="3">
        <v>198253</v>
      </c>
      <c r="J50" s="3"/>
      <c r="K50" s="26" t="s">
        <v>82</v>
      </c>
    </row>
    <row r="51" spans="1:11" x14ac:dyDescent="0.25">
      <c r="A51" s="23" t="s">
        <v>46</v>
      </c>
      <c r="C51" s="3">
        <v>14587</v>
      </c>
      <c r="D51" s="3">
        <v>2232</v>
      </c>
      <c r="E51" s="3">
        <v>15731</v>
      </c>
      <c r="F51" s="3">
        <v>0</v>
      </c>
      <c r="G51" s="3">
        <v>6293</v>
      </c>
      <c r="H51" s="3">
        <v>7756</v>
      </c>
      <c r="I51" s="3">
        <v>191960</v>
      </c>
      <c r="J51" s="3"/>
      <c r="K51" s="26" t="s">
        <v>83</v>
      </c>
    </row>
    <row r="52" spans="1:11" x14ac:dyDescent="0.25">
      <c r="A52" s="23" t="s">
        <v>47</v>
      </c>
      <c r="C52" s="3">
        <v>15622</v>
      </c>
      <c r="D52" s="3">
        <v>5039</v>
      </c>
      <c r="E52" s="3">
        <v>31849</v>
      </c>
      <c r="F52" s="3">
        <v>0</v>
      </c>
      <c r="G52" s="3">
        <v>14683</v>
      </c>
      <c r="H52" s="3">
        <v>3715</v>
      </c>
      <c r="I52" s="3">
        <v>177277</v>
      </c>
      <c r="J52" s="3"/>
      <c r="K52" s="26" t="s">
        <v>84</v>
      </c>
    </row>
    <row r="53" spans="1:11" x14ac:dyDescent="0.25">
      <c r="A53" s="23"/>
      <c r="J53" s="3"/>
    </row>
    <row r="54" spans="1:11" x14ac:dyDescent="0.25">
      <c r="A54" s="23" t="s">
        <v>48</v>
      </c>
      <c r="C54" s="3">
        <v>37203</v>
      </c>
      <c r="D54" s="3">
        <v>3653</v>
      </c>
      <c r="E54" s="3">
        <v>26754</v>
      </c>
      <c r="F54" s="3">
        <v>0</v>
      </c>
      <c r="G54" s="3">
        <v>-989</v>
      </c>
      <c r="H54" s="3">
        <v>7224</v>
      </c>
      <c r="I54" s="3">
        <v>178266</v>
      </c>
      <c r="J54" s="3"/>
      <c r="K54" s="26" t="s">
        <v>85</v>
      </c>
    </row>
    <row r="55" spans="1:11" x14ac:dyDescent="0.25">
      <c r="A55" s="23" t="s">
        <v>49</v>
      </c>
      <c r="C55" s="3">
        <v>17403</v>
      </c>
      <c r="D55" s="3">
        <v>2524</v>
      </c>
      <c r="E55" s="3">
        <v>28561</v>
      </c>
      <c r="F55" s="3">
        <v>0</v>
      </c>
      <c r="G55" s="3">
        <v>8705</v>
      </c>
      <c r="H55" s="3">
        <v>83</v>
      </c>
      <c r="I55" s="3">
        <v>169561</v>
      </c>
      <c r="J55" s="3"/>
      <c r="K55" s="26" t="s">
        <v>86</v>
      </c>
    </row>
    <row r="56" spans="1:11" x14ac:dyDescent="0.25">
      <c r="A56" s="23" t="s">
        <v>50</v>
      </c>
      <c r="C56" s="3">
        <v>20075</v>
      </c>
      <c r="D56" s="3">
        <v>12886</v>
      </c>
      <c r="E56" s="3">
        <v>19428</v>
      </c>
      <c r="F56" s="3">
        <v>0</v>
      </c>
      <c r="G56" s="3">
        <v>-9401</v>
      </c>
      <c r="H56" s="3">
        <v>4150</v>
      </c>
      <c r="I56" s="3">
        <v>178962</v>
      </c>
      <c r="J56" s="3"/>
      <c r="K56" s="26" t="s">
        <v>87</v>
      </c>
    </row>
    <row r="57" spans="1:11" x14ac:dyDescent="0.25">
      <c r="A57" s="23" t="s">
        <v>51</v>
      </c>
      <c r="C57" s="3">
        <v>53868</v>
      </c>
      <c r="D57" s="3">
        <v>2641</v>
      </c>
      <c r="E57" s="3">
        <v>38825</v>
      </c>
      <c r="F57" s="3">
        <v>0</v>
      </c>
      <c r="G57" s="3">
        <v>-10144</v>
      </c>
      <c r="H57" s="3">
        <v>7550</v>
      </c>
      <c r="I57" s="3">
        <v>189106</v>
      </c>
      <c r="J57" s="3"/>
      <c r="K57" s="26" t="s">
        <v>88</v>
      </c>
    </row>
    <row r="58" spans="1:11" x14ac:dyDescent="0.25">
      <c r="A58" s="23"/>
      <c r="J58" s="3"/>
    </row>
    <row r="59" spans="1:11" x14ac:dyDescent="0.25">
      <c r="A59" s="23" t="s">
        <v>52</v>
      </c>
      <c r="C59" s="3">
        <v>146722</v>
      </c>
      <c r="D59" s="3">
        <v>2412</v>
      </c>
      <c r="E59" s="3">
        <v>119860</v>
      </c>
      <c r="F59" s="3">
        <v>0</v>
      </c>
      <c r="G59" s="3">
        <v>-40207</v>
      </c>
      <c r="H59" s="3">
        <v>31501</v>
      </c>
      <c r="I59" s="3">
        <v>229313</v>
      </c>
      <c r="J59" s="3"/>
      <c r="K59" s="26" t="s">
        <v>89</v>
      </c>
    </row>
    <row r="60" spans="1:11" x14ac:dyDescent="0.25">
      <c r="A60" s="23" t="s">
        <v>53</v>
      </c>
      <c r="C60" s="3">
        <v>133984</v>
      </c>
      <c r="D60" s="3">
        <v>5976</v>
      </c>
      <c r="E60" s="3">
        <v>179207</v>
      </c>
      <c r="F60" s="3">
        <v>0</v>
      </c>
      <c r="G60" s="3">
        <v>39487</v>
      </c>
      <c r="H60" s="3">
        <v>9723</v>
      </c>
      <c r="I60" s="3">
        <v>189826</v>
      </c>
      <c r="J60" s="3"/>
      <c r="K60" s="26" t="s">
        <v>90</v>
      </c>
    </row>
    <row r="61" spans="1:11" x14ac:dyDescent="0.25">
      <c r="A61" s="23" t="s">
        <v>54</v>
      </c>
      <c r="C61" s="3">
        <v>51345</v>
      </c>
      <c r="D61" s="3">
        <v>1990</v>
      </c>
      <c r="E61" s="3">
        <v>68245</v>
      </c>
      <c r="F61" s="3">
        <v>0</v>
      </c>
      <c r="G61" s="3">
        <v>-1720</v>
      </c>
      <c r="H61" s="3">
        <v>12781</v>
      </c>
      <c r="I61" s="3">
        <v>191546</v>
      </c>
      <c r="J61" s="3"/>
      <c r="K61" s="26" t="s">
        <v>91</v>
      </c>
    </row>
    <row r="62" spans="1:11" x14ac:dyDescent="0.25">
      <c r="A62" s="23" t="s">
        <v>55</v>
      </c>
      <c r="C62" s="3">
        <v>48374</v>
      </c>
      <c r="D62" s="3">
        <v>110021</v>
      </c>
      <c r="E62" s="3">
        <v>113772</v>
      </c>
      <c r="F62" s="3">
        <v>0</v>
      </c>
      <c r="G62" s="3">
        <v>-42034</v>
      </c>
      <c r="H62" s="3">
        <v>16343</v>
      </c>
      <c r="I62" s="3">
        <v>233580</v>
      </c>
      <c r="J62" s="3"/>
      <c r="K62" s="26" t="s">
        <v>92</v>
      </c>
    </row>
    <row r="63" spans="1:11" x14ac:dyDescent="0.25">
      <c r="A63" s="23"/>
      <c r="J63" s="3"/>
    </row>
    <row r="64" spans="1:11" x14ac:dyDescent="0.25">
      <c r="A64" s="23" t="s">
        <v>56</v>
      </c>
      <c r="C64" s="3">
        <v>11382</v>
      </c>
      <c r="D64" s="3">
        <v>1999</v>
      </c>
      <c r="E64" s="3">
        <v>62760</v>
      </c>
      <c r="F64" s="3">
        <v>0</v>
      </c>
      <c r="G64" s="3">
        <v>49942</v>
      </c>
      <c r="H64" s="3">
        <v>3041</v>
      </c>
      <c r="I64" s="3">
        <v>183638</v>
      </c>
      <c r="J64" s="3"/>
      <c r="K64" s="26" t="s">
        <v>93</v>
      </c>
    </row>
    <row r="65" spans="1:11" x14ac:dyDescent="0.25">
      <c r="A65" s="23" t="s">
        <v>57</v>
      </c>
      <c r="C65" s="3">
        <v>48014</v>
      </c>
      <c r="D65" s="3">
        <v>3384</v>
      </c>
      <c r="E65" s="3">
        <v>23445</v>
      </c>
      <c r="F65" s="3">
        <v>0</v>
      </c>
      <c r="G65" s="3">
        <v>-18784</v>
      </c>
      <c r="H65" s="3">
        <v>149</v>
      </c>
      <c r="I65" s="3">
        <v>202422</v>
      </c>
      <c r="J65" s="3"/>
      <c r="K65" s="26" t="s">
        <v>94</v>
      </c>
    </row>
    <row r="66" spans="1:11" x14ac:dyDescent="0.25">
      <c r="A66" s="23" t="s">
        <v>58</v>
      </c>
      <c r="C66" s="3">
        <v>120701</v>
      </c>
      <c r="D66" s="3">
        <v>0</v>
      </c>
      <c r="E66" s="3">
        <v>60994</v>
      </c>
      <c r="F66" s="3">
        <v>0</v>
      </c>
      <c r="G66" s="3">
        <v>-17878</v>
      </c>
      <c r="H66" s="3">
        <v>21964</v>
      </c>
      <c r="I66" s="3">
        <v>220300</v>
      </c>
      <c r="J66" s="3"/>
      <c r="K66" s="26" t="s">
        <v>95</v>
      </c>
    </row>
    <row r="67" spans="1:11" x14ac:dyDescent="0.25">
      <c r="A67" s="23" t="s">
        <v>96</v>
      </c>
      <c r="C67" s="3">
        <v>112194</v>
      </c>
      <c r="D67" s="3">
        <v>0</v>
      </c>
      <c r="E67" s="3">
        <v>139123</v>
      </c>
      <c r="F67" s="3">
        <v>0</v>
      </c>
      <c r="G67" s="3">
        <v>44337</v>
      </c>
      <c r="H67" s="3">
        <v>12894</v>
      </c>
      <c r="I67" s="3">
        <v>175963</v>
      </c>
      <c r="J67" s="3"/>
      <c r="K67" s="26" t="s">
        <v>97</v>
      </c>
    </row>
    <row r="68" spans="1:11" x14ac:dyDescent="0.25">
      <c r="A68" s="23"/>
      <c r="J68" s="3"/>
      <c r="K68" s="26"/>
    </row>
    <row r="69" spans="1:11" x14ac:dyDescent="0.25">
      <c r="A69" s="32" t="s">
        <v>98</v>
      </c>
      <c r="C69" s="3">
        <v>62795</v>
      </c>
      <c r="D69" s="3">
        <v>0</v>
      </c>
      <c r="E69" s="3">
        <v>17084</v>
      </c>
      <c r="F69" s="3">
        <v>0</v>
      </c>
      <c r="G69" s="3">
        <v>-26372</v>
      </c>
      <c r="H69" s="3">
        <v>5324</v>
      </c>
      <c r="I69" s="3">
        <v>202335</v>
      </c>
      <c r="K69" s="26" t="s">
        <v>99</v>
      </c>
    </row>
    <row r="70" spans="1:11" x14ac:dyDescent="0.25">
      <c r="A70" s="32" t="s">
        <v>114</v>
      </c>
      <c r="C70" s="3">
        <v>30856</v>
      </c>
      <c r="D70" s="3">
        <v>754</v>
      </c>
      <c r="E70" s="3">
        <v>17773</v>
      </c>
      <c r="F70" s="3">
        <v>0</v>
      </c>
      <c r="G70" s="3">
        <v>3569</v>
      </c>
      <c r="H70" s="3">
        <v>12597</v>
      </c>
      <c r="I70" s="3">
        <v>198766</v>
      </c>
      <c r="J70" s="3"/>
      <c r="K70" s="26" t="s">
        <v>126</v>
      </c>
    </row>
    <row r="71" spans="1:11" x14ac:dyDescent="0.25">
      <c r="A71" s="32" t="s">
        <v>127</v>
      </c>
      <c r="C71" s="3">
        <v>63352</v>
      </c>
      <c r="D71" s="3">
        <v>4055</v>
      </c>
      <c r="E71" s="3">
        <v>10661</v>
      </c>
      <c r="F71" s="3">
        <v>0</v>
      </c>
      <c r="G71" s="3">
        <v>-32149</v>
      </c>
      <c r="H71" s="3">
        <v>24599</v>
      </c>
      <c r="I71" s="3">
        <v>230915</v>
      </c>
      <c r="J71" s="3"/>
      <c r="K71" s="26" t="s">
        <v>128</v>
      </c>
    </row>
    <row r="72" spans="1:11" x14ac:dyDescent="0.25">
      <c r="A72" s="32" t="s">
        <v>132</v>
      </c>
      <c r="C72" s="3">
        <v>99825</v>
      </c>
      <c r="D72" s="3">
        <v>2083</v>
      </c>
      <c r="E72" s="3">
        <v>52085</v>
      </c>
      <c r="F72" s="3">
        <v>0</v>
      </c>
      <c r="G72" s="3">
        <v>39040</v>
      </c>
      <c r="H72" s="3">
        <v>57671</v>
      </c>
      <c r="I72" s="3">
        <v>191875</v>
      </c>
      <c r="J72" s="3"/>
      <c r="K72" s="26" t="s">
        <v>133</v>
      </c>
    </row>
    <row r="73" spans="1:11" x14ac:dyDescent="0.25">
      <c r="A73" s="32"/>
      <c r="J73" s="3"/>
      <c r="K73" s="26"/>
    </row>
    <row r="74" spans="1:11" x14ac:dyDescent="0.25">
      <c r="A74" s="32" t="s">
        <v>134</v>
      </c>
      <c r="C74" s="3">
        <v>45437</v>
      </c>
      <c r="D74" s="3">
        <v>0</v>
      </c>
      <c r="E74" s="3">
        <v>45873</v>
      </c>
      <c r="F74" s="3">
        <v>0</v>
      </c>
      <c r="G74" s="3">
        <v>23840</v>
      </c>
      <c r="H74" s="3">
        <v>10082</v>
      </c>
      <c r="I74" s="3">
        <v>168035</v>
      </c>
      <c r="J74" s="3"/>
      <c r="K74" s="26" t="s">
        <v>135</v>
      </c>
    </row>
    <row r="75" spans="1:11" x14ac:dyDescent="0.25">
      <c r="A75" s="32" t="s">
        <v>139</v>
      </c>
      <c r="C75" s="3">
        <v>36394</v>
      </c>
      <c r="D75" s="3">
        <v>0</v>
      </c>
      <c r="E75" s="3">
        <v>11751</v>
      </c>
      <c r="F75" s="3">
        <v>0</v>
      </c>
      <c r="G75" s="3">
        <v>-8375</v>
      </c>
      <c r="H75" s="3">
        <v>16268</v>
      </c>
      <c r="I75" s="3">
        <v>176410</v>
      </c>
      <c r="J75" s="3"/>
      <c r="K75" s="26" t="s">
        <v>140</v>
      </c>
    </row>
    <row r="76" spans="1:11" x14ac:dyDescent="0.25">
      <c r="A76" s="32" t="s">
        <v>141</v>
      </c>
      <c r="C76" s="3">
        <v>41201</v>
      </c>
      <c r="D76" s="3">
        <v>0</v>
      </c>
      <c r="E76" s="3">
        <v>18440</v>
      </c>
      <c r="F76" s="3">
        <v>0</v>
      </c>
      <c r="G76" s="3">
        <v>-10287</v>
      </c>
      <c r="H76" s="3">
        <v>6115</v>
      </c>
      <c r="I76" s="3">
        <v>186697</v>
      </c>
      <c r="J76" s="3"/>
      <c r="K76" s="26" t="s">
        <v>142</v>
      </c>
    </row>
    <row r="77" spans="1:11" x14ac:dyDescent="0.25">
      <c r="A77" s="32" t="s">
        <v>151</v>
      </c>
      <c r="C77" s="3">
        <v>110575</v>
      </c>
      <c r="D77" s="3">
        <v>0</v>
      </c>
      <c r="E77" s="3">
        <v>80841</v>
      </c>
      <c r="F77" s="3">
        <v>0</v>
      </c>
      <c r="G77" s="3">
        <v>-5886</v>
      </c>
      <c r="H77" s="3">
        <v>18877</v>
      </c>
      <c r="I77" s="3">
        <v>192583</v>
      </c>
      <c r="J77" s="3"/>
      <c r="K77" s="26" t="s">
        <v>152</v>
      </c>
    </row>
    <row r="78" spans="1:11" x14ac:dyDescent="0.25">
      <c r="A78" s="32"/>
      <c r="J78" s="3"/>
      <c r="K78" s="26"/>
    </row>
    <row r="79" spans="1:11" x14ac:dyDescent="0.25">
      <c r="A79" s="32" t="s">
        <v>156</v>
      </c>
      <c r="C79" s="3">
        <v>20470</v>
      </c>
      <c r="D79" s="3">
        <v>89689</v>
      </c>
      <c r="E79" s="3">
        <v>76747</v>
      </c>
      <c r="F79" s="3">
        <v>0</v>
      </c>
      <c r="G79" s="3">
        <v>-17098</v>
      </c>
      <c r="H79" s="3">
        <v>26936</v>
      </c>
      <c r="I79" s="3">
        <v>209681</v>
      </c>
      <c r="J79" s="3"/>
      <c r="K79" s="26" t="s">
        <v>157</v>
      </c>
    </row>
    <row r="80" spans="1:11" x14ac:dyDescent="0.25">
      <c r="A80" s="32" t="s">
        <v>159</v>
      </c>
      <c r="C80" s="3">
        <v>49127</v>
      </c>
      <c r="D80" s="3">
        <v>199670</v>
      </c>
      <c r="E80" s="3">
        <v>175706</v>
      </c>
      <c r="F80" s="3">
        <v>0</v>
      </c>
      <c r="G80" s="3">
        <v>-53817</v>
      </c>
      <c r="H80" s="3">
        <v>3424</v>
      </c>
      <c r="I80" s="3">
        <v>263498</v>
      </c>
      <c r="J80" s="3"/>
      <c r="K80" s="26" t="s">
        <v>160</v>
      </c>
    </row>
    <row r="81" spans="1:14" x14ac:dyDescent="0.25">
      <c r="A81" s="32" t="s">
        <v>161</v>
      </c>
      <c r="C81" s="3">
        <v>62711</v>
      </c>
      <c r="D81" s="3">
        <v>124984</v>
      </c>
      <c r="E81" s="3">
        <v>229224</v>
      </c>
      <c r="F81" s="3">
        <v>0</v>
      </c>
      <c r="G81" s="3">
        <v>48930</v>
      </c>
      <c r="H81" s="3">
        <v>7323</v>
      </c>
      <c r="I81" s="3">
        <v>214568</v>
      </c>
      <c r="J81" s="3"/>
      <c r="K81" s="26" t="s">
        <v>162</v>
      </c>
    </row>
    <row r="82" spans="1:14" x14ac:dyDescent="0.25">
      <c r="A82" s="32" t="s">
        <v>163</v>
      </c>
      <c r="C82" s="3">
        <v>47680</v>
      </c>
      <c r="D82" s="3">
        <v>219379</v>
      </c>
      <c r="E82" s="3">
        <v>240815</v>
      </c>
      <c r="F82" s="3">
        <v>0</v>
      </c>
      <c r="G82" s="3">
        <v>-16861</v>
      </c>
      <c r="H82" s="3">
        <v>9460</v>
      </c>
      <c r="I82" s="3">
        <v>231429</v>
      </c>
      <c r="J82" s="3"/>
      <c r="K82" s="26" t="s">
        <v>164</v>
      </c>
    </row>
    <row r="83" spans="1:14" x14ac:dyDescent="0.25">
      <c r="A83" s="32"/>
      <c r="J83" s="3"/>
      <c r="K83" s="26"/>
    </row>
    <row r="84" spans="1:14" x14ac:dyDescent="0.25">
      <c r="A84" s="32" t="s">
        <v>165</v>
      </c>
      <c r="C84" s="3">
        <v>117379</v>
      </c>
      <c r="D84" s="3">
        <v>220485</v>
      </c>
      <c r="E84" s="3">
        <v>243432</v>
      </c>
      <c r="F84" s="3">
        <v>0</v>
      </c>
      <c r="G84" s="3">
        <v>-69027</v>
      </c>
      <c r="H84" s="3">
        <v>2129</v>
      </c>
      <c r="I84" s="3">
        <v>300456</v>
      </c>
      <c r="J84" s="3"/>
      <c r="K84" s="26" t="s">
        <v>166</v>
      </c>
    </row>
    <row r="85" spans="1:14" x14ac:dyDescent="0.25">
      <c r="A85" s="32" t="s">
        <v>167</v>
      </c>
      <c r="C85" s="3">
        <v>68958</v>
      </c>
      <c r="D85" s="3">
        <v>84753</v>
      </c>
      <c r="E85" s="3">
        <v>241581</v>
      </c>
      <c r="F85" s="3">
        <v>0</v>
      </c>
      <c r="G85" s="3">
        <v>51078</v>
      </c>
      <c r="H85" s="3">
        <v>25326</v>
      </c>
      <c r="I85" s="3">
        <v>187871</v>
      </c>
      <c r="J85" s="3"/>
      <c r="K85" s="26" t="s">
        <v>168</v>
      </c>
    </row>
    <row r="86" spans="1:14" x14ac:dyDescent="0.25">
      <c r="A86" s="32" t="s">
        <v>169</v>
      </c>
      <c r="C86" s="3">
        <v>32544</v>
      </c>
      <c r="D86" s="3">
        <v>48141</v>
      </c>
      <c r="E86" s="3">
        <v>67639</v>
      </c>
      <c r="F86" s="3">
        <v>0</v>
      </c>
      <c r="G86" s="3">
        <v>10879</v>
      </c>
      <c r="H86" s="3">
        <v>17253</v>
      </c>
      <c r="I86" s="3">
        <v>176992</v>
      </c>
      <c r="J86" s="3"/>
      <c r="K86" s="26" t="s">
        <v>170</v>
      </c>
    </row>
    <row r="87" spans="1:14" x14ac:dyDescent="0.25">
      <c r="A87" s="32" t="s">
        <v>171</v>
      </c>
      <c r="C87" s="3">
        <v>20052</v>
      </c>
      <c r="D87" s="3">
        <v>7531</v>
      </c>
      <c r="E87" s="3">
        <v>18325</v>
      </c>
      <c r="F87" s="3">
        <v>0</v>
      </c>
      <c r="G87" s="3">
        <v>18451</v>
      </c>
      <c r="H87" s="3">
        <v>20014</v>
      </c>
      <c r="I87" s="3">
        <v>158541</v>
      </c>
      <c r="J87" s="3"/>
      <c r="K87" s="26" t="s">
        <v>172</v>
      </c>
    </row>
    <row r="88" spans="1:14" x14ac:dyDescent="0.25">
      <c r="A88" s="32"/>
      <c r="J88" s="3"/>
      <c r="M88" s="26"/>
    </row>
    <row r="89" spans="1:14" x14ac:dyDescent="0.25">
      <c r="A89" s="32" t="s">
        <v>173</v>
      </c>
      <c r="C89" s="3">
        <f>SUM(C300:C302)</f>
        <v>142736</v>
      </c>
      <c r="D89" s="3">
        <f t="shared" ref="D89:H89" si="24">SUM(D300:D302)</f>
        <v>163066</v>
      </c>
      <c r="E89" s="3">
        <f t="shared" si="24"/>
        <v>353166</v>
      </c>
      <c r="F89" s="3">
        <f t="shared" si="24"/>
        <v>4580</v>
      </c>
      <c r="G89" s="3">
        <f t="shared" si="24"/>
        <v>-66632</v>
      </c>
      <c r="H89" s="3">
        <f t="shared" si="24"/>
        <v>16299</v>
      </c>
      <c r="I89" s="3">
        <f>I302</f>
        <v>225173</v>
      </c>
      <c r="J89" s="3"/>
      <c r="K89" s="26" t="s">
        <v>174</v>
      </c>
    </row>
    <row r="90" spans="1:14" x14ac:dyDescent="0.25">
      <c r="A90" s="32" t="s">
        <v>175</v>
      </c>
      <c r="C90" s="3">
        <f>SUM(C303:C305)</f>
        <v>25429</v>
      </c>
      <c r="D90" s="3">
        <f t="shared" ref="D90:H90" si="25">SUM(D303:D305)</f>
        <v>149911</v>
      </c>
      <c r="E90" s="3">
        <f t="shared" si="25"/>
        <v>163135</v>
      </c>
      <c r="F90" s="3">
        <f t="shared" si="25"/>
        <v>0</v>
      </c>
      <c r="G90" s="3">
        <f t="shared" si="25"/>
        <v>33156</v>
      </c>
      <c r="H90" s="3">
        <f t="shared" si="25"/>
        <v>49220</v>
      </c>
      <c r="I90" s="3">
        <f>I305</f>
        <v>192017</v>
      </c>
      <c r="J90" s="3"/>
      <c r="K90" s="26" t="s">
        <v>176</v>
      </c>
      <c r="M90" s="3"/>
      <c r="N90" s="26"/>
    </row>
    <row r="91" spans="1:14" x14ac:dyDescent="0.25">
      <c r="A91" s="32" t="s">
        <v>177</v>
      </c>
      <c r="C91" s="3">
        <f>SUM(C306:C308)</f>
        <v>52363</v>
      </c>
      <c r="D91" s="3">
        <f t="shared" ref="D91:H91" si="26">SUM(D306:D308)</f>
        <v>71539</v>
      </c>
      <c r="E91" s="3">
        <f t="shared" si="26"/>
        <v>46716</v>
      </c>
      <c r="F91" s="3">
        <f t="shared" si="26"/>
        <v>0</v>
      </c>
      <c r="G91" s="3">
        <f t="shared" si="26"/>
        <v>-66794</v>
      </c>
      <c r="H91" s="3">
        <f t="shared" si="26"/>
        <v>2395</v>
      </c>
      <c r="I91" s="3">
        <f>I308</f>
        <v>258811</v>
      </c>
      <c r="J91" s="3"/>
      <c r="K91" s="26" t="s">
        <v>178</v>
      </c>
      <c r="M91" s="3"/>
      <c r="N91" s="26"/>
    </row>
    <row r="92" spans="1:14" x14ac:dyDescent="0.25">
      <c r="A92" s="32" t="s">
        <v>179</v>
      </c>
      <c r="C92" s="3">
        <f>SUM(C309:C311)</f>
        <v>113896</v>
      </c>
      <c r="D92" s="3">
        <f t="shared" ref="D92:H92" si="27">SUM(D309:D311)</f>
        <v>131675</v>
      </c>
      <c r="E92" s="3">
        <f t="shared" si="27"/>
        <v>248606</v>
      </c>
      <c r="F92" s="3">
        <f t="shared" si="27"/>
        <v>0</v>
      </c>
      <c r="G92" s="3">
        <f t="shared" si="27"/>
        <v>106636</v>
      </c>
      <c r="H92" s="3">
        <f t="shared" si="27"/>
        <v>29371</v>
      </c>
      <c r="I92" s="3">
        <f>I311</f>
        <v>152175</v>
      </c>
      <c r="J92" s="3"/>
      <c r="K92" s="26" t="s">
        <v>180</v>
      </c>
      <c r="L92" s="3"/>
      <c r="M92" s="3"/>
      <c r="N92" s="26"/>
    </row>
    <row r="93" spans="1:14" x14ac:dyDescent="0.25">
      <c r="A93" s="32"/>
      <c r="J93" s="3"/>
      <c r="K93" s="26"/>
      <c r="L93" s="3"/>
      <c r="M93" s="3"/>
      <c r="N93" s="26"/>
    </row>
    <row r="94" spans="1:14" s="57" customFormat="1" x14ac:dyDescent="0.25">
      <c r="A94" s="32" t="s">
        <v>181</v>
      </c>
      <c r="C94" s="3">
        <f>SUM(C313:C315)</f>
        <v>45016</v>
      </c>
      <c r="D94" s="3">
        <f t="shared" ref="D94:G94" si="28">SUM(D313:D315)</f>
        <v>112847</v>
      </c>
      <c r="E94" s="3">
        <f t="shared" si="28"/>
        <v>100048</v>
      </c>
      <c r="F94" s="3">
        <f t="shared" si="28"/>
        <v>0</v>
      </c>
      <c r="G94" s="3">
        <f t="shared" si="28"/>
        <v>-54552</v>
      </c>
      <c r="H94" s="3">
        <f>SUM(H313:H315)</f>
        <v>8765</v>
      </c>
      <c r="I94" s="3">
        <f>I315</f>
        <v>206727</v>
      </c>
      <c r="J94" s="65"/>
      <c r="K94" s="26" t="s">
        <v>185</v>
      </c>
      <c r="L94" s="65"/>
      <c r="M94" s="65"/>
    </row>
    <row r="95" spans="1:14" s="57" customFormat="1" x14ac:dyDescent="0.25">
      <c r="A95" s="32" t="s">
        <v>182</v>
      </c>
      <c r="C95" s="3">
        <f>SUM(C316:C318)</f>
        <v>62186</v>
      </c>
      <c r="D95" s="3">
        <f t="shared" ref="D95:H95" si="29">SUM(D316:D318)</f>
        <v>0</v>
      </c>
      <c r="E95" s="3">
        <f t="shared" si="29"/>
        <v>105990</v>
      </c>
      <c r="F95" s="3">
        <f t="shared" si="29"/>
        <v>0</v>
      </c>
      <c r="G95" s="3">
        <f t="shared" si="29"/>
        <v>85301</v>
      </c>
      <c r="H95" s="3">
        <f t="shared" si="29"/>
        <v>15191</v>
      </c>
      <c r="I95" s="3">
        <f>I318</f>
        <v>121426</v>
      </c>
      <c r="J95" s="65"/>
      <c r="K95" s="26" t="s">
        <v>186</v>
      </c>
      <c r="L95" s="65"/>
      <c r="M95" s="65"/>
    </row>
    <row r="96" spans="1:14" s="57" customFormat="1" x14ac:dyDescent="0.25">
      <c r="A96" s="32" t="s">
        <v>183</v>
      </c>
      <c r="C96" s="3">
        <f>SUM(C319:C321)</f>
        <v>76662</v>
      </c>
      <c r="D96" s="3">
        <f t="shared" ref="D96:H96" si="30">SUM(D319:D321)</f>
        <v>0</v>
      </c>
      <c r="E96" s="3">
        <f t="shared" si="30"/>
        <v>68671</v>
      </c>
      <c r="F96" s="3">
        <f t="shared" si="30"/>
        <v>0</v>
      </c>
      <c r="G96" s="3">
        <f t="shared" si="30"/>
        <v>20296</v>
      </c>
      <c r="H96" s="3">
        <f t="shared" si="30"/>
        <v>10283</v>
      </c>
      <c r="I96" s="3">
        <f>I321</f>
        <v>101130</v>
      </c>
      <c r="J96" s="65"/>
      <c r="K96" s="26" t="s">
        <v>187</v>
      </c>
      <c r="L96" s="65"/>
      <c r="M96" s="65"/>
    </row>
    <row r="97" spans="1:13" s="57" customFormat="1" x14ac:dyDescent="0.25">
      <c r="A97" s="32" t="s">
        <v>184</v>
      </c>
      <c r="C97" s="3">
        <f>SUM(C322:C324)</f>
        <v>78592</v>
      </c>
      <c r="D97" s="3">
        <f t="shared" ref="D97:H97" si="31">SUM(D322:D324)</f>
        <v>0</v>
      </c>
      <c r="E97" s="3">
        <f t="shared" si="31"/>
        <v>53698</v>
      </c>
      <c r="F97" s="3">
        <f t="shared" si="31"/>
        <v>0</v>
      </c>
      <c r="G97" s="3">
        <f t="shared" si="31"/>
        <v>-11243</v>
      </c>
      <c r="H97" s="3">
        <f t="shared" si="31"/>
        <v>14956</v>
      </c>
      <c r="I97" s="3">
        <f>I324</f>
        <v>112373</v>
      </c>
      <c r="J97" s="65"/>
      <c r="K97" s="26" t="s">
        <v>188</v>
      </c>
      <c r="L97" s="65"/>
      <c r="M97" s="65"/>
    </row>
    <row r="98" spans="1:13" s="57" customFormat="1" x14ac:dyDescent="0.25">
      <c r="A98" s="32"/>
      <c r="C98" s="3"/>
      <c r="D98" s="3"/>
      <c r="E98" s="3"/>
      <c r="F98" s="3"/>
      <c r="G98" s="3"/>
      <c r="H98" s="3"/>
      <c r="I98" s="3"/>
      <c r="J98" s="65"/>
      <c r="K98" s="26"/>
      <c r="L98" s="65"/>
      <c r="M98" s="65"/>
    </row>
    <row r="99" spans="1:13" s="57" customFormat="1" x14ac:dyDescent="0.25">
      <c r="A99" s="32" t="s">
        <v>193</v>
      </c>
      <c r="C99" s="3">
        <f>SUM(C326:C328)</f>
        <v>65512</v>
      </c>
      <c r="D99" s="3">
        <f t="shared" ref="D99:H99" si="32">SUM(D326:D328)</f>
        <v>0</v>
      </c>
      <c r="E99" s="3">
        <f t="shared" si="32"/>
        <v>64832</v>
      </c>
      <c r="F99" s="3">
        <f t="shared" si="32"/>
        <v>0</v>
      </c>
      <c r="G99" s="3">
        <f t="shared" si="32"/>
        <v>16693</v>
      </c>
      <c r="H99" s="3">
        <f t="shared" si="32"/>
        <v>16846</v>
      </c>
      <c r="I99" s="3">
        <f>I328</f>
        <v>95680</v>
      </c>
      <c r="J99" s="65"/>
      <c r="K99" s="26" t="s">
        <v>189</v>
      </c>
      <c r="L99" s="65"/>
      <c r="M99" s="65"/>
    </row>
    <row r="100" spans="1:13" s="57" customFormat="1" x14ac:dyDescent="0.25">
      <c r="A100" s="32" t="s">
        <v>194</v>
      </c>
      <c r="C100" s="3">
        <f>SUM(C329:C331)</f>
        <v>139779</v>
      </c>
      <c r="D100" s="3">
        <f t="shared" ref="D100:H100" si="33">SUM(D329:D331)</f>
        <v>0</v>
      </c>
      <c r="E100" s="3">
        <f t="shared" si="33"/>
        <v>62590</v>
      </c>
      <c r="F100" s="3">
        <f t="shared" si="33"/>
        <v>0</v>
      </c>
      <c r="G100" s="3">
        <f t="shared" si="33"/>
        <v>-32753</v>
      </c>
      <c r="H100" s="3">
        <f t="shared" si="33"/>
        <v>6851</v>
      </c>
      <c r="I100" s="3">
        <f>I331</f>
        <v>128433</v>
      </c>
      <c r="J100" s="65"/>
      <c r="K100" s="26" t="s">
        <v>190</v>
      </c>
      <c r="L100" s="65"/>
      <c r="M100" s="65"/>
    </row>
    <row r="101" spans="1:13" s="57" customFormat="1" x14ac:dyDescent="0.25">
      <c r="A101" s="32" t="s">
        <v>195</v>
      </c>
      <c r="C101" s="3">
        <f>SUM(C332:C334)</f>
        <v>166804</v>
      </c>
      <c r="D101" s="3">
        <f t="shared" ref="D101:H101" si="34">SUM(D332:D334)</f>
        <v>0</v>
      </c>
      <c r="E101" s="3">
        <f t="shared" si="34"/>
        <v>164505</v>
      </c>
      <c r="F101" s="3">
        <f t="shared" si="34"/>
        <v>0</v>
      </c>
      <c r="G101" s="3">
        <f t="shared" si="34"/>
        <v>75941</v>
      </c>
      <c r="H101" s="3">
        <f t="shared" si="34"/>
        <v>45910</v>
      </c>
      <c r="I101" s="3">
        <f>I334</f>
        <v>52492</v>
      </c>
      <c r="J101" s="65"/>
      <c r="K101" s="26" t="s">
        <v>191</v>
      </c>
      <c r="L101" s="65"/>
      <c r="M101" s="65"/>
    </row>
    <row r="102" spans="1:13" s="57" customFormat="1" x14ac:dyDescent="0.25">
      <c r="A102" s="32" t="s">
        <v>196</v>
      </c>
      <c r="C102" s="3">
        <f>SUM(C335:C337)</f>
        <v>158944</v>
      </c>
      <c r="D102" s="3">
        <f t="shared" ref="D102:H102" si="35">SUM(D335:D337)</f>
        <v>0</v>
      </c>
      <c r="E102" s="3">
        <f t="shared" si="35"/>
        <v>115204</v>
      </c>
      <c r="F102" s="3">
        <f t="shared" si="35"/>
        <v>0</v>
      </c>
      <c r="G102" s="3">
        <f t="shared" si="35"/>
        <v>-6378</v>
      </c>
      <c r="H102" s="3">
        <f t="shared" si="35"/>
        <v>19874</v>
      </c>
      <c r="I102" s="3">
        <f>I337</f>
        <v>58870</v>
      </c>
      <c r="J102" s="65"/>
      <c r="K102" s="26" t="s">
        <v>192</v>
      </c>
      <c r="L102" s="65"/>
      <c r="M102" s="65"/>
    </row>
    <row r="103" spans="1:13" s="57" customFormat="1" x14ac:dyDescent="0.25">
      <c r="C103" s="3"/>
      <c r="D103" s="3"/>
      <c r="E103" s="3"/>
      <c r="F103" s="3"/>
      <c r="G103" s="3"/>
      <c r="H103" s="3"/>
      <c r="I103" s="3"/>
      <c r="J103" s="65"/>
      <c r="K103" s="26"/>
      <c r="L103" s="65"/>
      <c r="M103" s="65"/>
    </row>
    <row r="104" spans="1:13" s="57" customFormat="1" x14ac:dyDescent="0.25">
      <c r="A104" s="32" t="s">
        <v>198</v>
      </c>
      <c r="C104" s="3">
        <f>SUM(C339:C341)</f>
        <v>65950</v>
      </c>
      <c r="D104" s="3">
        <f t="shared" ref="D104:H104" si="36">SUM(D339:D341)</f>
        <v>32570</v>
      </c>
      <c r="E104" s="3">
        <f t="shared" si="36"/>
        <v>52806</v>
      </c>
      <c r="F104" s="3">
        <f t="shared" si="36"/>
        <v>0</v>
      </c>
      <c r="G104" s="3">
        <f t="shared" si="36"/>
        <v>-13165</v>
      </c>
      <c r="H104" s="3">
        <f t="shared" si="36"/>
        <v>3112</v>
      </c>
      <c r="I104" s="3">
        <f>I341</f>
        <v>72035</v>
      </c>
      <c r="J104" s="65"/>
      <c r="K104" s="26" t="s">
        <v>202</v>
      </c>
      <c r="L104" s="65"/>
      <c r="M104" s="65"/>
    </row>
    <row r="105" spans="1:13" s="57" customFormat="1" x14ac:dyDescent="0.25">
      <c r="A105" s="32" t="s">
        <v>199</v>
      </c>
      <c r="C105" s="3">
        <f t="shared" ref="C105:H105" si="37">SUM(C342:C344)</f>
        <v>48791</v>
      </c>
      <c r="D105" s="3">
        <f t="shared" si="37"/>
        <v>51268</v>
      </c>
      <c r="E105" s="3">
        <f t="shared" si="37"/>
        <v>127693</v>
      </c>
      <c r="F105" s="3">
        <f t="shared" si="37"/>
        <v>0</v>
      </c>
      <c r="G105" s="3">
        <f t="shared" si="37"/>
        <v>24871</v>
      </c>
      <c r="H105" s="3">
        <f t="shared" si="37"/>
        <v>563</v>
      </c>
      <c r="I105" s="3">
        <f>I344</f>
        <v>47164</v>
      </c>
      <c r="J105" s="65"/>
      <c r="K105" s="26" t="s">
        <v>203</v>
      </c>
      <c r="L105" s="65"/>
      <c r="M105" s="65"/>
    </row>
    <row r="106" spans="1:13" s="57" customFormat="1" x14ac:dyDescent="0.25">
      <c r="A106" s="32" t="s">
        <v>200</v>
      </c>
      <c r="C106" s="3">
        <f>SUM(C345:C347)</f>
        <v>238854</v>
      </c>
      <c r="D106" s="3">
        <f>SUM(D345:D347)</f>
        <v>0</v>
      </c>
      <c r="E106" s="3">
        <f t="shared" ref="E106:H106" si="38">SUM(E345:E347)</f>
        <v>174715</v>
      </c>
      <c r="F106" s="3">
        <f t="shared" si="38"/>
        <v>0</v>
      </c>
      <c r="G106" s="3">
        <f t="shared" si="38"/>
        <v>-59114</v>
      </c>
      <c r="H106" s="3">
        <f t="shared" si="38"/>
        <v>1652</v>
      </c>
      <c r="I106" s="3">
        <f>I347</f>
        <v>106278</v>
      </c>
      <c r="J106" s="65"/>
      <c r="K106" s="26" t="s">
        <v>204</v>
      </c>
      <c r="L106" s="65"/>
      <c r="M106" s="65"/>
    </row>
    <row r="107" spans="1:13" s="57" customFormat="1" x14ac:dyDescent="0.25">
      <c r="A107" s="32" t="s">
        <v>201</v>
      </c>
      <c r="C107" s="3">
        <f t="shared" ref="C107:H107" si="39">SUM(C348:C350)</f>
        <v>58138</v>
      </c>
      <c r="D107" s="3">
        <f t="shared" si="39"/>
        <v>0</v>
      </c>
      <c r="E107" s="3">
        <f t="shared" si="39"/>
        <v>100380</v>
      </c>
      <c r="F107" s="3">
        <f t="shared" si="39"/>
        <v>0</v>
      </c>
      <c r="G107" s="3">
        <f t="shared" si="39"/>
        <v>45143</v>
      </c>
      <c r="H107" s="3">
        <f t="shared" si="39"/>
        <v>97</v>
      </c>
      <c r="I107" s="3">
        <f>I350</f>
        <v>61135</v>
      </c>
      <c r="J107" s="65"/>
      <c r="K107" s="26" t="s">
        <v>205</v>
      </c>
      <c r="L107" s="65"/>
      <c r="M107" s="65"/>
    </row>
    <row r="108" spans="1:13" x14ac:dyDescent="0.25">
      <c r="A108" s="32"/>
      <c r="J108" s="3"/>
      <c r="K108" s="26"/>
    </row>
    <row r="109" spans="1:13" s="57" customFormat="1" x14ac:dyDescent="0.25">
      <c r="A109" s="32" t="str">
        <f>'Olieforbrug, TJ'!A109</f>
        <v>1. kvartal 2018</v>
      </c>
      <c r="C109" s="3">
        <f t="shared" ref="C109:H109" si="40">SUM(C352:C354)</f>
        <v>99161</v>
      </c>
      <c r="D109" s="3">
        <f t="shared" si="40"/>
        <v>0</v>
      </c>
      <c r="E109" s="3">
        <f t="shared" si="40"/>
        <v>68641</v>
      </c>
      <c r="F109" s="3">
        <f t="shared" si="40"/>
        <v>0</v>
      </c>
      <c r="G109" s="3">
        <f>SUM(G352:G354)</f>
        <v>-22208</v>
      </c>
      <c r="H109" s="3">
        <f t="shared" si="40"/>
        <v>7835</v>
      </c>
      <c r="I109" s="3">
        <f>SUM(I354)</f>
        <v>83343</v>
      </c>
      <c r="J109" s="3"/>
      <c r="K109" s="26" t="s">
        <v>210</v>
      </c>
      <c r="L109" s="3"/>
      <c r="M109" s="65"/>
    </row>
    <row r="110" spans="1:13" s="57" customFormat="1" x14ac:dyDescent="0.25">
      <c r="A110" s="32" t="str">
        <f>'Olieforbrug, TJ'!A110</f>
        <v>2. kvartal 2018</v>
      </c>
      <c r="C110" s="3">
        <f>SUM(C355:C357)</f>
        <v>184556</v>
      </c>
      <c r="D110" s="3">
        <f t="shared" ref="D110:H110" si="41">SUM(D355:D357)</f>
        <v>0</v>
      </c>
      <c r="E110" s="3">
        <f t="shared" si="41"/>
        <v>165978</v>
      </c>
      <c r="F110" s="3">
        <f t="shared" si="41"/>
        <v>0</v>
      </c>
      <c r="G110" s="3">
        <f>SUM(G355:G357)</f>
        <v>-15944</v>
      </c>
      <c r="H110" s="3">
        <f t="shared" si="41"/>
        <v>2677</v>
      </c>
      <c r="I110" s="3">
        <f>I357</f>
        <v>99287</v>
      </c>
      <c r="J110" s="3"/>
      <c r="K110" s="26" t="s">
        <v>211</v>
      </c>
      <c r="L110" s="3"/>
      <c r="M110" s="65"/>
    </row>
    <row r="111" spans="1:13" s="57" customFormat="1" x14ac:dyDescent="0.25">
      <c r="A111" s="32" t="str">
        <f>'Olieforbrug, TJ'!A111</f>
        <v>3. kvartal 2018</v>
      </c>
      <c r="C111" s="3">
        <f>SUM(C358:C360)</f>
        <v>214287</v>
      </c>
      <c r="D111" s="3">
        <f t="shared" ref="D111:H111" si="42">SUM(D358:D360)</f>
        <v>30327</v>
      </c>
      <c r="E111" s="3">
        <f t="shared" si="42"/>
        <v>290548</v>
      </c>
      <c r="F111" s="3">
        <f t="shared" si="42"/>
        <v>0</v>
      </c>
      <c r="G111" s="3">
        <f t="shared" si="42"/>
        <v>51006</v>
      </c>
      <c r="H111" s="3">
        <f t="shared" si="42"/>
        <v>595</v>
      </c>
      <c r="I111" s="3">
        <f>I360</f>
        <v>48281</v>
      </c>
      <c r="J111" s="3"/>
      <c r="K111" s="26" t="s">
        <v>212</v>
      </c>
      <c r="L111" s="3"/>
      <c r="M111" s="65"/>
    </row>
    <row r="112" spans="1:13" s="57" customFormat="1" x14ac:dyDescent="0.25">
      <c r="A112" s="32" t="str">
        <f>'Olieforbrug, TJ'!A112</f>
        <v>4. kvartal 2018</v>
      </c>
      <c r="C112" s="3">
        <f>SUM(C361:C363)</f>
        <v>102119</v>
      </c>
      <c r="D112" s="3">
        <f t="shared" ref="D112:H112" si="43">SUM(D361:D363)</f>
        <v>30194</v>
      </c>
      <c r="E112" s="3">
        <f t="shared" si="43"/>
        <v>133866</v>
      </c>
      <c r="F112" s="3">
        <f t="shared" si="43"/>
        <v>0</v>
      </c>
      <c r="G112" s="3">
        <f t="shared" si="43"/>
        <v>-25312</v>
      </c>
      <c r="H112" s="3">
        <f t="shared" si="43"/>
        <v>2175</v>
      </c>
      <c r="I112" s="3">
        <f>I363</f>
        <v>73593</v>
      </c>
      <c r="J112" s="3"/>
      <c r="K112" s="26" t="s">
        <v>213</v>
      </c>
      <c r="L112" s="3"/>
      <c r="M112" s="65"/>
    </row>
    <row r="113" spans="1:21" s="57" customFormat="1" x14ac:dyDescent="0.25">
      <c r="A113" s="32"/>
      <c r="C113" s="3"/>
      <c r="D113" s="3"/>
      <c r="E113" s="3"/>
      <c r="F113" s="3"/>
      <c r="G113" s="3"/>
      <c r="H113" s="3"/>
      <c r="I113" s="3"/>
      <c r="J113" s="3"/>
      <c r="K113" s="26"/>
      <c r="L113" s="3"/>
      <c r="M113" s="65"/>
    </row>
    <row r="114" spans="1:21" s="57" customFormat="1" x14ac:dyDescent="0.25">
      <c r="A114" s="32" t="str">
        <f>'Olieforbrug, TJ'!A114</f>
        <v>1. kvartal 2019</v>
      </c>
      <c r="C114" s="3">
        <f>SUM(C365:C367)</f>
        <v>37175</v>
      </c>
      <c r="D114" s="3">
        <f t="shared" ref="D114:H114" si="44">SUM(D365:D367)</f>
        <v>30233</v>
      </c>
      <c r="E114" s="3">
        <f t="shared" si="44"/>
        <v>58364</v>
      </c>
      <c r="F114" s="3">
        <f t="shared" si="44"/>
        <v>0</v>
      </c>
      <c r="G114" s="3">
        <f t="shared" si="44"/>
        <v>-7335</v>
      </c>
      <c r="H114" s="3">
        <f t="shared" si="44"/>
        <v>1647</v>
      </c>
      <c r="I114" s="3">
        <f>SUM(I367)</f>
        <v>80928</v>
      </c>
      <c r="J114" s="3"/>
      <c r="K114" s="26" t="s">
        <v>217</v>
      </c>
      <c r="L114" s="3"/>
      <c r="M114" s="65"/>
    </row>
    <row r="115" spans="1:21" s="57" customFormat="1" x14ac:dyDescent="0.25">
      <c r="A115" s="32" t="str">
        <f>'Olieforbrug, TJ'!A115</f>
        <v>2. kvartal 2019</v>
      </c>
      <c r="C115" s="3">
        <f>SUM(C368:C370)</f>
        <v>53347</v>
      </c>
      <c r="D115" s="3">
        <f t="shared" ref="D115:H115" si="45">SUM(D368:D370)</f>
        <v>0</v>
      </c>
      <c r="E115" s="3">
        <f t="shared" si="45"/>
        <v>80604</v>
      </c>
      <c r="F115" s="3">
        <f t="shared" si="45"/>
        <v>0</v>
      </c>
      <c r="G115" s="3">
        <f t="shared" si="45"/>
        <v>30044</v>
      </c>
      <c r="H115" s="3">
        <f t="shared" si="45"/>
        <v>2670</v>
      </c>
      <c r="I115" s="3">
        <f>SUM(I370)</f>
        <v>50884</v>
      </c>
      <c r="J115" s="3"/>
      <c r="K115" s="26" t="s">
        <v>218</v>
      </c>
      <c r="L115" s="3"/>
      <c r="M115" s="3"/>
      <c r="N115" s="3"/>
      <c r="O115" s="3"/>
      <c r="P115" s="3"/>
      <c r="Q115" s="3"/>
      <c r="R115" s="3"/>
      <c r="S115" s="3"/>
      <c r="T115" s="3"/>
      <c r="U115" s="3"/>
    </row>
    <row r="116" spans="1:21" s="57" customFormat="1" x14ac:dyDescent="0.25">
      <c r="A116" s="32" t="str">
        <f>'Olieforbrug, TJ'!A116</f>
        <v>3. kvartal 2019</v>
      </c>
      <c r="C116" s="3">
        <f>SUM(C371:C373)</f>
        <v>73864</v>
      </c>
      <c r="D116" s="3">
        <f t="shared" ref="D116:H116" si="46">SUM(D371:D373)</f>
        <v>0</v>
      </c>
      <c r="E116" s="3">
        <f t="shared" si="46"/>
        <v>25328</v>
      </c>
      <c r="F116" s="3">
        <f t="shared" si="46"/>
        <v>0</v>
      </c>
      <c r="G116" s="3">
        <f t="shared" si="46"/>
        <v>-45776</v>
      </c>
      <c r="H116" s="3">
        <f t="shared" si="46"/>
        <v>2917</v>
      </c>
      <c r="I116" s="3">
        <f>SUM(I373)</f>
        <v>96660</v>
      </c>
      <c r="J116" s="3"/>
      <c r="K116" s="26" t="s">
        <v>219</v>
      </c>
      <c r="L116" s="3"/>
      <c r="M116" s="65"/>
    </row>
    <row r="117" spans="1:21" s="57" customFormat="1" x14ac:dyDescent="0.25">
      <c r="A117" s="32" t="str">
        <f>'Olieforbrug, TJ'!A117</f>
        <v>4. kvartal 2019</v>
      </c>
      <c r="C117" s="3">
        <f t="shared" ref="C117:G117" si="47">SUM(C374:C376)</f>
        <v>22788</v>
      </c>
      <c r="D117" s="3">
        <f t="shared" si="47"/>
        <v>59754</v>
      </c>
      <c r="E117" s="3">
        <f t="shared" si="47"/>
        <v>73093</v>
      </c>
      <c r="F117" s="3">
        <f t="shared" si="47"/>
        <v>0</v>
      </c>
      <c r="G117" s="3">
        <f t="shared" si="47"/>
        <v>7601</v>
      </c>
      <c r="H117" s="3">
        <f>SUM(H374:H376)</f>
        <v>16468</v>
      </c>
      <c r="I117" s="3">
        <f>SUM(I376)</f>
        <v>89059</v>
      </c>
      <c r="J117" s="3"/>
      <c r="K117" s="26" t="s">
        <v>221</v>
      </c>
      <c r="L117" s="3"/>
      <c r="M117" s="65"/>
    </row>
    <row r="118" spans="1:21" s="57" customFormat="1" x14ac:dyDescent="0.25">
      <c r="A118" s="32"/>
      <c r="C118" s="3"/>
      <c r="D118" s="3"/>
      <c r="E118" s="3"/>
      <c r="F118" s="3"/>
      <c r="G118" s="3"/>
      <c r="H118" s="3"/>
      <c r="I118" s="3"/>
      <c r="J118" s="3"/>
      <c r="K118" s="26"/>
      <c r="L118" s="3"/>
      <c r="M118" s="65"/>
    </row>
    <row r="119" spans="1:21" s="57" customFormat="1" x14ac:dyDescent="0.25">
      <c r="A119" s="32" t="str">
        <f>'Olieforbrug, TJ'!A119</f>
        <v>1. kvartal 2020</v>
      </c>
      <c r="C119" s="3">
        <f t="shared" ref="C119:G119" si="48">SUM(C378:C380)</f>
        <v>30284</v>
      </c>
      <c r="D119" s="3">
        <f t="shared" si="48"/>
        <v>0</v>
      </c>
      <c r="E119" s="3">
        <f t="shared" si="48"/>
        <v>17609</v>
      </c>
      <c r="F119" s="3">
        <f t="shared" si="48"/>
        <v>0</v>
      </c>
      <c r="G119" s="3">
        <f t="shared" si="48"/>
        <v>46301</v>
      </c>
      <c r="H119" s="3">
        <f t="shared" ref="H119" si="49">SUM(H378:H380)</f>
        <v>4681</v>
      </c>
      <c r="I119" s="3">
        <f>SUM(I380)</f>
        <v>42758</v>
      </c>
      <c r="J119" s="3"/>
      <c r="K119" s="26" t="str">
        <f>'Olieforbrug, TJ'!M119</f>
        <v>1. Quarter 2020</v>
      </c>
      <c r="L119" s="3"/>
      <c r="M119" s="65"/>
    </row>
    <row r="120" spans="1:21" s="57" customFormat="1" x14ac:dyDescent="0.25">
      <c r="A120" s="32" t="str">
        <f>'Olieforbrug, TJ'!A120</f>
        <v>2. kvartal 2020</v>
      </c>
      <c r="C120" s="3">
        <f t="shared" ref="C120:H120" si="50">SUM(C381:C383)</f>
        <v>18458</v>
      </c>
      <c r="D120" s="3">
        <f t="shared" si="50"/>
        <v>0</v>
      </c>
      <c r="E120" s="3">
        <f t="shared" si="50"/>
        <v>14096</v>
      </c>
      <c r="F120" s="3">
        <f t="shared" si="50"/>
        <v>0</v>
      </c>
      <c r="G120" s="3">
        <f t="shared" si="50"/>
        <v>7277</v>
      </c>
      <c r="H120" s="3">
        <f t="shared" si="50"/>
        <v>10177</v>
      </c>
      <c r="I120" s="3">
        <f>SUM(I383)</f>
        <v>35481</v>
      </c>
      <c r="J120" s="3"/>
      <c r="K120" s="26" t="str">
        <f>'Olieforbrug, TJ'!M120</f>
        <v>2. Quarter 2020</v>
      </c>
      <c r="L120" s="3"/>
      <c r="M120" s="65"/>
    </row>
    <row r="121" spans="1:21" s="57" customFormat="1" x14ac:dyDescent="0.25">
      <c r="A121" s="32" t="str">
        <f>'Olieforbrug, TJ'!A121</f>
        <v>3. kvartal 2020</v>
      </c>
      <c r="C121" s="3">
        <f>SUM(C384:C386)</f>
        <v>24517</v>
      </c>
      <c r="D121" s="3">
        <f t="shared" ref="D121:H121" si="51">SUM(D384:D386)</f>
        <v>0</v>
      </c>
      <c r="E121" s="3">
        <f t="shared" si="51"/>
        <v>10658</v>
      </c>
      <c r="F121" s="3">
        <f t="shared" si="51"/>
        <v>0</v>
      </c>
      <c r="G121" s="3">
        <f t="shared" si="51"/>
        <v>-646</v>
      </c>
      <c r="H121" s="3">
        <f t="shared" si="51"/>
        <v>13210</v>
      </c>
      <c r="I121" s="3">
        <f>SUM(I386)</f>
        <v>36127</v>
      </c>
      <c r="J121" s="3"/>
      <c r="K121" s="26" t="str">
        <f>'Olieforbrug, TJ'!M121</f>
        <v>3. Quarter 2020</v>
      </c>
      <c r="L121" s="3"/>
      <c r="M121" s="65"/>
    </row>
    <row r="122" spans="1:21" s="57" customFormat="1" x14ac:dyDescent="0.25">
      <c r="A122" s="32" t="str">
        <f>'Olieforbrug, TJ'!A122</f>
        <v>4. kvartal 2020</v>
      </c>
      <c r="C122" s="3">
        <f>SUM(C387:C389)</f>
        <v>37640</v>
      </c>
      <c r="D122" s="3">
        <f t="shared" ref="D122:H122" si="52">SUM(D387:D389)</f>
        <v>0</v>
      </c>
      <c r="E122" s="3">
        <f t="shared" si="52"/>
        <v>12549</v>
      </c>
      <c r="F122" s="3">
        <f t="shared" si="52"/>
        <v>0</v>
      </c>
      <c r="G122" s="3">
        <f t="shared" si="52"/>
        <v>9982</v>
      </c>
      <c r="H122" s="3">
        <f t="shared" si="52"/>
        <v>16091</v>
      </c>
      <c r="I122" s="3">
        <f>SUM(I389)</f>
        <v>26145</v>
      </c>
      <c r="J122" s="3"/>
      <c r="K122" s="26" t="str">
        <f>'Olieforbrug, TJ'!M122</f>
        <v>4. Quarter 2020</v>
      </c>
      <c r="L122" s="3"/>
      <c r="M122" s="65"/>
    </row>
    <row r="123" spans="1:21" s="57" customFormat="1" x14ac:dyDescent="0.25">
      <c r="A123" s="32"/>
      <c r="C123" s="3"/>
      <c r="D123" s="3"/>
      <c r="E123" s="3"/>
      <c r="F123" s="3"/>
      <c r="G123" s="3"/>
      <c r="H123" s="3"/>
      <c r="I123" s="3"/>
      <c r="J123" s="3"/>
      <c r="K123" s="26"/>
      <c r="L123" s="3"/>
      <c r="M123" s="65"/>
    </row>
    <row r="124" spans="1:21" s="57" customFormat="1" x14ac:dyDescent="0.25">
      <c r="A124" s="32" t="str">
        <f>'Olieforbrug, TJ'!A124</f>
        <v>1. kvartal 2021</v>
      </c>
      <c r="C124" s="3">
        <f>SUM(C391:C393)</f>
        <v>19036</v>
      </c>
      <c r="D124" s="3">
        <f t="shared" ref="D124:H124" si="53">SUM(D391:D393)</f>
        <v>0</v>
      </c>
      <c r="E124" s="3">
        <f t="shared" si="53"/>
        <v>16072</v>
      </c>
      <c r="F124" s="3">
        <f t="shared" si="53"/>
        <v>0</v>
      </c>
      <c r="G124" s="3">
        <f t="shared" si="53"/>
        <v>-2126</v>
      </c>
      <c r="H124" s="3">
        <f t="shared" si="53"/>
        <v>839</v>
      </c>
      <c r="I124" s="3">
        <f>SUM(I393)</f>
        <v>28271</v>
      </c>
      <c r="J124" s="3"/>
      <c r="K124" s="26" t="str">
        <f>'Olieforbrug, TJ'!M124</f>
        <v>1. Quarter 2021</v>
      </c>
      <c r="L124" s="3"/>
      <c r="M124" s="65"/>
    </row>
    <row r="125" spans="1:21" s="57" customFormat="1" x14ac:dyDescent="0.25">
      <c r="A125" s="32" t="str">
        <f>'Olieforbrug, TJ'!A125</f>
        <v>2. kvartal 2021</v>
      </c>
      <c r="C125" s="3">
        <f>SUM(C394:C396)</f>
        <v>21999</v>
      </c>
      <c r="D125" s="3">
        <f t="shared" ref="D125:H125" si="54">SUM(D394:D396)</f>
        <v>0</v>
      </c>
      <c r="E125" s="3">
        <f t="shared" si="54"/>
        <v>26675</v>
      </c>
      <c r="F125" s="3">
        <f t="shared" si="54"/>
        <v>0</v>
      </c>
      <c r="G125" s="3">
        <f t="shared" si="54"/>
        <v>8499</v>
      </c>
      <c r="H125" s="3">
        <f t="shared" si="54"/>
        <v>2970</v>
      </c>
      <c r="I125" s="3">
        <f>SUM(I396)</f>
        <v>19772</v>
      </c>
      <c r="J125" s="3"/>
      <c r="K125" s="26" t="str">
        <f>'Olieforbrug, TJ'!M125</f>
        <v>2. Quarter 2021</v>
      </c>
      <c r="L125" s="3"/>
      <c r="M125" s="65"/>
    </row>
    <row r="126" spans="1:21" s="57" customFormat="1" x14ac:dyDescent="0.25">
      <c r="A126" s="32" t="str">
        <f>'Olieforbrug, TJ'!A126</f>
        <v>3. kvartal 2021</v>
      </c>
      <c r="C126" s="3"/>
      <c r="D126" s="3"/>
      <c r="E126" s="3"/>
      <c r="F126" s="3"/>
      <c r="G126" s="3"/>
      <c r="H126" s="3"/>
      <c r="I126" s="3"/>
      <c r="J126" s="3"/>
      <c r="K126" s="26" t="str">
        <f>'Olieforbrug, TJ'!M126</f>
        <v>3. Quarter 2021</v>
      </c>
      <c r="L126" s="3"/>
      <c r="M126" s="65"/>
    </row>
    <row r="127" spans="1:21" s="57" customFormat="1" x14ac:dyDescent="0.25">
      <c r="A127" s="32" t="str">
        <f>'Olieforbrug, TJ'!A127</f>
        <v>4. kvartal 2021</v>
      </c>
      <c r="C127" s="3"/>
      <c r="D127" s="3"/>
      <c r="E127" s="3"/>
      <c r="F127" s="3"/>
      <c r="G127" s="3"/>
      <c r="H127" s="3"/>
      <c r="I127" s="3"/>
      <c r="J127" s="3"/>
      <c r="K127" s="26" t="str">
        <f>'Olieforbrug, TJ'!M127</f>
        <v>4. Quarter 2021</v>
      </c>
      <c r="L127" s="3"/>
      <c r="M127" s="65"/>
    </row>
    <row r="128" spans="1:21" s="57" customFormat="1" x14ac:dyDescent="0.25">
      <c r="A128" s="32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65"/>
      <c r="N128" s="26"/>
    </row>
    <row r="129" spans="1:11" ht="13.5" thickBot="1" x14ac:dyDescent="0.35">
      <c r="A129" s="2"/>
      <c r="C129" s="25"/>
      <c r="D129" s="25"/>
      <c r="E129" s="25"/>
      <c r="F129" s="25"/>
      <c r="G129" s="25"/>
      <c r="H129" s="25"/>
      <c r="I129" s="25"/>
      <c r="J129" s="42"/>
      <c r="K129" s="2"/>
    </row>
    <row r="130" spans="1:11" ht="13" x14ac:dyDescent="0.3">
      <c r="A130" s="37">
        <v>2001</v>
      </c>
      <c r="C130" s="34"/>
      <c r="D130" s="34"/>
      <c r="E130" s="34"/>
      <c r="F130" s="34"/>
      <c r="G130" s="34"/>
      <c r="H130" s="34"/>
      <c r="I130" s="34"/>
      <c r="J130" s="7"/>
      <c r="K130" s="37">
        <v>2001</v>
      </c>
    </row>
    <row r="131" spans="1:11" x14ac:dyDescent="0.25">
      <c r="A131" s="33" t="s">
        <v>102</v>
      </c>
      <c r="C131" s="3">
        <v>0</v>
      </c>
      <c r="D131" s="3">
        <v>32871</v>
      </c>
      <c r="E131" s="3">
        <v>3536</v>
      </c>
      <c r="F131" s="3">
        <v>0</v>
      </c>
      <c r="G131" s="3">
        <v>2985</v>
      </c>
      <c r="H131" s="3">
        <v>32289</v>
      </c>
      <c r="I131" s="3">
        <v>164856</v>
      </c>
      <c r="K131" s="23" t="s">
        <v>115</v>
      </c>
    </row>
    <row r="132" spans="1:11" x14ac:dyDescent="0.25">
      <c r="A132" s="33" t="s">
        <v>103</v>
      </c>
      <c r="C132" s="3">
        <v>2252</v>
      </c>
      <c r="D132" s="3">
        <v>16320</v>
      </c>
      <c r="E132" s="3">
        <v>0</v>
      </c>
      <c r="F132" s="3">
        <v>0</v>
      </c>
      <c r="G132" s="3">
        <v>7073</v>
      </c>
      <c r="H132" s="3">
        <v>25725</v>
      </c>
      <c r="I132" s="3">
        <v>157783</v>
      </c>
      <c r="K132" s="23" t="s">
        <v>116</v>
      </c>
    </row>
    <row r="133" spans="1:11" x14ac:dyDescent="0.25">
      <c r="A133" s="33" t="s">
        <v>104</v>
      </c>
      <c r="C133" s="3">
        <v>18913</v>
      </c>
      <c r="D133" s="3">
        <v>3132</v>
      </c>
      <c r="E133" s="3">
        <v>0</v>
      </c>
      <c r="F133" s="3">
        <v>0</v>
      </c>
      <c r="G133" s="3">
        <v>-17103</v>
      </c>
      <c r="H133" s="3">
        <v>4959</v>
      </c>
      <c r="I133" s="3">
        <v>174886</v>
      </c>
      <c r="K133" s="23" t="s">
        <v>117</v>
      </c>
    </row>
    <row r="134" spans="1:11" x14ac:dyDescent="0.25">
      <c r="A134" s="33" t="s">
        <v>105</v>
      </c>
      <c r="B134" s="15"/>
      <c r="C134" s="16">
        <v>6883</v>
      </c>
      <c r="D134" s="16">
        <v>29352</v>
      </c>
      <c r="E134" s="16">
        <v>0</v>
      </c>
      <c r="F134" s="16">
        <v>0</v>
      </c>
      <c r="G134" s="16">
        <v>-7682</v>
      </c>
      <c r="H134" s="16">
        <v>28568</v>
      </c>
      <c r="I134" s="16">
        <v>182568</v>
      </c>
      <c r="K134" s="23" t="s">
        <v>118</v>
      </c>
    </row>
    <row r="135" spans="1:11" x14ac:dyDescent="0.25">
      <c r="A135" s="33" t="s">
        <v>106</v>
      </c>
      <c r="B135" s="15"/>
      <c r="C135" s="16">
        <v>0</v>
      </c>
      <c r="D135" s="16">
        <v>50094</v>
      </c>
      <c r="E135" s="16">
        <v>0</v>
      </c>
      <c r="F135" s="16">
        <v>0</v>
      </c>
      <c r="G135" s="16">
        <v>3516</v>
      </c>
      <c r="H135" s="16">
        <v>63293</v>
      </c>
      <c r="I135" s="16">
        <v>179052</v>
      </c>
      <c r="K135" s="23" t="s">
        <v>119</v>
      </c>
    </row>
    <row r="136" spans="1:11" x14ac:dyDescent="0.25">
      <c r="A136" s="33" t="s">
        <v>107</v>
      </c>
      <c r="B136" s="15"/>
      <c r="C136" s="16">
        <v>0</v>
      </c>
      <c r="D136" s="16">
        <v>0</v>
      </c>
      <c r="E136" s="16">
        <v>0</v>
      </c>
      <c r="F136" s="16">
        <v>0</v>
      </c>
      <c r="G136" s="16">
        <v>11545</v>
      </c>
      <c r="H136" s="16">
        <v>11575</v>
      </c>
      <c r="I136" s="16">
        <v>167507</v>
      </c>
      <c r="K136" s="23" t="s">
        <v>120</v>
      </c>
    </row>
    <row r="137" spans="1:11" x14ac:dyDescent="0.25">
      <c r="A137" s="33" t="s">
        <v>108</v>
      </c>
      <c r="B137" s="15"/>
      <c r="C137" s="16">
        <v>0</v>
      </c>
      <c r="D137" s="16">
        <v>23663</v>
      </c>
      <c r="E137" s="16">
        <v>0</v>
      </c>
      <c r="F137" s="16">
        <v>0</v>
      </c>
      <c r="G137" s="16">
        <v>-2077</v>
      </c>
      <c r="H137" s="16">
        <v>21933</v>
      </c>
      <c r="I137" s="16">
        <v>169584</v>
      </c>
      <c r="K137" s="23" t="s">
        <v>121</v>
      </c>
    </row>
    <row r="138" spans="1:11" x14ac:dyDescent="0.25">
      <c r="A138" s="33" t="s">
        <v>109</v>
      </c>
      <c r="B138" s="15"/>
      <c r="C138" s="16">
        <v>0</v>
      </c>
      <c r="D138" s="16">
        <v>8051</v>
      </c>
      <c r="E138" s="16">
        <v>0</v>
      </c>
      <c r="F138" s="16">
        <v>0</v>
      </c>
      <c r="G138" s="16">
        <v>3934</v>
      </c>
      <c r="H138" s="16">
        <v>12022</v>
      </c>
      <c r="I138" s="16">
        <v>165650</v>
      </c>
      <c r="K138" s="23" t="s">
        <v>122</v>
      </c>
    </row>
    <row r="139" spans="1:11" x14ac:dyDescent="0.25">
      <c r="A139" s="33" t="s">
        <v>110</v>
      </c>
      <c r="B139" s="15"/>
      <c r="C139" s="16">
        <v>2353</v>
      </c>
      <c r="D139" s="16">
        <v>0</v>
      </c>
      <c r="E139" s="16">
        <v>0</v>
      </c>
      <c r="F139" s="16">
        <v>0</v>
      </c>
      <c r="G139" s="16">
        <v>-2402</v>
      </c>
      <c r="H139" s="16">
        <v>0</v>
      </c>
      <c r="I139" s="16">
        <v>168052</v>
      </c>
      <c r="K139" s="23" t="s">
        <v>123</v>
      </c>
    </row>
    <row r="140" spans="1:11" x14ac:dyDescent="0.25">
      <c r="A140" s="33" t="s">
        <v>111</v>
      </c>
      <c r="B140" s="15"/>
      <c r="C140" s="16">
        <v>17932</v>
      </c>
      <c r="D140" s="16">
        <v>7934</v>
      </c>
      <c r="E140" s="16">
        <v>0</v>
      </c>
      <c r="F140" s="16">
        <v>0</v>
      </c>
      <c r="G140" s="16">
        <v>-25447</v>
      </c>
      <c r="H140" s="16">
        <v>15397</v>
      </c>
      <c r="I140" s="16">
        <v>193499</v>
      </c>
      <c r="K140" s="23" t="s">
        <v>124</v>
      </c>
    </row>
    <row r="141" spans="1:11" x14ac:dyDescent="0.25">
      <c r="A141" s="33" t="s">
        <v>112</v>
      </c>
      <c r="B141" s="15"/>
      <c r="C141" s="16">
        <v>0</v>
      </c>
      <c r="D141" s="16">
        <v>0</v>
      </c>
      <c r="E141" s="16">
        <v>15037</v>
      </c>
      <c r="F141" s="16">
        <v>0</v>
      </c>
      <c r="G141" s="16">
        <v>29201</v>
      </c>
      <c r="H141" s="16">
        <v>15149</v>
      </c>
      <c r="I141" s="16">
        <v>164298</v>
      </c>
      <c r="K141" s="23" t="s">
        <v>125</v>
      </c>
    </row>
    <row r="142" spans="1:11" ht="13" thickBot="1" x14ac:dyDescent="0.3">
      <c r="A142" s="41" t="s">
        <v>113</v>
      </c>
      <c r="C142" s="42">
        <v>3621</v>
      </c>
      <c r="D142" s="42">
        <v>5457</v>
      </c>
      <c r="E142" s="42">
        <v>0</v>
      </c>
      <c r="F142" s="42">
        <v>0</v>
      </c>
      <c r="G142" s="42">
        <v>-8532</v>
      </c>
      <c r="H142" s="42">
        <v>6410</v>
      </c>
      <c r="I142" s="42">
        <v>172830</v>
      </c>
      <c r="J142" s="2"/>
      <c r="K142" s="43" t="s">
        <v>113</v>
      </c>
    </row>
    <row r="143" spans="1:11" ht="13" x14ac:dyDescent="0.3">
      <c r="A143" s="37">
        <v>2002</v>
      </c>
      <c r="B143" s="15"/>
      <c r="C143" s="16"/>
      <c r="D143" s="16"/>
      <c r="E143" s="16"/>
      <c r="F143" s="16"/>
      <c r="G143" s="16"/>
      <c r="H143" s="16"/>
      <c r="I143" s="16"/>
      <c r="K143" s="37">
        <v>2002</v>
      </c>
    </row>
    <row r="144" spans="1:11" x14ac:dyDescent="0.25">
      <c r="A144" s="33" t="s">
        <v>102</v>
      </c>
      <c r="B144" s="15"/>
      <c r="C144" s="16">
        <v>28210</v>
      </c>
      <c r="D144" s="16">
        <v>18862</v>
      </c>
      <c r="E144" s="16">
        <v>0</v>
      </c>
      <c r="F144" s="16">
        <v>0</v>
      </c>
      <c r="G144" s="16">
        <v>-22130</v>
      </c>
      <c r="H144" s="16">
        <v>32874</v>
      </c>
      <c r="I144" s="16">
        <v>194960</v>
      </c>
      <c r="K144" s="23" t="s">
        <v>115</v>
      </c>
    </row>
    <row r="145" spans="1:11" x14ac:dyDescent="0.25">
      <c r="A145" s="33" t="s">
        <v>103</v>
      </c>
      <c r="B145" s="15"/>
      <c r="C145" s="16">
        <v>0</v>
      </c>
      <c r="D145" s="16">
        <v>22756</v>
      </c>
      <c r="E145" s="16">
        <v>0</v>
      </c>
      <c r="F145" s="16">
        <v>0</v>
      </c>
      <c r="G145" s="16">
        <v>19193</v>
      </c>
      <c r="H145" s="16">
        <v>41111</v>
      </c>
      <c r="I145" s="16">
        <v>175767</v>
      </c>
      <c r="K145" s="23" t="s">
        <v>116</v>
      </c>
    </row>
    <row r="146" spans="1:11" x14ac:dyDescent="0.25">
      <c r="A146" s="33" t="s">
        <v>104</v>
      </c>
      <c r="B146" s="15"/>
      <c r="C146" s="16">
        <v>502</v>
      </c>
      <c r="D146" s="16">
        <v>13637</v>
      </c>
      <c r="E146" s="16">
        <v>0</v>
      </c>
      <c r="F146" s="16">
        <v>0</v>
      </c>
      <c r="G146" s="16">
        <v>20021</v>
      </c>
      <c r="H146" s="16">
        <v>40751</v>
      </c>
      <c r="I146" s="16">
        <v>155746</v>
      </c>
      <c r="K146" s="23" t="s">
        <v>117</v>
      </c>
    </row>
    <row r="147" spans="1:11" x14ac:dyDescent="0.25">
      <c r="A147" s="33" t="s">
        <v>105</v>
      </c>
      <c r="B147" s="15"/>
      <c r="C147" s="16">
        <v>6375</v>
      </c>
      <c r="D147" s="16">
        <v>0</v>
      </c>
      <c r="E147" s="16">
        <v>0</v>
      </c>
      <c r="F147" s="16">
        <v>0</v>
      </c>
      <c r="G147" s="16">
        <v>-14475</v>
      </c>
      <c r="H147" s="16">
        <v>0</v>
      </c>
      <c r="I147" s="16">
        <v>170221</v>
      </c>
      <c r="K147" s="23" t="s">
        <v>118</v>
      </c>
    </row>
    <row r="148" spans="1:11" x14ac:dyDescent="0.25">
      <c r="A148" s="33" t="s">
        <v>106</v>
      </c>
      <c r="B148" s="15"/>
      <c r="C148" s="16">
        <v>0</v>
      </c>
      <c r="D148" s="16">
        <v>7166</v>
      </c>
      <c r="E148" s="16">
        <v>0</v>
      </c>
      <c r="F148" s="16">
        <v>0</v>
      </c>
      <c r="G148" s="16">
        <v>8139</v>
      </c>
      <c r="H148" s="16">
        <v>20663</v>
      </c>
      <c r="I148" s="16">
        <v>162082</v>
      </c>
      <c r="K148" s="23" t="s">
        <v>119</v>
      </c>
    </row>
    <row r="149" spans="1:11" x14ac:dyDescent="0.25">
      <c r="A149" s="33" t="s">
        <v>107</v>
      </c>
      <c r="B149" s="15"/>
      <c r="C149" s="16">
        <v>0</v>
      </c>
      <c r="D149" s="16">
        <v>28632</v>
      </c>
      <c r="E149" s="16">
        <v>0</v>
      </c>
      <c r="F149" s="16">
        <v>0</v>
      </c>
      <c r="G149" s="16">
        <v>-5629</v>
      </c>
      <c r="H149" s="16">
        <v>31658</v>
      </c>
      <c r="I149" s="16">
        <v>167711</v>
      </c>
      <c r="K149" s="23" t="s">
        <v>120</v>
      </c>
    </row>
    <row r="150" spans="1:11" x14ac:dyDescent="0.25">
      <c r="A150" s="33" t="s">
        <v>108</v>
      </c>
      <c r="B150" s="15"/>
      <c r="C150" s="16">
        <v>1357</v>
      </c>
      <c r="D150" s="16">
        <v>19739</v>
      </c>
      <c r="E150" s="16">
        <v>0</v>
      </c>
      <c r="F150" s="16">
        <v>0</v>
      </c>
      <c r="G150" s="16">
        <v>-5338</v>
      </c>
      <c r="H150" s="16">
        <v>5565</v>
      </c>
      <c r="I150" s="16">
        <v>173049</v>
      </c>
      <c r="K150" s="23" t="s">
        <v>121</v>
      </c>
    </row>
    <row r="151" spans="1:11" x14ac:dyDescent="0.25">
      <c r="A151" s="33" t="s">
        <v>109</v>
      </c>
      <c r="B151" s="15"/>
      <c r="C151" s="16">
        <v>726</v>
      </c>
      <c r="D151" s="16">
        <v>19713</v>
      </c>
      <c r="E151" s="16">
        <v>0</v>
      </c>
      <c r="F151" s="16">
        <v>0</v>
      </c>
      <c r="G151" s="16">
        <v>-2130</v>
      </c>
      <c r="H151" s="16">
        <v>28509</v>
      </c>
      <c r="I151" s="16">
        <v>175179</v>
      </c>
      <c r="K151" s="23" t="s">
        <v>122</v>
      </c>
    </row>
    <row r="152" spans="1:11" x14ac:dyDescent="0.25">
      <c r="A152" s="33" t="s">
        <v>110</v>
      </c>
      <c r="B152" s="15"/>
      <c r="C152" s="16">
        <v>1509</v>
      </c>
      <c r="D152" s="16">
        <v>22436</v>
      </c>
      <c r="E152" s="16">
        <v>0</v>
      </c>
      <c r="F152" s="16">
        <v>0</v>
      </c>
      <c r="G152" s="16">
        <v>17765</v>
      </c>
      <c r="H152" s="16">
        <v>32431</v>
      </c>
      <c r="I152" s="16">
        <v>157414</v>
      </c>
      <c r="K152" s="23" t="s">
        <v>123</v>
      </c>
    </row>
    <row r="153" spans="1:11" x14ac:dyDescent="0.25">
      <c r="A153" s="33" t="s">
        <v>111</v>
      </c>
      <c r="B153" s="15"/>
      <c r="C153" s="16">
        <v>21789</v>
      </c>
      <c r="D153" s="16">
        <v>0</v>
      </c>
      <c r="E153" s="16">
        <v>0</v>
      </c>
      <c r="F153" s="16">
        <v>0</v>
      </c>
      <c r="G153" s="16">
        <v>-21806</v>
      </c>
      <c r="H153" s="16">
        <v>0</v>
      </c>
      <c r="I153" s="16">
        <v>179220</v>
      </c>
      <c r="K153" s="23" t="s">
        <v>124</v>
      </c>
    </row>
    <row r="154" spans="1:11" x14ac:dyDescent="0.25">
      <c r="A154" s="33" t="s">
        <v>112</v>
      </c>
      <c r="B154" s="15"/>
      <c r="C154" s="16">
        <v>20760</v>
      </c>
      <c r="D154" s="16">
        <v>11253</v>
      </c>
      <c r="E154" s="16">
        <v>0</v>
      </c>
      <c r="F154" s="16">
        <v>0</v>
      </c>
      <c r="G154" s="16">
        <v>-20903</v>
      </c>
      <c r="H154" s="16">
        <v>14926</v>
      </c>
      <c r="I154" s="16">
        <v>200123</v>
      </c>
      <c r="K154" s="23" t="s">
        <v>125</v>
      </c>
    </row>
    <row r="155" spans="1:11" ht="13" thickBot="1" x14ac:dyDescent="0.3">
      <c r="A155" s="41" t="s">
        <v>113</v>
      </c>
      <c r="C155" s="42">
        <v>0</v>
      </c>
      <c r="D155" s="42">
        <v>6384</v>
      </c>
      <c r="E155" s="42">
        <v>0</v>
      </c>
      <c r="F155" s="42">
        <v>0</v>
      </c>
      <c r="G155" s="42">
        <v>17355</v>
      </c>
      <c r="H155" s="42">
        <v>34232</v>
      </c>
      <c r="I155" s="42">
        <v>182768</v>
      </c>
      <c r="J155" s="2"/>
      <c r="K155" s="43" t="s">
        <v>113</v>
      </c>
    </row>
    <row r="156" spans="1:11" ht="13" x14ac:dyDescent="0.3">
      <c r="A156" s="37">
        <v>2003</v>
      </c>
      <c r="B156" s="15"/>
      <c r="C156" s="16"/>
      <c r="D156" s="16"/>
      <c r="E156" s="16"/>
      <c r="F156" s="16"/>
      <c r="G156" s="16"/>
      <c r="H156" s="16"/>
      <c r="I156" s="16"/>
      <c r="K156" s="37">
        <v>2003</v>
      </c>
    </row>
    <row r="157" spans="1:11" x14ac:dyDescent="0.25">
      <c r="A157" s="33" t="s">
        <v>102</v>
      </c>
      <c r="B157" s="15"/>
      <c r="C157" s="16">
        <v>79</v>
      </c>
      <c r="D157" s="16">
        <v>0</v>
      </c>
      <c r="E157" s="16">
        <v>0</v>
      </c>
      <c r="F157" s="16">
        <v>0</v>
      </c>
      <c r="G157" s="16">
        <v>18411</v>
      </c>
      <c r="H157" s="16">
        <v>18349</v>
      </c>
      <c r="I157" s="16">
        <v>164357</v>
      </c>
      <c r="K157" s="23" t="s">
        <v>115</v>
      </c>
    </row>
    <row r="158" spans="1:11" x14ac:dyDescent="0.25">
      <c r="A158" s="33" t="s">
        <v>103</v>
      </c>
      <c r="B158" s="15"/>
      <c r="C158" s="16">
        <v>14891</v>
      </c>
      <c r="D158" s="16">
        <v>0</v>
      </c>
      <c r="E158" s="16">
        <v>0</v>
      </c>
      <c r="F158" s="16">
        <v>0</v>
      </c>
      <c r="G158" s="16">
        <v>-12440</v>
      </c>
      <c r="H158" s="16">
        <v>2372</v>
      </c>
      <c r="I158" s="16">
        <v>176797</v>
      </c>
      <c r="K158" s="23" t="s">
        <v>116</v>
      </c>
    </row>
    <row r="159" spans="1:11" x14ac:dyDescent="0.25">
      <c r="A159" s="33" t="s">
        <v>104</v>
      </c>
      <c r="B159" s="15"/>
      <c r="C159" s="16">
        <v>5009</v>
      </c>
      <c r="D159" s="16">
        <v>0</v>
      </c>
      <c r="E159" s="16">
        <v>0</v>
      </c>
      <c r="F159" s="16">
        <v>0</v>
      </c>
      <c r="G159" s="16">
        <v>10737</v>
      </c>
      <c r="H159" s="16">
        <v>15838</v>
      </c>
      <c r="I159" s="16">
        <v>166060</v>
      </c>
      <c r="K159" s="23" t="s">
        <v>117</v>
      </c>
    </row>
    <row r="160" spans="1:11" x14ac:dyDescent="0.25">
      <c r="A160" s="33" t="s">
        <v>105</v>
      </c>
      <c r="B160" s="15"/>
      <c r="C160" s="16">
        <v>12985</v>
      </c>
      <c r="D160" s="16">
        <v>0</v>
      </c>
      <c r="E160" s="16">
        <v>3965</v>
      </c>
      <c r="F160" s="16">
        <v>0</v>
      </c>
      <c r="G160" s="16">
        <v>-3577</v>
      </c>
      <c r="H160" s="16">
        <v>5409</v>
      </c>
      <c r="I160" s="16">
        <v>169637</v>
      </c>
      <c r="K160" s="23" t="s">
        <v>118</v>
      </c>
    </row>
    <row r="161" spans="1:11" x14ac:dyDescent="0.25">
      <c r="A161" s="33" t="s">
        <v>106</v>
      </c>
      <c r="B161" s="15"/>
      <c r="C161" s="16">
        <v>0</v>
      </c>
      <c r="D161" s="16">
        <v>0</v>
      </c>
      <c r="E161" s="16">
        <v>8493</v>
      </c>
      <c r="F161" s="16">
        <v>0</v>
      </c>
      <c r="G161" s="16">
        <v>15464</v>
      </c>
      <c r="H161" s="16">
        <v>6971</v>
      </c>
      <c r="I161" s="16">
        <v>154173</v>
      </c>
      <c r="K161" s="23" t="s">
        <v>119</v>
      </c>
    </row>
    <row r="162" spans="1:11" x14ac:dyDescent="0.25">
      <c r="A162" s="33" t="s">
        <v>107</v>
      </c>
      <c r="B162" s="15"/>
      <c r="C162" s="16">
        <v>455</v>
      </c>
      <c r="D162" s="16">
        <v>0</v>
      </c>
      <c r="E162" s="16">
        <v>0</v>
      </c>
      <c r="F162" s="16">
        <v>0</v>
      </c>
      <c r="G162" s="16">
        <v>243</v>
      </c>
      <c r="H162" s="16">
        <v>1162</v>
      </c>
      <c r="I162" s="16">
        <v>153930</v>
      </c>
      <c r="K162" s="23" t="s">
        <v>120</v>
      </c>
    </row>
    <row r="163" spans="1:11" x14ac:dyDescent="0.25">
      <c r="A163" s="33" t="s">
        <v>108</v>
      </c>
      <c r="B163" s="15"/>
      <c r="C163" s="16">
        <v>13831</v>
      </c>
      <c r="D163" s="16">
        <v>32789</v>
      </c>
      <c r="E163" s="16">
        <v>6304</v>
      </c>
      <c r="F163" s="16">
        <v>0</v>
      </c>
      <c r="G163" s="16">
        <v>-51882</v>
      </c>
      <c r="H163" s="16">
        <v>12449</v>
      </c>
      <c r="I163" s="16">
        <v>205812</v>
      </c>
      <c r="K163" s="23" t="s">
        <v>121</v>
      </c>
    </row>
    <row r="164" spans="1:11" x14ac:dyDescent="0.25">
      <c r="A164" s="33" t="s">
        <v>109</v>
      </c>
      <c r="B164" s="15"/>
      <c r="C164" s="16">
        <v>11068</v>
      </c>
      <c r="D164" s="16">
        <v>11237</v>
      </c>
      <c r="E164" s="16">
        <v>6752</v>
      </c>
      <c r="F164" s="16">
        <v>0</v>
      </c>
      <c r="G164" s="16">
        <v>7146</v>
      </c>
      <c r="H164" s="16">
        <v>22274</v>
      </c>
      <c r="I164" s="16">
        <v>198666</v>
      </c>
      <c r="K164" s="23" t="s">
        <v>122</v>
      </c>
    </row>
    <row r="165" spans="1:11" x14ac:dyDescent="0.25">
      <c r="A165" s="33" t="s">
        <v>110</v>
      </c>
      <c r="B165" s="15"/>
      <c r="C165" s="16">
        <v>16126</v>
      </c>
      <c r="D165" s="16">
        <v>10792</v>
      </c>
      <c r="E165" s="16">
        <v>6543</v>
      </c>
      <c r="F165" s="16">
        <v>0</v>
      </c>
      <c r="G165" s="16">
        <v>-20375</v>
      </c>
      <c r="H165" s="16">
        <v>0</v>
      </c>
      <c r="I165" s="16">
        <v>219041</v>
      </c>
      <c r="K165" s="23" t="s">
        <v>123</v>
      </c>
    </row>
    <row r="166" spans="1:11" x14ac:dyDescent="0.25">
      <c r="A166" s="33" t="s">
        <v>111</v>
      </c>
      <c r="B166" s="15"/>
      <c r="C166" s="16">
        <v>12290</v>
      </c>
      <c r="D166" s="16">
        <v>10909</v>
      </c>
      <c r="E166" s="16">
        <v>6264</v>
      </c>
      <c r="F166" s="16">
        <v>0</v>
      </c>
      <c r="G166" s="16">
        <v>43543</v>
      </c>
      <c r="H166" s="16">
        <v>60478</v>
      </c>
      <c r="I166" s="16">
        <v>175498</v>
      </c>
      <c r="K166" s="23" t="s">
        <v>124</v>
      </c>
    </row>
    <row r="167" spans="1:11" x14ac:dyDescent="0.25">
      <c r="A167" s="33" t="s">
        <v>112</v>
      </c>
      <c r="B167" s="15"/>
      <c r="C167" s="16">
        <v>4234</v>
      </c>
      <c r="D167" s="16">
        <v>0</v>
      </c>
      <c r="E167" s="16">
        <v>7235</v>
      </c>
      <c r="F167" s="16">
        <v>0</v>
      </c>
      <c r="G167" s="16">
        <v>9539</v>
      </c>
      <c r="H167" s="16">
        <v>6538</v>
      </c>
      <c r="I167" s="16">
        <v>165959</v>
      </c>
      <c r="K167" s="23" t="s">
        <v>125</v>
      </c>
    </row>
    <row r="168" spans="1:11" ht="13" thickBot="1" x14ac:dyDescent="0.3">
      <c r="A168" s="41" t="s">
        <v>113</v>
      </c>
      <c r="C168" s="42">
        <v>10179</v>
      </c>
      <c r="D168" s="42">
        <v>0</v>
      </c>
      <c r="E168" s="42">
        <v>6222</v>
      </c>
      <c r="F168" s="42">
        <v>0</v>
      </c>
      <c r="G168" s="42">
        <v>5770</v>
      </c>
      <c r="H168" s="42">
        <v>9727</v>
      </c>
      <c r="I168" s="42">
        <v>160189</v>
      </c>
      <c r="J168" s="2"/>
      <c r="K168" s="43" t="s">
        <v>113</v>
      </c>
    </row>
    <row r="169" spans="1:11" ht="13" x14ac:dyDescent="0.3">
      <c r="A169" s="37">
        <v>2004</v>
      </c>
      <c r="B169" s="15"/>
      <c r="C169" s="16"/>
      <c r="D169" s="16"/>
      <c r="E169" s="16"/>
      <c r="F169" s="16"/>
      <c r="G169" s="16"/>
      <c r="H169" s="16"/>
      <c r="I169" s="16"/>
      <c r="K169" s="37">
        <v>2004</v>
      </c>
    </row>
    <row r="170" spans="1:11" x14ac:dyDescent="0.25">
      <c r="A170" s="33" t="s">
        <v>102</v>
      </c>
      <c r="B170" s="15"/>
      <c r="C170" s="16">
        <v>2907</v>
      </c>
      <c r="D170" s="16">
        <v>15623</v>
      </c>
      <c r="E170" s="16">
        <v>0</v>
      </c>
      <c r="F170" s="16">
        <v>0</v>
      </c>
      <c r="G170" s="16">
        <v>-9132</v>
      </c>
      <c r="H170" s="16">
        <v>9398</v>
      </c>
      <c r="I170" s="16">
        <v>169321</v>
      </c>
      <c r="K170" s="23" t="s">
        <v>115</v>
      </c>
    </row>
    <row r="171" spans="1:11" x14ac:dyDescent="0.25">
      <c r="A171" s="33" t="s">
        <v>103</v>
      </c>
      <c r="B171" s="15"/>
      <c r="C171" s="16">
        <v>0</v>
      </c>
      <c r="D171" s="16">
        <v>11422</v>
      </c>
      <c r="E171" s="16">
        <v>6232</v>
      </c>
      <c r="F171" s="16">
        <v>0</v>
      </c>
      <c r="G171" s="16">
        <v>5982</v>
      </c>
      <c r="H171" s="16">
        <v>11252</v>
      </c>
      <c r="I171" s="16">
        <v>163339</v>
      </c>
      <c r="K171" s="23" t="s">
        <v>116</v>
      </c>
    </row>
    <row r="172" spans="1:11" x14ac:dyDescent="0.25">
      <c r="A172" s="33" t="s">
        <v>104</v>
      </c>
      <c r="B172" s="15"/>
      <c r="C172" s="16">
        <v>30418</v>
      </c>
      <c r="D172" s="16">
        <v>13025</v>
      </c>
      <c r="E172" s="16">
        <v>8851</v>
      </c>
      <c r="F172" s="16">
        <v>0</v>
      </c>
      <c r="G172" s="16">
        <v>-34592</v>
      </c>
      <c r="H172" s="16">
        <v>0</v>
      </c>
      <c r="I172" s="16">
        <v>197931</v>
      </c>
      <c r="K172" s="23" t="s">
        <v>117</v>
      </c>
    </row>
    <row r="173" spans="1:11" x14ac:dyDescent="0.25">
      <c r="A173" s="33" t="s">
        <v>105</v>
      </c>
      <c r="B173" s="15"/>
      <c r="C173" s="16">
        <v>6741</v>
      </c>
      <c r="D173" s="16">
        <v>6400</v>
      </c>
      <c r="E173" s="16">
        <v>19384</v>
      </c>
      <c r="F173" s="16">
        <v>0</v>
      </c>
      <c r="G173" s="16">
        <v>7694</v>
      </c>
      <c r="H173" s="16">
        <v>1451</v>
      </c>
      <c r="I173" s="16">
        <v>190237</v>
      </c>
      <c r="K173" s="23" t="s">
        <v>118</v>
      </c>
    </row>
    <row r="174" spans="1:11" x14ac:dyDescent="0.25">
      <c r="A174" s="33" t="s">
        <v>106</v>
      </c>
      <c r="B174" s="15"/>
      <c r="C174" s="16">
        <v>13509</v>
      </c>
      <c r="D174" s="16">
        <v>22058</v>
      </c>
      <c r="E174" s="16">
        <v>6157</v>
      </c>
      <c r="F174" s="16">
        <v>0</v>
      </c>
      <c r="G174" s="16">
        <v>-2916</v>
      </c>
      <c r="H174" s="16">
        <v>26493</v>
      </c>
      <c r="I174" s="16">
        <v>193153</v>
      </c>
      <c r="K174" s="23" t="s">
        <v>119</v>
      </c>
    </row>
    <row r="175" spans="1:11" x14ac:dyDescent="0.25">
      <c r="A175" s="33" t="s">
        <v>107</v>
      </c>
      <c r="B175" s="15"/>
      <c r="C175" s="16">
        <v>11492</v>
      </c>
      <c r="D175" s="16">
        <v>0</v>
      </c>
      <c r="E175" s="16">
        <v>30243</v>
      </c>
      <c r="F175" s="16">
        <v>0</v>
      </c>
      <c r="G175" s="16">
        <v>25198</v>
      </c>
      <c r="H175" s="16">
        <v>6445</v>
      </c>
      <c r="I175" s="16">
        <v>167955</v>
      </c>
      <c r="K175" s="23" t="s">
        <v>120</v>
      </c>
    </row>
    <row r="176" spans="1:11" x14ac:dyDescent="0.25">
      <c r="A176" s="33" t="s">
        <v>108</v>
      </c>
      <c r="B176" s="15"/>
      <c r="C176" s="16">
        <v>4966</v>
      </c>
      <c r="D176" s="16">
        <v>5165</v>
      </c>
      <c r="E176" s="16">
        <v>70</v>
      </c>
      <c r="F176" s="16">
        <v>0</v>
      </c>
      <c r="G176" s="16">
        <v>-993</v>
      </c>
      <c r="H176" s="16">
        <v>9068</v>
      </c>
      <c r="I176" s="16">
        <v>168948</v>
      </c>
      <c r="K176" s="23" t="s">
        <v>121</v>
      </c>
    </row>
    <row r="177" spans="1:17" x14ac:dyDescent="0.25">
      <c r="A177" s="33" t="s">
        <v>109</v>
      </c>
      <c r="B177" s="15"/>
      <c r="C177" s="16">
        <v>0</v>
      </c>
      <c r="D177" s="16">
        <v>12113</v>
      </c>
      <c r="E177" s="16">
        <v>6524</v>
      </c>
      <c r="F177" s="16">
        <v>0</v>
      </c>
      <c r="G177" s="16">
        <v>2261</v>
      </c>
      <c r="H177" s="16">
        <v>7850</v>
      </c>
      <c r="I177" s="16">
        <v>166687</v>
      </c>
      <c r="K177" s="23" t="s">
        <v>122</v>
      </c>
    </row>
    <row r="178" spans="1:17" x14ac:dyDescent="0.25">
      <c r="A178" s="33" t="s">
        <v>110</v>
      </c>
      <c r="B178" s="15"/>
      <c r="C178" s="16">
        <v>6412</v>
      </c>
      <c r="D178" s="16">
        <v>18238</v>
      </c>
      <c r="E178" s="16">
        <v>6445</v>
      </c>
      <c r="F178" s="16">
        <v>0</v>
      </c>
      <c r="G178" s="16">
        <v>-15979</v>
      </c>
      <c r="H178" s="16">
        <v>2226</v>
      </c>
      <c r="I178" s="16">
        <v>182666</v>
      </c>
      <c r="K178" s="23" t="s">
        <v>123</v>
      </c>
    </row>
    <row r="179" spans="1:17" x14ac:dyDescent="0.25">
      <c r="A179" s="33" t="s">
        <v>111</v>
      </c>
      <c r="B179" s="15"/>
      <c r="C179" s="16">
        <v>543</v>
      </c>
      <c r="D179" s="16">
        <v>0</v>
      </c>
      <c r="E179" s="16">
        <v>7068</v>
      </c>
      <c r="F179" s="16">
        <v>0</v>
      </c>
      <c r="G179" s="16">
        <v>9793</v>
      </c>
      <c r="H179" s="16">
        <v>3268</v>
      </c>
      <c r="I179" s="16">
        <v>172873</v>
      </c>
      <c r="K179" s="23" t="s">
        <v>124</v>
      </c>
    </row>
    <row r="180" spans="1:17" x14ac:dyDescent="0.25">
      <c r="A180" s="33" t="s">
        <v>112</v>
      </c>
      <c r="B180" s="15"/>
      <c r="C180" s="16">
        <v>32512</v>
      </c>
      <c r="D180" s="16">
        <v>0</v>
      </c>
      <c r="E180" s="16">
        <v>10918</v>
      </c>
      <c r="F180" s="16">
        <v>0</v>
      </c>
      <c r="G180" s="16">
        <v>-6367</v>
      </c>
      <c r="H180" s="16">
        <v>15227</v>
      </c>
      <c r="I180" s="16">
        <v>179240</v>
      </c>
      <c r="K180" s="23" t="s">
        <v>125</v>
      </c>
    </row>
    <row r="181" spans="1:17" ht="13" thickBot="1" x14ac:dyDescent="0.3">
      <c r="A181" s="41" t="s">
        <v>113</v>
      </c>
      <c r="C181" s="42">
        <v>0</v>
      </c>
      <c r="D181" s="42">
        <v>18304</v>
      </c>
      <c r="E181" s="42">
        <v>8584</v>
      </c>
      <c r="F181" s="42">
        <v>0</v>
      </c>
      <c r="G181" s="42">
        <v>-4892</v>
      </c>
      <c r="H181" s="42">
        <v>7608</v>
      </c>
      <c r="I181" s="42">
        <v>184132</v>
      </c>
      <c r="J181" s="2"/>
      <c r="K181" s="43" t="s">
        <v>113</v>
      </c>
    </row>
    <row r="182" spans="1:17" ht="13" x14ac:dyDescent="0.3">
      <c r="A182" s="37">
        <v>2005</v>
      </c>
      <c r="B182" s="15"/>
      <c r="C182" s="16"/>
      <c r="D182" s="16"/>
      <c r="E182" s="16"/>
      <c r="F182" s="16"/>
      <c r="G182" s="16"/>
      <c r="H182" s="16"/>
      <c r="I182" s="16"/>
      <c r="K182" s="37">
        <v>2005</v>
      </c>
    </row>
    <row r="183" spans="1:17" x14ac:dyDescent="0.25">
      <c r="A183" s="33" t="s">
        <v>102</v>
      </c>
      <c r="B183" s="15"/>
      <c r="C183" s="16">
        <v>0</v>
      </c>
      <c r="D183" s="16">
        <v>9189</v>
      </c>
      <c r="E183" s="16">
        <v>8982</v>
      </c>
      <c r="F183" s="16">
        <v>0</v>
      </c>
      <c r="G183" s="16">
        <v>14789</v>
      </c>
      <c r="H183" s="16">
        <v>14281</v>
      </c>
      <c r="I183" s="16">
        <v>169343</v>
      </c>
      <c r="K183" s="23" t="s">
        <v>115</v>
      </c>
    </row>
    <row r="184" spans="1:17" x14ac:dyDescent="0.25">
      <c r="A184" s="33" t="s">
        <v>103</v>
      </c>
      <c r="B184" s="15"/>
      <c r="C184" s="16">
        <v>2554</v>
      </c>
      <c r="D184" s="16">
        <v>10973</v>
      </c>
      <c r="E184" s="16">
        <v>8915</v>
      </c>
      <c r="F184" s="16">
        <v>0</v>
      </c>
      <c r="G184" s="16">
        <v>-1324</v>
      </c>
      <c r="H184" s="16">
        <v>3288</v>
      </c>
      <c r="I184" s="16">
        <v>170667</v>
      </c>
      <c r="K184" s="23" t="s">
        <v>116</v>
      </c>
    </row>
    <row r="185" spans="1:17" x14ac:dyDescent="0.25">
      <c r="A185" s="33" t="s">
        <v>104</v>
      </c>
      <c r="B185" s="15"/>
      <c r="C185" s="16">
        <v>10634</v>
      </c>
      <c r="D185" s="16">
        <v>24135</v>
      </c>
      <c r="E185" s="16">
        <v>0</v>
      </c>
      <c r="F185" s="16">
        <v>0</v>
      </c>
      <c r="G185" s="16">
        <v>-11659</v>
      </c>
      <c r="H185" s="16">
        <v>23044</v>
      </c>
      <c r="I185" s="16">
        <v>182326</v>
      </c>
      <c r="K185" s="23" t="s">
        <v>117</v>
      </c>
    </row>
    <row r="186" spans="1:17" x14ac:dyDescent="0.25">
      <c r="A186" s="33" t="s">
        <v>105</v>
      </c>
      <c r="B186" s="15"/>
      <c r="C186" s="16">
        <v>14636</v>
      </c>
      <c r="D186" s="16">
        <v>1241</v>
      </c>
      <c r="E186" s="16">
        <v>9223</v>
      </c>
      <c r="F186" s="16">
        <v>0</v>
      </c>
      <c r="G186" s="16">
        <v>-6013</v>
      </c>
      <c r="H186" s="16">
        <v>769</v>
      </c>
      <c r="I186" s="16">
        <v>188339</v>
      </c>
      <c r="K186" s="23" t="s">
        <v>118</v>
      </c>
    </row>
    <row r="187" spans="1:17" x14ac:dyDescent="0.25">
      <c r="A187" s="33" t="s">
        <v>106</v>
      </c>
      <c r="B187" s="15"/>
      <c r="C187" s="16">
        <v>64220</v>
      </c>
      <c r="D187" s="16">
        <v>0</v>
      </c>
      <c r="E187" s="16">
        <v>14241</v>
      </c>
      <c r="F187" s="16">
        <v>0</v>
      </c>
      <c r="G187" s="16">
        <v>-51785</v>
      </c>
      <c r="H187" s="16">
        <v>0</v>
      </c>
      <c r="I187" s="16">
        <v>240124</v>
      </c>
      <c r="K187" s="23" t="s">
        <v>119</v>
      </c>
    </row>
    <row r="188" spans="1:17" x14ac:dyDescent="0.25">
      <c r="A188" s="33" t="s">
        <v>107</v>
      </c>
      <c r="B188" s="15"/>
      <c r="C188" s="16">
        <v>1630</v>
      </c>
      <c r="D188" s="16">
        <v>13464</v>
      </c>
      <c r="E188" s="16">
        <v>30103</v>
      </c>
      <c r="F188" s="16">
        <v>0</v>
      </c>
      <c r="G188" s="16">
        <v>33533</v>
      </c>
      <c r="H188" s="16">
        <v>18296</v>
      </c>
      <c r="I188" s="16">
        <v>206591</v>
      </c>
      <c r="K188" s="23" t="s">
        <v>120</v>
      </c>
    </row>
    <row r="189" spans="1:17" x14ac:dyDescent="0.25">
      <c r="A189" s="33" t="s">
        <v>108</v>
      </c>
      <c r="B189" s="15"/>
      <c r="C189" s="16">
        <v>0</v>
      </c>
      <c r="D189" s="16">
        <v>0</v>
      </c>
      <c r="E189" s="16">
        <v>8954</v>
      </c>
      <c r="F189" s="16">
        <v>0</v>
      </c>
      <c r="G189" s="16">
        <v>34520</v>
      </c>
      <c r="H189" s="16">
        <v>26324</v>
      </c>
      <c r="I189" s="16">
        <v>172071</v>
      </c>
      <c r="K189" s="23" t="s">
        <v>121</v>
      </c>
    </row>
    <row r="190" spans="1:17" x14ac:dyDescent="0.25">
      <c r="A190" s="33" t="s">
        <v>109</v>
      </c>
      <c r="B190" s="15"/>
      <c r="C190" s="16">
        <v>6308</v>
      </c>
      <c r="D190" s="16">
        <v>2299</v>
      </c>
      <c r="E190" s="16">
        <v>8215</v>
      </c>
      <c r="F190" s="16">
        <v>0</v>
      </c>
      <c r="G190" s="16">
        <v>-214</v>
      </c>
      <c r="H190" s="16">
        <v>223</v>
      </c>
      <c r="I190" s="16">
        <v>172285</v>
      </c>
      <c r="K190" s="23" t="s">
        <v>122</v>
      </c>
    </row>
    <row r="191" spans="1:17" x14ac:dyDescent="0.25">
      <c r="A191" s="33" t="s">
        <v>110</v>
      </c>
      <c r="B191" s="15"/>
      <c r="C191" s="16">
        <v>6201</v>
      </c>
      <c r="D191" s="16">
        <v>0</v>
      </c>
      <c r="E191" s="16">
        <v>6237</v>
      </c>
      <c r="F191" s="16">
        <v>0</v>
      </c>
      <c r="G191" s="16">
        <v>-5716</v>
      </c>
      <c r="H191" s="16">
        <v>0</v>
      </c>
      <c r="I191" s="16">
        <v>178001</v>
      </c>
      <c r="K191" s="23" t="s">
        <v>123</v>
      </c>
    </row>
    <row r="192" spans="1:17" x14ac:dyDescent="0.25">
      <c r="A192" s="33" t="s">
        <v>111</v>
      </c>
      <c r="B192" s="15"/>
      <c r="C192" s="16">
        <v>8022</v>
      </c>
      <c r="D192" s="16">
        <v>2957</v>
      </c>
      <c r="E192" s="16">
        <v>7722</v>
      </c>
      <c r="F192" s="16">
        <v>0</v>
      </c>
      <c r="G192" s="16">
        <v>-3257</v>
      </c>
      <c r="H192" s="16">
        <v>0</v>
      </c>
      <c r="I192" s="16">
        <v>181258</v>
      </c>
      <c r="K192" s="23" t="s">
        <v>124</v>
      </c>
      <c r="M192" s="15"/>
      <c r="N192" s="15"/>
      <c r="O192" s="15"/>
      <c r="P192" s="15"/>
      <c r="Q192" s="15"/>
    </row>
    <row r="193" spans="1:11" x14ac:dyDescent="0.25">
      <c r="A193" s="33" t="s">
        <v>112</v>
      </c>
      <c r="B193" s="15"/>
      <c r="C193" s="16">
        <v>41597</v>
      </c>
      <c r="D193" s="16">
        <v>0</v>
      </c>
      <c r="E193" s="16">
        <v>22515</v>
      </c>
      <c r="F193" s="16">
        <v>0</v>
      </c>
      <c r="G193" s="16">
        <v>-23292</v>
      </c>
      <c r="H193" s="16">
        <v>0</v>
      </c>
      <c r="I193" s="16">
        <v>204550</v>
      </c>
      <c r="K193" s="23" t="s">
        <v>125</v>
      </c>
    </row>
    <row r="194" spans="1:11" ht="13" thickBot="1" x14ac:dyDescent="0.3">
      <c r="A194" s="41" t="s">
        <v>113</v>
      </c>
      <c r="C194" s="42">
        <v>0</v>
      </c>
      <c r="D194" s="42">
        <v>0</v>
      </c>
      <c r="E194" s="42">
        <v>8404</v>
      </c>
      <c r="F194" s="42">
        <v>0</v>
      </c>
      <c r="G194" s="42">
        <v>19546</v>
      </c>
      <c r="H194" s="42">
        <v>11142</v>
      </c>
      <c r="I194" s="42">
        <v>185004</v>
      </c>
      <c r="J194" s="2"/>
      <c r="K194" s="43" t="s">
        <v>113</v>
      </c>
    </row>
    <row r="195" spans="1:11" ht="13" x14ac:dyDescent="0.3">
      <c r="A195" s="37">
        <v>2006</v>
      </c>
      <c r="B195" s="15"/>
      <c r="C195" s="16"/>
      <c r="D195" s="16"/>
      <c r="E195" s="16"/>
      <c r="F195" s="16"/>
      <c r="G195" s="16"/>
      <c r="H195" s="16"/>
      <c r="I195" s="16"/>
      <c r="K195" s="37">
        <v>2006</v>
      </c>
    </row>
    <row r="196" spans="1:11" x14ac:dyDescent="0.25">
      <c r="A196" s="33" t="s">
        <v>102</v>
      </c>
      <c r="B196" s="15"/>
      <c r="C196" s="16">
        <v>2246</v>
      </c>
      <c r="D196" s="16">
        <v>0</v>
      </c>
      <c r="E196" s="16">
        <v>15971</v>
      </c>
      <c r="F196" s="16">
        <v>0</v>
      </c>
      <c r="G196" s="16">
        <v>12564</v>
      </c>
      <c r="H196" s="16">
        <v>0</v>
      </c>
      <c r="I196" s="16">
        <v>172440</v>
      </c>
      <c r="K196" s="23" t="s">
        <v>115</v>
      </c>
    </row>
    <row r="197" spans="1:11" x14ac:dyDescent="0.25">
      <c r="A197" s="33" t="s">
        <v>103</v>
      </c>
      <c r="B197" s="15"/>
      <c r="C197" s="16">
        <v>10091</v>
      </c>
      <c r="D197" s="16">
        <v>0</v>
      </c>
      <c r="E197" s="16">
        <v>8371</v>
      </c>
      <c r="F197" s="16">
        <v>0</v>
      </c>
      <c r="G197" s="16">
        <v>-1604</v>
      </c>
      <c r="H197" s="16">
        <v>116</v>
      </c>
      <c r="I197" s="16">
        <v>174044</v>
      </c>
      <c r="K197" s="23" t="s">
        <v>116</v>
      </c>
    </row>
    <row r="198" spans="1:11" x14ac:dyDescent="0.25">
      <c r="A198" s="33" t="s">
        <v>104</v>
      </c>
      <c r="B198" s="15"/>
      <c r="C198" s="16">
        <v>0</v>
      </c>
      <c r="D198" s="16">
        <v>0</v>
      </c>
      <c r="E198" s="16">
        <v>7617</v>
      </c>
      <c r="F198" s="16">
        <v>0</v>
      </c>
      <c r="G198" s="16">
        <v>10038</v>
      </c>
      <c r="H198" s="16">
        <v>2421</v>
      </c>
      <c r="I198" s="16">
        <v>164006</v>
      </c>
      <c r="K198" s="23" t="s">
        <v>117</v>
      </c>
    </row>
    <row r="199" spans="1:11" x14ac:dyDescent="0.25">
      <c r="A199" s="33" t="s">
        <v>105</v>
      </c>
      <c r="B199" s="15"/>
      <c r="C199" s="16">
        <v>9393</v>
      </c>
      <c r="D199" s="16">
        <v>0</v>
      </c>
      <c r="E199" s="16">
        <v>7796</v>
      </c>
      <c r="F199" s="16">
        <v>0</v>
      </c>
      <c r="G199" s="16">
        <v>-1422</v>
      </c>
      <c r="H199" s="16">
        <v>175</v>
      </c>
      <c r="I199" s="16">
        <v>165428</v>
      </c>
      <c r="K199" s="23" t="s">
        <v>118</v>
      </c>
    </row>
    <row r="200" spans="1:11" x14ac:dyDescent="0.25">
      <c r="A200" s="33" t="s">
        <v>106</v>
      </c>
      <c r="B200" s="15"/>
      <c r="C200" s="16">
        <v>2532</v>
      </c>
      <c r="D200" s="16">
        <v>0</v>
      </c>
      <c r="E200" s="16">
        <v>7169</v>
      </c>
      <c r="F200" s="16">
        <v>0</v>
      </c>
      <c r="G200" s="16">
        <v>4637</v>
      </c>
      <c r="H200" s="16">
        <v>0</v>
      </c>
      <c r="I200" s="16">
        <v>160791</v>
      </c>
      <c r="K200" s="23" t="s">
        <v>119</v>
      </c>
    </row>
    <row r="201" spans="1:11" x14ac:dyDescent="0.25">
      <c r="A201" s="33" t="s">
        <v>107</v>
      </c>
      <c r="B201" s="15"/>
      <c r="C201" s="16">
        <v>35574</v>
      </c>
      <c r="D201" s="16">
        <v>1888</v>
      </c>
      <c r="E201" s="16">
        <v>0</v>
      </c>
      <c r="F201" s="16">
        <v>0</v>
      </c>
      <c r="G201" s="16">
        <v>-37462</v>
      </c>
      <c r="H201" s="16">
        <v>0</v>
      </c>
      <c r="I201" s="16">
        <v>198253</v>
      </c>
      <c r="K201" s="23" t="s">
        <v>120</v>
      </c>
    </row>
    <row r="202" spans="1:11" x14ac:dyDescent="0.25">
      <c r="A202" s="33" t="s">
        <v>108</v>
      </c>
      <c r="B202" s="15"/>
      <c r="C202" s="16">
        <v>0</v>
      </c>
      <c r="D202" s="16">
        <v>0</v>
      </c>
      <c r="E202" s="16">
        <v>7172</v>
      </c>
      <c r="F202" s="16">
        <v>0</v>
      </c>
      <c r="G202" s="16">
        <v>14416</v>
      </c>
      <c r="H202" s="16">
        <v>7526</v>
      </c>
      <c r="I202" s="16">
        <v>183837</v>
      </c>
      <c r="K202" s="23" t="s">
        <v>121</v>
      </c>
    </row>
    <row r="203" spans="1:11" x14ac:dyDescent="0.25">
      <c r="A203" s="33" t="s">
        <v>109</v>
      </c>
      <c r="B203" s="15"/>
      <c r="C203" s="16">
        <v>3567</v>
      </c>
      <c r="D203" s="16">
        <v>0</v>
      </c>
      <c r="E203" s="16">
        <v>8559</v>
      </c>
      <c r="F203" s="16">
        <v>0</v>
      </c>
      <c r="G203" s="16">
        <v>5096</v>
      </c>
      <c r="H203" s="16">
        <v>186</v>
      </c>
      <c r="I203" s="16">
        <v>178741</v>
      </c>
      <c r="K203" s="23" t="s">
        <v>122</v>
      </c>
    </row>
    <row r="204" spans="1:11" x14ac:dyDescent="0.25">
      <c r="A204" s="33" t="s">
        <v>110</v>
      </c>
      <c r="B204" s="15"/>
      <c r="C204" s="16">
        <v>11020</v>
      </c>
      <c r="D204" s="16">
        <v>2232</v>
      </c>
      <c r="E204" s="16">
        <v>0</v>
      </c>
      <c r="F204" s="16">
        <v>0</v>
      </c>
      <c r="G204" s="16">
        <v>-13219</v>
      </c>
      <c r="H204" s="16">
        <v>44</v>
      </c>
      <c r="I204" s="16">
        <v>191960</v>
      </c>
      <c r="K204" s="23" t="s">
        <v>123</v>
      </c>
    </row>
    <row r="205" spans="1:11" x14ac:dyDescent="0.25">
      <c r="A205" s="33" t="s">
        <v>111</v>
      </c>
      <c r="B205" s="15"/>
      <c r="C205" s="16">
        <v>0</v>
      </c>
      <c r="D205" s="16">
        <v>2623</v>
      </c>
      <c r="E205" s="16">
        <v>17042</v>
      </c>
      <c r="F205" s="16">
        <v>0</v>
      </c>
      <c r="G205" s="16">
        <v>18278</v>
      </c>
      <c r="H205" s="16">
        <v>3621</v>
      </c>
      <c r="I205" s="16">
        <v>173682</v>
      </c>
      <c r="K205" s="23" t="s">
        <v>124</v>
      </c>
    </row>
    <row r="206" spans="1:11" x14ac:dyDescent="0.25">
      <c r="A206" s="33" t="s">
        <v>112</v>
      </c>
      <c r="B206" s="15"/>
      <c r="C206" s="16">
        <v>6126</v>
      </c>
      <c r="D206" s="16">
        <v>0</v>
      </c>
      <c r="E206" s="16">
        <v>14807</v>
      </c>
      <c r="F206" s="16">
        <v>0</v>
      </c>
      <c r="G206" s="16">
        <v>8433</v>
      </c>
      <c r="H206" s="16">
        <v>0</v>
      </c>
      <c r="I206" s="16">
        <v>165249</v>
      </c>
      <c r="K206" s="23" t="s">
        <v>125</v>
      </c>
    </row>
    <row r="207" spans="1:11" ht="13" thickBot="1" x14ac:dyDescent="0.3">
      <c r="A207" s="41" t="s">
        <v>113</v>
      </c>
      <c r="C207" s="42">
        <v>9496</v>
      </c>
      <c r="D207" s="42">
        <v>2416</v>
      </c>
      <c r="E207" s="42">
        <v>0</v>
      </c>
      <c r="F207" s="42">
        <v>0</v>
      </c>
      <c r="G207" s="42">
        <v>-12028</v>
      </c>
      <c r="H207" s="42">
        <v>94</v>
      </c>
      <c r="I207" s="42">
        <v>177277</v>
      </c>
      <c r="J207" s="2"/>
      <c r="K207" s="43" t="s">
        <v>113</v>
      </c>
    </row>
    <row r="208" spans="1:11" ht="13" x14ac:dyDescent="0.3">
      <c r="A208" s="37">
        <v>2007</v>
      </c>
      <c r="B208" s="15"/>
      <c r="C208" s="16"/>
      <c r="D208" s="16"/>
      <c r="E208" s="16"/>
      <c r="F208" s="16"/>
      <c r="G208" s="16"/>
      <c r="H208" s="16"/>
      <c r="I208" s="16"/>
      <c r="K208" s="37">
        <v>2007</v>
      </c>
    </row>
    <row r="209" spans="1:11" x14ac:dyDescent="0.25">
      <c r="A209" s="33" t="s">
        <v>102</v>
      </c>
      <c r="B209" s="15"/>
      <c r="C209" s="16">
        <v>5179</v>
      </c>
      <c r="D209" s="16">
        <v>0</v>
      </c>
      <c r="E209" s="16">
        <v>13189</v>
      </c>
      <c r="F209" s="16">
        <v>0</v>
      </c>
      <c r="G209" s="16">
        <v>9103</v>
      </c>
      <c r="H209" s="16">
        <v>653</v>
      </c>
      <c r="I209" s="16">
        <v>168174</v>
      </c>
      <c r="K209" s="23" t="s">
        <v>115</v>
      </c>
    </row>
    <row r="210" spans="1:11" x14ac:dyDescent="0.25">
      <c r="A210" s="33" t="s">
        <v>103</v>
      </c>
      <c r="B210" s="15"/>
      <c r="C210" s="16">
        <v>9436</v>
      </c>
      <c r="D210" s="16">
        <v>3653</v>
      </c>
      <c r="E210" s="16">
        <v>7046</v>
      </c>
      <c r="F210" s="16">
        <v>0</v>
      </c>
      <c r="G210" s="16">
        <v>1114</v>
      </c>
      <c r="H210" s="16">
        <v>6570</v>
      </c>
      <c r="I210" s="16">
        <v>167060</v>
      </c>
      <c r="K210" s="23" t="s">
        <v>116</v>
      </c>
    </row>
    <row r="211" spans="1:11" x14ac:dyDescent="0.25">
      <c r="A211" s="33" t="s">
        <v>104</v>
      </c>
      <c r="B211" s="15"/>
      <c r="C211" s="16">
        <v>22588</v>
      </c>
      <c r="D211" s="16">
        <v>0</v>
      </c>
      <c r="E211" s="16">
        <v>6519</v>
      </c>
      <c r="F211" s="16">
        <v>0</v>
      </c>
      <c r="G211" s="16">
        <v>-11206</v>
      </c>
      <c r="H211" s="16">
        <v>1</v>
      </c>
      <c r="I211" s="16">
        <v>178266</v>
      </c>
      <c r="K211" s="23" t="s">
        <v>117</v>
      </c>
    </row>
    <row r="212" spans="1:11" x14ac:dyDescent="0.25">
      <c r="A212" s="33" t="s">
        <v>105</v>
      </c>
      <c r="B212" s="15"/>
      <c r="C212" s="16">
        <v>1341</v>
      </c>
      <c r="D212" s="16">
        <v>0</v>
      </c>
      <c r="E212" s="16">
        <v>8930</v>
      </c>
      <c r="F212" s="16">
        <v>0</v>
      </c>
      <c r="G212" s="16">
        <v>7588</v>
      </c>
      <c r="H212" s="16">
        <v>0</v>
      </c>
      <c r="I212" s="16">
        <v>170678</v>
      </c>
      <c r="K212" s="23" t="s">
        <v>118</v>
      </c>
    </row>
    <row r="213" spans="1:11" x14ac:dyDescent="0.25">
      <c r="A213" s="33" t="s">
        <v>106</v>
      </c>
      <c r="B213" s="15"/>
      <c r="C213" s="16">
        <v>1928</v>
      </c>
      <c r="D213" s="16">
        <v>2524</v>
      </c>
      <c r="E213" s="16">
        <v>6479</v>
      </c>
      <c r="F213" s="16">
        <v>0</v>
      </c>
      <c r="G213" s="16">
        <v>2099</v>
      </c>
      <c r="H213" s="16">
        <v>83</v>
      </c>
      <c r="I213" s="16">
        <v>168579</v>
      </c>
      <c r="K213" s="23" t="s">
        <v>119</v>
      </c>
    </row>
    <row r="214" spans="1:11" x14ac:dyDescent="0.25">
      <c r="A214" s="33" t="s">
        <v>107</v>
      </c>
      <c r="B214" s="15"/>
      <c r="C214" s="16">
        <v>14134</v>
      </c>
      <c r="D214" s="16">
        <v>0</v>
      </c>
      <c r="E214" s="16">
        <v>13152</v>
      </c>
      <c r="F214" s="16">
        <v>0</v>
      </c>
      <c r="G214" s="16">
        <v>-982</v>
      </c>
      <c r="H214" s="16">
        <v>0</v>
      </c>
      <c r="I214" s="16">
        <v>169561</v>
      </c>
      <c r="K214" s="23" t="s">
        <v>120</v>
      </c>
    </row>
    <row r="215" spans="1:11" x14ac:dyDescent="0.25">
      <c r="A215" s="33" t="s">
        <v>108</v>
      </c>
      <c r="B215" s="15"/>
      <c r="C215" s="16">
        <v>1</v>
      </c>
      <c r="D215" s="16">
        <v>10356</v>
      </c>
      <c r="E215" s="16">
        <v>6402</v>
      </c>
      <c r="F215" s="16">
        <v>0</v>
      </c>
      <c r="G215" s="16">
        <v>-1161</v>
      </c>
      <c r="H215" s="16">
        <v>2794</v>
      </c>
      <c r="I215" s="16">
        <v>170722</v>
      </c>
      <c r="K215" s="23" t="s">
        <v>121</v>
      </c>
    </row>
    <row r="216" spans="1:11" x14ac:dyDescent="0.25">
      <c r="A216" s="33" t="s">
        <v>109</v>
      </c>
      <c r="B216" s="15"/>
      <c r="C216" s="16">
        <v>19430</v>
      </c>
      <c r="D216" s="16">
        <v>2530</v>
      </c>
      <c r="E216" s="16">
        <v>6411</v>
      </c>
      <c r="F216" s="16">
        <v>0</v>
      </c>
      <c r="G216" s="16">
        <v>-15567</v>
      </c>
      <c r="H216" s="16">
        <v>0</v>
      </c>
      <c r="I216" s="16">
        <v>186289</v>
      </c>
      <c r="K216" s="23" t="s">
        <v>122</v>
      </c>
    </row>
    <row r="217" spans="1:11" x14ac:dyDescent="0.25">
      <c r="A217" s="33" t="s">
        <v>110</v>
      </c>
      <c r="B217" s="15"/>
      <c r="C217" s="16">
        <v>644</v>
      </c>
      <c r="D217" s="16">
        <v>0</v>
      </c>
      <c r="E217" s="16">
        <v>6615</v>
      </c>
      <c r="F217" s="16">
        <v>0</v>
      </c>
      <c r="G217" s="16">
        <v>7327</v>
      </c>
      <c r="H217" s="16">
        <v>1356</v>
      </c>
      <c r="I217" s="16">
        <v>178962</v>
      </c>
      <c r="K217" s="23" t="s">
        <v>123</v>
      </c>
    </row>
    <row r="218" spans="1:11" x14ac:dyDescent="0.25">
      <c r="A218" s="33" t="s">
        <v>111</v>
      </c>
      <c r="B218" s="15"/>
      <c r="C218" s="16">
        <v>0</v>
      </c>
      <c r="D218" s="16">
        <v>2641</v>
      </c>
      <c r="E218" s="16">
        <v>6461</v>
      </c>
      <c r="F218" s="16">
        <v>0</v>
      </c>
      <c r="G218" s="16">
        <v>11359</v>
      </c>
      <c r="H218" s="16">
        <v>7549</v>
      </c>
      <c r="I218" s="16">
        <v>167603</v>
      </c>
      <c r="K218" s="23" t="s">
        <v>124</v>
      </c>
    </row>
    <row r="219" spans="1:11" x14ac:dyDescent="0.25">
      <c r="A219" s="33" t="s">
        <v>112</v>
      </c>
      <c r="B219" s="15"/>
      <c r="C219" s="16">
        <v>47539</v>
      </c>
      <c r="D219" s="16">
        <v>0</v>
      </c>
      <c r="E219" s="16">
        <v>8976</v>
      </c>
      <c r="F219" s="16">
        <v>0</v>
      </c>
      <c r="G219" s="16">
        <v>-38562</v>
      </c>
      <c r="H219" s="16">
        <v>1</v>
      </c>
      <c r="I219" s="16">
        <v>206165</v>
      </c>
      <c r="K219" s="23" t="s">
        <v>125</v>
      </c>
    </row>
    <row r="220" spans="1:11" ht="13" thickBot="1" x14ac:dyDescent="0.3">
      <c r="A220" s="41" t="s">
        <v>113</v>
      </c>
      <c r="C220" s="42">
        <v>6329</v>
      </c>
      <c r="D220" s="42">
        <v>0</v>
      </c>
      <c r="E220" s="42">
        <v>23388</v>
      </c>
      <c r="F220" s="42">
        <v>0</v>
      </c>
      <c r="G220" s="42">
        <v>17059</v>
      </c>
      <c r="H220" s="42">
        <v>0</v>
      </c>
      <c r="I220" s="42">
        <v>189106</v>
      </c>
      <c r="J220" s="2"/>
      <c r="K220" s="43" t="s">
        <v>113</v>
      </c>
    </row>
    <row r="221" spans="1:11" ht="13" x14ac:dyDescent="0.3">
      <c r="A221" s="37">
        <v>2008</v>
      </c>
      <c r="B221" s="15"/>
      <c r="C221" s="16"/>
      <c r="D221" s="16"/>
      <c r="E221" s="16"/>
      <c r="F221" s="16"/>
      <c r="G221" s="16"/>
      <c r="H221" s="16"/>
      <c r="I221" s="16"/>
      <c r="K221" s="37">
        <v>2008</v>
      </c>
    </row>
    <row r="222" spans="1:11" x14ac:dyDescent="0.25">
      <c r="A222" s="33" t="s">
        <v>102</v>
      </c>
      <c r="B222" s="15"/>
      <c r="C222" s="16">
        <v>1258</v>
      </c>
      <c r="D222" s="16">
        <v>2412</v>
      </c>
      <c r="E222" s="16">
        <v>8361</v>
      </c>
      <c r="F222" s="16">
        <v>0</v>
      </c>
      <c r="G222" s="16">
        <v>-38119</v>
      </c>
      <c r="H222" s="16">
        <v>275</v>
      </c>
      <c r="I222" s="16">
        <v>227225</v>
      </c>
      <c r="K222" s="23" t="s">
        <v>115</v>
      </c>
    </row>
    <row r="223" spans="1:11" x14ac:dyDescent="0.25">
      <c r="A223" s="33" t="s">
        <v>103</v>
      </c>
      <c r="B223" s="15"/>
      <c r="C223" s="16">
        <v>103241</v>
      </c>
      <c r="D223" s="16">
        <v>0</v>
      </c>
      <c r="E223" s="16">
        <v>97286</v>
      </c>
      <c r="F223" s="16">
        <v>0</v>
      </c>
      <c r="G223" s="16">
        <v>1614</v>
      </c>
      <c r="H223" s="16">
        <v>8907</v>
      </c>
      <c r="I223" s="16">
        <v>225611</v>
      </c>
      <c r="K223" s="23" t="s">
        <v>116</v>
      </c>
    </row>
    <row r="224" spans="1:11" x14ac:dyDescent="0.25">
      <c r="A224" s="33" t="s">
        <v>104</v>
      </c>
      <c r="B224" s="15"/>
      <c r="C224" s="16">
        <v>42223</v>
      </c>
      <c r="D224" s="16">
        <v>0</v>
      </c>
      <c r="E224" s="16">
        <v>14213</v>
      </c>
      <c r="F224" s="16">
        <v>0</v>
      </c>
      <c r="G224" s="16">
        <v>-3702</v>
      </c>
      <c r="H224" s="16">
        <v>22319</v>
      </c>
      <c r="I224" s="16">
        <v>229313</v>
      </c>
      <c r="K224" s="23" t="s">
        <v>117</v>
      </c>
    </row>
    <row r="225" spans="1:12" x14ac:dyDescent="0.25">
      <c r="A225" s="33" t="s">
        <v>105</v>
      </c>
      <c r="B225" s="15"/>
      <c r="C225" s="16">
        <v>28040</v>
      </c>
      <c r="D225" s="16">
        <v>0</v>
      </c>
      <c r="E225" s="16">
        <v>58331</v>
      </c>
      <c r="F225" s="16">
        <v>0</v>
      </c>
      <c r="G225" s="16">
        <v>21904</v>
      </c>
      <c r="H225" s="16">
        <v>1700</v>
      </c>
      <c r="I225" s="16">
        <v>207409</v>
      </c>
      <c r="K225" s="23" t="s">
        <v>118</v>
      </c>
    </row>
    <row r="226" spans="1:12" x14ac:dyDescent="0.25">
      <c r="A226" s="33" t="s">
        <v>106</v>
      </c>
      <c r="B226" s="15"/>
      <c r="C226" s="16">
        <v>34592</v>
      </c>
      <c r="D226" s="16">
        <v>5976</v>
      </c>
      <c r="E226" s="16">
        <v>55628</v>
      </c>
      <c r="F226" s="16">
        <v>0</v>
      </c>
      <c r="G226" s="16">
        <v>15666</v>
      </c>
      <c r="H226" s="16">
        <v>0</v>
      </c>
      <c r="I226" s="16">
        <v>191743</v>
      </c>
      <c r="K226" s="23" t="s">
        <v>119</v>
      </c>
    </row>
    <row r="227" spans="1:12" x14ac:dyDescent="0.25">
      <c r="A227" s="33" t="s">
        <v>107</v>
      </c>
      <c r="B227" s="15"/>
      <c r="C227" s="16">
        <v>71352</v>
      </c>
      <c r="D227" s="16">
        <v>0</v>
      </c>
      <c r="E227" s="16">
        <v>65248</v>
      </c>
      <c r="F227" s="16">
        <v>0</v>
      </c>
      <c r="G227" s="16">
        <v>1917</v>
      </c>
      <c r="H227" s="16">
        <v>8023</v>
      </c>
      <c r="I227" s="16">
        <v>189826</v>
      </c>
      <c r="K227" s="23" t="s">
        <v>120</v>
      </c>
    </row>
    <row r="228" spans="1:12" x14ac:dyDescent="0.25">
      <c r="A228" s="33" t="s">
        <v>108</v>
      </c>
      <c r="B228" s="15"/>
      <c r="C228" s="16">
        <v>7416</v>
      </c>
      <c r="D228" s="16">
        <v>0</v>
      </c>
      <c r="E228" s="16">
        <v>34511</v>
      </c>
      <c r="F228" s="16">
        <v>0</v>
      </c>
      <c r="G228" s="16">
        <v>34617</v>
      </c>
      <c r="H228" s="16">
        <v>7522</v>
      </c>
      <c r="I228" s="16">
        <v>155209</v>
      </c>
      <c r="K228" s="23" t="s">
        <v>121</v>
      </c>
    </row>
    <row r="229" spans="1:12" x14ac:dyDescent="0.25">
      <c r="A229" s="33" t="s">
        <v>109</v>
      </c>
      <c r="B229" s="15"/>
      <c r="C229" s="16">
        <v>8794</v>
      </c>
      <c r="D229" s="16">
        <v>1990</v>
      </c>
      <c r="E229" s="16">
        <v>5615</v>
      </c>
      <c r="F229" s="16">
        <v>0</v>
      </c>
      <c r="G229" s="16">
        <v>-29322</v>
      </c>
      <c r="H229" s="16">
        <v>5259</v>
      </c>
      <c r="I229" s="16">
        <v>184531</v>
      </c>
      <c r="K229" s="23" t="s">
        <v>122</v>
      </c>
    </row>
    <row r="230" spans="1:12" x14ac:dyDescent="0.25">
      <c r="A230" s="33" t="s">
        <v>110</v>
      </c>
      <c r="B230" s="15"/>
      <c r="C230" s="16">
        <v>35135</v>
      </c>
      <c r="D230" s="16">
        <v>0</v>
      </c>
      <c r="E230" s="16">
        <v>28119</v>
      </c>
      <c r="F230" s="16">
        <v>0</v>
      </c>
      <c r="G230" s="16">
        <v>-7015</v>
      </c>
      <c r="H230" s="16">
        <v>0</v>
      </c>
      <c r="I230" s="16">
        <v>191546</v>
      </c>
      <c r="K230" s="23" t="s">
        <v>123</v>
      </c>
    </row>
    <row r="231" spans="1:12" x14ac:dyDescent="0.25">
      <c r="A231" s="33" t="s">
        <v>111</v>
      </c>
      <c r="B231" s="15"/>
      <c r="C231" s="16">
        <v>9623</v>
      </c>
      <c r="D231" s="16">
        <v>34998</v>
      </c>
      <c r="E231" s="16">
        <v>10144</v>
      </c>
      <c r="F231" s="16">
        <v>0</v>
      </c>
      <c r="G231" s="16">
        <v>-21643</v>
      </c>
      <c r="H231" s="16">
        <v>12830</v>
      </c>
      <c r="I231" s="16">
        <v>213189</v>
      </c>
      <c r="K231" s="23" t="s">
        <v>124</v>
      </c>
    </row>
    <row r="232" spans="1:12" x14ac:dyDescent="0.25">
      <c r="A232" s="33" t="s">
        <v>112</v>
      </c>
      <c r="B232" s="15"/>
      <c r="C232" s="16">
        <v>11005</v>
      </c>
      <c r="D232" s="16">
        <v>40045</v>
      </c>
      <c r="E232" s="16">
        <v>59525</v>
      </c>
      <c r="F232" s="16">
        <v>0</v>
      </c>
      <c r="G232" s="16">
        <v>9567</v>
      </c>
      <c r="H232" s="16">
        <v>2402</v>
      </c>
      <c r="I232" s="16">
        <v>203622</v>
      </c>
      <c r="K232" s="23" t="s">
        <v>125</v>
      </c>
    </row>
    <row r="233" spans="1:12" ht="13" thickBot="1" x14ac:dyDescent="0.3">
      <c r="A233" s="41" t="s">
        <v>113</v>
      </c>
      <c r="C233" s="42">
        <v>27746</v>
      </c>
      <c r="D233" s="42">
        <v>34978</v>
      </c>
      <c r="E233" s="42">
        <v>44103</v>
      </c>
      <c r="F233" s="42">
        <v>0</v>
      </c>
      <c r="G233" s="42">
        <v>-29958</v>
      </c>
      <c r="H233" s="42">
        <v>1111</v>
      </c>
      <c r="I233" s="42">
        <v>233580</v>
      </c>
      <c r="J233" s="2"/>
      <c r="K233" s="43" t="s">
        <v>113</v>
      </c>
    </row>
    <row r="234" spans="1:12" ht="13" x14ac:dyDescent="0.3">
      <c r="A234" s="37">
        <v>2009</v>
      </c>
      <c r="B234" s="15"/>
      <c r="C234" s="16"/>
      <c r="D234" s="16"/>
      <c r="E234" s="16"/>
      <c r="F234" s="16"/>
      <c r="G234" s="16"/>
      <c r="H234" s="16"/>
      <c r="I234" s="16"/>
      <c r="K234" s="37">
        <v>2009</v>
      </c>
    </row>
    <row r="235" spans="1:12" x14ac:dyDescent="0.25">
      <c r="A235" s="33" t="s">
        <v>102</v>
      </c>
      <c r="B235" s="16"/>
      <c r="C235" s="16">
        <v>3126</v>
      </c>
      <c r="D235" s="16">
        <v>0</v>
      </c>
      <c r="E235" s="16">
        <v>34777</v>
      </c>
      <c r="F235" s="16">
        <v>0</v>
      </c>
      <c r="G235" s="16">
        <v>30771</v>
      </c>
      <c r="H235" s="16">
        <v>1597</v>
      </c>
      <c r="I235" s="16">
        <v>202809</v>
      </c>
      <c r="K235" s="23" t="s">
        <v>115</v>
      </c>
      <c r="L235" s="10"/>
    </row>
    <row r="236" spans="1:12" x14ac:dyDescent="0.25">
      <c r="A236" s="33" t="s">
        <v>103</v>
      </c>
      <c r="B236" s="15"/>
      <c r="C236" s="16">
        <v>3863</v>
      </c>
      <c r="D236" s="16">
        <v>1999</v>
      </c>
      <c r="E236" s="16">
        <v>17193</v>
      </c>
      <c r="F236" s="16">
        <v>0</v>
      </c>
      <c r="G236" s="16">
        <v>12685</v>
      </c>
      <c r="H236" s="16">
        <v>1355</v>
      </c>
      <c r="I236" s="16">
        <v>190124</v>
      </c>
      <c r="K236" s="23" t="s">
        <v>116</v>
      </c>
      <c r="L236" s="10"/>
    </row>
    <row r="237" spans="1:12" x14ac:dyDescent="0.25">
      <c r="A237" s="33" t="s">
        <v>104</v>
      </c>
      <c r="B237" s="15"/>
      <c r="C237" s="16">
        <v>4393</v>
      </c>
      <c r="D237" s="16">
        <v>0</v>
      </c>
      <c r="E237" s="16">
        <v>10790</v>
      </c>
      <c r="F237" s="16">
        <v>0</v>
      </c>
      <c r="G237" s="16">
        <v>6486</v>
      </c>
      <c r="H237" s="16">
        <v>89</v>
      </c>
      <c r="I237" s="16">
        <v>183638</v>
      </c>
      <c r="K237" s="23" t="s">
        <v>117</v>
      </c>
      <c r="L237" s="10"/>
    </row>
    <row r="238" spans="1:12" x14ac:dyDescent="0.25">
      <c r="A238" s="33" t="s">
        <v>105</v>
      </c>
      <c r="B238" s="15"/>
      <c r="C238" s="16">
        <v>25534</v>
      </c>
      <c r="D238" s="16">
        <v>0</v>
      </c>
      <c r="E238" s="16">
        <v>5897</v>
      </c>
      <c r="F238" s="16">
        <v>0</v>
      </c>
      <c r="G238" s="16">
        <v>-21929</v>
      </c>
      <c r="H238" s="16">
        <v>0</v>
      </c>
      <c r="I238" s="16">
        <v>205567</v>
      </c>
      <c r="K238" s="23" t="s">
        <v>118</v>
      </c>
      <c r="L238" s="10"/>
    </row>
    <row r="239" spans="1:12" x14ac:dyDescent="0.25">
      <c r="A239" s="33" t="s">
        <v>106</v>
      </c>
      <c r="B239" s="15"/>
      <c r="C239" s="16">
        <v>269</v>
      </c>
      <c r="D239" s="16">
        <v>3384</v>
      </c>
      <c r="E239" s="16">
        <v>5849</v>
      </c>
      <c r="F239" s="16">
        <v>0</v>
      </c>
      <c r="G239" s="16">
        <v>1259</v>
      </c>
      <c r="H239" s="16">
        <v>149</v>
      </c>
      <c r="I239" s="16">
        <v>204308</v>
      </c>
      <c r="K239" s="23" t="s">
        <v>119</v>
      </c>
      <c r="L239" s="10"/>
    </row>
    <row r="240" spans="1:12" x14ac:dyDescent="0.25">
      <c r="A240" s="33" t="s">
        <v>107</v>
      </c>
      <c r="B240" s="15"/>
      <c r="C240" s="16">
        <v>22211</v>
      </c>
      <c r="D240" s="16">
        <v>0</v>
      </c>
      <c r="E240" s="16">
        <v>11699</v>
      </c>
      <c r="F240" s="16">
        <v>0</v>
      </c>
      <c r="G240" s="16">
        <v>1886</v>
      </c>
      <c r="H240" s="16">
        <v>0</v>
      </c>
      <c r="I240" s="16">
        <v>202422</v>
      </c>
      <c r="K240" s="23" t="s">
        <v>120</v>
      </c>
      <c r="L240" s="10"/>
    </row>
    <row r="241" spans="1:12" x14ac:dyDescent="0.25">
      <c r="A241" s="33" t="s">
        <v>108</v>
      </c>
      <c r="B241" s="15"/>
      <c r="C241" s="16">
        <v>1696</v>
      </c>
      <c r="D241" s="16">
        <v>0</v>
      </c>
      <c r="E241" s="16">
        <v>0</v>
      </c>
      <c r="F241" s="16">
        <v>0</v>
      </c>
      <c r="G241" s="16">
        <v>17588</v>
      </c>
      <c r="H241" s="16">
        <v>12414</v>
      </c>
      <c r="I241" s="16">
        <v>184834</v>
      </c>
      <c r="K241" s="23" t="s">
        <v>121</v>
      </c>
      <c r="L241" s="10"/>
    </row>
    <row r="242" spans="1:12" x14ac:dyDescent="0.25">
      <c r="A242" s="33" t="s">
        <v>109</v>
      </c>
      <c r="B242" s="15"/>
      <c r="C242" s="16">
        <v>34473</v>
      </c>
      <c r="D242" s="16">
        <v>0</v>
      </c>
      <c r="E242" s="16">
        <v>13013</v>
      </c>
      <c r="F242" s="16">
        <v>0</v>
      </c>
      <c r="G242" s="16">
        <v>-28392</v>
      </c>
      <c r="H242" s="16">
        <v>233</v>
      </c>
      <c r="I242" s="16">
        <v>213226</v>
      </c>
      <c r="K242" s="23" t="s">
        <v>122</v>
      </c>
      <c r="L242" s="10"/>
    </row>
    <row r="243" spans="1:12" x14ac:dyDescent="0.25">
      <c r="A243" s="33" t="s">
        <v>110</v>
      </c>
      <c r="B243" s="15"/>
      <c r="C243" s="16">
        <v>84532</v>
      </c>
      <c r="D243" s="16">
        <v>0</v>
      </c>
      <c r="E243" s="16">
        <v>47981</v>
      </c>
      <c r="F243" s="16">
        <v>0</v>
      </c>
      <c r="G243" s="16">
        <v>-7074</v>
      </c>
      <c r="H243" s="16">
        <v>9317</v>
      </c>
      <c r="I243" s="16">
        <v>220300</v>
      </c>
      <c r="K243" s="23" t="s">
        <v>123</v>
      </c>
      <c r="L243" s="10"/>
    </row>
    <row r="244" spans="1:12" x14ac:dyDescent="0.25">
      <c r="A244" s="33" t="s">
        <v>111</v>
      </c>
      <c r="B244" s="15"/>
      <c r="C244" s="16">
        <v>102892</v>
      </c>
      <c r="D244" s="16">
        <v>0</v>
      </c>
      <c r="E244" s="16">
        <v>84465</v>
      </c>
      <c r="F244" s="16">
        <v>0</v>
      </c>
      <c r="G244" s="16">
        <v>-11750</v>
      </c>
      <c r="H244" s="16">
        <v>4846</v>
      </c>
      <c r="I244" s="16">
        <v>232050</v>
      </c>
      <c r="K244" s="23" t="s">
        <v>124</v>
      </c>
      <c r="L244" s="10"/>
    </row>
    <row r="245" spans="1:12" x14ac:dyDescent="0.25">
      <c r="A245" s="33" t="s">
        <v>112</v>
      </c>
      <c r="B245" s="15"/>
      <c r="C245" s="16">
        <v>4208</v>
      </c>
      <c r="D245" s="16">
        <v>0</v>
      </c>
      <c r="E245" s="16">
        <v>5344</v>
      </c>
      <c r="F245" s="16">
        <v>0</v>
      </c>
      <c r="G245" s="16">
        <v>9025</v>
      </c>
      <c r="H245" s="16">
        <v>6028</v>
      </c>
      <c r="I245" s="16">
        <v>223025</v>
      </c>
      <c r="K245" s="23" t="s">
        <v>125</v>
      </c>
      <c r="L245" s="10"/>
    </row>
    <row r="246" spans="1:12" ht="13" thickBot="1" x14ac:dyDescent="0.3">
      <c r="A246" s="41" t="s">
        <v>113</v>
      </c>
      <c r="C246" s="42">
        <v>5094</v>
      </c>
      <c r="D246" s="42">
        <v>0</v>
      </c>
      <c r="E246" s="42">
        <v>49314</v>
      </c>
      <c r="F246" s="42">
        <v>0</v>
      </c>
      <c r="G246" s="42">
        <v>47062</v>
      </c>
      <c r="H246" s="42">
        <v>2020</v>
      </c>
      <c r="I246" s="42">
        <v>175963</v>
      </c>
      <c r="J246" s="2"/>
      <c r="K246" s="43" t="s">
        <v>113</v>
      </c>
    </row>
    <row r="247" spans="1:12" ht="13" x14ac:dyDescent="0.3">
      <c r="A247" s="37">
        <v>2010</v>
      </c>
      <c r="B247" s="15"/>
      <c r="C247" s="16"/>
      <c r="D247" s="16"/>
      <c r="E247" s="16"/>
      <c r="F247" s="16"/>
      <c r="G247" s="16"/>
      <c r="H247" s="16"/>
      <c r="I247" s="16"/>
      <c r="K247" s="37">
        <v>2010</v>
      </c>
    </row>
    <row r="248" spans="1:12" x14ac:dyDescent="0.25">
      <c r="A248" s="33" t="s">
        <v>102</v>
      </c>
      <c r="B248" s="15"/>
      <c r="C248" s="16">
        <v>2882</v>
      </c>
      <c r="D248" s="16">
        <v>0</v>
      </c>
      <c r="E248" s="16">
        <v>5146</v>
      </c>
      <c r="F248" s="16">
        <v>0</v>
      </c>
      <c r="G248" s="16">
        <v>6786</v>
      </c>
      <c r="H248" s="16">
        <v>4298</v>
      </c>
      <c r="I248" s="16">
        <v>169177</v>
      </c>
      <c r="K248" s="23" t="s">
        <v>115</v>
      </c>
      <c r="L248" s="10"/>
    </row>
    <row r="249" spans="1:12" x14ac:dyDescent="0.25">
      <c r="A249" s="33" t="s">
        <v>103</v>
      </c>
      <c r="B249" s="15"/>
      <c r="C249" s="16">
        <v>20341</v>
      </c>
      <c r="D249" s="16">
        <v>0</v>
      </c>
      <c r="E249" s="16">
        <v>5917</v>
      </c>
      <c r="F249" s="16">
        <v>0</v>
      </c>
      <c r="G249" s="16">
        <v>-13030</v>
      </c>
      <c r="H249" s="16">
        <v>964</v>
      </c>
      <c r="I249" s="16">
        <v>182207</v>
      </c>
      <c r="K249" s="23" t="s">
        <v>116</v>
      </c>
      <c r="L249" s="10"/>
    </row>
    <row r="250" spans="1:12" x14ac:dyDescent="0.25">
      <c r="A250" s="33" t="s">
        <v>104</v>
      </c>
      <c r="B250" s="15"/>
      <c r="C250" s="16">
        <v>39572</v>
      </c>
      <c r="D250" s="16">
        <v>0</v>
      </c>
      <c r="E250" s="16">
        <v>6021</v>
      </c>
      <c r="F250" s="16">
        <v>0</v>
      </c>
      <c r="G250" s="16">
        <v>-20128</v>
      </c>
      <c r="H250" s="16">
        <v>62</v>
      </c>
      <c r="I250" s="16">
        <v>202335</v>
      </c>
      <c r="K250" s="23" t="s">
        <v>117</v>
      </c>
      <c r="L250" s="10"/>
    </row>
    <row r="251" spans="1:12" x14ac:dyDescent="0.25">
      <c r="A251" s="33" t="s">
        <v>105</v>
      </c>
      <c r="B251" s="15"/>
      <c r="C251" s="16">
        <v>19607</v>
      </c>
      <c r="D251" s="16">
        <v>754</v>
      </c>
      <c r="E251" s="16">
        <v>5846</v>
      </c>
      <c r="F251" s="16">
        <v>0</v>
      </c>
      <c r="G251" s="16">
        <v>-8286</v>
      </c>
      <c r="H251" s="16">
        <v>1490</v>
      </c>
      <c r="I251" s="16">
        <v>210621</v>
      </c>
      <c r="K251" s="23" t="s">
        <v>118</v>
      </c>
      <c r="L251" s="10"/>
    </row>
    <row r="252" spans="1:12" x14ac:dyDescent="0.25">
      <c r="A252" s="33" t="s">
        <v>106</v>
      </c>
      <c r="B252" s="15"/>
      <c r="C252" s="16">
        <v>9877</v>
      </c>
      <c r="D252" s="16">
        <v>0</v>
      </c>
      <c r="E252" s="16">
        <v>5958</v>
      </c>
      <c r="F252" s="16">
        <v>0</v>
      </c>
      <c r="G252" s="16">
        <v>-4412</v>
      </c>
      <c r="H252" s="16">
        <v>1062</v>
      </c>
      <c r="I252" s="16">
        <v>215033</v>
      </c>
      <c r="K252" s="23" t="s">
        <v>119</v>
      </c>
      <c r="L252" s="10"/>
    </row>
    <row r="253" spans="1:12" x14ac:dyDescent="0.25">
      <c r="A253" s="33" t="s">
        <v>107</v>
      </c>
      <c r="B253" s="15"/>
      <c r="C253" s="16">
        <v>1372</v>
      </c>
      <c r="D253" s="16">
        <v>0</v>
      </c>
      <c r="E253" s="16">
        <v>5969</v>
      </c>
      <c r="F253" s="16">
        <v>0</v>
      </c>
      <c r="G253" s="16">
        <v>16267</v>
      </c>
      <c r="H253" s="16">
        <v>10045</v>
      </c>
      <c r="I253" s="16">
        <v>198766</v>
      </c>
      <c r="K253" s="23" t="s">
        <v>120</v>
      </c>
      <c r="L253" s="10"/>
    </row>
    <row r="254" spans="1:12" x14ac:dyDescent="0.25">
      <c r="A254" s="33" t="s">
        <v>129</v>
      </c>
      <c r="B254" s="15"/>
      <c r="C254" s="16">
        <v>1501</v>
      </c>
      <c r="D254" s="16">
        <v>0</v>
      </c>
      <c r="E254" s="16">
        <v>0</v>
      </c>
      <c r="F254" s="16">
        <v>0</v>
      </c>
      <c r="G254" s="16">
        <v>20586</v>
      </c>
      <c r="H254" s="16">
        <v>22087</v>
      </c>
      <c r="I254" s="16">
        <v>178180</v>
      </c>
      <c r="K254" s="23" t="s">
        <v>121</v>
      </c>
    </row>
    <row r="255" spans="1:12" x14ac:dyDescent="0.25">
      <c r="A255" s="33" t="s">
        <v>122</v>
      </c>
      <c r="C255" s="16">
        <v>23061</v>
      </c>
      <c r="D255" s="16">
        <v>1836</v>
      </c>
      <c r="E255" s="16">
        <v>5944</v>
      </c>
      <c r="F255" s="16">
        <v>0</v>
      </c>
      <c r="G255" s="16">
        <v>-16442</v>
      </c>
      <c r="H255" s="16">
        <v>2512</v>
      </c>
      <c r="I255" s="16">
        <v>194622</v>
      </c>
      <c r="K255" s="23" t="s">
        <v>122</v>
      </c>
    </row>
    <row r="256" spans="1:12" x14ac:dyDescent="0.25">
      <c r="A256" s="33" t="s">
        <v>123</v>
      </c>
      <c r="C256" s="16">
        <v>38790</v>
      </c>
      <c r="D256" s="16">
        <v>2219</v>
      </c>
      <c r="E256" s="16">
        <v>4717</v>
      </c>
      <c r="F256" s="16">
        <v>0</v>
      </c>
      <c r="G256" s="16">
        <v>-36293</v>
      </c>
      <c r="H256" s="16">
        <v>0</v>
      </c>
      <c r="I256" s="16">
        <v>230915</v>
      </c>
      <c r="K256" s="23" t="s">
        <v>123</v>
      </c>
    </row>
    <row r="257" spans="1:11" x14ac:dyDescent="0.25">
      <c r="A257" s="33" t="s">
        <v>131</v>
      </c>
      <c r="C257" s="3">
        <v>91064</v>
      </c>
      <c r="D257" s="3">
        <v>2083</v>
      </c>
      <c r="E257" s="3">
        <v>17254</v>
      </c>
      <c r="F257" s="3">
        <v>0</v>
      </c>
      <c r="G257" s="3">
        <v>-31000</v>
      </c>
      <c r="H257" s="16">
        <v>17652</v>
      </c>
      <c r="I257" s="16">
        <v>261915</v>
      </c>
      <c r="K257" s="23" t="s">
        <v>124</v>
      </c>
    </row>
    <row r="258" spans="1:11" x14ac:dyDescent="0.25">
      <c r="A258" s="33" t="s">
        <v>125</v>
      </c>
      <c r="C258" s="3">
        <v>5269</v>
      </c>
      <c r="D258" s="3">
        <v>0</v>
      </c>
      <c r="E258" s="3">
        <v>28888</v>
      </c>
      <c r="F258" s="3">
        <v>0</v>
      </c>
      <c r="G258" s="3">
        <v>70484</v>
      </c>
      <c r="H258" s="16">
        <v>19567</v>
      </c>
      <c r="I258" s="16">
        <v>191431</v>
      </c>
      <c r="K258" s="23" t="s">
        <v>125</v>
      </c>
    </row>
    <row r="259" spans="1:11" ht="13" thickBot="1" x14ac:dyDescent="0.3">
      <c r="A259" s="41" t="s">
        <v>113</v>
      </c>
      <c r="C259" s="42">
        <v>3492</v>
      </c>
      <c r="D259" s="42">
        <v>0</v>
      </c>
      <c r="E259" s="42">
        <v>5943</v>
      </c>
      <c r="F259" s="42">
        <v>0</v>
      </c>
      <c r="G259" s="42">
        <v>-444</v>
      </c>
      <c r="H259" s="42">
        <v>20452</v>
      </c>
      <c r="I259" s="42">
        <v>191875</v>
      </c>
      <c r="J259" s="2"/>
      <c r="K259" s="43" t="s">
        <v>113</v>
      </c>
    </row>
    <row r="260" spans="1:11" ht="13" x14ac:dyDescent="0.3">
      <c r="A260" s="37">
        <v>2011</v>
      </c>
      <c r="B260" s="15"/>
      <c r="C260" s="16"/>
      <c r="D260" s="16"/>
      <c r="E260" s="16"/>
      <c r="F260" s="16"/>
      <c r="G260" s="16"/>
      <c r="H260" s="16"/>
      <c r="I260" s="16"/>
      <c r="K260" s="37">
        <v>2011</v>
      </c>
    </row>
    <row r="261" spans="1:11" x14ac:dyDescent="0.25">
      <c r="A261" s="33" t="s">
        <v>102</v>
      </c>
      <c r="C261" s="3">
        <v>4796</v>
      </c>
      <c r="D261" s="3">
        <v>0</v>
      </c>
      <c r="E261" s="3">
        <v>5988</v>
      </c>
      <c r="F261" s="3">
        <v>0</v>
      </c>
      <c r="G261" s="3">
        <v>12623</v>
      </c>
      <c r="H261" s="16">
        <v>5028</v>
      </c>
      <c r="I261" s="16">
        <v>179252</v>
      </c>
      <c r="K261" s="23" t="s">
        <v>115</v>
      </c>
    </row>
    <row r="262" spans="1:11" x14ac:dyDescent="0.25">
      <c r="A262" s="33" t="s">
        <v>103</v>
      </c>
      <c r="C262" s="3">
        <v>17453</v>
      </c>
      <c r="D262" s="3">
        <v>0</v>
      </c>
      <c r="E262" s="3">
        <v>20161</v>
      </c>
      <c r="F262" s="3">
        <v>0</v>
      </c>
      <c r="G262" s="3">
        <v>2990</v>
      </c>
      <c r="H262" s="16">
        <v>282</v>
      </c>
      <c r="I262" s="16">
        <v>176262</v>
      </c>
      <c r="K262" s="23" t="s">
        <v>116</v>
      </c>
    </row>
    <row r="263" spans="1:11" x14ac:dyDescent="0.25">
      <c r="A263" s="33" t="s">
        <v>104</v>
      </c>
      <c r="C263" s="3">
        <v>23188</v>
      </c>
      <c r="D263" s="3">
        <v>0</v>
      </c>
      <c r="E263" s="3">
        <v>19724</v>
      </c>
      <c r="F263" s="3">
        <v>0</v>
      </c>
      <c r="G263" s="3">
        <v>8227</v>
      </c>
      <c r="H263" s="16">
        <v>4772</v>
      </c>
      <c r="I263" s="16">
        <v>168035</v>
      </c>
      <c r="K263" s="23" t="s">
        <v>117</v>
      </c>
    </row>
    <row r="264" spans="1:11" x14ac:dyDescent="0.25">
      <c r="A264" s="33" t="s">
        <v>105</v>
      </c>
      <c r="C264" s="3">
        <v>32207</v>
      </c>
      <c r="D264" s="3">
        <v>0</v>
      </c>
      <c r="E264" s="3">
        <v>0</v>
      </c>
      <c r="F264" s="3">
        <v>0</v>
      </c>
      <c r="G264" s="3">
        <v>-31334</v>
      </c>
      <c r="H264" s="16">
        <v>872</v>
      </c>
      <c r="I264" s="16">
        <v>199369</v>
      </c>
      <c r="K264" s="23" t="s">
        <v>118</v>
      </c>
    </row>
    <row r="265" spans="1:11" x14ac:dyDescent="0.25">
      <c r="A265" s="33" t="s">
        <v>137</v>
      </c>
      <c r="C265" s="3">
        <v>3597</v>
      </c>
      <c r="D265" s="3">
        <v>0</v>
      </c>
      <c r="E265" s="3">
        <v>5799</v>
      </c>
      <c r="F265" s="3">
        <v>0</v>
      </c>
      <c r="G265" s="3">
        <v>9781</v>
      </c>
      <c r="H265" s="16">
        <v>7579</v>
      </c>
      <c r="I265" s="16">
        <v>189588</v>
      </c>
      <c r="K265" s="23" t="s">
        <v>119</v>
      </c>
    </row>
    <row r="266" spans="1:11" x14ac:dyDescent="0.25">
      <c r="A266" s="33" t="s">
        <v>138</v>
      </c>
      <c r="C266" s="3">
        <v>590</v>
      </c>
      <c r="D266" s="3">
        <v>0</v>
      </c>
      <c r="E266" s="3">
        <v>5952</v>
      </c>
      <c r="F266" s="3">
        <v>0</v>
      </c>
      <c r="G266" s="3">
        <v>13178</v>
      </c>
      <c r="H266" s="16">
        <v>7817</v>
      </c>
      <c r="I266" s="16">
        <v>176410</v>
      </c>
      <c r="K266" s="23" t="s">
        <v>120</v>
      </c>
    </row>
    <row r="267" spans="1:11" x14ac:dyDescent="0.25">
      <c r="A267" s="33" t="s">
        <v>129</v>
      </c>
      <c r="C267" s="3">
        <v>1959</v>
      </c>
      <c r="D267" s="3">
        <v>0</v>
      </c>
      <c r="E267" s="3">
        <v>0</v>
      </c>
      <c r="F267" s="3">
        <v>0</v>
      </c>
      <c r="G267" s="3">
        <v>4030</v>
      </c>
      <c r="H267" s="16">
        <v>5988</v>
      </c>
      <c r="I267" s="16">
        <v>172380</v>
      </c>
      <c r="K267" s="23" t="s">
        <v>121</v>
      </c>
    </row>
    <row r="268" spans="1:11" x14ac:dyDescent="0.25">
      <c r="A268" s="33" t="s">
        <v>122</v>
      </c>
      <c r="C268" s="3">
        <v>13848</v>
      </c>
      <c r="D268" s="3">
        <v>0</v>
      </c>
      <c r="E268" s="3">
        <v>5771</v>
      </c>
      <c r="F268" s="3">
        <v>0</v>
      </c>
      <c r="G268" s="3">
        <v>-6540</v>
      </c>
      <c r="H268" s="16">
        <v>0</v>
      </c>
      <c r="I268" s="16">
        <v>178920</v>
      </c>
      <c r="K268" s="23" t="s">
        <v>122</v>
      </c>
    </row>
    <row r="269" spans="1:11" x14ac:dyDescent="0.25">
      <c r="A269" s="33" t="s">
        <v>123</v>
      </c>
      <c r="C269" s="3">
        <v>25394</v>
      </c>
      <c r="D269" s="3">
        <v>0</v>
      </c>
      <c r="E269" s="3">
        <v>12669</v>
      </c>
      <c r="F269" s="3">
        <v>0</v>
      </c>
      <c r="G269" s="3">
        <v>-7777</v>
      </c>
      <c r="H269" s="16">
        <v>127</v>
      </c>
      <c r="I269" s="16">
        <v>186697</v>
      </c>
      <c r="K269" s="23" t="s">
        <v>123</v>
      </c>
    </row>
    <row r="270" spans="1:11" x14ac:dyDescent="0.25">
      <c r="A270" s="33" t="s">
        <v>131</v>
      </c>
      <c r="C270" s="3">
        <v>41503</v>
      </c>
      <c r="D270" s="3">
        <v>0</v>
      </c>
      <c r="E270" s="3">
        <v>39786</v>
      </c>
      <c r="F270" s="3">
        <v>0</v>
      </c>
      <c r="G270" s="3">
        <v>5023</v>
      </c>
      <c r="H270" s="16">
        <v>5480</v>
      </c>
      <c r="I270" s="16">
        <v>181674</v>
      </c>
      <c r="K270" s="23" t="s">
        <v>124</v>
      </c>
    </row>
    <row r="271" spans="1:11" x14ac:dyDescent="0.25">
      <c r="A271" s="33" t="s">
        <v>125</v>
      </c>
      <c r="C271" s="3">
        <v>66592</v>
      </c>
      <c r="D271" s="3">
        <v>0</v>
      </c>
      <c r="E271" s="3">
        <v>34451</v>
      </c>
      <c r="F271" s="3">
        <v>0</v>
      </c>
      <c r="G271" s="3">
        <v>-28391</v>
      </c>
      <c r="H271" s="16">
        <v>38</v>
      </c>
      <c r="I271" s="16">
        <v>210065</v>
      </c>
      <c r="K271" s="23" t="s">
        <v>125</v>
      </c>
    </row>
    <row r="272" spans="1:11" ht="13" thickBot="1" x14ac:dyDescent="0.3">
      <c r="A272" s="41" t="s">
        <v>113</v>
      </c>
      <c r="C272" s="42">
        <v>2480</v>
      </c>
      <c r="D272" s="42">
        <v>0</v>
      </c>
      <c r="E272" s="42">
        <v>6604</v>
      </c>
      <c r="F272" s="42">
        <v>0</v>
      </c>
      <c r="G272" s="42">
        <v>17482</v>
      </c>
      <c r="H272" s="42">
        <v>13359</v>
      </c>
      <c r="I272" s="42">
        <v>192583</v>
      </c>
      <c r="J272" s="2"/>
      <c r="K272" s="43" t="s">
        <v>113</v>
      </c>
    </row>
    <row r="273" spans="1:11" ht="13" x14ac:dyDescent="0.3">
      <c r="A273" s="37">
        <v>2012</v>
      </c>
      <c r="B273" s="15"/>
      <c r="C273" s="16"/>
      <c r="D273" s="16"/>
      <c r="E273" s="16"/>
      <c r="F273" s="16"/>
      <c r="G273" s="16"/>
      <c r="H273" s="16"/>
      <c r="I273" s="16"/>
      <c r="K273" s="37">
        <v>2012</v>
      </c>
    </row>
    <row r="274" spans="1:11" x14ac:dyDescent="0.25">
      <c r="A274" s="33" t="s">
        <v>153</v>
      </c>
      <c r="C274" s="3">
        <v>192</v>
      </c>
      <c r="D274" s="3">
        <v>5481</v>
      </c>
      <c r="E274" s="3">
        <v>5663</v>
      </c>
      <c r="F274" s="3">
        <v>0</v>
      </c>
      <c r="G274" s="3">
        <v>6944</v>
      </c>
      <c r="H274" s="16">
        <v>11549</v>
      </c>
      <c r="I274" s="16">
        <v>185639</v>
      </c>
      <c r="K274" s="23" t="s">
        <v>115</v>
      </c>
    </row>
    <row r="275" spans="1:11" x14ac:dyDescent="0.25">
      <c r="A275" s="33" t="s">
        <v>154</v>
      </c>
      <c r="C275" s="3">
        <v>15206</v>
      </c>
      <c r="D275" s="3">
        <v>49462</v>
      </c>
      <c r="E275" s="3">
        <v>11179</v>
      </c>
      <c r="F275" s="3">
        <v>0</v>
      </c>
      <c r="G275" s="3">
        <v>-56780</v>
      </c>
      <c r="H275" s="16">
        <v>2737</v>
      </c>
      <c r="I275" s="16">
        <v>242419</v>
      </c>
      <c r="K275" s="23" t="s">
        <v>116</v>
      </c>
    </row>
    <row r="276" spans="1:11" x14ac:dyDescent="0.25">
      <c r="A276" s="33" t="s">
        <v>155</v>
      </c>
      <c r="C276" s="3">
        <v>5072</v>
      </c>
      <c r="D276" s="3">
        <v>34746</v>
      </c>
      <c r="E276" s="3">
        <v>59905</v>
      </c>
      <c r="F276" s="3">
        <v>0</v>
      </c>
      <c r="G276" s="3">
        <v>32738</v>
      </c>
      <c r="H276" s="16">
        <v>12650</v>
      </c>
      <c r="I276" s="16">
        <v>209681</v>
      </c>
      <c r="K276" s="23" t="s">
        <v>117</v>
      </c>
    </row>
    <row r="277" spans="1:11" x14ac:dyDescent="0.25">
      <c r="A277" s="33" t="s">
        <v>118</v>
      </c>
      <c r="C277" s="3">
        <v>15016</v>
      </c>
      <c r="D277" s="3">
        <v>84072</v>
      </c>
      <c r="E277" s="3">
        <v>35660</v>
      </c>
      <c r="F277" s="3">
        <v>0</v>
      </c>
      <c r="G277" s="3">
        <v>-62621</v>
      </c>
      <c r="H277" s="16">
        <v>809</v>
      </c>
      <c r="I277" s="16">
        <v>272302</v>
      </c>
      <c r="K277" s="23" t="s">
        <v>118</v>
      </c>
    </row>
    <row r="278" spans="1:11" x14ac:dyDescent="0.25">
      <c r="A278" s="33" t="s">
        <v>137</v>
      </c>
      <c r="C278" s="3">
        <v>20433</v>
      </c>
      <c r="D278" s="3">
        <v>42765</v>
      </c>
      <c r="E278" s="3">
        <v>79389</v>
      </c>
      <c r="F278" s="3">
        <v>0</v>
      </c>
      <c r="G278" s="3">
        <v>33550</v>
      </c>
      <c r="H278" s="16">
        <v>75</v>
      </c>
      <c r="I278" s="16">
        <v>238752</v>
      </c>
      <c r="K278" s="23" t="s">
        <v>119</v>
      </c>
    </row>
    <row r="279" spans="1:11" x14ac:dyDescent="0.25">
      <c r="A279" s="33" t="s">
        <v>138</v>
      </c>
      <c r="C279" s="3">
        <v>13678</v>
      </c>
      <c r="D279" s="3">
        <v>72833</v>
      </c>
      <c r="E279" s="3">
        <v>60657</v>
      </c>
      <c r="F279" s="3">
        <v>0</v>
      </c>
      <c r="G279" s="3">
        <v>-24746</v>
      </c>
      <c r="H279" s="16">
        <v>2540</v>
      </c>
      <c r="I279" s="16">
        <v>263498</v>
      </c>
      <c r="K279" s="23" t="s">
        <v>120</v>
      </c>
    </row>
    <row r="280" spans="1:11" x14ac:dyDescent="0.25">
      <c r="A280" s="33" t="s">
        <v>129</v>
      </c>
      <c r="C280" s="3">
        <v>12246</v>
      </c>
      <c r="D280" s="3">
        <v>29853</v>
      </c>
      <c r="E280" s="3">
        <v>96897</v>
      </c>
      <c r="F280" s="3">
        <v>0</v>
      </c>
      <c r="G280" s="3">
        <v>56989</v>
      </c>
      <c r="H280" s="16">
        <v>2198</v>
      </c>
      <c r="I280" s="16">
        <v>206509</v>
      </c>
      <c r="K280" s="23" t="s">
        <v>121</v>
      </c>
    </row>
    <row r="281" spans="1:11" x14ac:dyDescent="0.25">
      <c r="A281" s="33" t="s">
        <v>122</v>
      </c>
      <c r="C281" s="3">
        <v>13443</v>
      </c>
      <c r="D281" s="3">
        <v>27486</v>
      </c>
      <c r="E281" s="3">
        <v>44823</v>
      </c>
      <c r="F281" s="3">
        <v>0</v>
      </c>
      <c r="G281" s="3">
        <v>9104</v>
      </c>
      <c r="H281" s="16">
        <v>5125</v>
      </c>
      <c r="I281" s="16">
        <v>197405</v>
      </c>
      <c r="K281" s="23" t="s">
        <v>122</v>
      </c>
    </row>
    <row r="282" spans="1:11" x14ac:dyDescent="0.25">
      <c r="A282" s="33" t="s">
        <v>123</v>
      </c>
      <c r="C282" s="3">
        <v>37022</v>
      </c>
      <c r="D282" s="3">
        <v>67645</v>
      </c>
      <c r="E282" s="3">
        <v>87504</v>
      </c>
      <c r="F282" s="3">
        <v>0</v>
      </c>
      <c r="G282" s="3">
        <v>-17163</v>
      </c>
      <c r="H282" s="16">
        <v>0</v>
      </c>
      <c r="I282" s="16">
        <v>214568</v>
      </c>
      <c r="K282" s="23" t="s">
        <v>123</v>
      </c>
    </row>
    <row r="283" spans="1:11" x14ac:dyDescent="0.25">
      <c r="A283" s="33" t="s">
        <v>131</v>
      </c>
      <c r="C283" s="3">
        <v>24037</v>
      </c>
      <c r="D283" s="3">
        <v>111898</v>
      </c>
      <c r="E283" s="3">
        <v>70789</v>
      </c>
      <c r="F283" s="3">
        <v>0</v>
      </c>
      <c r="G283" s="3">
        <v>-64695</v>
      </c>
      <c r="H283" s="16">
        <v>378</v>
      </c>
      <c r="I283" s="16">
        <v>279263</v>
      </c>
      <c r="K283" s="23" t="s">
        <v>124</v>
      </c>
    </row>
    <row r="284" spans="1:11" x14ac:dyDescent="0.25">
      <c r="A284" s="33" t="s">
        <v>125</v>
      </c>
      <c r="C284" s="3">
        <v>11562</v>
      </c>
      <c r="D284" s="3">
        <v>72925</v>
      </c>
      <c r="E284" s="3">
        <v>43191</v>
      </c>
      <c r="F284" s="3">
        <v>0</v>
      </c>
      <c r="G284" s="3">
        <v>-41454</v>
      </c>
      <c r="H284" s="16">
        <v>0</v>
      </c>
      <c r="I284" s="16">
        <v>320717</v>
      </c>
      <c r="K284" s="23" t="s">
        <v>125</v>
      </c>
    </row>
    <row r="285" spans="1:11" ht="13" thickBot="1" x14ac:dyDescent="0.3">
      <c r="A285" s="41" t="s">
        <v>113</v>
      </c>
      <c r="C285" s="42">
        <v>12081</v>
      </c>
      <c r="D285" s="42">
        <v>34556</v>
      </c>
      <c r="E285" s="42">
        <v>126835</v>
      </c>
      <c r="F285" s="42">
        <v>0</v>
      </c>
      <c r="G285" s="42">
        <v>89288</v>
      </c>
      <c r="H285" s="42">
        <v>9082</v>
      </c>
      <c r="I285" s="42">
        <v>231429</v>
      </c>
      <c r="J285" s="2"/>
      <c r="K285" s="43" t="s">
        <v>113</v>
      </c>
    </row>
    <row r="286" spans="1:11" ht="13" x14ac:dyDescent="0.3">
      <c r="A286" s="37">
        <v>2013</v>
      </c>
      <c r="B286" s="15"/>
      <c r="C286" s="16"/>
      <c r="D286" s="16"/>
      <c r="E286" s="16"/>
      <c r="F286" s="16"/>
      <c r="G286" s="16"/>
      <c r="H286" s="16"/>
      <c r="I286" s="16"/>
      <c r="K286" s="37">
        <v>2013</v>
      </c>
    </row>
    <row r="287" spans="1:11" x14ac:dyDescent="0.25">
      <c r="A287" s="33" t="s">
        <v>153</v>
      </c>
      <c r="C287" s="3">
        <v>30935</v>
      </c>
      <c r="D287" s="3">
        <v>27840</v>
      </c>
      <c r="E287" s="3">
        <v>94859</v>
      </c>
      <c r="F287" s="3">
        <v>0</v>
      </c>
      <c r="G287" s="3">
        <v>59123</v>
      </c>
      <c r="H287" s="16">
        <v>138</v>
      </c>
      <c r="I287" s="16">
        <v>172306</v>
      </c>
      <c r="K287" s="23" t="s">
        <v>115</v>
      </c>
    </row>
    <row r="288" spans="1:11" x14ac:dyDescent="0.25">
      <c r="A288" s="33" t="s">
        <v>154</v>
      </c>
      <c r="C288" s="3">
        <v>40948</v>
      </c>
      <c r="D288" s="3">
        <v>125132</v>
      </c>
      <c r="E288" s="3">
        <v>99202</v>
      </c>
      <c r="F288" s="3">
        <v>0</v>
      </c>
      <c r="G288" s="3">
        <v>-66643</v>
      </c>
      <c r="H288" s="16">
        <v>43</v>
      </c>
      <c r="I288" s="16">
        <v>238949</v>
      </c>
      <c r="K288" s="23" t="s">
        <v>116</v>
      </c>
    </row>
    <row r="289" spans="1:11" x14ac:dyDescent="0.25">
      <c r="A289" s="33" t="s">
        <v>155</v>
      </c>
      <c r="C289" s="3">
        <v>45496</v>
      </c>
      <c r="D289" s="3">
        <v>67513</v>
      </c>
      <c r="E289" s="3">
        <v>49371</v>
      </c>
      <c r="F289" s="3">
        <v>0</v>
      </c>
      <c r="G289" s="3">
        <v>-61507</v>
      </c>
      <c r="H289" s="16">
        <v>1948</v>
      </c>
      <c r="I289" s="16">
        <v>300456</v>
      </c>
      <c r="K289" s="23" t="s">
        <v>117</v>
      </c>
    </row>
    <row r="290" spans="1:11" x14ac:dyDescent="0.25">
      <c r="A290" s="33" t="s">
        <v>118</v>
      </c>
      <c r="C290" s="3">
        <v>16598</v>
      </c>
      <c r="D290" s="3">
        <v>69607</v>
      </c>
      <c r="E290" s="3">
        <v>84987</v>
      </c>
      <c r="F290" s="3">
        <v>0</v>
      </c>
      <c r="G290" s="3">
        <v>-51120</v>
      </c>
      <c r="H290" s="16">
        <v>11724</v>
      </c>
      <c r="I290" s="16">
        <v>290069</v>
      </c>
      <c r="K290" s="23" t="s">
        <v>118</v>
      </c>
    </row>
    <row r="291" spans="1:11" x14ac:dyDescent="0.25">
      <c r="A291" s="33" t="s">
        <v>137</v>
      </c>
      <c r="C291" s="3">
        <v>43303</v>
      </c>
      <c r="D291" s="3">
        <v>0</v>
      </c>
      <c r="E291" s="3">
        <v>121164</v>
      </c>
      <c r="F291" s="3">
        <v>0</v>
      </c>
      <c r="G291" s="3">
        <v>78027</v>
      </c>
      <c r="H291" s="16">
        <v>63</v>
      </c>
      <c r="I291" s="16">
        <v>212042</v>
      </c>
      <c r="K291" s="23" t="s">
        <v>119</v>
      </c>
    </row>
    <row r="292" spans="1:11" x14ac:dyDescent="0.25">
      <c r="A292" s="33" t="s">
        <v>138</v>
      </c>
      <c r="C292" s="3">
        <v>9057</v>
      </c>
      <c r="D292" s="3">
        <v>15146</v>
      </c>
      <c r="E292" s="3">
        <v>35430</v>
      </c>
      <c r="F292" s="3">
        <v>0</v>
      </c>
      <c r="G292" s="3">
        <v>24171</v>
      </c>
      <c r="H292" s="16">
        <v>13539</v>
      </c>
      <c r="I292" s="16">
        <v>187871</v>
      </c>
      <c r="K292" s="23" t="s">
        <v>120</v>
      </c>
    </row>
    <row r="293" spans="1:11" x14ac:dyDescent="0.25">
      <c r="A293" s="33" t="s">
        <v>129</v>
      </c>
      <c r="C293" s="3">
        <v>8973</v>
      </c>
      <c r="D293" s="3">
        <v>33009</v>
      </c>
      <c r="E293" s="3">
        <v>19090</v>
      </c>
      <c r="F293" s="3">
        <v>0</v>
      </c>
      <c r="G293" s="3">
        <v>-9296</v>
      </c>
      <c r="H293" s="16">
        <v>7120</v>
      </c>
      <c r="I293" s="16">
        <v>197167</v>
      </c>
      <c r="K293" s="23" t="s">
        <v>121</v>
      </c>
    </row>
    <row r="294" spans="1:11" x14ac:dyDescent="0.25">
      <c r="A294" s="33" t="s">
        <v>122</v>
      </c>
      <c r="C294" s="3">
        <v>45</v>
      </c>
      <c r="D294" s="3">
        <v>15132</v>
      </c>
      <c r="E294" s="3">
        <v>47674</v>
      </c>
      <c r="F294" s="3">
        <v>0</v>
      </c>
      <c r="G294" s="3">
        <v>42216</v>
      </c>
      <c r="H294" s="16">
        <v>9521</v>
      </c>
      <c r="I294" s="16">
        <v>154951</v>
      </c>
      <c r="K294" s="23" t="s">
        <v>122</v>
      </c>
    </row>
    <row r="295" spans="1:11" x14ac:dyDescent="0.25">
      <c r="A295" s="33" t="s">
        <v>123</v>
      </c>
      <c r="C295" s="3">
        <v>23526</v>
      </c>
      <c r="D295" s="3">
        <v>0</v>
      </c>
      <c r="E295" s="3">
        <v>875</v>
      </c>
      <c r="F295" s="3">
        <v>0</v>
      </c>
      <c r="G295" s="3">
        <v>-22041</v>
      </c>
      <c r="H295" s="16">
        <v>612</v>
      </c>
      <c r="I295" s="16">
        <v>176992</v>
      </c>
      <c r="K295" s="23" t="s">
        <v>123</v>
      </c>
    </row>
    <row r="296" spans="1:11" x14ac:dyDescent="0.25">
      <c r="A296" s="33" t="s">
        <v>131</v>
      </c>
      <c r="C296" s="3">
        <v>5948</v>
      </c>
      <c r="D296" s="3">
        <v>0</v>
      </c>
      <c r="E296" s="3">
        <v>5860</v>
      </c>
      <c r="F296" s="3">
        <v>0</v>
      </c>
      <c r="G296" s="3">
        <v>4986</v>
      </c>
      <c r="H296" s="16">
        <v>5115</v>
      </c>
      <c r="I296" s="16">
        <v>172006</v>
      </c>
      <c r="K296" s="23" t="s">
        <v>124</v>
      </c>
    </row>
    <row r="297" spans="1:11" x14ac:dyDescent="0.25">
      <c r="A297" s="33" t="s">
        <v>125</v>
      </c>
      <c r="C297" s="3">
        <v>8015</v>
      </c>
      <c r="D297" s="3">
        <v>0</v>
      </c>
      <c r="E297" s="3">
        <v>5934</v>
      </c>
      <c r="F297" s="3">
        <v>0</v>
      </c>
      <c r="G297" s="3">
        <v>9990</v>
      </c>
      <c r="H297" s="16">
        <v>12028</v>
      </c>
      <c r="I297" s="16">
        <v>162016</v>
      </c>
      <c r="K297" s="23" t="s">
        <v>125</v>
      </c>
    </row>
    <row r="298" spans="1:11" ht="13" thickBot="1" x14ac:dyDescent="0.3">
      <c r="A298" s="41" t="s">
        <v>113</v>
      </c>
      <c r="C298" s="42">
        <v>6089</v>
      </c>
      <c r="D298" s="42">
        <v>7531</v>
      </c>
      <c r="E298" s="42">
        <v>6531</v>
      </c>
      <c r="F298" s="42">
        <v>0</v>
      </c>
      <c r="G298" s="42">
        <v>3475</v>
      </c>
      <c r="H298" s="42">
        <v>2871</v>
      </c>
      <c r="I298" s="42">
        <v>158541</v>
      </c>
      <c r="J298" s="2"/>
      <c r="K298" s="43" t="s">
        <v>113</v>
      </c>
    </row>
    <row r="299" spans="1:11" ht="13" x14ac:dyDescent="0.3">
      <c r="A299" s="37">
        <f>'Olieforbrug, TJ'!A299</f>
        <v>2014</v>
      </c>
      <c r="B299" s="15"/>
      <c r="C299" s="16"/>
      <c r="D299" s="16"/>
      <c r="E299" s="16"/>
      <c r="F299" s="16"/>
      <c r="G299" s="16"/>
      <c r="H299" s="16"/>
      <c r="I299" s="16"/>
      <c r="K299" s="37">
        <f>'Olieforbrug, TJ'!M299</f>
        <v>2014</v>
      </c>
    </row>
    <row r="300" spans="1:11" x14ac:dyDescent="0.25">
      <c r="A300" s="33" t="s">
        <v>153</v>
      </c>
      <c r="C300" s="3">
        <v>43459</v>
      </c>
      <c r="D300" s="3">
        <v>42363</v>
      </c>
      <c r="E300" s="3">
        <v>65815</v>
      </c>
      <c r="F300" s="3">
        <v>4580</v>
      </c>
      <c r="G300" s="3">
        <v>-72083</v>
      </c>
      <c r="H300" s="16">
        <v>96</v>
      </c>
      <c r="I300" s="16">
        <v>230624</v>
      </c>
      <c r="K300" s="23" t="s">
        <v>115</v>
      </c>
    </row>
    <row r="301" spans="1:11" x14ac:dyDescent="0.25">
      <c r="A301" s="33" t="s">
        <v>154</v>
      </c>
      <c r="C301" s="3">
        <v>18410</v>
      </c>
      <c r="D301" s="3">
        <v>30043</v>
      </c>
      <c r="E301" s="3">
        <v>179556</v>
      </c>
      <c r="F301" s="3">
        <v>0</v>
      </c>
      <c r="G301" s="3">
        <v>56021</v>
      </c>
      <c r="H301" s="16">
        <v>16203</v>
      </c>
      <c r="I301" s="16">
        <v>174603</v>
      </c>
      <c r="K301" s="23" t="s">
        <v>116</v>
      </c>
    </row>
    <row r="302" spans="1:11" x14ac:dyDescent="0.25">
      <c r="A302" s="33" t="s">
        <v>155</v>
      </c>
      <c r="C302" s="3">
        <v>80867</v>
      </c>
      <c r="D302" s="3">
        <v>90660</v>
      </c>
      <c r="E302" s="3">
        <v>107795</v>
      </c>
      <c r="F302" s="3">
        <v>0</v>
      </c>
      <c r="G302" s="3">
        <v>-50570</v>
      </c>
      <c r="H302" s="16">
        <v>0</v>
      </c>
      <c r="I302" s="16">
        <v>225173</v>
      </c>
      <c r="K302" s="23" t="s">
        <v>117</v>
      </c>
    </row>
    <row r="303" spans="1:11" x14ac:dyDescent="0.25">
      <c r="A303" s="33" t="s">
        <v>118</v>
      </c>
      <c r="C303" s="3">
        <v>9209</v>
      </c>
      <c r="D303" s="3">
        <v>59772</v>
      </c>
      <c r="E303" s="3">
        <v>29948</v>
      </c>
      <c r="F303" s="3">
        <v>0</v>
      </c>
      <c r="G303" s="3">
        <v>-11310</v>
      </c>
      <c r="H303" s="16">
        <v>12121</v>
      </c>
      <c r="I303" s="16">
        <v>236483</v>
      </c>
      <c r="K303" s="23" t="s">
        <v>118</v>
      </c>
    </row>
    <row r="304" spans="1:11" x14ac:dyDescent="0.25">
      <c r="A304" s="33" t="s">
        <v>137</v>
      </c>
      <c r="C304" s="3">
        <v>8912</v>
      </c>
      <c r="D304" s="3">
        <v>90139</v>
      </c>
      <c r="E304" s="3">
        <v>79688</v>
      </c>
      <c r="F304" s="3">
        <v>0</v>
      </c>
      <c r="G304" s="3">
        <v>-8418</v>
      </c>
      <c r="H304" s="16">
        <v>28677</v>
      </c>
      <c r="I304" s="16">
        <v>244901</v>
      </c>
      <c r="K304" s="23" t="s">
        <v>119</v>
      </c>
    </row>
    <row r="305" spans="1:12" x14ac:dyDescent="0.25">
      <c r="A305" s="33" t="s">
        <v>138</v>
      </c>
      <c r="C305" s="3">
        <v>7308</v>
      </c>
      <c r="D305" s="3">
        <v>0</v>
      </c>
      <c r="E305" s="3">
        <v>53499</v>
      </c>
      <c r="F305" s="3">
        <v>0</v>
      </c>
      <c r="G305" s="3">
        <v>52884</v>
      </c>
      <c r="H305" s="16">
        <v>8422</v>
      </c>
      <c r="I305" s="16">
        <v>192017</v>
      </c>
      <c r="K305" s="23" t="s">
        <v>120</v>
      </c>
    </row>
    <row r="306" spans="1:12" x14ac:dyDescent="0.25">
      <c r="A306" s="33" t="s">
        <v>129</v>
      </c>
      <c r="C306" s="3">
        <v>9363</v>
      </c>
      <c r="D306" s="3">
        <v>28463</v>
      </c>
      <c r="E306" s="3">
        <v>0</v>
      </c>
      <c r="F306" s="3">
        <v>0</v>
      </c>
      <c r="G306" s="3">
        <v>-38877</v>
      </c>
      <c r="H306" s="16">
        <v>1150</v>
      </c>
      <c r="I306" s="16">
        <v>230894</v>
      </c>
      <c r="K306" s="23" t="s">
        <v>121</v>
      </c>
    </row>
    <row r="307" spans="1:12" x14ac:dyDescent="0.25">
      <c r="A307" s="33" t="s">
        <v>122</v>
      </c>
      <c r="C307" s="3">
        <v>14558</v>
      </c>
      <c r="D307" s="3">
        <v>30863</v>
      </c>
      <c r="E307" s="3">
        <v>11935</v>
      </c>
      <c r="F307" s="3">
        <v>0</v>
      </c>
      <c r="G307" s="3">
        <v>-25759</v>
      </c>
      <c r="H307" s="16">
        <v>1047</v>
      </c>
      <c r="I307" s="16">
        <v>256653</v>
      </c>
      <c r="K307" s="23" t="s">
        <v>122</v>
      </c>
    </row>
    <row r="308" spans="1:12" x14ac:dyDescent="0.25">
      <c r="A308" s="33" t="s">
        <v>123</v>
      </c>
      <c r="C308" s="3">
        <v>28442</v>
      </c>
      <c r="D308" s="3">
        <v>12213</v>
      </c>
      <c r="E308" s="3">
        <v>34781</v>
      </c>
      <c r="F308" s="3">
        <v>0</v>
      </c>
      <c r="G308" s="3">
        <v>-2158</v>
      </c>
      <c r="H308" s="16">
        <v>198</v>
      </c>
      <c r="I308" s="16">
        <v>258811</v>
      </c>
      <c r="K308" s="23" t="s">
        <v>123</v>
      </c>
    </row>
    <row r="309" spans="1:12" x14ac:dyDescent="0.25">
      <c r="A309" s="33" t="s">
        <v>131</v>
      </c>
      <c r="C309" s="3">
        <v>26574</v>
      </c>
      <c r="D309" s="3">
        <v>67360</v>
      </c>
      <c r="E309" s="3">
        <v>17094</v>
      </c>
      <c r="F309" s="3">
        <v>0</v>
      </c>
      <c r="G309" s="3">
        <v>-46507</v>
      </c>
      <c r="H309" s="16">
        <v>11345</v>
      </c>
      <c r="I309" s="16">
        <v>305318</v>
      </c>
      <c r="K309" s="23" t="s">
        <v>124</v>
      </c>
    </row>
    <row r="310" spans="1:12" x14ac:dyDescent="0.25">
      <c r="A310" s="33" t="s">
        <v>125</v>
      </c>
      <c r="C310" s="3">
        <v>81889</v>
      </c>
      <c r="D310" s="3">
        <v>64315</v>
      </c>
      <c r="E310" s="3">
        <v>138293</v>
      </c>
      <c r="F310" s="3">
        <v>0</v>
      </c>
      <c r="G310" s="3">
        <v>49387</v>
      </c>
      <c r="H310" s="16">
        <v>0</v>
      </c>
      <c r="I310" s="16">
        <v>255931</v>
      </c>
      <c r="K310" s="23" t="s">
        <v>125</v>
      </c>
    </row>
    <row r="311" spans="1:12" ht="13" thickBot="1" x14ac:dyDescent="0.3">
      <c r="A311" s="41" t="s">
        <v>113</v>
      </c>
      <c r="C311" s="42">
        <v>5433</v>
      </c>
      <c r="D311" s="42">
        <v>0</v>
      </c>
      <c r="E311" s="42">
        <v>93219</v>
      </c>
      <c r="F311" s="42">
        <v>0</v>
      </c>
      <c r="G311" s="42">
        <v>103756</v>
      </c>
      <c r="H311" s="42">
        <v>18026</v>
      </c>
      <c r="I311" s="42">
        <v>152175</v>
      </c>
      <c r="J311" s="2"/>
      <c r="K311" s="43" t="s">
        <v>113</v>
      </c>
    </row>
    <row r="312" spans="1:12" ht="13" x14ac:dyDescent="0.3">
      <c r="A312" s="37">
        <f>'Olieforbrug, TJ'!A312</f>
        <v>2015</v>
      </c>
      <c r="B312" s="15"/>
      <c r="C312" s="16"/>
      <c r="D312" s="16"/>
      <c r="E312" s="16"/>
      <c r="F312" s="16"/>
      <c r="G312" s="16"/>
      <c r="H312" s="16"/>
      <c r="I312" s="16"/>
      <c r="K312" s="37">
        <f>'Olieforbrug, TJ'!M312</f>
        <v>2015</v>
      </c>
    </row>
    <row r="313" spans="1:12" s="57" customFormat="1" x14ac:dyDescent="0.25">
      <c r="A313" s="68" t="str">
        <f>'Olieforbrug, TJ'!A313</f>
        <v>Januar</v>
      </c>
      <c r="C313" s="65">
        <v>15862</v>
      </c>
      <c r="D313" s="65">
        <v>65997</v>
      </c>
      <c r="E313" s="65">
        <v>50465</v>
      </c>
      <c r="F313" s="65">
        <v>0</v>
      </c>
      <c r="G313" s="65">
        <f>I311-I313</f>
        <v>-33067</v>
      </c>
      <c r="H313" s="65">
        <v>23</v>
      </c>
      <c r="I313" s="65">
        <v>185242</v>
      </c>
      <c r="J313" s="70"/>
      <c r="K313" s="32" t="str">
        <f>'Olieforbrug, TJ'!M313</f>
        <v>January</v>
      </c>
      <c r="L313"/>
    </row>
    <row r="314" spans="1:12" s="57" customFormat="1" x14ac:dyDescent="0.25">
      <c r="A314" s="68" t="str">
        <f>'Olieforbrug, TJ'!A314</f>
        <v>Februar</v>
      </c>
      <c r="C314" s="65">
        <v>11161</v>
      </c>
      <c r="D314" s="65">
        <v>46850</v>
      </c>
      <c r="E314" s="65">
        <v>5693</v>
      </c>
      <c r="F314" s="65">
        <v>0</v>
      </c>
      <c r="G314" s="65">
        <f>I313-I314</f>
        <v>-52598</v>
      </c>
      <c r="H314" s="65">
        <v>1060</v>
      </c>
      <c r="I314" s="65">
        <v>237840</v>
      </c>
      <c r="J314" s="70"/>
      <c r="K314" s="32" t="str">
        <f>'Olieforbrug, TJ'!M314</f>
        <v>February</v>
      </c>
      <c r="L314"/>
    </row>
    <row r="315" spans="1:12" s="57" customFormat="1" x14ac:dyDescent="0.25">
      <c r="A315" s="68" t="str">
        <f>'Olieforbrug, TJ'!A315</f>
        <v>Marts</v>
      </c>
      <c r="C315" s="65">
        <v>17993</v>
      </c>
      <c r="D315" s="65">
        <v>0</v>
      </c>
      <c r="E315" s="65">
        <v>43890</v>
      </c>
      <c r="F315" s="65">
        <v>0</v>
      </c>
      <c r="G315" s="65">
        <f t="shared" ref="G315:G317" si="55">I314-I315</f>
        <v>31113</v>
      </c>
      <c r="H315" s="65">
        <v>7682</v>
      </c>
      <c r="I315" s="65">
        <v>206727</v>
      </c>
      <c r="J315" s="70"/>
      <c r="K315" s="32" t="str">
        <f>'Olieforbrug, TJ'!M315</f>
        <v>March</v>
      </c>
      <c r="L315"/>
    </row>
    <row r="316" spans="1:12" s="57" customFormat="1" x14ac:dyDescent="0.25">
      <c r="A316" s="68" t="str">
        <f>'Olieforbrug, TJ'!A316</f>
        <v>April</v>
      </c>
      <c r="C316" s="65">
        <v>38972</v>
      </c>
      <c r="D316" s="65">
        <v>0</v>
      </c>
      <c r="E316" s="65">
        <v>22717</v>
      </c>
      <c r="F316" s="65">
        <v>0</v>
      </c>
      <c r="G316" s="65">
        <f t="shared" si="55"/>
        <v>-16053</v>
      </c>
      <c r="H316" s="65">
        <v>2008</v>
      </c>
      <c r="I316" s="65">
        <v>222780</v>
      </c>
      <c r="J316" s="70"/>
      <c r="K316" s="32" t="str">
        <f>'Olieforbrug, TJ'!M316</f>
        <v>April</v>
      </c>
      <c r="L316"/>
    </row>
    <row r="317" spans="1:12" s="57" customFormat="1" x14ac:dyDescent="0.25">
      <c r="A317" s="68" t="str">
        <f>'Olieforbrug, TJ'!A317</f>
        <v>Maj</v>
      </c>
      <c r="C317" s="65">
        <v>11017</v>
      </c>
      <c r="D317" s="65">
        <v>0</v>
      </c>
      <c r="E317" s="65">
        <v>13566</v>
      </c>
      <c r="F317" s="65">
        <v>0</v>
      </c>
      <c r="G317" s="65">
        <f t="shared" si="55"/>
        <v>10380</v>
      </c>
      <c r="H317" s="65">
        <v>9016</v>
      </c>
      <c r="I317" s="65">
        <v>212400</v>
      </c>
      <c r="J317" s="70"/>
      <c r="K317" s="32" t="str">
        <f>'Olieforbrug, TJ'!M317</f>
        <v>May</v>
      </c>
      <c r="L317"/>
    </row>
    <row r="318" spans="1:12" x14ac:dyDescent="0.25">
      <c r="A318" s="68" t="str">
        <f>'Olieforbrug, TJ'!A318</f>
        <v>Juni</v>
      </c>
      <c r="C318" s="65">
        <v>12197</v>
      </c>
      <c r="D318" s="65">
        <v>0</v>
      </c>
      <c r="E318" s="65">
        <v>69707</v>
      </c>
      <c r="F318" s="65">
        <v>0</v>
      </c>
      <c r="G318" s="65">
        <f t="shared" ref="G318" si="56">I317-I318</f>
        <v>90974</v>
      </c>
      <c r="H318" s="65">
        <v>4167</v>
      </c>
      <c r="I318" s="65">
        <v>121426</v>
      </c>
      <c r="K318" s="32" t="str">
        <f>'Olieforbrug, TJ'!M318</f>
        <v>June</v>
      </c>
    </row>
    <row r="319" spans="1:12" x14ac:dyDescent="0.25">
      <c r="A319" s="68" t="str">
        <f>'Olieforbrug, TJ'!A319</f>
        <v>Juli</v>
      </c>
      <c r="C319" s="65">
        <v>13440</v>
      </c>
      <c r="D319" s="65">
        <v>0</v>
      </c>
      <c r="E319" s="65">
        <v>20889</v>
      </c>
      <c r="F319" s="65">
        <v>0</v>
      </c>
      <c r="G319" s="65">
        <f t="shared" ref="G319" si="57">I318-I319</f>
        <v>12228</v>
      </c>
      <c r="H319" s="65">
        <v>285</v>
      </c>
      <c r="I319" s="65">
        <v>109198</v>
      </c>
      <c r="K319" s="32" t="str">
        <f>'Olieforbrug, TJ'!M319</f>
        <v>July</v>
      </c>
    </row>
    <row r="320" spans="1:12" x14ac:dyDescent="0.25">
      <c r="A320" s="68" t="str">
        <f>'Olieforbrug, TJ'!A320</f>
        <v>August</v>
      </c>
      <c r="C320" s="65">
        <v>16094</v>
      </c>
      <c r="D320" s="65">
        <v>0</v>
      </c>
      <c r="E320" s="65">
        <v>16278</v>
      </c>
      <c r="F320" s="65">
        <v>0</v>
      </c>
      <c r="G320" s="65">
        <f t="shared" ref="G320" si="58">I319-I320</f>
        <v>20988</v>
      </c>
      <c r="H320" s="65">
        <v>5763</v>
      </c>
      <c r="I320" s="65">
        <v>88210</v>
      </c>
      <c r="K320" s="32" t="str">
        <f>'Olieforbrug, TJ'!M320</f>
        <v>August</v>
      </c>
    </row>
    <row r="321" spans="1:12" x14ac:dyDescent="0.25">
      <c r="A321" s="68" t="str">
        <f>'Olieforbrug, TJ'!A321</f>
        <v>September</v>
      </c>
      <c r="C321" s="65">
        <v>47128</v>
      </c>
      <c r="D321" s="65">
        <v>0</v>
      </c>
      <c r="E321" s="65">
        <v>31504</v>
      </c>
      <c r="F321" s="65">
        <v>0</v>
      </c>
      <c r="G321" s="65">
        <f t="shared" ref="G321" si="59">I320-I321</f>
        <v>-12920</v>
      </c>
      <c r="H321" s="65">
        <v>4235</v>
      </c>
      <c r="I321" s="65">
        <v>101130</v>
      </c>
      <c r="K321" s="32" t="str">
        <f>'Olieforbrug, TJ'!M321</f>
        <v>September</v>
      </c>
    </row>
    <row r="322" spans="1:12" x14ac:dyDescent="0.25">
      <c r="A322" s="68" t="str">
        <f>'Olieforbrug, TJ'!A322</f>
        <v>Oktober</v>
      </c>
      <c r="C322" s="65">
        <v>25999</v>
      </c>
      <c r="D322" s="65">
        <v>0</v>
      </c>
      <c r="E322" s="65">
        <v>10752</v>
      </c>
      <c r="F322" s="65">
        <v>0</v>
      </c>
      <c r="G322" s="65">
        <f t="shared" ref="G322:G323" si="60">I321-I322</f>
        <v>-12881</v>
      </c>
      <c r="H322" s="65">
        <v>3838</v>
      </c>
      <c r="I322" s="65">
        <v>114011</v>
      </c>
      <c r="K322" s="32" t="str">
        <f>'Olieforbrug, TJ'!M322</f>
        <v>October</v>
      </c>
    </row>
    <row r="323" spans="1:12" x14ac:dyDescent="0.25">
      <c r="A323" s="68" t="str">
        <f>'Olieforbrug, TJ'!A323</f>
        <v>November</v>
      </c>
      <c r="C323" s="65">
        <v>33851</v>
      </c>
      <c r="D323" s="65">
        <v>0</v>
      </c>
      <c r="E323" s="65">
        <v>26746</v>
      </c>
      <c r="F323" s="65">
        <v>0</v>
      </c>
      <c r="G323" s="65">
        <f t="shared" si="60"/>
        <v>1585</v>
      </c>
      <c r="H323" s="65">
        <v>8548</v>
      </c>
      <c r="I323" s="65">
        <v>112426</v>
      </c>
      <c r="K323" s="32" t="str">
        <f>'Olieforbrug, TJ'!M323</f>
        <v>November</v>
      </c>
    </row>
    <row r="324" spans="1:12" ht="13" thickBot="1" x14ac:dyDescent="0.3">
      <c r="A324" s="41" t="str">
        <f>'Olieforbrug, TJ'!A324</f>
        <v>December</v>
      </c>
      <c r="C324" s="42">
        <v>18742</v>
      </c>
      <c r="D324" s="42">
        <v>0</v>
      </c>
      <c r="E324" s="42">
        <v>16200</v>
      </c>
      <c r="F324" s="42">
        <v>0</v>
      </c>
      <c r="G324" s="42">
        <f t="shared" ref="G324" si="61">I323-I324</f>
        <v>53</v>
      </c>
      <c r="H324" s="42">
        <v>2570</v>
      </c>
      <c r="I324" s="42">
        <v>112373</v>
      </c>
      <c r="J324" s="2"/>
      <c r="K324" s="43" t="str">
        <f>'Olieforbrug, TJ'!M324</f>
        <v>December</v>
      </c>
    </row>
    <row r="325" spans="1:12" ht="13" x14ac:dyDescent="0.3">
      <c r="A325" s="37">
        <f>'Olieforbrug, TJ'!A325</f>
        <v>2016</v>
      </c>
      <c r="B325" s="15"/>
      <c r="C325" s="16"/>
      <c r="D325" s="16"/>
      <c r="E325" s="16"/>
      <c r="F325" s="16"/>
      <c r="G325" s="16"/>
      <c r="H325" s="16"/>
      <c r="I325" s="16"/>
      <c r="K325" s="37">
        <f>'Olieforbrug, TJ'!M325</f>
        <v>2016</v>
      </c>
    </row>
    <row r="326" spans="1:12" s="57" customFormat="1" x14ac:dyDescent="0.25">
      <c r="A326" s="68" t="str">
        <f>'Olieforbrug, TJ'!A326</f>
        <v>Januar</v>
      </c>
      <c r="C326" s="65">
        <v>31287</v>
      </c>
      <c r="D326" s="65">
        <v>0</v>
      </c>
      <c r="E326" s="65">
        <v>28424</v>
      </c>
      <c r="F326" s="65">
        <v>0</v>
      </c>
      <c r="G326" s="65">
        <v>2987</v>
      </c>
      <c r="H326" s="65">
        <v>5548</v>
      </c>
      <c r="I326" s="65">
        <v>109386</v>
      </c>
      <c r="J326" s="70"/>
      <c r="K326" s="32" t="str">
        <f>'Olieforbrug, TJ'!M326</f>
        <v>January</v>
      </c>
      <c r="L326"/>
    </row>
    <row r="327" spans="1:12" s="57" customFormat="1" x14ac:dyDescent="0.25">
      <c r="A327" s="68" t="str">
        <f>'Olieforbrug, TJ'!A327</f>
        <v>Februar</v>
      </c>
      <c r="C327" s="65">
        <v>22908</v>
      </c>
      <c r="D327" s="65">
        <v>0</v>
      </c>
      <c r="E327" s="65">
        <v>21691</v>
      </c>
      <c r="F327" s="65">
        <v>0</v>
      </c>
      <c r="G327" s="65">
        <v>775</v>
      </c>
      <c r="H327" s="65">
        <v>1846</v>
      </c>
      <c r="I327" s="65">
        <v>108611</v>
      </c>
      <c r="J327" s="70"/>
      <c r="K327" s="32" t="str">
        <f>'Olieforbrug, TJ'!M327</f>
        <v>February</v>
      </c>
      <c r="L327"/>
    </row>
    <row r="328" spans="1:12" x14ac:dyDescent="0.25">
      <c r="A328" s="68" t="str">
        <f>'Olieforbrug, TJ'!A328</f>
        <v>Marts</v>
      </c>
      <c r="C328" s="65">
        <v>11317</v>
      </c>
      <c r="D328" s="65">
        <v>0</v>
      </c>
      <c r="E328" s="65">
        <v>14717</v>
      </c>
      <c r="F328" s="65">
        <v>0</v>
      </c>
      <c r="G328" s="65">
        <v>12931</v>
      </c>
      <c r="H328" s="65">
        <v>9452</v>
      </c>
      <c r="I328" s="65">
        <v>95680</v>
      </c>
      <c r="K328" s="32" t="str">
        <f>'Olieforbrug, TJ'!M328</f>
        <v>March</v>
      </c>
    </row>
    <row r="329" spans="1:12" x14ac:dyDescent="0.25">
      <c r="A329" s="68" t="str">
        <f>'Olieforbrug, TJ'!A329</f>
        <v>April</v>
      </c>
      <c r="C329" s="65">
        <v>44039</v>
      </c>
      <c r="D329" s="65">
        <v>0</v>
      </c>
      <c r="E329" s="65">
        <v>17998</v>
      </c>
      <c r="F329" s="65">
        <v>0</v>
      </c>
      <c r="G329" s="65">
        <v>-18370</v>
      </c>
      <c r="H329" s="65">
        <v>6393</v>
      </c>
      <c r="I329" s="65">
        <v>114050</v>
      </c>
      <c r="K329" s="32" t="str">
        <f>'Olieforbrug, TJ'!M329</f>
        <v>April</v>
      </c>
    </row>
    <row r="330" spans="1:12" x14ac:dyDescent="0.25">
      <c r="A330" s="68" t="str">
        <f>'Olieforbrug, TJ'!A330</f>
        <v>Maj</v>
      </c>
      <c r="C330" s="65">
        <v>33149</v>
      </c>
      <c r="D330" s="65">
        <v>0</v>
      </c>
      <c r="E330" s="65">
        <v>5818</v>
      </c>
      <c r="F330" s="65">
        <v>0</v>
      </c>
      <c r="G330" s="65">
        <v>-27332</v>
      </c>
      <c r="H330" s="65">
        <v>0</v>
      </c>
      <c r="I330" s="65">
        <v>141382</v>
      </c>
      <c r="K330" s="32" t="str">
        <f>'Olieforbrug, TJ'!M330</f>
        <v>May</v>
      </c>
    </row>
    <row r="331" spans="1:12" x14ac:dyDescent="0.25">
      <c r="A331" s="68" t="str">
        <f>'Olieforbrug, TJ'!A331</f>
        <v>Juni</v>
      </c>
      <c r="C331" s="65">
        <v>62591</v>
      </c>
      <c r="D331" s="65">
        <v>0</v>
      </c>
      <c r="E331" s="65">
        <v>38774</v>
      </c>
      <c r="F331" s="65">
        <v>0</v>
      </c>
      <c r="G331" s="65">
        <v>12949</v>
      </c>
      <c r="H331" s="65">
        <v>458</v>
      </c>
      <c r="I331" s="65">
        <v>128433</v>
      </c>
      <c r="K331" s="32" t="str">
        <f>'Olieforbrug, TJ'!M331</f>
        <v>June</v>
      </c>
    </row>
    <row r="332" spans="1:12" x14ac:dyDescent="0.25">
      <c r="A332" s="68" t="str">
        <f>'Olieforbrug, TJ'!A332</f>
        <v>Juli</v>
      </c>
      <c r="C332" s="65">
        <v>55782</v>
      </c>
      <c r="D332" s="65">
        <v>0</v>
      </c>
      <c r="E332" s="65">
        <v>52001</v>
      </c>
      <c r="F332" s="65">
        <v>0</v>
      </c>
      <c r="G332" s="65">
        <v>35779</v>
      </c>
      <c r="H332" s="65">
        <v>22542</v>
      </c>
      <c r="I332" s="65">
        <v>92654</v>
      </c>
      <c r="K332" s="32" t="str">
        <f>'Olieforbrug, TJ'!M332</f>
        <v>July</v>
      </c>
    </row>
    <row r="333" spans="1:12" x14ac:dyDescent="0.25">
      <c r="A333" s="68" t="str">
        <f>'Olieforbrug, TJ'!A333</f>
        <v>August</v>
      </c>
      <c r="C333" s="65">
        <v>51446</v>
      </c>
      <c r="D333" s="65">
        <v>0</v>
      </c>
      <c r="E333" s="65">
        <v>55737</v>
      </c>
      <c r="F333" s="65">
        <v>0</v>
      </c>
      <c r="G333" s="65">
        <v>38609</v>
      </c>
      <c r="H333" s="65">
        <v>20239</v>
      </c>
      <c r="I333" s="65">
        <v>54045</v>
      </c>
      <c r="K333" s="32" t="str">
        <f>'Olieforbrug, TJ'!M333</f>
        <v>August</v>
      </c>
    </row>
    <row r="334" spans="1:12" x14ac:dyDescent="0.25">
      <c r="A334" s="68" t="str">
        <f>'Olieforbrug, TJ'!A334</f>
        <v>September</v>
      </c>
      <c r="C334" s="65">
        <v>59576</v>
      </c>
      <c r="D334" s="65">
        <v>0</v>
      </c>
      <c r="E334" s="65">
        <v>56767</v>
      </c>
      <c r="F334" s="65">
        <v>0</v>
      </c>
      <c r="G334" s="65">
        <v>1553</v>
      </c>
      <c r="H334" s="65">
        <v>3129</v>
      </c>
      <c r="I334" s="65">
        <v>52492</v>
      </c>
      <c r="K334" s="32" t="str">
        <f>'Olieforbrug, TJ'!M334</f>
        <v>September</v>
      </c>
    </row>
    <row r="335" spans="1:12" x14ac:dyDescent="0.25">
      <c r="A335" s="68" t="str">
        <f>'Olieforbrug, TJ'!A335</f>
        <v>Oktober</v>
      </c>
      <c r="C335" s="65">
        <v>95781</v>
      </c>
      <c r="D335" s="65">
        <v>0</v>
      </c>
      <c r="E335" s="65">
        <v>74620</v>
      </c>
      <c r="F335" s="65">
        <v>0</v>
      </c>
      <c r="G335" s="65">
        <v>-807</v>
      </c>
      <c r="H335" s="65">
        <v>18742</v>
      </c>
      <c r="I335" s="65">
        <v>53299</v>
      </c>
      <c r="K335" s="32" t="str">
        <f>'Olieforbrug, TJ'!M335</f>
        <v>October</v>
      </c>
    </row>
    <row r="336" spans="1:12" x14ac:dyDescent="0.25">
      <c r="A336" s="68" t="str">
        <f>'Olieforbrug, TJ'!A336</f>
        <v>November</v>
      </c>
      <c r="C336" s="65">
        <v>36071</v>
      </c>
      <c r="D336" s="65">
        <v>0</v>
      </c>
      <c r="E336" s="65">
        <v>33279</v>
      </c>
      <c r="F336" s="65">
        <v>0</v>
      </c>
      <c r="G336" s="65">
        <v>-2040</v>
      </c>
      <c r="H336" s="65">
        <v>104</v>
      </c>
      <c r="I336" s="65">
        <v>55339</v>
      </c>
      <c r="K336" s="32" t="str">
        <f>'Olieforbrug, TJ'!M336</f>
        <v>November</v>
      </c>
    </row>
    <row r="337" spans="1:11" ht="13" thickBot="1" x14ac:dyDescent="0.3">
      <c r="A337" s="41" t="str">
        <f>'Olieforbrug, TJ'!A337</f>
        <v>December</v>
      </c>
      <c r="C337" s="42">
        <v>27092</v>
      </c>
      <c r="D337" s="42">
        <v>0</v>
      </c>
      <c r="E337" s="42">
        <v>7305</v>
      </c>
      <c r="F337" s="42">
        <v>0</v>
      </c>
      <c r="G337" s="42">
        <v>-3531</v>
      </c>
      <c r="H337" s="42">
        <v>1028</v>
      </c>
      <c r="I337" s="42">
        <v>58870</v>
      </c>
      <c r="J337" s="2"/>
      <c r="K337" s="43" t="str">
        <f>'Olieforbrug, TJ'!M337</f>
        <v>December</v>
      </c>
    </row>
    <row r="338" spans="1:11" ht="13" x14ac:dyDescent="0.3">
      <c r="A338" s="37">
        <v>2017</v>
      </c>
      <c r="B338" s="15"/>
      <c r="C338" s="16"/>
      <c r="D338" s="16"/>
      <c r="E338" s="16"/>
      <c r="F338" s="16"/>
      <c r="G338" s="16"/>
      <c r="H338" s="16"/>
      <c r="I338" s="16"/>
      <c r="K338" s="37">
        <v>2017</v>
      </c>
    </row>
    <row r="339" spans="1:11" x14ac:dyDescent="0.25">
      <c r="A339" s="23" t="str">
        <f>'Olieforbrug, TJ'!A339</f>
        <v>Januar</v>
      </c>
      <c r="C339" s="16">
        <v>28352</v>
      </c>
      <c r="D339" s="16">
        <v>0</v>
      </c>
      <c r="E339" s="16">
        <v>5835</v>
      </c>
      <c r="F339" s="16">
        <v>0</v>
      </c>
      <c r="G339" s="16">
        <f>I337-I339</f>
        <v>6135</v>
      </c>
      <c r="H339" s="16">
        <v>0</v>
      </c>
      <c r="I339" s="16">
        <v>52735</v>
      </c>
      <c r="K339" s="23" t="str">
        <f>'Olieforbrug, TJ'!M339</f>
        <v>January</v>
      </c>
    </row>
    <row r="340" spans="1:11" x14ac:dyDescent="0.25">
      <c r="A340" s="23" t="str">
        <f>'Olieforbrug, TJ'!A340</f>
        <v>Februar</v>
      </c>
      <c r="C340" s="16">
        <v>16097</v>
      </c>
      <c r="D340" s="16">
        <v>32570</v>
      </c>
      <c r="E340" s="16">
        <v>27545</v>
      </c>
      <c r="F340" s="16">
        <v>0</v>
      </c>
      <c r="G340" s="16">
        <f t="shared" ref="G340:G345" si="62">I339-I340</f>
        <v>-17629</v>
      </c>
      <c r="H340" s="16">
        <v>3030</v>
      </c>
      <c r="I340" s="16">
        <v>70364</v>
      </c>
      <c r="K340" s="23" t="str">
        <f>'Olieforbrug, TJ'!M340</f>
        <v>February</v>
      </c>
    </row>
    <row r="341" spans="1:11" x14ac:dyDescent="0.25">
      <c r="A341" s="23" t="str">
        <f>'Olieforbrug, TJ'!A341</f>
        <v>Marts</v>
      </c>
      <c r="C341" s="16">
        <v>21501</v>
      </c>
      <c r="D341" s="16">
        <v>0</v>
      </c>
      <c r="E341" s="16">
        <v>19426</v>
      </c>
      <c r="F341" s="16">
        <v>0</v>
      </c>
      <c r="G341" s="16">
        <f t="shared" si="62"/>
        <v>-1671</v>
      </c>
      <c r="H341" s="16">
        <v>82</v>
      </c>
      <c r="I341" s="16">
        <v>72035</v>
      </c>
      <c r="K341" s="23" t="str">
        <f>'Olieforbrug, TJ'!M341</f>
        <v>March</v>
      </c>
    </row>
    <row r="342" spans="1:11" x14ac:dyDescent="0.25">
      <c r="A342" s="23" t="str">
        <f>'Olieforbrug, TJ'!A342</f>
        <v>April</v>
      </c>
      <c r="C342" s="16">
        <v>9078</v>
      </c>
      <c r="D342" s="16">
        <v>28672</v>
      </c>
      <c r="E342" s="16">
        <v>38582</v>
      </c>
      <c r="F342" s="16">
        <v>0</v>
      </c>
      <c r="G342" s="16">
        <f t="shared" si="62"/>
        <v>1208</v>
      </c>
      <c r="H342" s="16">
        <v>300</v>
      </c>
      <c r="I342" s="16">
        <v>70827</v>
      </c>
      <c r="K342" s="23" t="str">
        <f>'Olieforbrug, TJ'!M342</f>
        <v>April</v>
      </c>
    </row>
    <row r="343" spans="1:11" x14ac:dyDescent="0.25">
      <c r="A343" s="23" t="str">
        <f>'Olieforbrug, TJ'!A343</f>
        <v>Maj</v>
      </c>
      <c r="C343" s="16">
        <v>4394</v>
      </c>
      <c r="D343" s="16">
        <v>22596</v>
      </c>
      <c r="E343" s="16">
        <v>56170</v>
      </c>
      <c r="F343" s="16">
        <v>0</v>
      </c>
      <c r="G343" s="16">
        <f t="shared" si="62"/>
        <v>31039</v>
      </c>
      <c r="H343" s="16">
        <v>263</v>
      </c>
      <c r="I343" s="16">
        <v>39788</v>
      </c>
      <c r="K343" s="23" t="str">
        <f>'Olieforbrug, TJ'!M343</f>
        <v>May</v>
      </c>
    </row>
    <row r="344" spans="1:11" x14ac:dyDescent="0.25">
      <c r="A344" s="23" t="str">
        <f>'Olieforbrug, TJ'!A344</f>
        <v>Juni</v>
      </c>
      <c r="C344" s="16">
        <v>35319</v>
      </c>
      <c r="D344" s="16">
        <v>0</v>
      </c>
      <c r="E344" s="16">
        <v>32941</v>
      </c>
      <c r="F344" s="16">
        <v>0</v>
      </c>
      <c r="G344" s="16">
        <f t="shared" si="62"/>
        <v>-7376</v>
      </c>
      <c r="H344" s="16">
        <v>0</v>
      </c>
      <c r="I344" s="16">
        <v>47164</v>
      </c>
      <c r="K344" s="23" t="str">
        <f>'Olieforbrug, TJ'!M344</f>
        <v>June</v>
      </c>
    </row>
    <row r="345" spans="1:11" x14ac:dyDescent="0.25">
      <c r="A345" s="23" t="str">
        <f>'Olieforbrug, TJ'!A345</f>
        <v>Juli</v>
      </c>
      <c r="C345" s="16">
        <v>83703</v>
      </c>
      <c r="D345" s="16">
        <v>0</v>
      </c>
      <c r="E345" s="16">
        <v>57979</v>
      </c>
      <c r="F345" s="16">
        <v>0</v>
      </c>
      <c r="G345" s="16">
        <f t="shared" si="62"/>
        <v>-24158</v>
      </c>
      <c r="H345" s="16">
        <v>711</v>
      </c>
      <c r="I345" s="16">
        <v>71322</v>
      </c>
      <c r="K345" s="23" t="str">
        <f>'Olieforbrug, TJ'!M345</f>
        <v>July</v>
      </c>
    </row>
    <row r="346" spans="1:11" x14ac:dyDescent="0.25">
      <c r="A346" s="23" t="str">
        <f>'Olieforbrug, TJ'!A346</f>
        <v>August</v>
      </c>
      <c r="C346" s="16">
        <v>72139</v>
      </c>
      <c r="D346" s="16">
        <v>0</v>
      </c>
      <c r="E346" s="16">
        <v>77121</v>
      </c>
      <c r="F346" s="16">
        <v>0</v>
      </c>
      <c r="G346" s="16">
        <f t="shared" ref="G346" si="63">I345-I346</f>
        <v>6779</v>
      </c>
      <c r="H346" s="16">
        <v>0</v>
      </c>
      <c r="I346" s="16">
        <v>64543</v>
      </c>
      <c r="K346" s="23" t="str">
        <f>'Olieforbrug, TJ'!M346</f>
        <v>August</v>
      </c>
    </row>
    <row r="347" spans="1:11" x14ac:dyDescent="0.25">
      <c r="A347" s="23" t="str">
        <f>'Olieforbrug, TJ'!A347</f>
        <v>September</v>
      </c>
      <c r="C347" s="16">
        <v>83012</v>
      </c>
      <c r="D347" s="16">
        <v>0</v>
      </c>
      <c r="E347" s="16">
        <v>39615</v>
      </c>
      <c r="F347" s="16">
        <v>0</v>
      </c>
      <c r="G347" s="16">
        <f t="shared" ref="G347" si="64">I346-I347</f>
        <v>-41735</v>
      </c>
      <c r="H347" s="16">
        <v>941</v>
      </c>
      <c r="I347" s="16">
        <v>106278</v>
      </c>
      <c r="K347" s="23" t="str">
        <f>'Olieforbrug, TJ'!M347</f>
        <v>September</v>
      </c>
    </row>
    <row r="348" spans="1:11" x14ac:dyDescent="0.25">
      <c r="A348" s="23" t="str">
        <f>'Olieforbrug, TJ'!A348</f>
        <v>Oktober</v>
      </c>
      <c r="C348" s="16">
        <v>37630</v>
      </c>
      <c r="D348" s="16">
        <v>0</v>
      </c>
      <c r="E348" s="16">
        <v>73937</v>
      </c>
      <c r="F348" s="16">
        <v>0</v>
      </c>
      <c r="G348" s="16">
        <f t="shared" ref="G348" si="65">I347-I348</f>
        <v>38915</v>
      </c>
      <c r="H348" s="16">
        <v>70</v>
      </c>
      <c r="I348" s="16">
        <v>67363</v>
      </c>
      <c r="K348" s="23" t="str">
        <f>'Olieforbrug, TJ'!M348</f>
        <v>October</v>
      </c>
    </row>
    <row r="349" spans="1:11" x14ac:dyDescent="0.25">
      <c r="A349" s="23" t="str">
        <f>'Olieforbrug, TJ'!A349</f>
        <v>November</v>
      </c>
      <c r="C349" s="16">
        <v>10026</v>
      </c>
      <c r="D349" s="16">
        <v>0</v>
      </c>
      <c r="E349" s="16">
        <v>5802</v>
      </c>
      <c r="F349" s="16">
        <v>0</v>
      </c>
      <c r="G349" s="16">
        <f t="shared" ref="G349" si="66">I348-I349</f>
        <v>-4224</v>
      </c>
      <c r="H349" s="16">
        <v>0</v>
      </c>
      <c r="I349" s="16">
        <v>71587</v>
      </c>
      <c r="K349" s="23" t="str">
        <f>'Olieforbrug, TJ'!M349</f>
        <v>November</v>
      </c>
    </row>
    <row r="350" spans="1:11" ht="13" thickBot="1" x14ac:dyDescent="0.3">
      <c r="A350" s="41" t="str">
        <f>'Olieforbrug, TJ'!A350</f>
        <v>December</v>
      </c>
      <c r="C350" s="42">
        <v>10482</v>
      </c>
      <c r="D350" s="42">
        <v>0</v>
      </c>
      <c r="E350" s="42">
        <v>20641</v>
      </c>
      <c r="F350" s="42">
        <v>0</v>
      </c>
      <c r="G350" s="42">
        <f t="shared" ref="G350" si="67">I349-I350</f>
        <v>10452</v>
      </c>
      <c r="H350" s="42">
        <v>27</v>
      </c>
      <c r="I350" s="42">
        <v>61135</v>
      </c>
      <c r="J350" s="2"/>
      <c r="K350" s="43" t="str">
        <f>'Olieforbrug, TJ'!M350</f>
        <v>December</v>
      </c>
    </row>
    <row r="351" spans="1:11" ht="13" x14ac:dyDescent="0.3">
      <c r="A351" s="37">
        <v>2018</v>
      </c>
      <c r="B351" s="15"/>
      <c r="C351" s="16"/>
      <c r="D351" s="16"/>
      <c r="E351" s="16"/>
      <c r="F351" s="16"/>
      <c r="G351" s="16"/>
      <c r="H351" s="16"/>
      <c r="I351" s="16"/>
      <c r="K351" s="37">
        <v>2018</v>
      </c>
    </row>
    <row r="352" spans="1:11" x14ac:dyDescent="0.25">
      <c r="A352" s="23" t="str">
        <f>'Olieforbrug, TJ'!A352</f>
        <v>Januar</v>
      </c>
      <c r="C352" s="16">
        <v>5062</v>
      </c>
      <c r="D352" s="16">
        <v>0</v>
      </c>
      <c r="E352" s="16">
        <v>11216</v>
      </c>
      <c r="F352" s="16">
        <v>0</v>
      </c>
      <c r="G352" s="16">
        <f>I350-I352</f>
        <v>6408</v>
      </c>
      <c r="H352" s="16">
        <v>254</v>
      </c>
      <c r="I352" s="16">
        <v>54727</v>
      </c>
      <c r="K352" s="23" t="str">
        <f>'Olieforbrug, TJ'!M352</f>
        <v>January</v>
      </c>
    </row>
    <row r="353" spans="1:11" x14ac:dyDescent="0.25">
      <c r="A353" s="23" t="str">
        <f>'Olieforbrug, TJ'!A353</f>
        <v>Februar</v>
      </c>
      <c r="C353" s="16">
        <v>41578</v>
      </c>
      <c r="D353" s="16">
        <v>0</v>
      </c>
      <c r="E353" s="16">
        <v>37877</v>
      </c>
      <c r="F353" s="16">
        <v>0</v>
      </c>
      <c r="G353" s="16">
        <f t="shared" ref="G353:G358" si="68">I352-I353</f>
        <v>4294</v>
      </c>
      <c r="H353" s="16">
        <v>7470</v>
      </c>
      <c r="I353" s="16">
        <v>50433</v>
      </c>
      <c r="K353" s="23" t="str">
        <f>'Olieforbrug, TJ'!M353</f>
        <v>February</v>
      </c>
    </row>
    <row r="354" spans="1:11" x14ac:dyDescent="0.25">
      <c r="A354" s="23" t="str">
        <f>'Olieforbrug, TJ'!A354</f>
        <v>Marts</v>
      </c>
      <c r="C354" s="16">
        <v>52521</v>
      </c>
      <c r="D354" s="16">
        <v>0</v>
      </c>
      <c r="E354" s="16">
        <v>19548</v>
      </c>
      <c r="F354" s="16">
        <v>0</v>
      </c>
      <c r="G354" s="16">
        <f t="shared" si="68"/>
        <v>-32910</v>
      </c>
      <c r="H354" s="16">
        <v>111</v>
      </c>
      <c r="I354" s="16">
        <v>83343</v>
      </c>
      <c r="K354" s="23" t="str">
        <f>'Olieforbrug, TJ'!M354</f>
        <v>March</v>
      </c>
    </row>
    <row r="355" spans="1:11" x14ac:dyDescent="0.25">
      <c r="A355" s="23" t="str">
        <f>'Olieforbrug, TJ'!A355</f>
        <v>April</v>
      </c>
      <c r="C355" s="16">
        <v>57786</v>
      </c>
      <c r="D355" s="16">
        <v>0</v>
      </c>
      <c r="E355" s="16">
        <v>72414</v>
      </c>
      <c r="F355" s="16">
        <v>0</v>
      </c>
      <c r="G355" s="16">
        <f t="shared" si="68"/>
        <v>19519</v>
      </c>
      <c r="H355" s="16">
        <v>1245</v>
      </c>
      <c r="I355" s="16">
        <v>63824</v>
      </c>
      <c r="K355" s="23" t="str">
        <f>'Olieforbrug, TJ'!M355</f>
        <v>April</v>
      </c>
    </row>
    <row r="356" spans="1:11" x14ac:dyDescent="0.25">
      <c r="A356" s="23" t="str">
        <f>'Olieforbrug, TJ'!A356</f>
        <v>Maj</v>
      </c>
      <c r="C356" s="16">
        <v>57786</v>
      </c>
      <c r="D356" s="16">
        <v>0</v>
      </c>
      <c r="E356" s="16">
        <v>72414</v>
      </c>
      <c r="F356" s="16">
        <v>0</v>
      </c>
      <c r="G356" s="16">
        <f t="shared" si="68"/>
        <v>0</v>
      </c>
      <c r="H356" s="16">
        <v>1245</v>
      </c>
      <c r="I356" s="16">
        <v>63824</v>
      </c>
      <c r="K356" s="23" t="str">
        <f>'Olieforbrug, TJ'!M356</f>
        <v>May</v>
      </c>
    </row>
    <row r="357" spans="1:11" x14ac:dyDescent="0.25">
      <c r="A357" s="23" t="str">
        <f>'Olieforbrug, TJ'!A357</f>
        <v>Juni</v>
      </c>
      <c r="C357" s="16">
        <v>68984</v>
      </c>
      <c r="D357" s="16">
        <v>0</v>
      </c>
      <c r="E357" s="16">
        <v>21150</v>
      </c>
      <c r="F357" s="16">
        <v>0</v>
      </c>
      <c r="G357" s="16">
        <f t="shared" si="68"/>
        <v>-35463</v>
      </c>
      <c r="H357" s="16">
        <v>187</v>
      </c>
      <c r="I357" s="16">
        <v>99287</v>
      </c>
      <c r="K357" s="23" t="str">
        <f>'Olieforbrug, TJ'!M357</f>
        <v>June</v>
      </c>
    </row>
    <row r="358" spans="1:11" x14ac:dyDescent="0.25">
      <c r="A358" s="23" t="str">
        <f>'Olieforbrug, TJ'!A358</f>
        <v>Juli</v>
      </c>
      <c r="C358" s="16">
        <v>70122</v>
      </c>
      <c r="D358" s="16">
        <v>0</v>
      </c>
      <c r="E358" s="16">
        <v>115805</v>
      </c>
      <c r="F358" s="16">
        <v>0</v>
      </c>
      <c r="G358" s="16">
        <f t="shared" si="68"/>
        <v>47662</v>
      </c>
      <c r="H358" s="16">
        <v>110</v>
      </c>
      <c r="I358" s="16">
        <v>51625</v>
      </c>
      <c r="K358" s="23" t="str">
        <f>'Olieforbrug, TJ'!M358</f>
        <v>July</v>
      </c>
    </row>
    <row r="359" spans="1:11" x14ac:dyDescent="0.25">
      <c r="A359" s="23" t="str">
        <f>'Olieforbrug, TJ'!A359</f>
        <v>August</v>
      </c>
      <c r="C359" s="16">
        <v>70647</v>
      </c>
      <c r="D359" s="16">
        <v>0</v>
      </c>
      <c r="E359" s="16">
        <v>46050</v>
      </c>
      <c r="F359" s="16">
        <v>0</v>
      </c>
      <c r="G359" s="16">
        <f t="shared" ref="G359" si="69">I358-I359</f>
        <v>-23654</v>
      </c>
      <c r="H359" s="16">
        <v>0</v>
      </c>
      <c r="I359" s="16">
        <v>75279</v>
      </c>
      <c r="K359" s="23" t="str">
        <f>'Olieforbrug, TJ'!M359</f>
        <v>August</v>
      </c>
    </row>
    <row r="360" spans="1:11" x14ac:dyDescent="0.25">
      <c r="A360" s="23" t="str">
        <f>'Olieforbrug, TJ'!A360</f>
        <v>September</v>
      </c>
      <c r="C360" s="16">
        <v>73518</v>
      </c>
      <c r="D360" s="16">
        <v>30327</v>
      </c>
      <c r="E360" s="16">
        <v>128693</v>
      </c>
      <c r="F360" s="16">
        <v>0</v>
      </c>
      <c r="G360" s="16">
        <f t="shared" ref="G360" si="70">I359-I360</f>
        <v>26998</v>
      </c>
      <c r="H360" s="16">
        <v>485</v>
      </c>
      <c r="I360" s="16">
        <v>48281</v>
      </c>
      <c r="K360" s="23" t="str">
        <f>'Olieforbrug, TJ'!M360</f>
        <v>September</v>
      </c>
    </row>
    <row r="361" spans="1:11" x14ac:dyDescent="0.25">
      <c r="A361" s="23" t="str">
        <f>'Olieforbrug, TJ'!A361</f>
        <v>Oktober</v>
      </c>
      <c r="C361" s="16">
        <v>70700</v>
      </c>
      <c r="D361" s="16">
        <v>30194</v>
      </c>
      <c r="E361" s="16">
        <v>35010</v>
      </c>
      <c r="F361" s="16">
        <v>0</v>
      </c>
      <c r="G361" s="16">
        <f t="shared" ref="G361" si="71">I360-I361</f>
        <v>-65633</v>
      </c>
      <c r="H361" s="16">
        <v>0</v>
      </c>
      <c r="I361" s="16">
        <v>113914</v>
      </c>
      <c r="K361" s="23" t="str">
        <f>'Olieforbrug, TJ'!M361</f>
        <v>October</v>
      </c>
    </row>
    <row r="362" spans="1:11" x14ac:dyDescent="0.25">
      <c r="A362" s="23" t="str">
        <f>'Olieforbrug, TJ'!A362</f>
        <v>November</v>
      </c>
      <c r="C362" s="16">
        <v>23281</v>
      </c>
      <c r="D362" s="16">
        <v>0</v>
      </c>
      <c r="E362" s="16">
        <v>87990</v>
      </c>
      <c r="F362" s="16">
        <v>0</v>
      </c>
      <c r="G362" s="16">
        <f t="shared" ref="G362" si="72">I361-I362</f>
        <v>66069</v>
      </c>
      <c r="H362" s="16">
        <v>518</v>
      </c>
      <c r="I362" s="16">
        <v>47845</v>
      </c>
      <c r="K362" s="23" t="str">
        <f>'Olieforbrug, TJ'!M362</f>
        <v>November</v>
      </c>
    </row>
    <row r="363" spans="1:11" ht="13" thickBot="1" x14ac:dyDescent="0.3">
      <c r="A363" s="41" t="str">
        <f>'Olieforbrug, TJ'!A363</f>
        <v>December</v>
      </c>
      <c r="C363" s="42">
        <v>8138</v>
      </c>
      <c r="D363" s="42">
        <v>0</v>
      </c>
      <c r="E363" s="42">
        <v>10866</v>
      </c>
      <c r="F363" s="42">
        <v>0</v>
      </c>
      <c r="G363" s="42">
        <f t="shared" ref="G363" si="73">I362-I363</f>
        <v>-25748</v>
      </c>
      <c r="H363" s="42">
        <v>1657</v>
      </c>
      <c r="I363" s="42">
        <v>73593</v>
      </c>
      <c r="J363" s="2"/>
      <c r="K363" s="43" t="str">
        <f>'Olieforbrug, TJ'!M363</f>
        <v>December</v>
      </c>
    </row>
    <row r="364" spans="1:11" ht="13" x14ac:dyDescent="0.3">
      <c r="A364" s="37">
        <v>2019</v>
      </c>
      <c r="B364" s="15"/>
      <c r="C364" s="16"/>
      <c r="D364" s="16"/>
      <c r="E364" s="16"/>
      <c r="F364" s="16"/>
      <c r="G364" s="16"/>
      <c r="H364" s="16"/>
      <c r="I364" s="16"/>
      <c r="K364" s="37"/>
    </row>
    <row r="365" spans="1:11" x14ac:dyDescent="0.25">
      <c r="A365" s="23" t="str">
        <f>'Olieforbrug, TJ'!A365</f>
        <v>Januar</v>
      </c>
      <c r="C365" s="16">
        <v>18714</v>
      </c>
      <c r="D365" s="16">
        <v>0</v>
      </c>
      <c r="E365" s="16">
        <v>8979</v>
      </c>
      <c r="F365" s="16">
        <v>0</v>
      </c>
      <c r="G365" s="16">
        <f>I363-I365</f>
        <v>-9778</v>
      </c>
      <c r="H365" s="16">
        <v>0</v>
      </c>
      <c r="I365" s="16">
        <v>83371</v>
      </c>
      <c r="K365" s="23" t="str">
        <f>'Olieforbrug, TJ'!M365</f>
        <v>January</v>
      </c>
    </row>
    <row r="366" spans="1:11" x14ac:dyDescent="0.25">
      <c r="A366" s="23" t="str">
        <f>'Olieforbrug, TJ'!A366</f>
        <v>Februar</v>
      </c>
      <c r="C366" s="16">
        <v>6875</v>
      </c>
      <c r="D366" s="16">
        <v>0</v>
      </c>
      <c r="E366" s="16">
        <v>41071</v>
      </c>
      <c r="F366" s="16">
        <v>0</v>
      </c>
      <c r="G366" s="16">
        <f t="shared" ref="G366:G371" si="74">I365-I366</f>
        <v>35501</v>
      </c>
      <c r="H366" s="16">
        <v>1482</v>
      </c>
      <c r="I366" s="16">
        <v>47870</v>
      </c>
      <c r="K366" s="23" t="str">
        <f>'Olieforbrug, TJ'!M366</f>
        <v>February</v>
      </c>
    </row>
    <row r="367" spans="1:11" x14ac:dyDescent="0.25">
      <c r="A367" s="23" t="str">
        <f>'Olieforbrug, TJ'!A367</f>
        <v>Marts</v>
      </c>
      <c r="C367" s="16">
        <v>11586</v>
      </c>
      <c r="D367" s="16">
        <v>30233</v>
      </c>
      <c r="E367" s="16">
        <v>8314</v>
      </c>
      <c r="F367" s="16">
        <v>0</v>
      </c>
      <c r="G367" s="16">
        <f t="shared" si="74"/>
        <v>-33058</v>
      </c>
      <c r="H367" s="16">
        <v>165</v>
      </c>
      <c r="I367" s="16">
        <v>80928</v>
      </c>
      <c r="K367" s="23" t="str">
        <f>'Olieforbrug, TJ'!M367</f>
        <v>March</v>
      </c>
    </row>
    <row r="368" spans="1:11" x14ac:dyDescent="0.25">
      <c r="A368" s="23" t="str">
        <f>'Olieforbrug, TJ'!A368</f>
        <v>April</v>
      </c>
      <c r="C368" s="16">
        <v>6501</v>
      </c>
      <c r="D368" s="16">
        <v>0</v>
      </c>
      <c r="E368" s="16">
        <v>56918</v>
      </c>
      <c r="F368" s="16">
        <v>0</v>
      </c>
      <c r="G368" s="16">
        <f t="shared" si="74"/>
        <v>52307</v>
      </c>
      <c r="H368" s="16">
        <v>1985</v>
      </c>
      <c r="I368" s="16">
        <v>28621</v>
      </c>
      <c r="K368" s="23" t="str">
        <f>'Olieforbrug, TJ'!M368</f>
        <v>April</v>
      </c>
    </row>
    <row r="369" spans="1:11" x14ac:dyDescent="0.25">
      <c r="A369" s="23" t="str">
        <f>'Olieforbrug, TJ'!A369</f>
        <v>Maj</v>
      </c>
      <c r="C369" s="16">
        <v>18575</v>
      </c>
      <c r="D369" s="16">
        <v>0</v>
      </c>
      <c r="E369" s="16">
        <v>5996</v>
      </c>
      <c r="F369" s="16">
        <v>0</v>
      </c>
      <c r="G369" s="16">
        <f t="shared" si="74"/>
        <v>-11893</v>
      </c>
      <c r="H369" s="16">
        <v>685</v>
      </c>
      <c r="I369" s="16">
        <v>40514</v>
      </c>
      <c r="K369" s="23" t="str">
        <f>'Olieforbrug, TJ'!M369</f>
        <v>May</v>
      </c>
    </row>
    <row r="370" spans="1:11" x14ac:dyDescent="0.25">
      <c r="A370" s="23" t="str">
        <f>'Olieforbrug, TJ'!A370</f>
        <v>Juni</v>
      </c>
      <c r="C370" s="16">
        <v>28271</v>
      </c>
      <c r="D370" s="16">
        <v>0</v>
      </c>
      <c r="E370" s="16">
        <v>17690</v>
      </c>
      <c r="F370" s="16">
        <v>0</v>
      </c>
      <c r="G370" s="16">
        <f t="shared" si="74"/>
        <v>-10370</v>
      </c>
      <c r="H370" s="16">
        <v>0</v>
      </c>
      <c r="I370" s="16">
        <v>50884</v>
      </c>
      <c r="K370" s="23" t="str">
        <f>'Olieforbrug, TJ'!M370</f>
        <v>June</v>
      </c>
    </row>
    <row r="371" spans="1:11" x14ac:dyDescent="0.25">
      <c r="A371" s="23" t="str">
        <f>'Olieforbrug, TJ'!A371</f>
        <v>Juli</v>
      </c>
      <c r="C371" s="16">
        <v>5606</v>
      </c>
      <c r="D371" s="16">
        <v>0</v>
      </c>
      <c r="E371" s="16">
        <v>5978</v>
      </c>
      <c r="F371" s="16">
        <v>0</v>
      </c>
      <c r="G371" s="16">
        <f t="shared" si="74"/>
        <v>825</v>
      </c>
      <c r="H371" s="16">
        <v>399</v>
      </c>
      <c r="I371" s="16">
        <v>50059</v>
      </c>
      <c r="K371" s="23" t="str">
        <f>'Olieforbrug, TJ'!M371</f>
        <v>July</v>
      </c>
    </row>
    <row r="372" spans="1:11" x14ac:dyDescent="0.25">
      <c r="A372" s="23" t="str">
        <f>'Olieforbrug, TJ'!A372</f>
        <v>August</v>
      </c>
      <c r="C372" s="16">
        <v>1653</v>
      </c>
      <c r="D372" s="16">
        <v>0</v>
      </c>
      <c r="E372" s="16">
        <v>19350</v>
      </c>
      <c r="F372" s="16">
        <v>0</v>
      </c>
      <c r="G372" s="16">
        <f t="shared" ref="G372" si="75">I371-I372</f>
        <v>19523</v>
      </c>
      <c r="H372" s="16">
        <v>1826</v>
      </c>
      <c r="I372" s="16">
        <v>30536</v>
      </c>
      <c r="K372" s="23" t="str">
        <f>'Olieforbrug, TJ'!M372</f>
        <v>August</v>
      </c>
    </row>
    <row r="373" spans="1:11" x14ac:dyDescent="0.25">
      <c r="A373" s="23" t="str">
        <f>'Olieforbrug, TJ'!A373</f>
        <v>September</v>
      </c>
      <c r="C373" s="16">
        <v>66605</v>
      </c>
      <c r="D373" s="16">
        <v>0</v>
      </c>
      <c r="E373" s="16">
        <v>0</v>
      </c>
      <c r="F373" s="16">
        <v>0</v>
      </c>
      <c r="G373" s="16">
        <f t="shared" ref="G373" si="76">I372-I373</f>
        <v>-66124</v>
      </c>
      <c r="H373" s="16">
        <v>692</v>
      </c>
      <c r="I373" s="16">
        <v>96660</v>
      </c>
      <c r="K373" s="23" t="str">
        <f>'Olieforbrug, TJ'!M373</f>
        <v>September</v>
      </c>
    </row>
    <row r="374" spans="1:11" x14ac:dyDescent="0.25">
      <c r="A374" s="23" t="str">
        <f>'Olieforbrug, TJ'!A374</f>
        <v>Oktober</v>
      </c>
      <c r="C374" s="16">
        <v>19414</v>
      </c>
      <c r="D374" s="16">
        <v>11307</v>
      </c>
      <c r="E374" s="16">
        <v>14830</v>
      </c>
      <c r="F374" s="16">
        <v>0</v>
      </c>
      <c r="G374" s="16">
        <f t="shared" ref="G374" si="77">I373-I374</f>
        <v>-16160</v>
      </c>
      <c r="H374" s="16">
        <v>0</v>
      </c>
      <c r="I374" s="16">
        <v>112820</v>
      </c>
      <c r="K374" s="23" t="str">
        <f>'Olieforbrug, TJ'!M374</f>
        <v>October</v>
      </c>
    </row>
    <row r="375" spans="1:11" x14ac:dyDescent="0.25">
      <c r="A375" s="23" t="str">
        <f>'Olieforbrug, TJ'!A375</f>
        <v>November</v>
      </c>
      <c r="C375" s="16">
        <v>3374</v>
      </c>
      <c r="D375" s="16">
        <v>0</v>
      </c>
      <c r="E375" s="16">
        <v>52290</v>
      </c>
      <c r="F375" s="16">
        <v>0</v>
      </c>
      <c r="G375" s="16">
        <f t="shared" ref="G375" si="78">I374-I375</f>
        <v>54980</v>
      </c>
      <c r="H375" s="16">
        <v>5691</v>
      </c>
      <c r="I375" s="16">
        <v>57840</v>
      </c>
      <c r="K375" s="23" t="str">
        <f>'Olieforbrug, TJ'!M375</f>
        <v>November</v>
      </c>
    </row>
    <row r="376" spans="1:11" ht="13" thickBot="1" x14ac:dyDescent="0.3">
      <c r="A376" s="41" t="str">
        <f>'Olieforbrug, TJ'!A376</f>
        <v>December</v>
      </c>
      <c r="C376" s="42">
        <v>0</v>
      </c>
      <c r="D376" s="42">
        <v>48447</v>
      </c>
      <c r="E376" s="42">
        <v>5973</v>
      </c>
      <c r="F376" s="42">
        <v>0</v>
      </c>
      <c r="G376" s="42">
        <f t="shared" ref="G376" si="79">I375-I376</f>
        <v>-31219</v>
      </c>
      <c r="H376" s="42">
        <v>10777</v>
      </c>
      <c r="I376" s="42">
        <v>89059</v>
      </c>
      <c r="J376" s="2"/>
      <c r="K376" s="43" t="str">
        <f>'Olieforbrug, TJ'!M376</f>
        <v>December</v>
      </c>
    </row>
    <row r="377" spans="1:11" ht="13" x14ac:dyDescent="0.3">
      <c r="A377" s="37">
        <v>2020</v>
      </c>
      <c r="B377" s="15"/>
      <c r="C377" s="16"/>
      <c r="D377" s="16"/>
      <c r="E377" s="16"/>
      <c r="F377" s="16"/>
      <c r="G377" s="16"/>
      <c r="H377" s="16"/>
      <c r="I377" s="16"/>
      <c r="K377" s="37">
        <v>2020</v>
      </c>
    </row>
    <row r="378" spans="1:11" x14ac:dyDescent="0.25">
      <c r="A378" s="23" t="str">
        <f>'Olieforbrug, TJ'!A378</f>
        <v>Januar</v>
      </c>
      <c r="C378" s="16">
        <v>9720</v>
      </c>
      <c r="D378" s="16">
        <v>0</v>
      </c>
      <c r="E378" s="16">
        <v>7669</v>
      </c>
      <c r="F378" s="16">
        <v>0</v>
      </c>
      <c r="G378" s="16">
        <f>I376-I378</f>
        <v>15890</v>
      </c>
      <c r="H378" s="16">
        <v>367</v>
      </c>
      <c r="I378" s="16">
        <v>73169</v>
      </c>
      <c r="K378" s="23" t="str">
        <f>'Olieforbrug, TJ'!M378</f>
        <v>January</v>
      </c>
    </row>
    <row r="379" spans="1:11" x14ac:dyDescent="0.25">
      <c r="A379" s="23" t="str">
        <f>'Olieforbrug, TJ'!A379</f>
        <v>Februar</v>
      </c>
      <c r="C379" s="16">
        <v>6302</v>
      </c>
      <c r="D379" s="16">
        <v>0</v>
      </c>
      <c r="E379" s="16">
        <v>3148</v>
      </c>
      <c r="F379" s="16">
        <v>0</v>
      </c>
      <c r="G379" s="65">
        <f t="shared" ref="G379:G384" si="80">I378-I379</f>
        <v>33544</v>
      </c>
      <c r="H379" s="16">
        <v>0</v>
      </c>
      <c r="I379" s="16">
        <v>39625</v>
      </c>
      <c r="K379" s="23" t="str">
        <f>'Olieforbrug, TJ'!M379</f>
        <v>February</v>
      </c>
    </row>
    <row r="380" spans="1:11" x14ac:dyDescent="0.25">
      <c r="A380" s="23" t="str">
        <f>'Olieforbrug, TJ'!A380</f>
        <v>Marts</v>
      </c>
      <c r="C380" s="16">
        <v>14262</v>
      </c>
      <c r="D380" s="16">
        <v>0</v>
      </c>
      <c r="E380" s="16">
        <v>6792</v>
      </c>
      <c r="F380" s="16">
        <v>0</v>
      </c>
      <c r="G380" s="65">
        <f t="shared" si="80"/>
        <v>-3133</v>
      </c>
      <c r="H380" s="16">
        <v>4314</v>
      </c>
      <c r="I380" s="16">
        <v>42758</v>
      </c>
      <c r="K380" s="23" t="str">
        <f>'Olieforbrug, TJ'!M380</f>
        <v>March</v>
      </c>
    </row>
    <row r="381" spans="1:11" ht="15" customHeight="1" x14ac:dyDescent="0.25">
      <c r="A381" s="23" t="str">
        <f>'Olieforbrug, TJ'!A381</f>
        <v>April</v>
      </c>
      <c r="C381" s="16">
        <v>0</v>
      </c>
      <c r="D381" s="16">
        <v>0</v>
      </c>
      <c r="E381" s="16">
        <v>5684</v>
      </c>
      <c r="F381" s="16">
        <v>0</v>
      </c>
      <c r="G381" s="65">
        <f t="shared" si="80"/>
        <v>12671</v>
      </c>
      <c r="H381" s="16">
        <v>6990</v>
      </c>
      <c r="I381" s="16">
        <v>30087</v>
      </c>
      <c r="K381" s="23" t="str">
        <f>'Olieforbrug, TJ'!M381</f>
        <v>April</v>
      </c>
    </row>
    <row r="382" spans="1:11" ht="15" customHeight="1" x14ac:dyDescent="0.25">
      <c r="A382" s="23" t="str">
        <f>'Olieforbrug, TJ'!A382</f>
        <v>Maj</v>
      </c>
      <c r="C382" s="16">
        <v>12518</v>
      </c>
      <c r="D382" s="16">
        <v>0</v>
      </c>
      <c r="E382" s="16">
        <v>0</v>
      </c>
      <c r="F382" s="16">
        <v>0</v>
      </c>
      <c r="G382" s="65">
        <f t="shared" si="80"/>
        <v>-9486</v>
      </c>
      <c r="H382" s="16">
        <v>1568</v>
      </c>
      <c r="I382" s="16">
        <v>39573</v>
      </c>
      <c r="K382" s="23" t="str">
        <f>'Olieforbrug, TJ'!M382</f>
        <v>May</v>
      </c>
    </row>
    <row r="383" spans="1:11" ht="15" customHeight="1" x14ac:dyDescent="0.25">
      <c r="A383" s="23" t="str">
        <f>'Olieforbrug, TJ'!A383</f>
        <v>Juni</v>
      </c>
      <c r="C383" s="16">
        <v>5940</v>
      </c>
      <c r="D383" s="16">
        <v>0</v>
      </c>
      <c r="E383" s="16">
        <v>8412</v>
      </c>
      <c r="F383" s="16">
        <v>0</v>
      </c>
      <c r="G383" s="65">
        <f t="shared" si="80"/>
        <v>4092</v>
      </c>
      <c r="H383" s="16">
        <v>1619</v>
      </c>
      <c r="I383" s="16">
        <v>35481</v>
      </c>
      <c r="K383" s="23" t="str">
        <f>'Olieforbrug, TJ'!M383</f>
        <v>June</v>
      </c>
    </row>
    <row r="384" spans="1:11" x14ac:dyDescent="0.25">
      <c r="A384" s="23" t="str">
        <f>'Olieforbrug, TJ'!A384</f>
        <v>Juli</v>
      </c>
      <c r="C384" s="16">
        <v>1152</v>
      </c>
      <c r="D384" s="16">
        <v>0</v>
      </c>
      <c r="E384" s="16">
        <v>3287</v>
      </c>
      <c r="F384" s="16">
        <v>0</v>
      </c>
      <c r="G384" s="65">
        <f t="shared" si="80"/>
        <v>9955</v>
      </c>
      <c r="H384" s="16">
        <v>7819</v>
      </c>
      <c r="I384" s="16">
        <v>25526</v>
      </c>
      <c r="K384" s="23" t="str">
        <f>'Olieforbrug, TJ'!M384</f>
        <v>July</v>
      </c>
    </row>
    <row r="385" spans="1:13" x14ac:dyDescent="0.25">
      <c r="A385" s="23" t="str">
        <f>'Olieforbrug, TJ'!A385</f>
        <v>August</v>
      </c>
      <c r="C385" s="16">
        <v>5628</v>
      </c>
      <c r="D385" s="16">
        <v>0</v>
      </c>
      <c r="E385" s="16">
        <v>2752</v>
      </c>
      <c r="F385" s="16">
        <v>0</v>
      </c>
      <c r="G385" s="65">
        <f t="shared" ref="G385" si="81">I384-I385</f>
        <v>2321</v>
      </c>
      <c r="H385" s="16">
        <v>5197</v>
      </c>
      <c r="I385" s="16">
        <v>23205</v>
      </c>
      <c r="K385" s="23" t="str">
        <f>'Olieforbrug, TJ'!M385</f>
        <v>August</v>
      </c>
    </row>
    <row r="386" spans="1:13" x14ac:dyDescent="0.25">
      <c r="A386" s="23" t="str">
        <f>'Olieforbrug, TJ'!A386</f>
        <v>September</v>
      </c>
      <c r="C386" s="16">
        <v>17737</v>
      </c>
      <c r="D386" s="16">
        <v>0</v>
      </c>
      <c r="E386" s="16">
        <v>4619</v>
      </c>
      <c r="F386" s="16">
        <v>0</v>
      </c>
      <c r="G386" s="65">
        <f t="shared" ref="G386" si="82">I385-I386</f>
        <v>-12922</v>
      </c>
      <c r="H386" s="16">
        <v>194</v>
      </c>
      <c r="I386" s="16">
        <v>36127</v>
      </c>
      <c r="K386" s="23" t="str">
        <f>'Olieforbrug, TJ'!M386</f>
        <v>September</v>
      </c>
    </row>
    <row r="387" spans="1:13" x14ac:dyDescent="0.25">
      <c r="A387" s="23" t="str">
        <f>'Olieforbrug, TJ'!A387</f>
        <v>Oktober</v>
      </c>
      <c r="C387" s="16">
        <v>14256</v>
      </c>
      <c r="D387" s="16">
        <v>0</v>
      </c>
      <c r="E387" s="16">
        <v>3997</v>
      </c>
      <c r="F387" s="16">
        <v>0</v>
      </c>
      <c r="G387" s="65">
        <f t="shared" ref="G387" si="83">I386-I387</f>
        <v>2303</v>
      </c>
      <c r="H387" s="16">
        <v>12562</v>
      </c>
      <c r="I387" s="16">
        <v>33824</v>
      </c>
      <c r="K387" s="23" t="str">
        <f>'Olieforbrug, TJ'!M387</f>
        <v>October</v>
      </c>
    </row>
    <row r="388" spans="1:13" x14ac:dyDescent="0.25">
      <c r="A388" s="23" t="str">
        <f>'Olieforbrug, TJ'!A388</f>
        <v>November</v>
      </c>
      <c r="C388" s="16">
        <v>19348</v>
      </c>
      <c r="D388" s="16">
        <v>0</v>
      </c>
      <c r="E388" s="16">
        <v>3992</v>
      </c>
      <c r="F388" s="16">
        <v>0</v>
      </c>
      <c r="G388" s="65">
        <f t="shared" ref="G388" si="84">I387-I388</f>
        <v>-2290</v>
      </c>
      <c r="H388" s="16">
        <v>178</v>
      </c>
      <c r="I388" s="16">
        <v>36114</v>
      </c>
      <c r="K388" s="23" t="str">
        <f>'Olieforbrug, TJ'!M388</f>
        <v>November</v>
      </c>
    </row>
    <row r="389" spans="1:13" ht="13" thickBot="1" x14ac:dyDescent="0.3">
      <c r="A389" s="41" t="str">
        <f>'Olieforbrug, TJ'!A389</f>
        <v>December</v>
      </c>
      <c r="C389" s="42">
        <v>4036</v>
      </c>
      <c r="D389" s="42">
        <v>0</v>
      </c>
      <c r="E389" s="42">
        <v>4560</v>
      </c>
      <c r="F389" s="42">
        <v>0</v>
      </c>
      <c r="G389" s="42">
        <f t="shared" ref="G389" si="85">I388-I389</f>
        <v>9969</v>
      </c>
      <c r="H389" s="42">
        <v>3351</v>
      </c>
      <c r="I389" s="42">
        <v>26145</v>
      </c>
      <c r="J389" s="2"/>
      <c r="K389" s="43" t="str">
        <f>'Olieforbrug, TJ'!M389</f>
        <v>December</v>
      </c>
    </row>
    <row r="390" spans="1:13" s="57" customFormat="1" ht="13" x14ac:dyDescent="0.3">
      <c r="A390" s="37">
        <f>'Olieforbrug, TJ'!A390</f>
        <v>2021</v>
      </c>
      <c r="B390" s="70"/>
      <c r="C390" s="69"/>
      <c r="D390" s="69"/>
      <c r="E390" s="69"/>
      <c r="F390" s="69"/>
      <c r="G390" s="69"/>
      <c r="H390" s="69"/>
      <c r="I390" s="69"/>
      <c r="K390" s="37">
        <f>'Olieforbrug, TJ'!M390</f>
        <v>2021</v>
      </c>
      <c r="M390" s="65"/>
    </row>
    <row r="391" spans="1:13" x14ac:dyDescent="0.25">
      <c r="A391" s="23" t="str">
        <f>'Olieforbrug, TJ'!A391</f>
        <v>Januar</v>
      </c>
      <c r="C391" s="16">
        <v>11533</v>
      </c>
      <c r="D391" s="16">
        <v>0</v>
      </c>
      <c r="E391" s="16">
        <v>4565</v>
      </c>
      <c r="F391" s="16">
        <v>0</v>
      </c>
      <c r="G391" s="16">
        <f>I389-I391</f>
        <v>-6968</v>
      </c>
      <c r="H391" s="16">
        <v>0</v>
      </c>
      <c r="I391" s="16">
        <v>33113</v>
      </c>
      <c r="K391" s="23" t="str">
        <f>'Olieforbrug, TJ'!M391</f>
        <v>January</v>
      </c>
    </row>
    <row r="392" spans="1:13" x14ac:dyDescent="0.25">
      <c r="A392" s="23" t="str">
        <f>'Olieforbrug, TJ'!A392</f>
        <v>Februar</v>
      </c>
      <c r="C392" s="16">
        <v>1891</v>
      </c>
      <c r="D392" s="16">
        <v>0</v>
      </c>
      <c r="E392" s="16">
        <v>3413</v>
      </c>
      <c r="F392" s="16">
        <v>0</v>
      </c>
      <c r="G392" s="16">
        <f t="shared" ref="G392:G397" si="86">I391-I392</f>
        <v>2360</v>
      </c>
      <c r="H392" s="16">
        <v>839</v>
      </c>
      <c r="I392" s="16">
        <v>30753</v>
      </c>
      <c r="K392" s="23" t="str">
        <f>'Olieforbrug, TJ'!M392</f>
        <v>February</v>
      </c>
    </row>
    <row r="393" spans="1:13" x14ac:dyDescent="0.25">
      <c r="A393" s="23" t="str">
        <f>'Olieforbrug, TJ'!A393</f>
        <v>Marts</v>
      </c>
      <c r="C393" s="16">
        <v>5612</v>
      </c>
      <c r="D393" s="16">
        <v>0</v>
      </c>
      <c r="E393" s="16">
        <v>8094</v>
      </c>
      <c r="F393" s="16">
        <v>0</v>
      </c>
      <c r="G393" s="16">
        <f t="shared" si="86"/>
        <v>2482</v>
      </c>
      <c r="H393" s="16">
        <v>0</v>
      </c>
      <c r="I393" s="16">
        <v>28271</v>
      </c>
      <c r="K393" s="23" t="str">
        <f>'Olieforbrug, TJ'!M393</f>
        <v>March</v>
      </c>
    </row>
    <row r="394" spans="1:13" x14ac:dyDescent="0.25">
      <c r="A394" s="23" t="str">
        <f>'Olieforbrug, TJ'!A394</f>
        <v>April</v>
      </c>
      <c r="C394" s="16">
        <v>13116</v>
      </c>
      <c r="D394" s="16">
        <v>0</v>
      </c>
      <c r="E394" s="16">
        <v>3527</v>
      </c>
      <c r="F394" s="16">
        <v>0</v>
      </c>
      <c r="G394" s="16">
        <f t="shared" si="86"/>
        <v>-7998</v>
      </c>
      <c r="H394" s="16">
        <v>1590</v>
      </c>
      <c r="I394" s="16">
        <v>36269</v>
      </c>
      <c r="K394" s="23" t="str">
        <f>'Olieforbrug, TJ'!M394</f>
        <v>April</v>
      </c>
    </row>
    <row r="395" spans="1:13" x14ac:dyDescent="0.25">
      <c r="A395" s="23" t="str">
        <f>'Olieforbrug, TJ'!A395</f>
        <v>Maj</v>
      </c>
      <c r="C395" s="16">
        <v>829</v>
      </c>
      <c r="D395" s="16">
        <v>0</v>
      </c>
      <c r="E395" s="16">
        <v>4726</v>
      </c>
      <c r="F395" s="16">
        <v>0</v>
      </c>
      <c r="G395" s="16">
        <f t="shared" si="86"/>
        <v>5275</v>
      </c>
      <c r="H395" s="16">
        <v>1380</v>
      </c>
      <c r="I395" s="16">
        <v>30994</v>
      </c>
      <c r="K395" s="23" t="str">
        <f>'Olieforbrug, TJ'!M395</f>
        <v>May</v>
      </c>
    </row>
    <row r="396" spans="1:13" x14ac:dyDescent="0.25">
      <c r="A396" s="23" t="str">
        <f>'Olieforbrug, TJ'!A396</f>
        <v>Juni</v>
      </c>
      <c r="C396" s="16">
        <v>8054</v>
      </c>
      <c r="D396" s="16">
        <v>0</v>
      </c>
      <c r="E396" s="16">
        <v>18422</v>
      </c>
      <c r="F396" s="16">
        <v>0</v>
      </c>
      <c r="G396" s="16">
        <f t="shared" si="86"/>
        <v>11222</v>
      </c>
      <c r="H396" s="16">
        <v>0</v>
      </c>
      <c r="I396" s="16">
        <v>19772</v>
      </c>
      <c r="K396" s="23" t="str">
        <f>'Olieforbrug, TJ'!M396</f>
        <v>June</v>
      </c>
    </row>
    <row r="397" spans="1:13" x14ac:dyDescent="0.25">
      <c r="A397" s="23" t="str">
        <f>'Olieforbrug, TJ'!A397</f>
        <v>Juli</v>
      </c>
      <c r="C397" s="16">
        <v>12595</v>
      </c>
      <c r="D397" s="16">
        <v>0</v>
      </c>
      <c r="E397" s="16">
        <v>7420</v>
      </c>
      <c r="F397" s="16">
        <v>0</v>
      </c>
      <c r="G397" s="16">
        <f t="shared" si="86"/>
        <v>-5176</v>
      </c>
      <c r="H397" s="16">
        <v>0</v>
      </c>
      <c r="I397" s="16">
        <v>24948</v>
      </c>
      <c r="K397" s="23" t="str">
        <f>'Olieforbrug, TJ'!M397</f>
        <v>July</v>
      </c>
    </row>
    <row r="398" spans="1:13" x14ac:dyDescent="0.25">
      <c r="A398" s="23" t="str">
        <f>'Olieforbrug, TJ'!A398</f>
        <v>August</v>
      </c>
      <c r="C398" s="16">
        <v>9440</v>
      </c>
      <c r="D398" s="16">
        <v>0</v>
      </c>
      <c r="E398" s="16">
        <v>7648</v>
      </c>
      <c r="F398" s="16">
        <v>0</v>
      </c>
      <c r="G398" s="16">
        <f t="shared" ref="G398" si="87">I397-I398</f>
        <v>1191</v>
      </c>
      <c r="H398" s="16">
        <v>4045</v>
      </c>
      <c r="I398" s="16">
        <v>23757</v>
      </c>
      <c r="K398" s="23" t="str">
        <f>'Olieforbrug, TJ'!M398</f>
        <v>August</v>
      </c>
    </row>
  </sheetData>
  <phoneticPr fontId="2" type="noConversion"/>
  <pageMargins left="0.75" right="0.75" top="1" bottom="1" header="0.5" footer="0.5"/>
  <pageSetup orientation="portrait" r:id="rId1"/>
  <headerFooter alignWithMargins="0"/>
  <ignoredErrors>
    <ignoredError sqref="C43:H43 C89:I9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>
    <tabColor indexed="42"/>
    <pageSetUpPr fitToPage="1"/>
  </sheetPr>
  <dimension ref="A1:R398"/>
  <sheetViews>
    <sheetView zoomScale="80" zoomScaleNormal="80" workbookViewId="0">
      <pane xSplit="2" ySplit="5" topLeftCell="C6" activePane="bottomRight" state="frozen"/>
      <selection activeCell="K17" sqref="K17:K20"/>
      <selection pane="topRight" activeCell="K17" sqref="K17:K20"/>
      <selection pane="bottomLeft" activeCell="K17" sqref="K17:K20"/>
      <selection pane="bottomRight" activeCell="L42" sqref="L42"/>
    </sheetView>
  </sheetViews>
  <sheetFormatPr defaultRowHeight="12.5" x14ac:dyDescent="0.25"/>
  <cols>
    <col min="1" max="1" width="20.7265625" customWidth="1"/>
    <col min="2" max="2" width="9.7265625" customWidth="1"/>
    <col min="3" max="3" width="15.26953125" style="3" customWidth="1"/>
    <col min="4" max="5" width="12.26953125" style="3" customWidth="1"/>
    <col min="6" max="6" width="14.81640625" style="3" bestFit="1" customWidth="1"/>
    <col min="7" max="7" width="14" style="3" customWidth="1"/>
    <col min="8" max="8" width="20.7265625" style="3" customWidth="1"/>
    <col min="9" max="9" width="20.26953125" style="3" customWidth="1"/>
    <col min="10" max="10" width="5" customWidth="1"/>
    <col min="11" max="11" width="3.453125" customWidth="1"/>
    <col min="12" max="12" width="17.81640625" bestFit="1" customWidth="1"/>
    <col min="14" max="14" width="20.7265625" customWidth="1"/>
    <col min="15" max="15" width="9.7265625" customWidth="1"/>
  </cols>
  <sheetData>
    <row r="1" spans="1:16" x14ac:dyDescent="0.25">
      <c r="A1" s="1" t="s">
        <v>0</v>
      </c>
      <c r="B1" s="1"/>
      <c r="C1" t="s">
        <v>147</v>
      </c>
      <c r="D1"/>
      <c r="E1"/>
      <c r="F1"/>
      <c r="G1"/>
      <c r="H1"/>
      <c r="I1"/>
      <c r="M1" s="4"/>
      <c r="N1" s="27" t="s">
        <v>130</v>
      </c>
      <c r="O1" s="27"/>
    </row>
    <row r="2" spans="1:16" x14ac:dyDescent="0.25">
      <c r="A2" s="1" t="s">
        <v>1</v>
      </c>
      <c r="B2" s="1"/>
      <c r="C2" t="s">
        <v>148</v>
      </c>
      <c r="D2"/>
      <c r="E2"/>
      <c r="F2"/>
      <c r="G2"/>
      <c r="H2"/>
      <c r="I2"/>
      <c r="N2" s="27" t="s">
        <v>70</v>
      </c>
      <c r="O2" s="27"/>
    </row>
    <row r="4" spans="1:16" ht="13" thickBot="1" x14ac:dyDescent="0.3">
      <c r="A4" s="5"/>
      <c r="C4" s="30" t="s">
        <v>8</v>
      </c>
      <c r="D4" s="30" t="s">
        <v>2</v>
      </c>
      <c r="E4" s="30" t="s">
        <v>3</v>
      </c>
      <c r="F4" s="30" t="s">
        <v>4</v>
      </c>
      <c r="G4" s="30" t="s">
        <v>5</v>
      </c>
      <c r="H4" s="30" t="s">
        <v>6</v>
      </c>
      <c r="I4" s="30" t="s">
        <v>7</v>
      </c>
      <c r="J4" s="23"/>
      <c r="K4" s="23"/>
      <c r="L4" s="31" t="s">
        <v>30</v>
      </c>
      <c r="N4" s="5"/>
    </row>
    <row r="5" spans="1:16" ht="13" thickBot="1" x14ac:dyDescent="0.3">
      <c r="A5" s="18"/>
      <c r="C5" s="28" t="s">
        <v>32</v>
      </c>
      <c r="D5" s="28" t="s">
        <v>33</v>
      </c>
      <c r="E5" s="28" t="s">
        <v>34</v>
      </c>
      <c r="F5" s="29" t="s">
        <v>35</v>
      </c>
      <c r="G5" s="28" t="s">
        <v>36</v>
      </c>
      <c r="H5" s="29" t="s">
        <v>68</v>
      </c>
      <c r="I5" s="28" t="s">
        <v>38</v>
      </c>
      <c r="J5" s="23"/>
      <c r="K5" s="23"/>
      <c r="L5" s="31" t="s">
        <v>68</v>
      </c>
      <c r="N5" s="18"/>
    </row>
    <row r="6" spans="1:16" ht="13" x14ac:dyDescent="0.3">
      <c r="A6" s="21"/>
      <c r="C6" s="10"/>
      <c r="D6" s="10"/>
      <c r="E6" s="10"/>
      <c r="F6" s="10"/>
      <c r="G6" s="10"/>
      <c r="H6" s="10"/>
      <c r="I6" s="10"/>
    </row>
    <row r="7" spans="1:16" ht="13" x14ac:dyDescent="0.3">
      <c r="A7" s="22">
        <v>2005</v>
      </c>
      <c r="C7" s="3">
        <v>2558248</v>
      </c>
      <c r="D7" s="3">
        <v>1382952</v>
      </c>
      <c r="E7" s="3">
        <v>1414365</v>
      </c>
      <c r="F7" s="3">
        <v>2</v>
      </c>
      <c r="G7" s="3">
        <v>-42622</v>
      </c>
      <c r="H7" s="3">
        <v>2491289</v>
      </c>
      <c r="I7" s="3">
        <v>540820</v>
      </c>
      <c r="J7" s="3"/>
      <c r="K7" s="3"/>
      <c r="L7" s="3">
        <v>81812.89215</v>
      </c>
      <c r="N7" s="22">
        <v>2005</v>
      </c>
    </row>
    <row r="8" spans="1:16" ht="13" x14ac:dyDescent="0.3">
      <c r="A8" s="22">
        <v>2006</v>
      </c>
      <c r="C8" s="3">
        <v>2648694</v>
      </c>
      <c r="D8" s="3">
        <v>1220885.7</v>
      </c>
      <c r="E8" s="3">
        <v>1446940</v>
      </c>
      <c r="F8" s="3">
        <v>1</v>
      </c>
      <c r="G8" s="3">
        <v>-21</v>
      </c>
      <c r="H8" s="3">
        <v>2451733</v>
      </c>
      <c r="I8" s="3">
        <v>540841</v>
      </c>
      <c r="J8" s="3"/>
      <c r="K8" s="3"/>
      <c r="L8" s="3">
        <v>80539.429049999992</v>
      </c>
      <c r="N8" s="22">
        <v>2006</v>
      </c>
    </row>
    <row r="9" spans="1:16" ht="13" x14ac:dyDescent="0.3">
      <c r="A9" s="22">
        <v>2007</v>
      </c>
      <c r="C9" s="3">
        <v>2615771</v>
      </c>
      <c r="D9" s="3">
        <v>1302360</v>
      </c>
      <c r="E9" s="3">
        <v>1495036</v>
      </c>
      <c r="F9" s="3">
        <v>0</v>
      </c>
      <c r="G9" s="3">
        <v>27136</v>
      </c>
      <c r="H9" s="3">
        <v>2434944</v>
      </c>
      <c r="I9" s="3">
        <v>513705</v>
      </c>
      <c r="J9" s="3"/>
      <c r="K9" s="3"/>
      <c r="L9" s="3">
        <v>79987.910399999993</v>
      </c>
      <c r="N9" s="22">
        <v>2007</v>
      </c>
    </row>
    <row r="10" spans="1:16" ht="13" x14ac:dyDescent="0.3">
      <c r="A10" s="22">
        <v>2008</v>
      </c>
      <c r="C10" s="3">
        <v>2564835</v>
      </c>
      <c r="D10" s="3">
        <v>1103156</v>
      </c>
      <c r="E10" s="3">
        <v>1416890</v>
      </c>
      <c r="F10" s="3">
        <v>0</v>
      </c>
      <c r="G10" s="3">
        <v>53514</v>
      </c>
      <c r="H10" s="3">
        <v>2316027</v>
      </c>
      <c r="I10" s="3">
        <v>460191</v>
      </c>
      <c r="J10" s="3"/>
      <c r="K10" s="3"/>
      <c r="L10" s="3">
        <v>76081.486949999991</v>
      </c>
      <c r="N10" s="22">
        <v>2008</v>
      </c>
    </row>
    <row r="11" spans="1:16" ht="13" x14ac:dyDescent="0.3">
      <c r="A11" s="22">
        <v>2009</v>
      </c>
      <c r="C11" s="3">
        <v>2788779</v>
      </c>
      <c r="D11" s="3">
        <v>979500</v>
      </c>
      <c r="E11" s="3">
        <v>1525185</v>
      </c>
      <c r="F11" s="3">
        <v>0</v>
      </c>
      <c r="G11" s="3">
        <v>-36152</v>
      </c>
      <c r="H11" s="3">
        <v>2205096</v>
      </c>
      <c r="I11" s="3">
        <v>496343</v>
      </c>
      <c r="J11" s="3"/>
      <c r="K11" s="3"/>
      <c r="L11" s="3">
        <v>72437.403599999991</v>
      </c>
      <c r="N11" s="22">
        <v>2009</v>
      </c>
    </row>
    <row r="12" spans="1:16" ht="13" x14ac:dyDescent="0.3">
      <c r="A12" s="22">
        <v>2010</v>
      </c>
      <c r="C12" s="3">
        <v>2422861</v>
      </c>
      <c r="D12" s="3">
        <v>943862</v>
      </c>
      <c r="E12" s="3">
        <v>1272931</v>
      </c>
      <c r="F12" s="3">
        <v>0</v>
      </c>
      <c r="G12" s="3">
        <v>-10008</v>
      </c>
      <c r="H12" s="3">
        <v>2089818</v>
      </c>
      <c r="I12" s="3">
        <v>506351</v>
      </c>
      <c r="J12" s="3"/>
      <c r="K12" s="3"/>
      <c r="L12" s="3">
        <v>68650.521299999993</v>
      </c>
      <c r="N12" s="22">
        <v>2010</v>
      </c>
    </row>
    <row r="13" spans="1:16" ht="13" x14ac:dyDescent="0.3">
      <c r="A13" s="22">
        <v>2011</v>
      </c>
      <c r="C13" s="3">
        <v>2477592</v>
      </c>
      <c r="D13" s="3">
        <v>957293</v>
      </c>
      <c r="E13" s="3">
        <v>1417971</v>
      </c>
      <c r="F13" s="3">
        <v>0</v>
      </c>
      <c r="G13" s="3">
        <v>-50803</v>
      </c>
      <c r="H13" s="3">
        <v>1994026</v>
      </c>
      <c r="I13" s="3">
        <v>557154</v>
      </c>
      <c r="J13" s="3"/>
      <c r="K13" s="3"/>
      <c r="L13" s="3">
        <v>65503.754099999991</v>
      </c>
      <c r="N13" s="22">
        <v>2011</v>
      </c>
    </row>
    <row r="14" spans="1:16" ht="13" x14ac:dyDescent="0.3">
      <c r="A14" s="22">
        <v>2012</v>
      </c>
      <c r="C14" s="3">
        <v>2681259</v>
      </c>
      <c r="D14" s="3">
        <v>1010195</v>
      </c>
      <c r="E14" s="3">
        <v>1818533</v>
      </c>
      <c r="F14" s="3">
        <v>0</v>
      </c>
      <c r="G14" s="3">
        <v>16565</v>
      </c>
      <c r="H14" s="3">
        <v>1883307</v>
      </c>
      <c r="I14" s="3">
        <v>540589</v>
      </c>
      <c r="J14" s="3"/>
      <c r="K14" s="3"/>
      <c r="L14" s="3">
        <v>61866.63495</v>
      </c>
      <c r="N14" s="22">
        <v>2012</v>
      </c>
      <c r="P14" s="3"/>
    </row>
    <row r="15" spans="1:16" ht="13" x14ac:dyDescent="0.3">
      <c r="A15" s="22">
        <v>2013</v>
      </c>
      <c r="C15" s="3">
        <v>2710738</v>
      </c>
      <c r="D15" s="3">
        <v>926830</v>
      </c>
      <c r="E15" s="3">
        <v>1799261</v>
      </c>
      <c r="F15" s="3">
        <v>0</v>
      </c>
      <c r="G15" s="3">
        <v>31828</v>
      </c>
      <c r="H15" s="3">
        <v>1825332.5</v>
      </c>
      <c r="I15" s="3">
        <v>542102</v>
      </c>
      <c r="J15" s="3"/>
      <c r="K15" s="22"/>
      <c r="L15" s="3">
        <v>59962.172624999992</v>
      </c>
      <c r="M15" s="3"/>
      <c r="N15" s="22">
        <v>2013</v>
      </c>
      <c r="P15" s="3"/>
    </row>
    <row r="16" spans="1:16" ht="13" x14ac:dyDescent="0.3">
      <c r="A16" s="22">
        <v>2014</v>
      </c>
      <c r="C16" s="3">
        <f t="shared" ref="C16:H16" si="0">SUM(C89:C92)</f>
        <v>2472050</v>
      </c>
      <c r="D16" s="3">
        <f t="shared" si="0"/>
        <v>952808</v>
      </c>
      <c r="E16" s="3">
        <f t="shared" si="0"/>
        <v>1620009</v>
      </c>
      <c r="F16" s="3">
        <f t="shared" si="0"/>
        <v>0</v>
      </c>
      <c r="G16" s="3">
        <f t="shared" si="0"/>
        <v>7487</v>
      </c>
      <c r="H16" s="3">
        <f t="shared" si="0"/>
        <v>1804182.15</v>
      </c>
      <c r="I16" s="3">
        <f>I92</f>
        <v>534615</v>
      </c>
      <c r="J16" s="3"/>
      <c r="K16" s="22"/>
      <c r="L16" s="3">
        <f t="shared" ref="L16" si="1">SUM(L89:L92)</f>
        <v>59267.383627500007</v>
      </c>
      <c r="M16" s="3"/>
      <c r="N16" s="22">
        <v>2014</v>
      </c>
      <c r="P16" s="3"/>
    </row>
    <row r="17" spans="1:16" ht="13" x14ac:dyDescent="0.3">
      <c r="A17" s="22">
        <v>2015</v>
      </c>
      <c r="C17" s="3">
        <f>SUM(C94:C97)</f>
        <v>2645576</v>
      </c>
      <c r="D17" s="3">
        <f t="shared" ref="D17:H17" si="2">SUM(D94:D97)</f>
        <v>976240</v>
      </c>
      <c r="E17" s="3">
        <f t="shared" si="2"/>
        <v>1780740</v>
      </c>
      <c r="F17" s="3">
        <f t="shared" si="2"/>
        <v>0</v>
      </c>
      <c r="G17" s="3">
        <f t="shared" si="2"/>
        <v>-33152</v>
      </c>
      <c r="H17" s="3">
        <f t="shared" si="2"/>
        <v>1795276</v>
      </c>
      <c r="I17" s="3">
        <f>I97</f>
        <v>567318</v>
      </c>
      <c r="J17" s="3"/>
      <c r="K17" s="22"/>
      <c r="L17" s="3">
        <f t="shared" ref="L17" si="3">SUM(L94:L97)</f>
        <v>58974.816599999998</v>
      </c>
      <c r="M17" s="3"/>
      <c r="N17" s="22">
        <v>2015</v>
      </c>
      <c r="P17" s="3"/>
    </row>
    <row r="18" spans="1:16" ht="13" x14ac:dyDescent="0.3">
      <c r="A18" s="22">
        <v>2016</v>
      </c>
      <c r="C18" s="3">
        <f>SUM(C99:C102)</f>
        <v>2495964</v>
      </c>
      <c r="D18" s="3">
        <f t="shared" ref="D18:L18" si="4">SUM(D99:D102)</f>
        <v>734729</v>
      </c>
      <c r="E18" s="3">
        <f t="shared" si="4"/>
        <v>1449464</v>
      </c>
      <c r="F18" s="3">
        <f t="shared" si="4"/>
        <v>0</v>
      </c>
      <c r="G18" s="3">
        <f t="shared" si="4"/>
        <v>27651</v>
      </c>
      <c r="H18" s="3">
        <f t="shared" si="4"/>
        <v>1800163</v>
      </c>
      <c r="I18" s="3">
        <f>I102</f>
        <v>540052</v>
      </c>
      <c r="J18" s="3"/>
      <c r="K18" s="3"/>
      <c r="L18" s="3">
        <f t="shared" si="4"/>
        <v>59135.354549999989</v>
      </c>
      <c r="M18" s="3"/>
      <c r="N18" s="22">
        <v>2016</v>
      </c>
      <c r="P18" s="3"/>
    </row>
    <row r="19" spans="1:16" ht="13" x14ac:dyDescent="0.3">
      <c r="A19" s="22">
        <v>2017</v>
      </c>
      <c r="C19" s="3">
        <f>SUM(C104:C107)</f>
        <v>2778284</v>
      </c>
      <c r="D19" s="3">
        <f t="shared" ref="D19:H19" si="5">SUM(D104:D107)</f>
        <v>612224</v>
      </c>
      <c r="E19" s="3">
        <f t="shared" si="5"/>
        <v>1629908</v>
      </c>
      <c r="F19" s="3">
        <f t="shared" si="5"/>
        <v>0</v>
      </c>
      <c r="G19" s="3">
        <f t="shared" si="5"/>
        <v>34685</v>
      </c>
      <c r="H19" s="3">
        <f t="shared" si="5"/>
        <v>1789046</v>
      </c>
      <c r="I19" s="3">
        <f>I107</f>
        <v>504896</v>
      </c>
      <c r="J19" s="3"/>
      <c r="K19" s="65"/>
      <c r="L19" s="3">
        <f>SUM(L104:L107)</f>
        <v>58770.16109999999</v>
      </c>
      <c r="M19" s="57"/>
      <c r="N19" s="22">
        <v>2017</v>
      </c>
    </row>
    <row r="20" spans="1:16" ht="13" x14ac:dyDescent="0.3">
      <c r="A20" s="22">
        <v>2018</v>
      </c>
      <c r="C20" s="3">
        <f>SUM(C109:C112)</f>
        <v>2677377</v>
      </c>
      <c r="D20" s="3">
        <f t="shared" ref="D20:H20" si="6">SUM(D109:D112)</f>
        <v>687975</v>
      </c>
      <c r="E20" s="3">
        <f t="shared" si="6"/>
        <v>1596225</v>
      </c>
      <c r="F20" s="3">
        <f t="shared" si="6"/>
        <v>0</v>
      </c>
      <c r="G20" s="3">
        <f t="shared" si="6"/>
        <v>42751</v>
      </c>
      <c r="H20" s="3">
        <f t="shared" si="6"/>
        <v>1767811</v>
      </c>
      <c r="I20" s="3">
        <f>I112</f>
        <v>463366</v>
      </c>
      <c r="J20" s="3"/>
      <c r="L20" s="3">
        <f t="shared" ref="L20" si="7">SUM(L109:L112)</f>
        <v>58072.591349999995</v>
      </c>
      <c r="M20" s="57"/>
      <c r="N20" s="22">
        <v>2018</v>
      </c>
    </row>
    <row r="21" spans="1:16" ht="13" x14ac:dyDescent="0.3">
      <c r="A21" s="22">
        <v>2019</v>
      </c>
      <c r="C21" s="3">
        <f>SUM(C114:C117)</f>
        <v>2785810</v>
      </c>
      <c r="D21" s="3">
        <f t="shared" ref="D21:H21" si="8">SUM(D114:D117)</f>
        <v>708157</v>
      </c>
      <c r="E21" s="3">
        <f t="shared" si="8"/>
        <v>1707008</v>
      </c>
      <c r="F21" s="3">
        <f t="shared" si="8"/>
        <v>0</v>
      </c>
      <c r="G21" s="3">
        <f t="shared" si="8"/>
        <v>10018</v>
      </c>
      <c r="H21" s="3">
        <f t="shared" si="8"/>
        <v>1793959</v>
      </c>
      <c r="I21" s="3">
        <f>SUM(I117)</f>
        <v>452610</v>
      </c>
      <c r="J21" s="3"/>
      <c r="L21" s="3">
        <f t="shared" ref="L21" si="9">SUM(L114:L117)</f>
        <v>58931.55315</v>
      </c>
      <c r="M21" s="57"/>
      <c r="N21" s="22">
        <v>2019</v>
      </c>
    </row>
    <row r="22" spans="1:16" ht="13" x14ac:dyDescent="0.3">
      <c r="A22" s="22">
        <v>2020</v>
      </c>
      <c r="C22" s="3">
        <f>SUM(C119:C122)</f>
        <v>2527441</v>
      </c>
      <c r="D22" s="3">
        <f t="shared" ref="D22:H22" si="10">SUM(D119:D122)</f>
        <v>753044</v>
      </c>
      <c r="E22" s="3">
        <f t="shared" si="10"/>
        <v>1515265</v>
      </c>
      <c r="F22" s="3">
        <f t="shared" si="10"/>
        <v>0</v>
      </c>
      <c r="G22" s="3">
        <f t="shared" si="10"/>
        <v>-85970</v>
      </c>
      <c r="H22" s="3">
        <f t="shared" si="10"/>
        <v>1680649</v>
      </c>
      <c r="I22" s="3">
        <f>SUM(I122)</f>
        <v>538591</v>
      </c>
      <c r="J22" s="3"/>
      <c r="L22" s="3">
        <f t="shared" ref="L22" si="11">SUM(L119:L122)</f>
        <v>55209.319650000005</v>
      </c>
      <c r="M22" s="57"/>
      <c r="N22" s="22">
        <v>2020</v>
      </c>
    </row>
    <row r="23" spans="1:16" ht="13" x14ac:dyDescent="0.3">
      <c r="A23" s="22"/>
      <c r="J23" s="3"/>
      <c r="K23" s="65"/>
      <c r="L23" s="3"/>
      <c r="M23" s="57"/>
      <c r="N23" s="22"/>
    </row>
    <row r="24" spans="1:16" ht="13" x14ac:dyDescent="0.3">
      <c r="A24" s="22" t="str">
        <f>'Olieforbrug, TJ'!A24</f>
        <v>Januar - august</v>
      </c>
      <c r="J24" s="3"/>
      <c r="K24" s="3"/>
      <c r="L24" s="3"/>
      <c r="M24" s="3"/>
      <c r="N24" s="22" t="str">
        <f>'Olieforbrug, TJ'!M24</f>
        <v>January -August</v>
      </c>
    </row>
    <row r="25" spans="1:16" ht="13" x14ac:dyDescent="0.3">
      <c r="A25" s="22">
        <f>'Olieforbrug, TJ'!A25</f>
        <v>2005</v>
      </c>
      <c r="C25" s="3">
        <f>SUM(C183:C190)</f>
        <v>1736197</v>
      </c>
      <c r="D25" s="3">
        <f t="shared" ref="D25:H25" si="12">SUM(D183:D190)</f>
        <v>925226</v>
      </c>
      <c r="E25" s="3">
        <f t="shared" si="12"/>
        <v>925732</v>
      </c>
      <c r="F25" s="3">
        <f t="shared" si="12"/>
        <v>2</v>
      </c>
      <c r="G25" s="3">
        <f t="shared" si="12"/>
        <v>-74570</v>
      </c>
      <c r="H25" s="3">
        <f t="shared" si="12"/>
        <v>1676684</v>
      </c>
      <c r="I25" s="3">
        <f>SUM(I190)</f>
        <v>572768</v>
      </c>
      <c r="J25" s="3"/>
      <c r="K25" s="3"/>
      <c r="L25" s="3">
        <f t="shared" ref="L25" si="13">SUM(L183:L190)</f>
        <v>55079.069400000008</v>
      </c>
      <c r="M25" s="3"/>
      <c r="N25" s="22">
        <f>'Olieforbrug, TJ'!M25</f>
        <v>2005</v>
      </c>
    </row>
    <row r="26" spans="1:16" ht="13" x14ac:dyDescent="0.3">
      <c r="A26" s="22">
        <f>'Olieforbrug, TJ'!A26</f>
        <v>2006</v>
      </c>
      <c r="C26" s="3">
        <f>SUM(C196:C203)</f>
        <v>1747484</v>
      </c>
      <c r="D26" s="3">
        <f t="shared" ref="D26:H26" si="14">SUM(D196:D203)</f>
        <v>858163</v>
      </c>
      <c r="E26" s="3">
        <f t="shared" si="14"/>
        <v>1001812</v>
      </c>
      <c r="F26" s="3">
        <f t="shared" si="14"/>
        <v>1</v>
      </c>
      <c r="G26" s="3">
        <f t="shared" si="14"/>
        <v>19008</v>
      </c>
      <c r="H26" s="3">
        <f t="shared" si="14"/>
        <v>1629954</v>
      </c>
      <c r="I26" s="3">
        <f>SUM(I203)</f>
        <v>521812</v>
      </c>
      <c r="J26" s="3"/>
      <c r="K26" s="3"/>
      <c r="L26" s="3">
        <f t="shared" ref="L26" si="15">SUM(L196:L203)</f>
        <v>53543.988899999997</v>
      </c>
      <c r="M26" s="3"/>
      <c r="N26" s="22">
        <f>'Olieforbrug, TJ'!M26</f>
        <v>2006</v>
      </c>
    </row>
    <row r="27" spans="1:16" ht="13" x14ac:dyDescent="0.3">
      <c r="A27" s="22">
        <f>'Olieforbrug, TJ'!A27</f>
        <v>2007</v>
      </c>
      <c r="C27" s="3">
        <f>SUM(C209:C216)</f>
        <v>1617999</v>
      </c>
      <c r="D27" s="3">
        <f t="shared" ref="D27:H27" si="16">SUM(D209:D216)</f>
        <v>916421</v>
      </c>
      <c r="E27" s="3">
        <f t="shared" si="16"/>
        <v>939545</v>
      </c>
      <c r="F27" s="3">
        <f t="shared" si="16"/>
        <v>0</v>
      </c>
      <c r="G27" s="3">
        <f t="shared" si="16"/>
        <v>40996</v>
      </c>
      <c r="H27" s="3">
        <f t="shared" si="16"/>
        <v>1624541</v>
      </c>
      <c r="I27" s="3">
        <f>SUM(I216)</f>
        <v>499845</v>
      </c>
      <c r="J27" s="3"/>
      <c r="K27" s="3"/>
      <c r="L27" s="3">
        <f t="shared" ref="L27" si="17">SUM(L209:L216)</f>
        <v>53366.171849999999</v>
      </c>
      <c r="M27" s="3"/>
      <c r="N27" s="22">
        <f>'Olieforbrug, TJ'!M27</f>
        <v>2007</v>
      </c>
    </row>
    <row r="28" spans="1:16" ht="13" x14ac:dyDescent="0.3">
      <c r="A28" s="22">
        <f>'Olieforbrug, TJ'!A28</f>
        <v>2008</v>
      </c>
      <c r="C28" s="3">
        <f>SUM(C222:C229)</f>
        <v>1690097</v>
      </c>
      <c r="D28" s="3">
        <f t="shared" ref="D28:H28" si="18">SUM(D222:D229)</f>
        <v>750282</v>
      </c>
      <c r="E28" s="3">
        <f t="shared" si="18"/>
        <v>913769</v>
      </c>
      <c r="F28" s="3">
        <f t="shared" si="18"/>
        <v>0</v>
      </c>
      <c r="G28" s="3">
        <f t="shared" si="18"/>
        <v>-15555</v>
      </c>
      <c r="H28" s="3">
        <f t="shared" si="18"/>
        <v>1524255</v>
      </c>
      <c r="I28" s="3">
        <f>SUM(I229)</f>
        <v>529260</v>
      </c>
      <c r="J28" s="3"/>
      <c r="K28" s="3"/>
      <c r="L28" s="3">
        <f t="shared" ref="L28" si="19">SUM(L222:L229)</f>
        <v>50071.776749999997</v>
      </c>
      <c r="M28" s="3"/>
      <c r="N28" s="22">
        <f>'Olieforbrug, TJ'!M28</f>
        <v>2008</v>
      </c>
    </row>
    <row r="29" spans="1:16" ht="13" x14ac:dyDescent="0.3">
      <c r="A29" s="22">
        <f>'Olieforbrug, TJ'!A29</f>
        <v>2009</v>
      </c>
      <c r="C29" s="3">
        <f>SUM(C235:C242)</f>
        <v>1877554</v>
      </c>
      <c r="D29" s="3">
        <f t="shared" ref="D29:H29" si="20">SUM(D235:D242)</f>
        <v>689347</v>
      </c>
      <c r="E29" s="3">
        <f t="shared" si="20"/>
        <v>1083465</v>
      </c>
      <c r="F29" s="3">
        <f t="shared" si="20"/>
        <v>0</v>
      </c>
      <c r="G29" s="3">
        <f t="shared" si="20"/>
        <v>-5221</v>
      </c>
      <c r="H29" s="3">
        <f t="shared" si="20"/>
        <v>1495851</v>
      </c>
      <c r="I29" s="3">
        <f>SUM(I242)</f>
        <v>465412</v>
      </c>
      <c r="J29" s="3"/>
      <c r="K29" s="3"/>
      <c r="L29" s="3">
        <f t="shared" ref="L29" si="21">SUM(L235:L242)</f>
        <v>49138.705349999989</v>
      </c>
      <c r="M29" s="3"/>
      <c r="N29" s="22">
        <f>'Olieforbrug, TJ'!M29</f>
        <v>2009</v>
      </c>
    </row>
    <row r="30" spans="1:16" ht="13" x14ac:dyDescent="0.3">
      <c r="A30" s="22">
        <f>'Olieforbrug, TJ'!A30</f>
        <v>2010</v>
      </c>
      <c r="C30" s="3">
        <f>SUM(C248:C255)</f>
        <v>1762545</v>
      </c>
      <c r="D30" s="3">
        <f t="shared" ref="D30:H30" si="22">SUM(D248:D255)</f>
        <v>617430</v>
      </c>
      <c r="E30" s="3">
        <f t="shared" si="22"/>
        <v>930288</v>
      </c>
      <c r="F30" s="3">
        <f t="shared" si="22"/>
        <v>0</v>
      </c>
      <c r="G30" s="3">
        <f t="shared" si="22"/>
        <v>-57718</v>
      </c>
      <c r="H30" s="3">
        <f t="shared" si="22"/>
        <v>1408166</v>
      </c>
      <c r="I30" s="3">
        <f>SUM(I255)</f>
        <v>554061</v>
      </c>
      <c r="J30" s="3"/>
      <c r="K30" s="3"/>
      <c r="L30" s="3">
        <f t="shared" ref="L30" si="23">SUM(L248:L255)</f>
        <v>46258.253099999987</v>
      </c>
      <c r="M30" s="3"/>
      <c r="N30" s="22">
        <f>'Olieforbrug, TJ'!M30</f>
        <v>2010</v>
      </c>
    </row>
    <row r="31" spans="1:16" ht="13" x14ac:dyDescent="0.3">
      <c r="A31" s="22">
        <f>'Olieforbrug, TJ'!A31</f>
        <v>2011</v>
      </c>
      <c r="C31" s="3">
        <f>SUM(C261:C268)</f>
        <v>1673173</v>
      </c>
      <c r="D31" s="3">
        <f t="shared" ref="D31:H31" si="24">SUM(D261:D268)</f>
        <v>616804</v>
      </c>
      <c r="E31" s="3">
        <f t="shared" si="24"/>
        <v>976659</v>
      </c>
      <c r="F31" s="3">
        <f t="shared" si="24"/>
        <v>0</v>
      </c>
      <c r="G31" s="3">
        <f t="shared" si="24"/>
        <v>-6193</v>
      </c>
      <c r="H31" s="3">
        <f t="shared" si="24"/>
        <v>1339384</v>
      </c>
      <c r="I31" s="3">
        <f>SUM(I268)</f>
        <v>512544</v>
      </c>
      <c r="J31" s="3"/>
      <c r="K31" s="3"/>
      <c r="L31" s="3">
        <f t="shared" ref="L31" si="25">SUM(L261:L268)</f>
        <v>43998.764399999993</v>
      </c>
      <c r="M31" s="3"/>
      <c r="N31" s="22">
        <f>'Olieforbrug, TJ'!M31</f>
        <v>2011</v>
      </c>
    </row>
    <row r="32" spans="1:16" ht="13" x14ac:dyDescent="0.3">
      <c r="A32" s="22">
        <f>'Olieforbrug, TJ'!A32</f>
        <v>2012</v>
      </c>
      <c r="C32" s="3">
        <f>SUM(C274:C281)</f>
        <v>1759981</v>
      </c>
      <c r="D32" s="3">
        <f t="shared" ref="D32:H32" si="26">SUM(D274:D281)</f>
        <v>666634</v>
      </c>
      <c r="E32" s="3">
        <f t="shared" si="26"/>
        <v>1161981</v>
      </c>
      <c r="F32" s="3">
        <f t="shared" si="26"/>
        <v>0</v>
      </c>
      <c r="G32" s="3">
        <f t="shared" si="26"/>
        <v>17217</v>
      </c>
      <c r="H32" s="3">
        <f t="shared" si="26"/>
        <v>1278249</v>
      </c>
      <c r="I32" s="3">
        <f>SUM(I281)</f>
        <v>539937</v>
      </c>
      <c r="J32" s="3"/>
      <c r="K32" s="3"/>
      <c r="L32" s="3">
        <f t="shared" ref="L32" si="27">SUM(L274:L281)</f>
        <v>41990.479650000001</v>
      </c>
      <c r="M32" s="3"/>
      <c r="N32" s="22">
        <f>'Olieforbrug, TJ'!M32</f>
        <v>2012</v>
      </c>
    </row>
    <row r="33" spans="1:14" ht="13" x14ac:dyDescent="0.3">
      <c r="A33" s="22">
        <f>'Olieforbrug, TJ'!A33</f>
        <v>2013</v>
      </c>
      <c r="C33" s="3">
        <f>SUM(C287:C294)</f>
        <v>1790383</v>
      </c>
      <c r="D33" s="3">
        <f t="shared" ref="D33:H33" si="28">SUM(D287:D294)</f>
        <v>606732</v>
      </c>
      <c r="E33" s="3">
        <f t="shared" si="28"/>
        <v>1177473</v>
      </c>
      <c r="F33" s="3">
        <f t="shared" si="28"/>
        <v>0</v>
      </c>
      <c r="G33" s="3">
        <f t="shared" si="28"/>
        <v>46570</v>
      </c>
      <c r="H33" s="3">
        <f t="shared" si="28"/>
        <v>1224663.5</v>
      </c>
      <c r="I33" s="3">
        <f>SUM(I294)</f>
        <v>527360</v>
      </c>
      <c r="J33" s="3"/>
      <c r="K33" s="3"/>
      <c r="L33" s="3">
        <f t="shared" ref="L33" si="29">SUM(L287:L294)</f>
        <v>40230.195974999995</v>
      </c>
      <c r="M33" s="3"/>
      <c r="N33" s="22">
        <f>'Olieforbrug, TJ'!M33</f>
        <v>2013</v>
      </c>
    </row>
    <row r="34" spans="1:14" ht="13" x14ac:dyDescent="0.3">
      <c r="A34" s="22">
        <f>'Olieforbrug, TJ'!A34</f>
        <v>2014</v>
      </c>
      <c r="C34" s="3">
        <f>SUM(C300:C307)</f>
        <v>1696773</v>
      </c>
      <c r="D34" s="3">
        <f t="shared" ref="D34:H34" si="30">SUM(D300:D307)</f>
        <v>608543</v>
      </c>
      <c r="E34" s="3">
        <f t="shared" si="30"/>
        <v>1161179</v>
      </c>
      <c r="F34" s="3">
        <f t="shared" si="30"/>
        <v>0</v>
      </c>
      <c r="G34" s="3">
        <f t="shared" si="30"/>
        <v>65801</v>
      </c>
      <c r="H34" s="3">
        <f t="shared" si="30"/>
        <v>1202285.95</v>
      </c>
      <c r="I34" s="3">
        <f>SUM(I307)</f>
        <v>476301</v>
      </c>
      <c r="J34" s="3"/>
      <c r="K34" s="3"/>
      <c r="L34" s="3">
        <f t="shared" ref="L34" si="31">SUM(L300:L307)</f>
        <v>39495.093457499999</v>
      </c>
      <c r="M34" s="3"/>
      <c r="N34" s="22">
        <f>'Olieforbrug, TJ'!M34</f>
        <v>2014</v>
      </c>
    </row>
    <row r="35" spans="1:14" ht="13" x14ac:dyDescent="0.3">
      <c r="A35" s="22">
        <f>'Olieforbrug, TJ'!A35</f>
        <v>2015</v>
      </c>
      <c r="C35" s="3">
        <f>SUM(C313:C320)</f>
        <v>1737325</v>
      </c>
      <c r="D35" s="3">
        <f t="shared" ref="D35:H35" si="32">SUM(D313:D320)</f>
        <v>682282</v>
      </c>
      <c r="E35" s="3">
        <f t="shared" si="32"/>
        <v>1225038</v>
      </c>
      <c r="F35" s="3">
        <f t="shared" si="32"/>
        <v>0</v>
      </c>
      <c r="G35" s="3">
        <f t="shared" si="32"/>
        <v>13594</v>
      </c>
      <c r="H35" s="3">
        <f t="shared" si="32"/>
        <v>1200588</v>
      </c>
      <c r="I35" s="3">
        <f>SUM(I320)</f>
        <v>520897</v>
      </c>
      <c r="J35" s="3"/>
      <c r="K35" s="3"/>
      <c r="L35" s="3">
        <f t="shared" ref="L35" si="33">SUM(L313:L320)</f>
        <v>39439.315799999997</v>
      </c>
      <c r="M35" s="3"/>
      <c r="N35" s="22">
        <f>'Olieforbrug, TJ'!M35</f>
        <v>2015</v>
      </c>
    </row>
    <row r="36" spans="1:14" ht="13" x14ac:dyDescent="0.3">
      <c r="A36" s="22">
        <f>'Olieforbrug, TJ'!A36</f>
        <v>2016</v>
      </c>
      <c r="C36" s="3">
        <f>SUM(C326:C333)</f>
        <v>1544619</v>
      </c>
      <c r="D36" s="3">
        <f t="shared" ref="D36:H36" si="34">SUM(D326:D333)</f>
        <v>542318</v>
      </c>
      <c r="E36" s="3">
        <f t="shared" si="34"/>
        <v>909346</v>
      </c>
      <c r="F36" s="3">
        <f t="shared" si="34"/>
        <v>0</v>
      </c>
      <c r="G36" s="3">
        <f t="shared" si="34"/>
        <v>27923</v>
      </c>
      <c r="H36" s="3">
        <f t="shared" si="34"/>
        <v>1202780</v>
      </c>
      <c r="I36" s="3">
        <f>SUM(I333)</f>
        <v>539381</v>
      </c>
      <c r="J36" s="3"/>
      <c r="K36" s="3"/>
      <c r="L36" s="3">
        <f t="shared" ref="L36" si="35">SUM(L326:L333)</f>
        <v>39511.322999999997</v>
      </c>
      <c r="M36" s="3"/>
      <c r="N36" s="22">
        <f>'Olieforbrug, TJ'!M36</f>
        <v>2016</v>
      </c>
    </row>
    <row r="37" spans="1:14" ht="13" x14ac:dyDescent="0.3">
      <c r="A37" s="22">
        <f>'Olieforbrug, TJ'!A37</f>
        <v>2017</v>
      </c>
      <c r="C37" s="3">
        <f>SUM(C339:C346)</f>
        <v>1885991</v>
      </c>
      <c r="D37" s="3">
        <f t="shared" ref="D37:H37" si="36">SUM(D339:D346)</f>
        <v>420259</v>
      </c>
      <c r="E37" s="3">
        <f t="shared" si="36"/>
        <v>1139506</v>
      </c>
      <c r="F37" s="3">
        <f t="shared" si="36"/>
        <v>0</v>
      </c>
      <c r="G37" s="3">
        <f t="shared" si="36"/>
        <v>31562</v>
      </c>
      <c r="H37" s="3">
        <f t="shared" si="36"/>
        <v>1193244</v>
      </c>
      <c r="I37" s="3">
        <f>SUM(I346)</f>
        <v>508067</v>
      </c>
      <c r="J37" s="3"/>
      <c r="K37" s="3"/>
      <c r="L37" s="3">
        <f t="shared" ref="L37" si="37">SUM(L339:L346)</f>
        <v>39198.065399999999</v>
      </c>
      <c r="M37" s="3"/>
      <c r="N37" s="22">
        <f>'Olieforbrug, TJ'!M37</f>
        <v>2017</v>
      </c>
    </row>
    <row r="38" spans="1:14" ht="13" x14ac:dyDescent="0.3">
      <c r="A38" s="22">
        <f>'Olieforbrug, TJ'!A38</f>
        <v>2018</v>
      </c>
      <c r="C38" s="3">
        <f>SUM(C352:C359)</f>
        <v>1824693</v>
      </c>
      <c r="D38" s="3">
        <f t="shared" ref="D38:H38" si="38">SUM(D352:D359)</f>
        <v>477673</v>
      </c>
      <c r="E38" s="3">
        <f t="shared" si="38"/>
        <v>1055860</v>
      </c>
      <c r="F38" s="3">
        <f t="shared" si="38"/>
        <v>0</v>
      </c>
      <c r="G38" s="3">
        <f t="shared" si="38"/>
        <v>-34958</v>
      </c>
      <c r="H38" s="3">
        <f t="shared" si="38"/>
        <v>1171293</v>
      </c>
      <c r="I38" s="3">
        <f>SUM(I359)</f>
        <v>540567</v>
      </c>
      <c r="J38" s="3"/>
      <c r="K38" s="3"/>
      <c r="L38" s="3">
        <f t="shared" ref="L38" si="39">SUM(L352:L359)</f>
        <v>38476.975049999994</v>
      </c>
      <c r="M38" s="3"/>
      <c r="N38" s="22">
        <f>'Olieforbrug, TJ'!M38</f>
        <v>2018</v>
      </c>
    </row>
    <row r="39" spans="1:14" ht="13" x14ac:dyDescent="0.3">
      <c r="A39" s="22">
        <f>'Olieforbrug, TJ'!A39</f>
        <v>2019</v>
      </c>
      <c r="C39" s="3">
        <f>SUM(C365:C372)</f>
        <v>1865081</v>
      </c>
      <c r="D39" s="3">
        <f t="shared" ref="D39:H39" si="40">SUM(D365:D372)</f>
        <v>453742</v>
      </c>
      <c r="E39" s="3">
        <f t="shared" si="40"/>
        <v>1131251</v>
      </c>
      <c r="F39" s="3">
        <f t="shared" si="40"/>
        <v>0</v>
      </c>
      <c r="G39" s="3">
        <f t="shared" si="40"/>
        <v>10669</v>
      </c>
      <c r="H39" s="3">
        <f t="shared" si="40"/>
        <v>1199859</v>
      </c>
      <c r="I39" s="3">
        <f>SUM(I372)</f>
        <v>452413</v>
      </c>
      <c r="J39" s="3"/>
      <c r="K39" s="3"/>
      <c r="L39" s="3">
        <f t="shared" ref="L39" si="41">SUM(L365:L372)</f>
        <v>39415.368149999995</v>
      </c>
      <c r="M39" s="3"/>
      <c r="N39" s="22">
        <f>'Olieforbrug, TJ'!M39</f>
        <v>2019</v>
      </c>
    </row>
    <row r="40" spans="1:14" ht="13" x14ac:dyDescent="0.3">
      <c r="A40" s="22">
        <f>'Olieforbrug, TJ'!A40</f>
        <v>2020</v>
      </c>
      <c r="C40" s="3">
        <f>SUM(C378:C385)</f>
        <v>1715022</v>
      </c>
      <c r="D40" s="3">
        <f t="shared" ref="D40:H40" si="42">SUM(D378:D385)</f>
        <v>524453</v>
      </c>
      <c r="E40" s="3">
        <f t="shared" si="42"/>
        <v>1044144</v>
      </c>
      <c r="F40" s="3">
        <f t="shared" si="42"/>
        <v>0</v>
      </c>
      <c r="G40" s="3">
        <f t="shared" si="42"/>
        <v>-87585</v>
      </c>
      <c r="H40" s="3">
        <f t="shared" si="42"/>
        <v>1111081</v>
      </c>
      <c r="I40" s="3">
        <f>SUM(I385)</f>
        <v>540170</v>
      </c>
      <c r="J40" s="3"/>
      <c r="K40" s="3"/>
      <c r="L40" s="3">
        <f t="shared" ref="L40" si="43">SUM(L378:L385)</f>
        <v>36499.010849999999</v>
      </c>
      <c r="M40" s="3"/>
      <c r="N40" s="22">
        <f>'Olieforbrug, TJ'!M40</f>
        <v>2020</v>
      </c>
    </row>
    <row r="41" spans="1:14" ht="13" x14ac:dyDescent="0.3">
      <c r="A41" s="22">
        <f>'Olieforbrug, TJ'!A41</f>
        <v>2021</v>
      </c>
      <c r="C41" s="3">
        <f>SUM(C391:C398)</f>
        <v>1756939</v>
      </c>
      <c r="D41" s="3">
        <f t="shared" ref="D41:H41" si="44">SUM(D391:D398)</f>
        <v>403878</v>
      </c>
      <c r="E41" s="3">
        <f t="shared" si="44"/>
        <v>1116096</v>
      </c>
      <c r="F41" s="3">
        <f t="shared" si="44"/>
        <v>0</v>
      </c>
      <c r="G41" s="3">
        <f t="shared" si="44"/>
        <v>79620</v>
      </c>
      <c r="H41" s="3">
        <f t="shared" si="44"/>
        <v>1123394</v>
      </c>
      <c r="I41" s="3">
        <f>SUM(I398)</f>
        <v>458477</v>
      </c>
      <c r="J41" s="3"/>
      <c r="K41" s="3"/>
      <c r="L41" s="3">
        <f t="shared" ref="L41" si="45">SUM(L391:L398)</f>
        <v>36903.492899999997</v>
      </c>
      <c r="M41" s="3"/>
      <c r="N41" s="22">
        <f>'Olieforbrug, TJ'!M41</f>
        <v>2021</v>
      </c>
    </row>
    <row r="42" spans="1:14" ht="13" x14ac:dyDescent="0.3">
      <c r="A42" s="22"/>
      <c r="J42" s="3"/>
      <c r="K42" s="3"/>
      <c r="L42" s="84"/>
      <c r="M42" s="3"/>
      <c r="N42" s="22"/>
    </row>
    <row r="43" spans="1:14" ht="13.5" thickBot="1" x14ac:dyDescent="0.35">
      <c r="A43" s="2"/>
      <c r="C43" s="25"/>
      <c r="D43" s="25"/>
      <c r="E43" s="25"/>
      <c r="F43" s="25"/>
      <c r="G43" s="25"/>
      <c r="H43" s="25"/>
      <c r="I43" s="25"/>
      <c r="L43" s="25"/>
      <c r="N43" s="2"/>
    </row>
    <row r="44" spans="1:14" x14ac:dyDescent="0.25">
      <c r="A44" s="23" t="s">
        <v>40</v>
      </c>
      <c r="C44" s="3">
        <v>708034</v>
      </c>
      <c r="D44" s="3">
        <v>307660</v>
      </c>
      <c r="E44" s="3">
        <v>344605</v>
      </c>
      <c r="F44" s="3">
        <v>1</v>
      </c>
      <c r="G44" s="3">
        <v>-91218</v>
      </c>
      <c r="H44" s="3">
        <v>575244</v>
      </c>
      <c r="I44" s="3">
        <v>589416</v>
      </c>
      <c r="L44" s="3">
        <v>18896.7654</v>
      </c>
      <c r="N44" s="26" t="s">
        <v>61</v>
      </c>
    </row>
    <row r="45" spans="1:14" x14ac:dyDescent="0.25">
      <c r="A45" s="23" t="s">
        <v>41</v>
      </c>
      <c r="C45" s="3">
        <v>554055</v>
      </c>
      <c r="D45" s="3">
        <v>382036</v>
      </c>
      <c r="E45" s="3">
        <v>348912</v>
      </c>
      <c r="F45" s="3">
        <v>1</v>
      </c>
      <c r="G45" s="3">
        <v>58372</v>
      </c>
      <c r="H45" s="3">
        <v>657823</v>
      </c>
      <c r="I45" s="3">
        <v>531044</v>
      </c>
      <c r="L45" s="3">
        <v>21609.485549999998</v>
      </c>
      <c r="N45" s="26" t="s">
        <v>62</v>
      </c>
    </row>
    <row r="46" spans="1:14" x14ac:dyDescent="0.25">
      <c r="A46" s="23" t="s">
        <v>42</v>
      </c>
      <c r="C46" s="3">
        <v>641863</v>
      </c>
      <c r="D46" s="3">
        <v>357771</v>
      </c>
      <c r="E46" s="3">
        <v>347858</v>
      </c>
      <c r="F46" s="3">
        <v>0</v>
      </c>
      <c r="G46" s="3">
        <v>-12864</v>
      </c>
      <c r="H46" s="3">
        <v>646445</v>
      </c>
      <c r="I46" s="3">
        <v>543908</v>
      </c>
      <c r="L46" s="3">
        <v>21209.766749999999</v>
      </c>
      <c r="N46" s="26" t="s">
        <v>63</v>
      </c>
    </row>
    <row r="47" spans="1:14" x14ac:dyDescent="0.25">
      <c r="A47" s="23" t="s">
        <v>43</v>
      </c>
      <c r="C47" s="3">
        <v>654296</v>
      </c>
      <c r="D47" s="3">
        <v>335485</v>
      </c>
      <c r="E47" s="3">
        <v>372990</v>
      </c>
      <c r="F47" s="3">
        <v>0</v>
      </c>
      <c r="G47" s="3">
        <v>3088</v>
      </c>
      <c r="H47" s="3">
        <v>611777</v>
      </c>
      <c r="I47" s="3">
        <v>540820</v>
      </c>
      <c r="L47" s="3">
        <v>20096.874449999999</v>
      </c>
      <c r="N47" s="26" t="s">
        <v>64</v>
      </c>
    </row>
    <row r="48" spans="1:14" x14ac:dyDescent="0.25">
      <c r="A48" s="23"/>
      <c r="L48" s="3"/>
    </row>
    <row r="49" spans="1:14" x14ac:dyDescent="0.25">
      <c r="A49" s="23" t="s">
        <v>44</v>
      </c>
      <c r="C49" s="3">
        <v>653757</v>
      </c>
      <c r="D49" s="3">
        <v>298973</v>
      </c>
      <c r="E49" s="3">
        <v>394906</v>
      </c>
      <c r="F49" s="3">
        <v>1</v>
      </c>
      <c r="G49" s="3">
        <v>2781</v>
      </c>
      <c r="H49" s="3">
        <v>562103</v>
      </c>
      <c r="I49" s="3">
        <v>538039</v>
      </c>
      <c r="L49" s="3">
        <v>18465.083549999999</v>
      </c>
      <c r="N49" s="26" t="s">
        <v>81</v>
      </c>
    </row>
    <row r="50" spans="1:14" x14ac:dyDescent="0.25">
      <c r="A50" s="23" t="s">
        <v>45</v>
      </c>
      <c r="C50" s="3">
        <v>651034</v>
      </c>
      <c r="D50" s="3">
        <v>311673</v>
      </c>
      <c r="E50" s="3">
        <v>353356</v>
      </c>
      <c r="F50" s="3">
        <v>0</v>
      </c>
      <c r="G50" s="3">
        <v>28336</v>
      </c>
      <c r="H50" s="3">
        <v>635522</v>
      </c>
      <c r="I50" s="3">
        <v>509703</v>
      </c>
      <c r="L50" s="3">
        <v>20876.897699999998</v>
      </c>
      <c r="N50" s="26" t="s">
        <v>82</v>
      </c>
    </row>
    <row r="51" spans="1:14" x14ac:dyDescent="0.25">
      <c r="A51" s="23" t="s">
        <v>46</v>
      </c>
      <c r="C51" s="3">
        <v>625592</v>
      </c>
      <c r="D51" s="3">
        <v>350105</v>
      </c>
      <c r="E51" s="3">
        <v>357600</v>
      </c>
      <c r="F51" s="3">
        <v>0</v>
      </c>
      <c r="G51" s="3">
        <v>12369</v>
      </c>
      <c r="H51" s="3">
        <v>637648</v>
      </c>
      <c r="I51" s="3">
        <v>497334</v>
      </c>
      <c r="L51" s="3">
        <v>20946.736799999999</v>
      </c>
      <c r="N51" s="26" t="s">
        <v>83</v>
      </c>
    </row>
    <row r="52" spans="1:14" x14ac:dyDescent="0.25">
      <c r="A52" s="23" t="s">
        <v>47</v>
      </c>
      <c r="C52" s="3">
        <v>718311</v>
      </c>
      <c r="D52" s="3">
        <v>260134.7</v>
      </c>
      <c r="E52" s="3">
        <v>341078</v>
      </c>
      <c r="F52" s="3">
        <v>0</v>
      </c>
      <c r="G52" s="3">
        <v>-43507</v>
      </c>
      <c r="H52" s="3">
        <v>616460</v>
      </c>
      <c r="I52" s="3">
        <v>540841</v>
      </c>
      <c r="L52" s="3">
        <v>20250.710999999999</v>
      </c>
      <c r="N52" s="26" t="s">
        <v>84</v>
      </c>
    </row>
    <row r="53" spans="1:14" x14ac:dyDescent="0.25">
      <c r="A53" s="23"/>
      <c r="L53" s="3"/>
    </row>
    <row r="54" spans="1:14" x14ac:dyDescent="0.25">
      <c r="A54" s="23" t="s">
        <v>48</v>
      </c>
      <c r="C54" s="3">
        <v>664286</v>
      </c>
      <c r="D54" s="3">
        <v>288489</v>
      </c>
      <c r="E54" s="3">
        <v>385647</v>
      </c>
      <c r="F54" s="3">
        <v>0</v>
      </c>
      <c r="G54" s="3">
        <v>-6942</v>
      </c>
      <c r="H54" s="3">
        <v>556882</v>
      </c>
      <c r="I54" s="3">
        <v>547783</v>
      </c>
      <c r="L54" s="3">
        <v>18293.573700000001</v>
      </c>
      <c r="N54" s="26" t="s">
        <v>85</v>
      </c>
    </row>
    <row r="55" spans="1:14" x14ac:dyDescent="0.25">
      <c r="A55" s="23" t="s">
        <v>49</v>
      </c>
      <c r="C55" s="3">
        <v>539600</v>
      </c>
      <c r="D55" s="3">
        <v>396116</v>
      </c>
      <c r="E55" s="3">
        <v>341025</v>
      </c>
      <c r="F55" s="3">
        <v>0</v>
      </c>
      <c r="G55" s="3">
        <v>43101</v>
      </c>
      <c r="H55" s="3">
        <v>633274</v>
      </c>
      <c r="I55" s="3">
        <v>504682</v>
      </c>
      <c r="L55" s="3">
        <v>20803.050899999998</v>
      </c>
      <c r="N55" s="26" t="s">
        <v>86</v>
      </c>
    </row>
    <row r="56" spans="1:14" x14ac:dyDescent="0.25">
      <c r="A56" s="23" t="s">
        <v>50</v>
      </c>
      <c r="C56" s="3">
        <v>665623</v>
      </c>
      <c r="D56" s="3">
        <v>332805</v>
      </c>
      <c r="E56" s="3">
        <v>372912</v>
      </c>
      <c r="F56" s="3">
        <v>0</v>
      </c>
      <c r="G56" s="3">
        <v>15126</v>
      </c>
      <c r="H56" s="3">
        <v>637622</v>
      </c>
      <c r="I56" s="3">
        <v>489556</v>
      </c>
      <c r="L56" s="3">
        <v>20945.882699999998</v>
      </c>
      <c r="N56" s="26" t="s">
        <v>87</v>
      </c>
    </row>
    <row r="57" spans="1:14" x14ac:dyDescent="0.25">
      <c r="A57" s="23" t="s">
        <v>51</v>
      </c>
      <c r="C57" s="3">
        <v>746262</v>
      </c>
      <c r="D57" s="3">
        <v>284950</v>
      </c>
      <c r="E57" s="3">
        <v>395452</v>
      </c>
      <c r="F57" s="3">
        <v>0</v>
      </c>
      <c r="G57" s="3">
        <v>-24149</v>
      </c>
      <c r="H57" s="3">
        <v>607166</v>
      </c>
      <c r="I57" s="3">
        <v>513705</v>
      </c>
      <c r="L57" s="3">
        <v>19945.4031</v>
      </c>
      <c r="N57" s="26" t="s">
        <v>88</v>
      </c>
    </row>
    <row r="58" spans="1:14" x14ac:dyDescent="0.25">
      <c r="A58" s="23"/>
      <c r="L58" s="3"/>
    </row>
    <row r="59" spans="1:14" x14ac:dyDescent="0.25">
      <c r="A59" s="23" t="s">
        <v>52</v>
      </c>
      <c r="C59" s="3">
        <v>634472</v>
      </c>
      <c r="D59" s="3">
        <v>253241</v>
      </c>
      <c r="E59" s="3">
        <v>329366</v>
      </c>
      <c r="F59" s="3">
        <v>0</v>
      </c>
      <c r="G59" s="3">
        <v>-10079</v>
      </c>
      <c r="H59" s="3">
        <v>544365</v>
      </c>
      <c r="I59" s="3">
        <v>523784</v>
      </c>
      <c r="L59" s="3">
        <v>17882.390249999997</v>
      </c>
      <c r="N59" s="26" t="s">
        <v>89</v>
      </c>
    </row>
    <row r="60" spans="1:14" x14ac:dyDescent="0.25">
      <c r="A60" s="23" t="s">
        <v>53</v>
      </c>
      <c r="C60" s="3">
        <v>607784</v>
      </c>
      <c r="D60" s="3">
        <v>307007</v>
      </c>
      <c r="E60" s="3">
        <v>339559</v>
      </c>
      <c r="F60" s="3">
        <v>0</v>
      </c>
      <c r="G60" s="3">
        <v>22689</v>
      </c>
      <c r="H60" s="3">
        <v>595015</v>
      </c>
      <c r="I60" s="3">
        <v>501095</v>
      </c>
      <c r="L60" s="3">
        <v>19546.242750000001</v>
      </c>
      <c r="N60" s="26" t="s">
        <v>90</v>
      </c>
    </row>
    <row r="61" spans="1:14" x14ac:dyDescent="0.25">
      <c r="A61" s="23" t="s">
        <v>54</v>
      </c>
      <c r="C61" s="3">
        <v>693754</v>
      </c>
      <c r="D61" s="3">
        <v>267608</v>
      </c>
      <c r="E61" s="3">
        <v>390303</v>
      </c>
      <c r="F61" s="3">
        <v>0</v>
      </c>
      <c r="G61" s="3">
        <v>-11773</v>
      </c>
      <c r="H61" s="3">
        <v>585169</v>
      </c>
      <c r="I61" s="3">
        <v>512868</v>
      </c>
      <c r="L61" s="3">
        <v>19222.801649999998</v>
      </c>
      <c r="N61" s="26" t="s">
        <v>91</v>
      </c>
    </row>
    <row r="62" spans="1:14" x14ac:dyDescent="0.25">
      <c r="A62" s="23" t="s">
        <v>55</v>
      </c>
      <c r="C62" s="3">
        <v>628825</v>
      </c>
      <c r="D62" s="3">
        <v>275300</v>
      </c>
      <c r="E62" s="3">
        <v>357662</v>
      </c>
      <c r="F62" s="3">
        <v>0</v>
      </c>
      <c r="G62" s="3">
        <v>52677</v>
      </c>
      <c r="H62" s="3">
        <v>591478</v>
      </c>
      <c r="I62" s="3">
        <v>460191</v>
      </c>
      <c r="L62" s="3">
        <v>19430.052299999996</v>
      </c>
      <c r="N62" s="26" t="s">
        <v>92</v>
      </c>
    </row>
    <row r="63" spans="1:14" x14ac:dyDescent="0.25">
      <c r="A63" s="23"/>
      <c r="L63" s="3"/>
    </row>
    <row r="64" spans="1:14" x14ac:dyDescent="0.25">
      <c r="A64" s="23" t="s">
        <v>56</v>
      </c>
      <c r="C64" s="3">
        <v>762486</v>
      </c>
      <c r="D64" s="3">
        <v>202465</v>
      </c>
      <c r="E64" s="3">
        <v>383627</v>
      </c>
      <c r="F64" s="3">
        <v>0</v>
      </c>
      <c r="G64" s="3">
        <v>-76571</v>
      </c>
      <c r="H64" s="3">
        <v>511497</v>
      </c>
      <c r="I64" s="3">
        <v>536762</v>
      </c>
      <c r="L64" s="3">
        <v>16802.676449999999</v>
      </c>
      <c r="N64" s="26" t="s">
        <v>93</v>
      </c>
    </row>
    <row r="65" spans="1:14" x14ac:dyDescent="0.25">
      <c r="A65" s="23" t="s">
        <v>57</v>
      </c>
      <c r="C65" s="3">
        <v>671634</v>
      </c>
      <c r="D65" s="3">
        <v>281190</v>
      </c>
      <c r="E65" s="3">
        <v>408197</v>
      </c>
      <c r="F65" s="3">
        <v>0</v>
      </c>
      <c r="G65" s="3">
        <v>45475</v>
      </c>
      <c r="H65" s="3">
        <v>588933</v>
      </c>
      <c r="I65" s="3">
        <v>491287</v>
      </c>
      <c r="L65" s="3">
        <v>19346.449049999999</v>
      </c>
      <c r="N65" s="26" t="s">
        <v>94</v>
      </c>
    </row>
    <row r="66" spans="1:14" x14ac:dyDescent="0.25">
      <c r="A66" s="23" t="s">
        <v>58</v>
      </c>
      <c r="C66" s="3">
        <v>640814</v>
      </c>
      <c r="D66" s="3">
        <v>271541</v>
      </c>
      <c r="E66" s="3">
        <v>367552</v>
      </c>
      <c r="F66" s="3">
        <v>0</v>
      </c>
      <c r="G66" s="3">
        <v>29920</v>
      </c>
      <c r="H66" s="3">
        <v>580324</v>
      </c>
      <c r="I66" s="3">
        <v>461367</v>
      </c>
      <c r="L66" s="3">
        <v>19063.643399999997</v>
      </c>
      <c r="N66" s="26" t="s">
        <v>95</v>
      </c>
    </row>
    <row r="67" spans="1:14" x14ac:dyDescent="0.25">
      <c r="A67" s="23" t="s">
        <v>96</v>
      </c>
      <c r="C67" s="3">
        <v>713845</v>
      </c>
      <c r="D67" s="3">
        <v>224304</v>
      </c>
      <c r="E67" s="3">
        <v>365809</v>
      </c>
      <c r="F67" s="3">
        <v>0</v>
      </c>
      <c r="G67" s="3">
        <v>-34976</v>
      </c>
      <c r="H67" s="3">
        <v>524342</v>
      </c>
      <c r="I67" s="3">
        <v>496343</v>
      </c>
      <c r="L67" s="3">
        <v>17224.634699999995</v>
      </c>
      <c r="N67" s="26" t="s">
        <v>97</v>
      </c>
    </row>
    <row r="68" spans="1:14" x14ac:dyDescent="0.25">
      <c r="A68" s="23"/>
      <c r="L68" s="3"/>
      <c r="N68" s="26"/>
    </row>
    <row r="69" spans="1:14" x14ac:dyDescent="0.25">
      <c r="A69" s="32" t="s">
        <v>98</v>
      </c>
      <c r="C69" s="3">
        <v>692389</v>
      </c>
      <c r="D69" s="3">
        <v>154887</v>
      </c>
      <c r="E69" s="3">
        <v>360188</v>
      </c>
      <c r="F69" s="3">
        <v>0</v>
      </c>
      <c r="G69" s="3">
        <v>-15488</v>
      </c>
      <c r="H69" s="3">
        <v>480368</v>
      </c>
      <c r="I69" s="3">
        <v>511831</v>
      </c>
      <c r="L69" s="3">
        <v>15780.088799999998</v>
      </c>
      <c r="N69" s="26" t="s">
        <v>99</v>
      </c>
    </row>
    <row r="70" spans="1:14" x14ac:dyDescent="0.25">
      <c r="A70" s="32" t="s">
        <v>114</v>
      </c>
      <c r="C70" s="3">
        <v>620936</v>
      </c>
      <c r="D70" s="3">
        <v>280708</v>
      </c>
      <c r="E70" s="3">
        <v>335206</v>
      </c>
      <c r="F70" s="3">
        <v>0</v>
      </c>
      <c r="G70" s="3">
        <v>-22328</v>
      </c>
      <c r="H70" s="3">
        <v>554509</v>
      </c>
      <c r="I70" s="3">
        <v>534159</v>
      </c>
      <c r="J70" s="3"/>
      <c r="K70" s="3"/>
      <c r="L70" s="3">
        <v>18215.620650000001</v>
      </c>
      <c r="N70" s="26" t="s">
        <v>126</v>
      </c>
    </row>
    <row r="71" spans="1:14" x14ac:dyDescent="0.25">
      <c r="A71" s="32" t="s">
        <v>127</v>
      </c>
      <c r="C71" s="3">
        <v>627757</v>
      </c>
      <c r="D71" s="3">
        <v>260302</v>
      </c>
      <c r="E71" s="3">
        <v>325636</v>
      </c>
      <c r="F71" s="3">
        <v>0</v>
      </c>
      <c r="G71" s="3">
        <v>11019</v>
      </c>
      <c r="H71" s="3">
        <v>557306</v>
      </c>
      <c r="I71" s="3">
        <v>523140</v>
      </c>
      <c r="J71" s="3"/>
      <c r="K71" s="3"/>
      <c r="L71" s="3">
        <v>18307.502099999998</v>
      </c>
      <c r="N71" s="26" t="s">
        <v>128</v>
      </c>
    </row>
    <row r="72" spans="1:14" x14ac:dyDescent="0.25">
      <c r="A72" s="32" t="s">
        <v>132</v>
      </c>
      <c r="C72" s="3">
        <v>481779</v>
      </c>
      <c r="D72" s="3">
        <v>247965</v>
      </c>
      <c r="E72" s="3">
        <v>251901</v>
      </c>
      <c r="F72" s="3">
        <v>0</v>
      </c>
      <c r="G72" s="3">
        <v>16789</v>
      </c>
      <c r="H72" s="3">
        <v>497635</v>
      </c>
      <c r="I72" s="3">
        <v>506351</v>
      </c>
      <c r="J72" s="3"/>
      <c r="K72" s="3"/>
      <c r="L72" s="3">
        <v>16347.30975</v>
      </c>
      <c r="N72" s="26" t="s">
        <v>133</v>
      </c>
    </row>
    <row r="73" spans="1:14" x14ac:dyDescent="0.25">
      <c r="A73" s="32"/>
      <c r="J73" s="3"/>
      <c r="K73" s="3"/>
      <c r="L73" s="3"/>
      <c r="N73" s="26"/>
    </row>
    <row r="74" spans="1:14" x14ac:dyDescent="0.25">
      <c r="A74" s="32" t="s">
        <v>136</v>
      </c>
      <c r="C74" s="3">
        <v>601474</v>
      </c>
      <c r="D74" s="3">
        <v>205868</v>
      </c>
      <c r="E74" s="3">
        <v>270962</v>
      </c>
      <c r="F74" s="3">
        <v>0</v>
      </c>
      <c r="G74" s="3">
        <v>-80695</v>
      </c>
      <c r="H74" s="3">
        <v>467150</v>
      </c>
      <c r="I74" s="3">
        <v>587046</v>
      </c>
      <c r="J74" s="3"/>
      <c r="K74" s="3"/>
      <c r="L74" s="3">
        <v>15345.877499999999</v>
      </c>
      <c r="N74" s="26" t="s">
        <v>135</v>
      </c>
    </row>
    <row r="75" spans="1:14" x14ac:dyDescent="0.25">
      <c r="A75" s="32" t="s">
        <v>139</v>
      </c>
      <c r="C75" s="3">
        <v>645945</v>
      </c>
      <c r="D75" s="3">
        <v>248021</v>
      </c>
      <c r="E75" s="3">
        <v>435307</v>
      </c>
      <c r="F75" s="3">
        <v>0</v>
      </c>
      <c r="G75" s="3">
        <v>67026</v>
      </c>
      <c r="H75" s="3">
        <v>526201</v>
      </c>
      <c r="I75" s="3">
        <v>520020</v>
      </c>
      <c r="J75" s="3"/>
      <c r="K75" s="3"/>
      <c r="L75" s="3">
        <v>17285.702849999998</v>
      </c>
      <c r="N75" s="26" t="s">
        <v>140</v>
      </c>
    </row>
    <row r="76" spans="1:14" x14ac:dyDescent="0.25">
      <c r="A76" s="32" t="s">
        <v>141</v>
      </c>
      <c r="C76" s="3">
        <v>637471</v>
      </c>
      <c r="D76" s="3">
        <v>261425</v>
      </c>
      <c r="E76" s="3">
        <v>396781</v>
      </c>
      <c r="F76" s="3">
        <v>0</v>
      </c>
      <c r="G76" s="3">
        <v>-9089</v>
      </c>
      <c r="H76" s="3">
        <v>515071</v>
      </c>
      <c r="I76" s="3">
        <v>529109</v>
      </c>
      <c r="J76" s="3"/>
      <c r="K76" s="3"/>
      <c r="L76" s="3">
        <v>16920.082349999997</v>
      </c>
      <c r="N76" s="26" t="s">
        <v>142</v>
      </c>
    </row>
    <row r="77" spans="1:14" x14ac:dyDescent="0.25">
      <c r="A77" s="32" t="s">
        <v>151</v>
      </c>
      <c r="C77" s="3">
        <v>592702</v>
      </c>
      <c r="D77" s="3">
        <v>241979</v>
      </c>
      <c r="E77" s="3">
        <v>314921</v>
      </c>
      <c r="F77" s="3">
        <v>0</v>
      </c>
      <c r="G77" s="3">
        <v>-28045</v>
      </c>
      <c r="H77" s="3">
        <v>485604</v>
      </c>
      <c r="I77" s="3">
        <v>557154</v>
      </c>
      <c r="J77" s="3"/>
      <c r="K77" s="3"/>
      <c r="L77" s="3">
        <v>15952.091399999999</v>
      </c>
      <c r="N77" s="26" t="s">
        <v>152</v>
      </c>
    </row>
    <row r="78" spans="1:14" x14ac:dyDescent="0.25">
      <c r="A78" s="32"/>
      <c r="J78" s="3"/>
      <c r="K78" s="3"/>
      <c r="L78" s="3"/>
      <c r="N78" s="26"/>
    </row>
    <row r="79" spans="1:14" x14ac:dyDescent="0.25">
      <c r="A79" s="32" t="s">
        <v>156</v>
      </c>
      <c r="C79" s="3">
        <v>672657</v>
      </c>
      <c r="D79" s="3">
        <v>189787</v>
      </c>
      <c r="E79" s="3">
        <v>414944</v>
      </c>
      <c r="F79" s="3">
        <v>0</v>
      </c>
      <c r="G79" s="3">
        <v>7368</v>
      </c>
      <c r="H79" s="3">
        <v>450520</v>
      </c>
      <c r="I79" s="3">
        <v>549786</v>
      </c>
      <c r="J79" s="3"/>
      <c r="K79" s="3"/>
      <c r="L79" s="3">
        <v>14799.581999999999</v>
      </c>
      <c r="N79" s="26" t="s">
        <v>157</v>
      </c>
    </row>
    <row r="80" spans="1:14" x14ac:dyDescent="0.25">
      <c r="A80" s="32" t="s">
        <v>159</v>
      </c>
      <c r="C80" s="3">
        <v>607699</v>
      </c>
      <c r="D80" s="3">
        <v>293138</v>
      </c>
      <c r="E80" s="3">
        <v>459519</v>
      </c>
      <c r="F80" s="3">
        <v>0</v>
      </c>
      <c r="G80" s="3">
        <v>57506</v>
      </c>
      <c r="H80" s="3">
        <v>497209</v>
      </c>
      <c r="I80" s="3">
        <v>492280</v>
      </c>
      <c r="J80" s="3"/>
      <c r="K80" s="3"/>
      <c r="L80" s="3">
        <v>16333.31565</v>
      </c>
      <c r="N80" s="26" t="s">
        <v>160</v>
      </c>
    </row>
    <row r="81" spans="1:14" x14ac:dyDescent="0.25">
      <c r="A81" s="32" t="s">
        <v>161</v>
      </c>
      <c r="C81" s="3">
        <v>654617</v>
      </c>
      <c r="D81" s="3">
        <v>278472</v>
      </c>
      <c r="E81" s="3">
        <v>403970</v>
      </c>
      <c r="F81" s="3">
        <v>0</v>
      </c>
      <c r="G81" s="3">
        <v>-46364</v>
      </c>
      <c r="H81" s="3">
        <v>485405</v>
      </c>
      <c r="I81" s="3">
        <v>538644</v>
      </c>
      <c r="J81" s="3"/>
      <c r="K81" s="3"/>
      <c r="L81" s="3">
        <v>15945.554250000001</v>
      </c>
      <c r="N81" s="26" t="s">
        <v>162</v>
      </c>
    </row>
    <row r="82" spans="1:14" x14ac:dyDescent="0.25">
      <c r="A82" s="32" t="s">
        <v>163</v>
      </c>
      <c r="C82" s="3">
        <v>746286</v>
      </c>
      <c r="D82" s="3">
        <v>248798</v>
      </c>
      <c r="E82" s="3">
        <v>540100</v>
      </c>
      <c r="F82" s="3">
        <v>0</v>
      </c>
      <c r="G82" s="3">
        <v>-1945</v>
      </c>
      <c r="H82" s="3">
        <v>450173</v>
      </c>
      <c r="I82" s="3">
        <v>540589</v>
      </c>
      <c r="J82" s="3"/>
      <c r="K82" s="3"/>
      <c r="L82" s="3">
        <v>14788.18305</v>
      </c>
      <c r="N82" s="26" t="s">
        <v>164</v>
      </c>
    </row>
    <row r="83" spans="1:14" x14ac:dyDescent="0.25">
      <c r="A83" s="32"/>
      <c r="J83" s="3"/>
      <c r="K83" s="3"/>
      <c r="L83" s="3"/>
      <c r="N83" s="26"/>
    </row>
    <row r="84" spans="1:14" x14ac:dyDescent="0.25">
      <c r="A84" s="32" t="s">
        <v>165</v>
      </c>
      <c r="C84" s="3">
        <v>640550</v>
      </c>
      <c r="D84" s="3">
        <v>147004</v>
      </c>
      <c r="E84" s="3">
        <v>406730</v>
      </c>
      <c r="F84" s="3">
        <v>0</v>
      </c>
      <c r="G84" s="3">
        <v>40350</v>
      </c>
      <c r="H84" s="3">
        <v>415504.5</v>
      </c>
      <c r="I84" s="3">
        <v>500239</v>
      </c>
      <c r="J84" s="3"/>
      <c r="K84" s="3"/>
      <c r="L84" s="3">
        <v>13649.322824999997</v>
      </c>
      <c r="M84" s="3"/>
      <c r="N84" s="26" t="s">
        <v>166</v>
      </c>
    </row>
    <row r="85" spans="1:14" x14ac:dyDescent="0.25">
      <c r="A85" s="32" t="s">
        <v>167</v>
      </c>
      <c r="C85" s="3">
        <v>693110</v>
      </c>
      <c r="D85" s="3">
        <v>288381</v>
      </c>
      <c r="E85" s="3">
        <v>470880</v>
      </c>
      <c r="F85" s="3">
        <v>0</v>
      </c>
      <c r="G85" s="3">
        <v>10072</v>
      </c>
      <c r="H85" s="3">
        <v>485034</v>
      </c>
      <c r="I85" s="3">
        <v>523508</v>
      </c>
      <c r="J85" s="3"/>
      <c r="K85" s="3"/>
      <c r="L85" s="3">
        <v>15933.366899999997</v>
      </c>
      <c r="M85" s="3"/>
      <c r="N85" s="26" t="s">
        <v>168</v>
      </c>
    </row>
    <row r="86" spans="1:14" x14ac:dyDescent="0.25">
      <c r="A86" s="32" t="s">
        <v>169</v>
      </c>
      <c r="C86" s="3">
        <v>672152</v>
      </c>
      <c r="D86" s="3">
        <v>259061</v>
      </c>
      <c r="E86" s="3">
        <v>482087</v>
      </c>
      <c r="F86" s="3">
        <v>0</v>
      </c>
      <c r="G86" s="3">
        <v>26836</v>
      </c>
      <c r="H86" s="3">
        <v>476416</v>
      </c>
      <c r="I86" s="3">
        <v>496672</v>
      </c>
      <c r="J86" s="3"/>
      <c r="K86" s="3"/>
      <c r="L86" s="3">
        <v>15650.265599999999</v>
      </c>
      <c r="M86" s="3"/>
      <c r="N86" s="26" t="s">
        <v>170</v>
      </c>
    </row>
    <row r="87" spans="1:14" x14ac:dyDescent="0.25">
      <c r="A87" s="32" t="s">
        <v>171</v>
      </c>
      <c r="C87" s="3">
        <v>704926</v>
      </c>
      <c r="D87" s="3">
        <v>232384</v>
      </c>
      <c r="E87" s="3">
        <v>439564</v>
      </c>
      <c r="F87" s="3">
        <v>0</v>
      </c>
      <c r="G87" s="3">
        <v>-45430</v>
      </c>
      <c r="H87" s="3">
        <v>448378</v>
      </c>
      <c r="I87" s="3">
        <v>542102</v>
      </c>
      <c r="J87" s="3"/>
      <c r="L87" s="3">
        <v>14729.217299999997</v>
      </c>
      <c r="M87" s="3"/>
      <c r="N87" s="26" t="s">
        <v>172</v>
      </c>
    </row>
    <row r="88" spans="1:14" x14ac:dyDescent="0.25">
      <c r="A88" s="32"/>
      <c r="J88" s="3"/>
      <c r="K88" s="3"/>
      <c r="L88" s="3"/>
      <c r="M88" s="26"/>
    </row>
    <row r="89" spans="1:14" x14ac:dyDescent="0.25">
      <c r="A89" s="32" t="s">
        <v>173</v>
      </c>
      <c r="C89" s="3">
        <f>SUM(C300:C302)</f>
        <v>618931</v>
      </c>
      <c r="D89" s="3">
        <f t="shared" ref="D89:H89" si="46">SUM(D300:D302)</f>
        <v>227855</v>
      </c>
      <c r="E89" s="3">
        <f t="shared" si="46"/>
        <v>422752</v>
      </c>
      <c r="F89" s="3">
        <f t="shared" si="46"/>
        <v>0</v>
      </c>
      <c r="G89" s="3">
        <f t="shared" si="46"/>
        <v>-5003</v>
      </c>
      <c r="H89" s="3">
        <f t="shared" si="46"/>
        <v>413731</v>
      </c>
      <c r="I89" s="3">
        <f>I302</f>
        <v>547105</v>
      </c>
      <c r="J89" s="3"/>
      <c r="K89" s="3"/>
      <c r="L89" s="3">
        <f>SUM(L300:L302)</f>
        <v>13591.06335</v>
      </c>
      <c r="N89" s="26" t="s">
        <v>174</v>
      </c>
    </row>
    <row r="90" spans="1:14" x14ac:dyDescent="0.25">
      <c r="A90" s="32" t="s">
        <v>175</v>
      </c>
      <c r="C90" s="3">
        <f>SUM(C303:C305)</f>
        <v>656118</v>
      </c>
      <c r="D90" s="3">
        <f t="shared" ref="D90:H90" si="47">SUM(D303:D305)</f>
        <v>224446</v>
      </c>
      <c r="E90" s="3">
        <f t="shared" si="47"/>
        <v>436061</v>
      </c>
      <c r="F90" s="3">
        <f t="shared" si="47"/>
        <v>0</v>
      </c>
      <c r="G90" s="3">
        <f t="shared" si="47"/>
        <v>30714</v>
      </c>
      <c r="H90" s="3">
        <f t="shared" si="47"/>
        <v>473754.25</v>
      </c>
      <c r="I90" s="3">
        <f>I305</f>
        <v>516391</v>
      </c>
      <c r="J90" s="3"/>
      <c r="L90" s="3">
        <f t="shared" ref="L90" si="48">SUM(L303:L305)</f>
        <v>15562.827112499999</v>
      </c>
      <c r="M90" s="3"/>
      <c r="N90" s="26" t="s">
        <v>176</v>
      </c>
    </row>
    <row r="91" spans="1:14" x14ac:dyDescent="0.25">
      <c r="A91" s="32" t="s">
        <v>177</v>
      </c>
      <c r="C91" s="3">
        <f>SUM(C306:C308)</f>
        <v>635275</v>
      </c>
      <c r="D91" s="3">
        <f t="shared" ref="D91:H91" si="49">SUM(D306:D308)</f>
        <v>245464</v>
      </c>
      <c r="E91" s="3">
        <f t="shared" si="49"/>
        <v>425876</v>
      </c>
      <c r="F91" s="3">
        <f t="shared" si="49"/>
        <v>0</v>
      </c>
      <c r="G91" s="3">
        <f t="shared" si="49"/>
        <v>17826</v>
      </c>
      <c r="H91" s="3">
        <f t="shared" si="49"/>
        <v>470347.65</v>
      </c>
      <c r="I91" s="3">
        <f>I308</f>
        <v>498565</v>
      </c>
      <c r="J91" s="3"/>
      <c r="L91" s="3">
        <f>SUM(L306:L308)</f>
        <v>15450.920302499999</v>
      </c>
      <c r="M91" s="3"/>
      <c r="N91" s="26" t="s">
        <v>178</v>
      </c>
    </row>
    <row r="92" spans="1:14" x14ac:dyDescent="0.25">
      <c r="A92" s="32" t="s">
        <v>179</v>
      </c>
      <c r="C92" s="3">
        <f>SUM(C309:C311)</f>
        <v>561726</v>
      </c>
      <c r="D92" s="3">
        <f t="shared" ref="D92:H92" si="50">SUM(D309:D311)</f>
        <v>255043</v>
      </c>
      <c r="E92" s="3">
        <f t="shared" si="50"/>
        <v>335320</v>
      </c>
      <c r="F92" s="3">
        <f t="shared" si="50"/>
        <v>0</v>
      </c>
      <c r="G92" s="3">
        <f t="shared" si="50"/>
        <v>-36050</v>
      </c>
      <c r="H92" s="3">
        <f t="shared" si="50"/>
        <v>446349.25</v>
      </c>
      <c r="I92" s="3">
        <f>I311</f>
        <v>534615</v>
      </c>
      <c r="J92" s="3"/>
      <c r="L92" s="3">
        <f t="shared" ref="L92" si="51">SUM(L309:L311)</f>
        <v>14662.572862500001</v>
      </c>
      <c r="M92" s="3"/>
      <c r="N92" s="26" t="s">
        <v>180</v>
      </c>
    </row>
    <row r="93" spans="1:14" x14ac:dyDescent="0.25">
      <c r="A93" s="32"/>
      <c r="J93" s="3"/>
      <c r="L93" s="3"/>
      <c r="M93" s="3"/>
      <c r="N93" s="26"/>
    </row>
    <row r="94" spans="1:14" s="57" customFormat="1" x14ac:dyDescent="0.25">
      <c r="A94" s="32" t="s">
        <v>181</v>
      </c>
      <c r="C94" s="3">
        <f>SUM(C313:C315)</f>
        <v>664512</v>
      </c>
      <c r="D94" s="3">
        <f t="shared" ref="D94:G94" si="52">SUM(D313:D315)</f>
        <v>245373</v>
      </c>
      <c r="E94" s="3">
        <f t="shared" si="52"/>
        <v>455446</v>
      </c>
      <c r="F94" s="3">
        <f t="shared" si="52"/>
        <v>0</v>
      </c>
      <c r="G94" s="3">
        <f t="shared" si="52"/>
        <v>-32916</v>
      </c>
      <c r="H94" s="3">
        <f>SUM(H313:H315)</f>
        <v>416224</v>
      </c>
      <c r="I94" s="3">
        <f>I315</f>
        <v>567060</v>
      </c>
      <c r="J94" s="65"/>
      <c r="L94" s="3">
        <f>SUM(L313:L315)</f>
        <v>13672.9584</v>
      </c>
      <c r="M94" s="65"/>
      <c r="N94" s="26" t="s">
        <v>185</v>
      </c>
    </row>
    <row r="95" spans="1:14" s="57" customFormat="1" x14ac:dyDescent="0.25">
      <c r="A95" s="32" t="s">
        <v>182</v>
      </c>
      <c r="C95" s="3">
        <f>SUM(C316:C318)</f>
        <v>618803</v>
      </c>
      <c r="D95" s="3">
        <f t="shared" ref="D95:H95" si="53">SUM(D316:D318)</f>
        <v>262110</v>
      </c>
      <c r="E95" s="3">
        <f t="shared" si="53"/>
        <v>462738</v>
      </c>
      <c r="F95" s="3">
        <f t="shared" si="53"/>
        <v>0</v>
      </c>
      <c r="G95" s="3">
        <f t="shared" si="53"/>
        <v>50603</v>
      </c>
      <c r="H95" s="3">
        <f t="shared" si="53"/>
        <v>467007</v>
      </c>
      <c r="I95" s="3">
        <f>I318</f>
        <v>516498</v>
      </c>
      <c r="J95" s="65"/>
      <c r="L95" s="3">
        <f t="shared" ref="L95" si="54">SUM(L316:L318)</f>
        <v>15341.179949999998</v>
      </c>
      <c r="M95" s="65"/>
      <c r="N95" s="26" t="s">
        <v>186</v>
      </c>
    </row>
    <row r="96" spans="1:14" s="57" customFormat="1" x14ac:dyDescent="0.25">
      <c r="A96" s="32" t="s">
        <v>183</v>
      </c>
      <c r="C96" s="3">
        <f>SUM(C319:C321)</f>
        <v>622695</v>
      </c>
      <c r="D96" s="3">
        <f t="shared" ref="D96:H96" si="55">SUM(D319:D321)</f>
        <v>245033</v>
      </c>
      <c r="E96" s="3">
        <f t="shared" si="55"/>
        <v>409980</v>
      </c>
      <c r="F96" s="3">
        <f t="shared" si="55"/>
        <v>0</v>
      </c>
      <c r="G96" s="3">
        <f t="shared" si="55"/>
        <v>13725</v>
      </c>
      <c r="H96" s="3">
        <f t="shared" si="55"/>
        <v>470689</v>
      </c>
      <c r="I96" s="3">
        <f>I321</f>
        <v>503358</v>
      </c>
      <c r="J96" s="65"/>
      <c r="L96" s="3">
        <f>SUM(L319:L321)</f>
        <v>15462.13365</v>
      </c>
      <c r="M96" s="65"/>
      <c r="N96" s="26" t="s">
        <v>187</v>
      </c>
    </row>
    <row r="97" spans="1:14" s="57" customFormat="1" x14ac:dyDescent="0.25">
      <c r="A97" s="32" t="s">
        <v>184</v>
      </c>
      <c r="C97" s="3">
        <f>SUM(C322:C324)</f>
        <v>739566</v>
      </c>
      <c r="D97" s="3">
        <f t="shared" ref="D97:H97" si="56">SUM(D322:D324)</f>
        <v>223724</v>
      </c>
      <c r="E97" s="3">
        <f t="shared" si="56"/>
        <v>452576</v>
      </c>
      <c r="F97" s="3">
        <f t="shared" si="56"/>
        <v>0</v>
      </c>
      <c r="G97" s="3">
        <f t="shared" si="56"/>
        <v>-64564</v>
      </c>
      <c r="H97" s="3">
        <f t="shared" si="56"/>
        <v>441356</v>
      </c>
      <c r="I97" s="3">
        <f>I324</f>
        <v>567318</v>
      </c>
      <c r="J97" s="65"/>
      <c r="L97" s="3">
        <f t="shared" ref="L97" si="57">SUM(L322:L324)</f>
        <v>14498.544599999999</v>
      </c>
      <c r="M97" s="65"/>
      <c r="N97" s="26" t="s">
        <v>188</v>
      </c>
    </row>
    <row r="98" spans="1:14" s="57" customFormat="1" x14ac:dyDescent="0.25">
      <c r="A98" s="32"/>
      <c r="C98" s="3"/>
      <c r="D98" s="3"/>
      <c r="E98" s="3"/>
      <c r="F98" s="3"/>
      <c r="G98" s="3"/>
      <c r="H98" s="3"/>
      <c r="I98" s="3"/>
      <c r="J98" s="65"/>
      <c r="L98" s="3"/>
      <c r="M98" s="65"/>
      <c r="N98" s="26"/>
    </row>
    <row r="99" spans="1:14" s="57" customFormat="1" x14ac:dyDescent="0.25">
      <c r="A99" s="32" t="s">
        <v>193</v>
      </c>
      <c r="C99" s="3">
        <f>SUM(C326:C328)</f>
        <v>707941</v>
      </c>
      <c r="D99" s="3">
        <f t="shared" ref="D99:H99" si="58">SUM(D326:D328)</f>
        <v>164267</v>
      </c>
      <c r="E99" s="3">
        <f t="shared" si="58"/>
        <v>461161</v>
      </c>
      <c r="F99" s="3">
        <f t="shared" si="58"/>
        <v>0</v>
      </c>
      <c r="G99" s="3">
        <f t="shared" si="58"/>
        <v>5553</v>
      </c>
      <c r="H99" s="3">
        <f t="shared" si="58"/>
        <v>413296</v>
      </c>
      <c r="I99" s="3">
        <f>I328</f>
        <v>562514</v>
      </c>
      <c r="J99" s="65"/>
      <c r="L99" s="3">
        <f>SUM(L326:L328)</f>
        <v>13576.773599999999</v>
      </c>
      <c r="M99" s="65"/>
      <c r="N99" s="26" t="s">
        <v>189</v>
      </c>
    </row>
    <row r="100" spans="1:14" s="57" customFormat="1" x14ac:dyDescent="0.25">
      <c r="A100" s="32" t="s">
        <v>194</v>
      </c>
      <c r="C100" s="3">
        <f>SUM(C329:C331)</f>
        <v>368338</v>
      </c>
      <c r="D100" s="3">
        <f t="shared" ref="D100:H100" si="59">SUM(D329:D331)</f>
        <v>209415</v>
      </c>
      <c r="E100" s="3">
        <f t="shared" si="59"/>
        <v>212998</v>
      </c>
      <c r="F100" s="3">
        <f t="shared" si="59"/>
        <v>0</v>
      </c>
      <c r="G100" s="3">
        <f t="shared" si="59"/>
        <v>115490</v>
      </c>
      <c r="H100" s="3">
        <f t="shared" si="59"/>
        <v>478818</v>
      </c>
      <c r="I100" s="3">
        <f>I331</f>
        <v>446964</v>
      </c>
      <c r="J100" s="65"/>
      <c r="L100" s="3">
        <f>SUM(L329:L331)</f>
        <v>15729.171299999998</v>
      </c>
      <c r="M100" s="65"/>
      <c r="N100" s="26" t="s">
        <v>190</v>
      </c>
    </row>
    <row r="101" spans="1:14" s="57" customFormat="1" x14ac:dyDescent="0.25">
      <c r="A101" s="32" t="s">
        <v>195</v>
      </c>
      <c r="C101" s="3">
        <f>SUM(C332:C334)</f>
        <v>694334</v>
      </c>
      <c r="D101" s="3">
        <f t="shared" ref="D101:L101" si="60">SUM(D332:D334)</f>
        <v>232500</v>
      </c>
      <c r="E101" s="3">
        <f t="shared" si="60"/>
        <v>370167</v>
      </c>
      <c r="F101" s="3">
        <f t="shared" si="60"/>
        <v>0</v>
      </c>
      <c r="G101" s="3">
        <f t="shared" si="60"/>
        <v>-91536</v>
      </c>
      <c r="H101" s="3">
        <f t="shared" si="60"/>
        <v>466101</v>
      </c>
      <c r="I101" s="3">
        <f>I334</f>
        <v>538767</v>
      </c>
      <c r="J101" s="3"/>
      <c r="K101" s="3"/>
      <c r="L101" s="3">
        <f t="shared" si="60"/>
        <v>15311.417849999998</v>
      </c>
      <c r="M101" s="65"/>
      <c r="N101" s="26" t="s">
        <v>191</v>
      </c>
    </row>
    <row r="102" spans="1:14" s="57" customFormat="1" x14ac:dyDescent="0.25">
      <c r="A102" s="32" t="s">
        <v>196</v>
      </c>
      <c r="C102" s="3">
        <f>SUM(C335:C337)</f>
        <v>725351</v>
      </c>
      <c r="D102" s="3">
        <f t="shared" ref="D102:L102" si="61">SUM(D335:D337)</f>
        <v>128547</v>
      </c>
      <c r="E102" s="3">
        <f t="shared" si="61"/>
        <v>405138</v>
      </c>
      <c r="F102" s="3">
        <f t="shared" si="61"/>
        <v>0</v>
      </c>
      <c r="G102" s="3">
        <f t="shared" si="61"/>
        <v>-1856</v>
      </c>
      <c r="H102" s="3">
        <f t="shared" si="61"/>
        <v>441948</v>
      </c>
      <c r="I102" s="3">
        <f>I337</f>
        <v>540052</v>
      </c>
      <c r="J102" s="3"/>
      <c r="K102" s="3"/>
      <c r="L102" s="3">
        <f t="shared" si="61"/>
        <v>14517.9918</v>
      </c>
      <c r="M102" s="65"/>
      <c r="N102" s="26" t="s">
        <v>192</v>
      </c>
    </row>
    <row r="103" spans="1:14" s="57" customFormat="1" x14ac:dyDescent="0.25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65"/>
      <c r="N103" s="26"/>
    </row>
    <row r="104" spans="1:14" s="57" customFormat="1" x14ac:dyDescent="0.25">
      <c r="A104" s="32" t="s">
        <v>198</v>
      </c>
      <c r="C104" s="3">
        <f>SUM(C339:C341)</f>
        <v>719052</v>
      </c>
      <c r="D104" s="3">
        <f t="shared" ref="D104:H104" si="62">SUM(D339:D341)</f>
        <v>121304</v>
      </c>
      <c r="E104" s="3">
        <f t="shared" si="62"/>
        <v>452245</v>
      </c>
      <c r="F104" s="3">
        <f t="shared" si="62"/>
        <v>0</v>
      </c>
      <c r="G104" s="3">
        <f t="shared" si="62"/>
        <v>26530</v>
      </c>
      <c r="H104" s="3">
        <f t="shared" si="62"/>
        <v>411894</v>
      </c>
      <c r="I104" s="3">
        <f>I341</f>
        <v>513305</v>
      </c>
      <c r="J104" s="3"/>
      <c r="K104" s="3"/>
      <c r="L104" s="3">
        <f>SUM(L339:L341)</f>
        <v>13530.7179</v>
      </c>
      <c r="M104" s="65"/>
      <c r="N104" s="26" t="s">
        <v>202</v>
      </c>
    </row>
    <row r="105" spans="1:14" s="57" customFormat="1" x14ac:dyDescent="0.25">
      <c r="A105" s="32" t="s">
        <v>199</v>
      </c>
      <c r="C105" s="3">
        <f t="shared" ref="C105:H105" si="63">SUM(C342:C344)</f>
        <v>690572</v>
      </c>
      <c r="D105" s="3">
        <f t="shared" si="63"/>
        <v>189641</v>
      </c>
      <c r="E105" s="3">
        <f t="shared" si="63"/>
        <v>416844</v>
      </c>
      <c r="F105" s="3">
        <f t="shared" si="63"/>
        <v>0</v>
      </c>
      <c r="G105" s="3">
        <f t="shared" si="63"/>
        <v>12754</v>
      </c>
      <c r="H105" s="3">
        <f t="shared" si="63"/>
        <v>475176</v>
      </c>
      <c r="I105" s="3">
        <f>I344</f>
        <v>500375</v>
      </c>
      <c r="J105" s="3"/>
      <c r="K105" s="3"/>
      <c r="L105" s="3">
        <f>SUM(L342:L344)</f>
        <v>15609.531599999998</v>
      </c>
      <c r="M105" s="65"/>
      <c r="N105" s="26" t="s">
        <v>203</v>
      </c>
    </row>
    <row r="106" spans="1:14" s="57" customFormat="1" x14ac:dyDescent="0.25">
      <c r="A106" s="32" t="s">
        <v>200</v>
      </c>
      <c r="C106" s="3">
        <f>SUM(C345:C347)</f>
        <v>655264</v>
      </c>
      <c r="D106" s="3">
        <f t="shared" ref="D106:L106" si="64">SUM(D345:D347)</f>
        <v>151112</v>
      </c>
      <c r="E106" s="3">
        <f t="shared" si="64"/>
        <v>379494</v>
      </c>
      <c r="F106" s="3">
        <f t="shared" si="64"/>
        <v>0</v>
      </c>
      <c r="G106" s="3">
        <f t="shared" si="64"/>
        <v>28059</v>
      </c>
      <c r="H106" s="3">
        <f t="shared" si="64"/>
        <v>454853</v>
      </c>
      <c r="I106" s="3">
        <f>I347</f>
        <v>472300</v>
      </c>
      <c r="J106" s="3"/>
      <c r="K106" s="3"/>
      <c r="L106" s="3">
        <f t="shared" si="64"/>
        <v>14941.921049999997</v>
      </c>
      <c r="M106" s="65"/>
      <c r="N106" s="26" t="s">
        <v>204</v>
      </c>
    </row>
    <row r="107" spans="1:14" s="57" customFormat="1" x14ac:dyDescent="0.25">
      <c r="A107" s="32" t="s">
        <v>201</v>
      </c>
      <c r="C107" s="3">
        <f t="shared" ref="C107:H107" si="65">SUM(C348:C350)</f>
        <v>713396</v>
      </c>
      <c r="D107" s="3">
        <f t="shared" si="65"/>
        <v>150167</v>
      </c>
      <c r="E107" s="3">
        <f t="shared" si="65"/>
        <v>381325</v>
      </c>
      <c r="F107" s="3">
        <f t="shared" si="65"/>
        <v>0</v>
      </c>
      <c r="G107" s="3">
        <f t="shared" si="65"/>
        <v>-32658</v>
      </c>
      <c r="H107" s="3">
        <f t="shared" si="65"/>
        <v>447123</v>
      </c>
      <c r="I107" s="3">
        <f>I350</f>
        <v>504896</v>
      </c>
      <c r="J107" s="3"/>
      <c r="K107" s="3"/>
      <c r="L107" s="3">
        <f>SUM(L348:L350)</f>
        <v>14687.990549999997</v>
      </c>
      <c r="M107" s="65"/>
      <c r="N107" s="26" t="s">
        <v>205</v>
      </c>
    </row>
    <row r="108" spans="1:14" s="57" customFormat="1" x14ac:dyDescent="0.25">
      <c r="A108" s="32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65"/>
      <c r="N108" s="26"/>
    </row>
    <row r="109" spans="1:14" s="57" customFormat="1" x14ac:dyDescent="0.25">
      <c r="A109" s="32" t="s">
        <v>206</v>
      </c>
      <c r="C109" s="3">
        <f t="shared" ref="C109:H109" si="66">SUM(C352:C354)</f>
        <v>710175</v>
      </c>
      <c r="D109" s="3">
        <f t="shared" si="66"/>
        <v>143243</v>
      </c>
      <c r="E109" s="3">
        <f t="shared" si="66"/>
        <v>407055</v>
      </c>
      <c r="F109" s="3">
        <f t="shared" si="66"/>
        <v>0</v>
      </c>
      <c r="G109" s="3">
        <f t="shared" si="66"/>
        <v>-33140</v>
      </c>
      <c r="H109" s="3">
        <f t="shared" si="66"/>
        <v>407566</v>
      </c>
      <c r="I109" s="3">
        <f>I354</f>
        <v>539411</v>
      </c>
      <c r="J109" s="3"/>
      <c r="L109" s="3">
        <f>SUM(L352:L354)</f>
        <v>13388.543099999999</v>
      </c>
      <c r="M109" s="65"/>
      <c r="N109" s="26" t="s">
        <v>210</v>
      </c>
    </row>
    <row r="110" spans="1:14" s="57" customFormat="1" x14ac:dyDescent="0.25">
      <c r="A110" s="32" t="s">
        <v>207</v>
      </c>
      <c r="C110" s="3">
        <f>SUM(C355:C357)</f>
        <v>655958</v>
      </c>
      <c r="D110" s="3">
        <f t="shared" ref="D110:H110" si="67">SUM(D355:D357)</f>
        <v>191084</v>
      </c>
      <c r="E110" s="3">
        <f t="shared" si="67"/>
        <v>416447</v>
      </c>
      <c r="F110" s="3">
        <f t="shared" si="67"/>
        <v>0</v>
      </c>
      <c r="G110" s="3">
        <f t="shared" si="67"/>
        <v>54037</v>
      </c>
      <c r="H110" s="3">
        <f t="shared" si="67"/>
        <v>448928</v>
      </c>
      <c r="I110" s="3">
        <f>I357</f>
        <v>484949</v>
      </c>
      <c r="J110" s="3"/>
      <c r="K110" s="3"/>
      <c r="L110" s="3">
        <f>SUM(L355:L357)</f>
        <v>14747.284799999998</v>
      </c>
      <c r="M110" s="65"/>
      <c r="N110" s="26" t="s">
        <v>211</v>
      </c>
    </row>
    <row r="111" spans="1:14" s="57" customFormat="1" x14ac:dyDescent="0.25">
      <c r="A111" s="32" t="s">
        <v>208</v>
      </c>
      <c r="C111" s="3">
        <f>SUM(C358:C360)</f>
        <v>621436</v>
      </c>
      <c r="D111" s="3">
        <f t="shared" ref="D111:H111" si="68">SUM(D358:D360)</f>
        <v>199080</v>
      </c>
      <c r="E111" s="3">
        <f t="shared" si="68"/>
        <v>353932</v>
      </c>
      <c r="F111" s="3">
        <f t="shared" si="68"/>
        <v>0</v>
      </c>
      <c r="G111" s="3">
        <f t="shared" si="68"/>
        <v>-5523</v>
      </c>
      <c r="H111" s="3">
        <f t="shared" si="68"/>
        <v>461104</v>
      </c>
      <c r="I111" s="3">
        <f>I360</f>
        <v>490936</v>
      </c>
      <c r="J111" s="3"/>
      <c r="L111" s="3">
        <f t="shared" ref="L111" si="69">SUM(L358:L360)</f>
        <v>15147.266399999999</v>
      </c>
      <c r="M111" s="65"/>
      <c r="N111" s="26" t="s">
        <v>212</v>
      </c>
    </row>
    <row r="112" spans="1:14" s="57" customFormat="1" x14ac:dyDescent="0.25">
      <c r="A112" s="32" t="s">
        <v>209</v>
      </c>
      <c r="C112" s="3">
        <f>SUM(C361:C363)</f>
        <v>689808</v>
      </c>
      <c r="D112" s="3">
        <f t="shared" ref="D112:H112" si="70">SUM(D361:D363)</f>
        <v>154568</v>
      </c>
      <c r="E112" s="3">
        <f t="shared" si="70"/>
        <v>418791</v>
      </c>
      <c r="F112" s="3">
        <f t="shared" si="70"/>
        <v>0</v>
      </c>
      <c r="G112" s="3">
        <f t="shared" si="70"/>
        <v>27377</v>
      </c>
      <c r="H112" s="3">
        <f t="shared" si="70"/>
        <v>450213</v>
      </c>
      <c r="I112" s="3">
        <f>I363</f>
        <v>463366</v>
      </c>
      <c r="J112" s="3"/>
      <c r="L112" s="3">
        <f t="shared" ref="L112" si="71">SUM(L361:L363)</f>
        <v>14789.497049999998</v>
      </c>
      <c r="M112" s="65"/>
      <c r="N112" s="26" t="s">
        <v>213</v>
      </c>
    </row>
    <row r="113" spans="1:14" s="57" customFormat="1" x14ac:dyDescent="0.25">
      <c r="A113" s="32"/>
      <c r="C113" s="3"/>
      <c r="D113" s="3"/>
      <c r="E113" s="3"/>
      <c r="F113" s="3"/>
      <c r="G113" s="3"/>
      <c r="H113" s="3"/>
      <c r="I113" s="3"/>
      <c r="J113" s="3"/>
      <c r="L113" s="3"/>
      <c r="M113" s="65"/>
      <c r="N113" s="26"/>
    </row>
    <row r="114" spans="1:14" s="57" customFormat="1" x14ac:dyDescent="0.25">
      <c r="A114" s="32" t="str">
        <f>'Olieforbrug, TJ'!A114</f>
        <v>1. kvartal 2019</v>
      </c>
      <c r="C114" s="3">
        <f>SUM(C365:C367)</f>
        <v>712124</v>
      </c>
      <c r="D114" s="3">
        <f t="shared" ref="D114:H114" si="72">SUM(D365:D367)</f>
        <v>173621</v>
      </c>
      <c r="E114" s="3">
        <f t="shared" si="72"/>
        <v>393522</v>
      </c>
      <c r="F114" s="3">
        <f t="shared" si="72"/>
        <v>0</v>
      </c>
      <c r="G114" s="3">
        <f t="shared" si="72"/>
        <v>-84625</v>
      </c>
      <c r="H114" s="3">
        <f t="shared" si="72"/>
        <v>410408</v>
      </c>
      <c r="I114" s="3">
        <f>SUM(I367)</f>
        <v>547888</v>
      </c>
      <c r="J114" s="3"/>
      <c r="L114" s="3">
        <f>SUM(L365:L367)</f>
        <v>13481.9028</v>
      </c>
      <c r="M114" s="65"/>
      <c r="N114" s="26" t="str">
        <f>'Olieforbrug, TJ'!M114</f>
        <v>1. Quarter 2019</v>
      </c>
    </row>
    <row r="115" spans="1:14" s="57" customFormat="1" x14ac:dyDescent="0.25">
      <c r="A115" s="32" t="str">
        <f>'Olieforbrug, TJ'!A115</f>
        <v>2. kvartal 2019</v>
      </c>
      <c r="C115" s="3">
        <f>SUM(C368:C370)</f>
        <v>680327</v>
      </c>
      <c r="D115" s="3">
        <f t="shared" ref="D115:H115" si="73">SUM(D368:D370)</f>
        <v>161877</v>
      </c>
      <c r="E115" s="3">
        <f t="shared" si="73"/>
        <v>462797</v>
      </c>
      <c r="F115" s="3">
        <f t="shared" si="73"/>
        <v>0</v>
      </c>
      <c r="G115" s="3">
        <f t="shared" si="73"/>
        <v>96538</v>
      </c>
      <c r="H115" s="3">
        <f t="shared" si="73"/>
        <v>474018</v>
      </c>
      <c r="I115" s="3">
        <f>SUM(I370)</f>
        <v>451601</v>
      </c>
      <c r="J115" s="3"/>
      <c r="L115" s="3">
        <f t="shared" ref="L115" si="74">SUM(L368:L370)</f>
        <v>15571.491299999998</v>
      </c>
      <c r="M115" s="65"/>
      <c r="N115" s="26" t="str">
        <f>'Olieforbrug, TJ'!M115</f>
        <v>2. Quarter 2019</v>
      </c>
    </row>
    <row r="116" spans="1:14" s="57" customFormat="1" x14ac:dyDescent="0.25">
      <c r="A116" s="32" t="str">
        <f>'Olieforbrug, TJ'!A116</f>
        <v>3. kvartal 2019</v>
      </c>
      <c r="C116" s="3">
        <f>SUM(C371:C373)</f>
        <v>644888</v>
      </c>
      <c r="D116" s="3">
        <f t="shared" ref="D116:H116" si="75">SUM(D371:D373)</f>
        <v>184950</v>
      </c>
      <c r="E116" s="3">
        <f t="shared" si="75"/>
        <v>384322</v>
      </c>
      <c r="F116" s="3">
        <f t="shared" si="75"/>
        <v>0</v>
      </c>
      <c r="G116" s="3">
        <f t="shared" si="75"/>
        <v>21966</v>
      </c>
      <c r="H116" s="3">
        <f t="shared" si="75"/>
        <v>467114</v>
      </c>
      <c r="I116" s="3">
        <f>SUM(I373)</f>
        <v>429050</v>
      </c>
      <c r="J116" s="3"/>
      <c r="L116" s="3">
        <f t="shared" ref="L116" si="76">SUM(L371:L373)</f>
        <v>15344.6949</v>
      </c>
      <c r="M116" s="65"/>
      <c r="N116" s="26" t="str">
        <f>'Olieforbrug, TJ'!M116</f>
        <v>3. Quarter 2019</v>
      </c>
    </row>
    <row r="117" spans="1:14" s="57" customFormat="1" x14ac:dyDescent="0.25">
      <c r="A117" s="32" t="str">
        <f>'Olieforbrug, TJ'!A117</f>
        <v>4. kvartal 2019</v>
      </c>
      <c r="C117" s="3">
        <f t="shared" ref="C117:G117" si="77">SUM(C374:C376)</f>
        <v>748471</v>
      </c>
      <c r="D117" s="3">
        <f t="shared" si="77"/>
        <v>187709</v>
      </c>
      <c r="E117" s="3">
        <f t="shared" si="77"/>
        <v>466367</v>
      </c>
      <c r="F117" s="3">
        <f t="shared" si="77"/>
        <v>0</v>
      </c>
      <c r="G117" s="3">
        <f t="shared" si="77"/>
        <v>-23861</v>
      </c>
      <c r="H117" s="3">
        <f>SUM(H374:H376)</f>
        <v>442419</v>
      </c>
      <c r="I117" s="3">
        <f>SUM(I376)</f>
        <v>452610</v>
      </c>
      <c r="J117" s="3"/>
      <c r="L117" s="3">
        <f>SUM(L374:L376)</f>
        <v>14533.464149999998</v>
      </c>
      <c r="M117" s="65"/>
      <c r="N117" s="26" t="str">
        <f>'Olieforbrug, TJ'!M117</f>
        <v>4. Quarter 2019</v>
      </c>
    </row>
    <row r="118" spans="1:14" s="57" customFormat="1" x14ac:dyDescent="0.25">
      <c r="A118" s="32"/>
      <c r="C118" s="3"/>
      <c r="D118" s="3"/>
      <c r="E118" s="3"/>
      <c r="F118" s="3"/>
      <c r="G118" s="3"/>
      <c r="H118" s="3"/>
      <c r="I118" s="3"/>
      <c r="J118" s="3"/>
      <c r="L118" s="3"/>
      <c r="M118" s="65"/>
      <c r="N118" s="26"/>
    </row>
    <row r="119" spans="1:14" s="57" customFormat="1" x14ac:dyDescent="0.25">
      <c r="A119" s="32" t="str">
        <f>'Olieforbrug, TJ'!A119</f>
        <v>1. kvartal 2020</v>
      </c>
      <c r="C119" s="3">
        <f>SUM(C378:C380)</f>
        <v>657588</v>
      </c>
      <c r="D119" s="3">
        <f t="shared" ref="D119:H119" si="78">SUM(D378:D380)</f>
        <v>225936</v>
      </c>
      <c r="E119" s="3">
        <f t="shared" si="78"/>
        <v>386788</v>
      </c>
      <c r="F119" s="3">
        <f t="shared" si="78"/>
        <v>0</v>
      </c>
      <c r="G119" s="3">
        <f t="shared" si="78"/>
        <v>-100922</v>
      </c>
      <c r="H119" s="3">
        <f t="shared" si="78"/>
        <v>391731</v>
      </c>
      <c r="I119" s="3">
        <f>SUM(I380)</f>
        <v>554481</v>
      </c>
      <c r="J119" s="3"/>
      <c r="K119" s="3"/>
      <c r="L119" s="3">
        <f t="shared" ref="L119" si="79">SUM(L378:L380)</f>
        <v>12868.36335</v>
      </c>
      <c r="M119" s="65"/>
      <c r="N119" s="26" t="str">
        <f>'Olieforbrug, TJ'!M119</f>
        <v>1. Quarter 2020</v>
      </c>
    </row>
    <row r="120" spans="1:14" s="57" customFormat="1" x14ac:dyDescent="0.25">
      <c r="A120" s="32" t="str">
        <f>'Olieforbrug, TJ'!A120</f>
        <v>2. kvartal 2020</v>
      </c>
      <c r="C120" s="3">
        <f t="shared" ref="C120:H120" si="80">SUM(C381:C383)</f>
        <v>619142</v>
      </c>
      <c r="D120" s="3">
        <f t="shared" si="80"/>
        <v>186540</v>
      </c>
      <c r="E120" s="3">
        <f t="shared" si="80"/>
        <v>428630</v>
      </c>
      <c r="F120" s="3">
        <f t="shared" si="80"/>
        <v>0</v>
      </c>
      <c r="G120" s="3">
        <f t="shared" si="80"/>
        <v>20325</v>
      </c>
      <c r="H120" s="3">
        <f t="shared" si="80"/>
        <v>395941</v>
      </c>
      <c r="I120" s="3">
        <f>SUM(I383)</f>
        <v>533624</v>
      </c>
      <c r="J120" s="3"/>
      <c r="L120" s="3">
        <f>SUM(L381:L383)</f>
        <v>13006.66185</v>
      </c>
      <c r="M120" s="65"/>
      <c r="N120" s="26" t="str">
        <f>'Olieforbrug, TJ'!M120</f>
        <v>2. Quarter 2020</v>
      </c>
    </row>
    <row r="121" spans="1:14" s="57" customFormat="1" x14ac:dyDescent="0.25">
      <c r="A121" s="32" t="str">
        <f>'Olieforbrug, TJ'!A121</f>
        <v>3. kvartal 2020</v>
      </c>
      <c r="C121" s="3">
        <f>SUM(C384:C386)</f>
        <v>527534</v>
      </c>
      <c r="D121" s="3">
        <f t="shared" ref="D121:H121" si="81">SUM(D384:D386)</f>
        <v>187714</v>
      </c>
      <c r="E121" s="3">
        <f t="shared" si="81"/>
        <v>308436</v>
      </c>
      <c r="F121" s="3">
        <f t="shared" si="81"/>
        <v>0</v>
      </c>
      <c r="G121" s="3">
        <f t="shared" si="81"/>
        <v>63276</v>
      </c>
      <c r="H121" s="3">
        <f t="shared" si="81"/>
        <v>478322</v>
      </c>
      <c r="I121" s="3">
        <f>SUM(I386)</f>
        <v>470197</v>
      </c>
      <c r="J121" s="3"/>
      <c r="K121" s="3"/>
      <c r="L121" s="3">
        <f t="shared" ref="L121" si="82">SUM(L384:L386)</f>
        <v>15712.877699999997</v>
      </c>
      <c r="M121" s="65"/>
      <c r="N121" s="26" t="str">
        <f>'Olieforbrug, TJ'!M121</f>
        <v>3. Quarter 2020</v>
      </c>
    </row>
    <row r="122" spans="1:14" s="57" customFormat="1" x14ac:dyDescent="0.25">
      <c r="A122" s="32" t="str">
        <f>'Olieforbrug, TJ'!A122</f>
        <v>4. kvartal 2020</v>
      </c>
      <c r="C122" s="3">
        <f>SUM(C387:C389)</f>
        <v>723177</v>
      </c>
      <c r="D122" s="3">
        <f t="shared" ref="D122:H122" si="83">SUM(D387:D389)</f>
        <v>152854</v>
      </c>
      <c r="E122" s="3">
        <f t="shared" si="83"/>
        <v>391411</v>
      </c>
      <c r="F122" s="3">
        <f t="shared" si="83"/>
        <v>0</v>
      </c>
      <c r="G122" s="3">
        <f t="shared" si="83"/>
        <v>-68649</v>
      </c>
      <c r="H122" s="3">
        <f t="shared" si="83"/>
        <v>414655</v>
      </c>
      <c r="I122" s="3">
        <f>SUM(I389)</f>
        <v>538591</v>
      </c>
      <c r="J122" s="3"/>
      <c r="L122" s="3">
        <f t="shared" ref="L122" si="84">SUM(L387:L389)</f>
        <v>13621.41675</v>
      </c>
      <c r="M122" s="65"/>
      <c r="N122" s="26" t="str">
        <f>'Olieforbrug, TJ'!M122</f>
        <v>4. Quarter 2020</v>
      </c>
    </row>
    <row r="123" spans="1:14" s="57" customFormat="1" x14ac:dyDescent="0.25">
      <c r="A123" s="32"/>
      <c r="C123" s="3"/>
      <c r="D123" s="3"/>
      <c r="E123" s="3"/>
      <c r="F123" s="3"/>
      <c r="G123" s="3"/>
      <c r="H123" s="3"/>
      <c r="I123" s="3"/>
      <c r="J123" s="3"/>
      <c r="L123" s="3"/>
      <c r="M123" s="65"/>
      <c r="N123" s="26"/>
    </row>
    <row r="124" spans="1:14" s="57" customFormat="1" x14ac:dyDescent="0.25">
      <c r="A124" s="32" t="str">
        <f>'Olieforbrug, TJ'!A124</f>
        <v>1. kvartal 2021</v>
      </c>
      <c r="C124" s="3">
        <f>SUM(C391:C393)</f>
        <v>654111</v>
      </c>
      <c r="D124" s="3">
        <f t="shared" ref="D124:H124" si="85">SUM(D391:D393)</f>
        <v>135429</v>
      </c>
      <c r="E124" s="3">
        <f t="shared" si="85"/>
        <v>446664</v>
      </c>
      <c r="F124" s="3">
        <f t="shared" si="85"/>
        <v>0</v>
      </c>
      <c r="G124" s="3">
        <f t="shared" si="85"/>
        <v>6133</v>
      </c>
      <c r="H124" s="3">
        <f t="shared" si="85"/>
        <v>347330</v>
      </c>
      <c r="I124" s="3">
        <f>SUM(I393)</f>
        <v>531964</v>
      </c>
      <c r="J124" s="3"/>
      <c r="L124" s="3">
        <f t="shared" ref="L124" si="86">SUM(L391:L393)</f>
        <v>11409.790499999999</v>
      </c>
      <c r="M124" s="65"/>
      <c r="N124" s="26" t="str">
        <f>'Olieforbrug, TJ'!M124</f>
        <v>1. Quarter 2021</v>
      </c>
    </row>
    <row r="125" spans="1:14" s="57" customFormat="1" x14ac:dyDescent="0.25">
      <c r="A125" s="32" t="str">
        <f>'Olieforbrug, TJ'!A125</f>
        <v>2. kvartal 2021</v>
      </c>
      <c r="C125" s="3">
        <f>SUM(C394:C396)</f>
        <v>643695</v>
      </c>
      <c r="D125" s="3">
        <f t="shared" ref="D125:H125" si="87">SUM(D394:D396)</f>
        <v>159447</v>
      </c>
      <c r="E125" s="3">
        <f t="shared" si="87"/>
        <v>458632</v>
      </c>
      <c r="F125" s="3">
        <f t="shared" si="87"/>
        <v>0</v>
      </c>
      <c r="G125" s="3">
        <f t="shared" si="87"/>
        <v>110095</v>
      </c>
      <c r="H125" s="3">
        <f t="shared" si="87"/>
        <v>455039</v>
      </c>
      <c r="I125" s="3">
        <f>SUM(I396)</f>
        <v>421869</v>
      </c>
      <c r="J125" s="3"/>
      <c r="L125" s="3">
        <f t="shared" ref="L125" si="88">SUM(L394:L396)</f>
        <v>14948.031149999999</v>
      </c>
      <c r="M125" s="65"/>
      <c r="N125" s="26" t="str">
        <f>'Olieforbrug, TJ'!M125</f>
        <v>2. Quarter 2021</v>
      </c>
    </row>
    <row r="126" spans="1:14" s="57" customFormat="1" x14ac:dyDescent="0.25">
      <c r="A126" s="32" t="str">
        <f>'Olieforbrug, TJ'!A126</f>
        <v>3. kvartal 2021</v>
      </c>
      <c r="C126" s="3"/>
      <c r="D126" s="3"/>
      <c r="E126" s="3"/>
      <c r="F126" s="3"/>
      <c r="G126" s="3"/>
      <c r="H126" s="3"/>
      <c r="I126" s="3"/>
      <c r="J126" s="3"/>
      <c r="L126" s="3"/>
      <c r="M126" s="65"/>
      <c r="N126" s="26" t="str">
        <f>'Olieforbrug, TJ'!M126</f>
        <v>3. Quarter 2021</v>
      </c>
    </row>
    <row r="127" spans="1:14" s="57" customFormat="1" x14ac:dyDescent="0.25">
      <c r="A127" s="32" t="str">
        <f>'Olieforbrug, TJ'!A127</f>
        <v>4. kvartal 2021</v>
      </c>
      <c r="C127" s="3"/>
      <c r="D127" s="3"/>
      <c r="E127" s="3"/>
      <c r="F127" s="3"/>
      <c r="G127" s="3"/>
      <c r="H127" s="3"/>
      <c r="I127" s="3"/>
      <c r="J127" s="3"/>
      <c r="L127" s="3"/>
      <c r="M127" s="65"/>
      <c r="N127" s="26" t="str">
        <f>'Olieforbrug, TJ'!M127</f>
        <v>4. Quarter 2021</v>
      </c>
    </row>
    <row r="128" spans="1:14" x14ac:dyDescent="0.25">
      <c r="A128" s="32"/>
      <c r="J128" s="3"/>
      <c r="K128" s="3"/>
      <c r="L128" s="3"/>
      <c r="M128" s="3"/>
      <c r="N128" s="26"/>
    </row>
    <row r="129" spans="1:14" ht="13.5" thickBot="1" x14ac:dyDescent="0.35">
      <c r="A129" s="2"/>
      <c r="C129" s="25"/>
      <c r="D129" s="25"/>
      <c r="E129" s="25"/>
      <c r="F129" s="25"/>
      <c r="G129" s="25"/>
      <c r="H129" s="25"/>
      <c r="I129" s="25"/>
      <c r="J129" s="3"/>
      <c r="K129" s="3"/>
      <c r="L129" s="25"/>
      <c r="N129" s="2"/>
    </row>
    <row r="130" spans="1:14" ht="13" x14ac:dyDescent="0.3">
      <c r="A130" s="37">
        <v>2001</v>
      </c>
      <c r="C130" s="34"/>
      <c r="D130" s="34"/>
      <c r="E130" s="34"/>
      <c r="F130" s="34"/>
      <c r="G130" s="34"/>
      <c r="H130" s="34"/>
      <c r="I130" s="34"/>
      <c r="J130" s="7"/>
      <c r="K130" s="7"/>
      <c r="L130" s="34"/>
      <c r="N130" s="37">
        <v>2001</v>
      </c>
    </row>
    <row r="131" spans="1:14" x14ac:dyDescent="0.25">
      <c r="A131" s="33" t="s">
        <v>153</v>
      </c>
      <c r="C131" s="3">
        <v>261367</v>
      </c>
      <c r="D131" s="3">
        <v>113401</v>
      </c>
      <c r="E131" s="3">
        <v>151555</v>
      </c>
      <c r="F131" s="3">
        <v>0</v>
      </c>
      <c r="G131" s="3">
        <v>-34042</v>
      </c>
      <c r="H131" s="3">
        <v>193565</v>
      </c>
      <c r="I131" s="3">
        <v>578668</v>
      </c>
      <c r="N131" s="23" t="s">
        <v>115</v>
      </c>
    </row>
    <row r="132" spans="1:14" x14ac:dyDescent="0.25">
      <c r="A132" s="33" t="s">
        <v>103</v>
      </c>
      <c r="C132" s="3">
        <v>243413</v>
      </c>
      <c r="D132" s="3">
        <v>124846</v>
      </c>
      <c r="E132" s="3">
        <v>149164</v>
      </c>
      <c r="F132" s="3">
        <v>0</v>
      </c>
      <c r="G132" s="3">
        <v>-33993</v>
      </c>
      <c r="H132" s="3">
        <v>185169</v>
      </c>
      <c r="I132" s="3">
        <v>612661</v>
      </c>
      <c r="N132" s="23" t="s">
        <v>116</v>
      </c>
    </row>
    <row r="133" spans="1:14" x14ac:dyDescent="0.25">
      <c r="A133" s="33" t="s">
        <v>104</v>
      </c>
      <c r="C133" s="3">
        <v>235937</v>
      </c>
      <c r="D133" s="3">
        <v>117301</v>
      </c>
      <c r="E133" s="3">
        <v>169834</v>
      </c>
      <c r="F133" s="3">
        <v>0</v>
      </c>
      <c r="G133" s="3">
        <v>49698</v>
      </c>
      <c r="H133" s="3">
        <v>213979</v>
      </c>
      <c r="I133" s="3">
        <v>562963</v>
      </c>
      <c r="N133" s="23" t="s">
        <v>117</v>
      </c>
    </row>
    <row r="134" spans="1:14" x14ac:dyDescent="0.25">
      <c r="A134" s="33" t="s">
        <v>105</v>
      </c>
      <c r="B134" s="15"/>
      <c r="C134" s="16">
        <v>238883</v>
      </c>
      <c r="D134" s="16">
        <v>100752</v>
      </c>
      <c r="E134" s="16">
        <v>133950</v>
      </c>
      <c r="F134" s="16">
        <v>0</v>
      </c>
      <c r="G134" s="16">
        <v>14572</v>
      </c>
      <c r="H134" s="16">
        <v>211987</v>
      </c>
      <c r="I134" s="16">
        <v>548391</v>
      </c>
      <c r="J134" s="15"/>
      <c r="K134" s="15"/>
      <c r="L134" s="15"/>
      <c r="N134" s="23" t="s">
        <v>118</v>
      </c>
    </row>
    <row r="135" spans="1:14" x14ac:dyDescent="0.25">
      <c r="A135" s="33" t="s">
        <v>106</v>
      </c>
      <c r="B135" s="15"/>
      <c r="C135" s="16">
        <v>270636</v>
      </c>
      <c r="D135" s="16">
        <v>126298</v>
      </c>
      <c r="E135" s="16">
        <v>139197</v>
      </c>
      <c r="F135" s="16">
        <v>0</v>
      </c>
      <c r="G135" s="16">
        <v>5444</v>
      </c>
      <c r="H135" s="16">
        <v>242056</v>
      </c>
      <c r="I135" s="16">
        <v>542947</v>
      </c>
      <c r="J135" s="15"/>
      <c r="K135" s="15"/>
      <c r="L135" s="15"/>
      <c r="N135" s="23" t="s">
        <v>119</v>
      </c>
    </row>
    <row r="136" spans="1:14" x14ac:dyDescent="0.25">
      <c r="A136" s="33" t="s">
        <v>107</v>
      </c>
      <c r="B136" s="15"/>
      <c r="C136" s="16">
        <v>262023</v>
      </c>
      <c r="D136" s="16">
        <v>137625</v>
      </c>
      <c r="E136" s="16">
        <v>135259</v>
      </c>
      <c r="F136" s="16">
        <v>0</v>
      </c>
      <c r="G136" s="16">
        <v>-42590</v>
      </c>
      <c r="H136" s="16">
        <v>217507</v>
      </c>
      <c r="I136" s="16">
        <v>585537</v>
      </c>
      <c r="J136" s="15"/>
      <c r="K136" s="15"/>
      <c r="L136" s="15"/>
      <c r="N136" s="23" t="s">
        <v>120</v>
      </c>
    </row>
    <row r="137" spans="1:14" x14ac:dyDescent="0.25">
      <c r="A137" s="33" t="s">
        <v>108</v>
      </c>
      <c r="B137" s="15"/>
      <c r="C137" s="16">
        <v>249691</v>
      </c>
      <c r="D137" s="16">
        <v>108081</v>
      </c>
      <c r="E137" s="16">
        <v>130230</v>
      </c>
      <c r="F137" s="16">
        <v>2</v>
      </c>
      <c r="G137" s="16">
        <v>-5948</v>
      </c>
      <c r="H137" s="16">
        <v>225849</v>
      </c>
      <c r="I137" s="16">
        <v>591485</v>
      </c>
      <c r="J137" s="15"/>
      <c r="K137" s="15"/>
      <c r="L137" s="15"/>
      <c r="N137" s="23" t="s">
        <v>121</v>
      </c>
    </row>
    <row r="138" spans="1:14" x14ac:dyDescent="0.25">
      <c r="A138" s="33" t="s">
        <v>109</v>
      </c>
      <c r="B138" s="15"/>
      <c r="C138" s="16">
        <v>262696</v>
      </c>
      <c r="D138" s="16">
        <v>102500</v>
      </c>
      <c r="E138" s="16">
        <v>154687</v>
      </c>
      <c r="F138" s="16">
        <v>0</v>
      </c>
      <c r="G138" s="16">
        <v>16349</v>
      </c>
      <c r="H138" s="16">
        <v>234781</v>
      </c>
      <c r="I138" s="16">
        <v>575136</v>
      </c>
      <c r="J138" s="15"/>
      <c r="K138" s="15"/>
      <c r="L138" s="15"/>
      <c r="N138" s="23" t="s">
        <v>122</v>
      </c>
    </row>
    <row r="139" spans="1:14" x14ac:dyDescent="0.25">
      <c r="A139" s="33" t="s">
        <v>110</v>
      </c>
      <c r="B139" s="15"/>
      <c r="C139" s="16">
        <v>162478</v>
      </c>
      <c r="D139" s="16">
        <v>109712</v>
      </c>
      <c r="E139" s="16">
        <v>106629</v>
      </c>
      <c r="F139" s="16">
        <v>0</v>
      </c>
      <c r="G139" s="16">
        <v>9656</v>
      </c>
      <c r="H139" s="16">
        <v>201535</v>
      </c>
      <c r="I139" s="16">
        <v>565480</v>
      </c>
      <c r="J139" s="15"/>
      <c r="K139" s="15"/>
      <c r="L139" s="15"/>
      <c r="N139" s="23" t="s">
        <v>123</v>
      </c>
    </row>
    <row r="140" spans="1:14" x14ac:dyDescent="0.25">
      <c r="A140" s="33" t="s">
        <v>111</v>
      </c>
      <c r="B140" s="15"/>
      <c r="C140" s="16">
        <v>275515</v>
      </c>
      <c r="D140" s="16">
        <v>127181</v>
      </c>
      <c r="E140" s="16">
        <v>137903</v>
      </c>
      <c r="F140" s="16">
        <v>0</v>
      </c>
      <c r="G140" s="16">
        <v>-26949</v>
      </c>
      <c r="H140" s="16">
        <v>227899</v>
      </c>
      <c r="I140" s="16">
        <v>592429</v>
      </c>
      <c r="J140" s="15"/>
      <c r="K140" s="15"/>
      <c r="L140" s="15"/>
      <c r="N140" s="23" t="s">
        <v>124</v>
      </c>
    </row>
    <row r="141" spans="1:14" x14ac:dyDescent="0.25">
      <c r="A141" s="33" t="s">
        <v>112</v>
      </c>
      <c r="B141" s="15"/>
      <c r="C141" s="16">
        <v>244047</v>
      </c>
      <c r="D141" s="16">
        <v>109300</v>
      </c>
      <c r="E141" s="16">
        <v>132927</v>
      </c>
      <c r="F141" s="16">
        <v>0</v>
      </c>
      <c r="G141" s="16">
        <v>17122</v>
      </c>
      <c r="H141" s="16">
        <v>218819</v>
      </c>
      <c r="I141" s="16">
        <v>575307</v>
      </c>
      <c r="J141" s="15"/>
      <c r="K141" s="15"/>
      <c r="L141" s="15"/>
      <c r="N141" s="23" t="s">
        <v>125</v>
      </c>
    </row>
    <row r="142" spans="1:14" ht="13" thickBot="1" x14ac:dyDescent="0.3">
      <c r="A142" s="41" t="s">
        <v>113</v>
      </c>
      <c r="C142" s="42">
        <v>279274</v>
      </c>
      <c r="D142" s="42">
        <v>98240</v>
      </c>
      <c r="E142" s="42">
        <v>186409</v>
      </c>
      <c r="F142" s="42">
        <v>0</v>
      </c>
      <c r="G142" s="42">
        <v>12621</v>
      </c>
      <c r="H142" s="42">
        <v>210567</v>
      </c>
      <c r="I142" s="42">
        <v>562686</v>
      </c>
      <c r="J142" s="2"/>
      <c r="K142" s="2"/>
      <c r="L142" s="42"/>
      <c r="N142" s="43" t="s">
        <v>113</v>
      </c>
    </row>
    <row r="143" spans="1:14" ht="13" x14ac:dyDescent="0.3">
      <c r="A143" s="37">
        <v>2002</v>
      </c>
      <c r="B143" s="15"/>
      <c r="C143" s="16"/>
      <c r="D143" s="16"/>
      <c r="E143" s="16"/>
      <c r="F143" s="16"/>
      <c r="G143" s="16"/>
      <c r="H143" s="16"/>
      <c r="I143" s="16"/>
      <c r="M143" s="3"/>
      <c r="N143" s="37">
        <v>2002</v>
      </c>
    </row>
    <row r="144" spans="1:14" x14ac:dyDescent="0.25">
      <c r="A144" s="33" t="s">
        <v>153</v>
      </c>
      <c r="B144" s="15"/>
      <c r="C144" s="16">
        <v>264319</v>
      </c>
      <c r="D144" s="16">
        <v>110953</v>
      </c>
      <c r="E144" s="16">
        <v>147869</v>
      </c>
      <c r="F144" s="16">
        <v>0</v>
      </c>
      <c r="G144" s="16">
        <v>-31084</v>
      </c>
      <c r="H144" s="16">
        <v>194932</v>
      </c>
      <c r="I144" s="16">
        <v>593770</v>
      </c>
      <c r="J144" s="15"/>
      <c r="K144" s="15"/>
      <c r="L144" s="15"/>
      <c r="N144" s="23" t="s">
        <v>115</v>
      </c>
    </row>
    <row r="145" spans="1:14" x14ac:dyDescent="0.25">
      <c r="A145" s="33" t="s">
        <v>103</v>
      </c>
      <c r="B145" s="15"/>
      <c r="C145" s="16">
        <v>230134</v>
      </c>
      <c r="D145" s="16">
        <v>85718</v>
      </c>
      <c r="E145" s="16">
        <v>141771</v>
      </c>
      <c r="F145" s="16">
        <v>0</v>
      </c>
      <c r="G145" s="16">
        <v>17717</v>
      </c>
      <c r="H145" s="16">
        <v>186877</v>
      </c>
      <c r="I145" s="16">
        <v>576053</v>
      </c>
      <c r="J145" s="15"/>
      <c r="K145" s="15"/>
      <c r="L145" s="15"/>
      <c r="N145" s="23" t="s">
        <v>116</v>
      </c>
    </row>
    <row r="146" spans="1:14" x14ac:dyDescent="0.25">
      <c r="A146" s="33" t="s">
        <v>104</v>
      </c>
      <c r="B146" s="15"/>
      <c r="C146" s="16">
        <v>236895</v>
      </c>
      <c r="D146" s="16">
        <v>112006</v>
      </c>
      <c r="E146" s="16">
        <v>118906</v>
      </c>
      <c r="F146" s="16">
        <v>0</v>
      </c>
      <c r="G146" s="16">
        <v>-6468</v>
      </c>
      <c r="H146" s="16">
        <v>217851</v>
      </c>
      <c r="I146" s="16">
        <v>582521</v>
      </c>
      <c r="J146" s="15"/>
      <c r="K146" s="15"/>
      <c r="L146" s="15"/>
      <c r="N146" s="23" t="s">
        <v>117</v>
      </c>
    </row>
    <row r="147" spans="1:14" x14ac:dyDescent="0.25">
      <c r="A147" s="33" t="s">
        <v>105</v>
      </c>
      <c r="B147" s="15"/>
      <c r="C147" s="16">
        <v>209384</v>
      </c>
      <c r="D147" s="16">
        <v>107358</v>
      </c>
      <c r="E147" s="16">
        <v>113853</v>
      </c>
      <c r="F147" s="16">
        <v>0</v>
      </c>
      <c r="G147" s="16">
        <v>-2215</v>
      </c>
      <c r="H147" s="16">
        <v>213886</v>
      </c>
      <c r="I147" s="16">
        <v>584736</v>
      </c>
      <c r="J147" s="15"/>
      <c r="K147" s="15"/>
      <c r="L147" s="15"/>
      <c r="N147" s="23" t="s">
        <v>118</v>
      </c>
    </row>
    <row r="148" spans="1:14" x14ac:dyDescent="0.25">
      <c r="A148" s="33" t="s">
        <v>106</v>
      </c>
      <c r="B148" s="15"/>
      <c r="C148" s="16">
        <v>232846</v>
      </c>
      <c r="D148" s="16">
        <v>129189</v>
      </c>
      <c r="E148" s="16">
        <v>152477</v>
      </c>
      <c r="F148" s="16">
        <v>0</v>
      </c>
      <c r="G148" s="16">
        <v>27963</v>
      </c>
      <c r="H148" s="16">
        <v>240215</v>
      </c>
      <c r="I148" s="16">
        <v>556773</v>
      </c>
      <c r="J148" s="15"/>
      <c r="K148" s="15"/>
      <c r="L148" s="15"/>
      <c r="N148" s="23" t="s">
        <v>119</v>
      </c>
    </row>
    <row r="149" spans="1:14" x14ac:dyDescent="0.25">
      <c r="A149" s="33" t="s">
        <v>107</v>
      </c>
      <c r="B149" s="15"/>
      <c r="C149" s="16">
        <v>213186</v>
      </c>
      <c r="D149" s="16">
        <v>100729</v>
      </c>
      <c r="E149" s="16">
        <v>110802</v>
      </c>
      <c r="F149" s="16">
        <v>0</v>
      </c>
      <c r="G149" s="16">
        <v>10956</v>
      </c>
      <c r="H149" s="16">
        <v>208011</v>
      </c>
      <c r="I149" s="16">
        <v>545817</v>
      </c>
      <c r="J149" s="15"/>
      <c r="K149" s="15"/>
      <c r="L149" s="15"/>
      <c r="N149" s="23" t="s">
        <v>120</v>
      </c>
    </row>
    <row r="150" spans="1:14" x14ac:dyDescent="0.25">
      <c r="A150" s="33" t="s">
        <v>108</v>
      </c>
      <c r="B150" s="15"/>
      <c r="C150" s="16">
        <v>262680</v>
      </c>
      <c r="D150" s="16">
        <v>126072</v>
      </c>
      <c r="E150" s="16">
        <v>159127</v>
      </c>
      <c r="F150" s="16">
        <v>2</v>
      </c>
      <c r="G150" s="16">
        <v>13904</v>
      </c>
      <c r="H150" s="16">
        <v>234582</v>
      </c>
      <c r="I150" s="16">
        <v>531913</v>
      </c>
      <c r="J150" s="15"/>
      <c r="K150" s="15"/>
      <c r="L150" s="15"/>
      <c r="N150" s="23" t="s">
        <v>121</v>
      </c>
    </row>
    <row r="151" spans="1:14" x14ac:dyDescent="0.25">
      <c r="A151" s="33" t="s">
        <v>109</v>
      </c>
      <c r="B151" s="15"/>
      <c r="C151" s="16">
        <v>239261</v>
      </c>
      <c r="D151" s="16">
        <v>130449</v>
      </c>
      <c r="E151" s="16">
        <v>136208</v>
      </c>
      <c r="F151" s="16">
        <v>0</v>
      </c>
      <c r="G151" s="16">
        <v>-5109</v>
      </c>
      <c r="H151" s="16">
        <v>232876</v>
      </c>
      <c r="I151" s="16">
        <v>537022</v>
      </c>
      <c r="J151" s="15"/>
      <c r="K151" s="15"/>
      <c r="L151" s="15"/>
      <c r="N151" s="23" t="s">
        <v>122</v>
      </c>
    </row>
    <row r="152" spans="1:14" x14ac:dyDescent="0.25">
      <c r="A152" s="33" t="s">
        <v>110</v>
      </c>
      <c r="B152" s="15"/>
      <c r="C152" s="16">
        <v>238483</v>
      </c>
      <c r="D152" s="16">
        <v>127428</v>
      </c>
      <c r="E152" s="16">
        <v>158797</v>
      </c>
      <c r="F152" s="16">
        <v>0</v>
      </c>
      <c r="G152" s="16">
        <v>-7691</v>
      </c>
      <c r="H152" s="16">
        <v>212563</v>
      </c>
      <c r="I152" s="16">
        <v>544713</v>
      </c>
      <c r="J152" s="15"/>
      <c r="K152" s="15"/>
      <c r="L152" s="15"/>
      <c r="N152" s="23" t="s">
        <v>123</v>
      </c>
    </row>
    <row r="153" spans="1:14" x14ac:dyDescent="0.25">
      <c r="A153" s="33" t="s">
        <v>111</v>
      </c>
      <c r="B153" s="15"/>
      <c r="C153" s="16">
        <v>198460</v>
      </c>
      <c r="D153" s="16">
        <v>80035</v>
      </c>
      <c r="E153" s="16">
        <v>81520</v>
      </c>
      <c r="F153" s="16">
        <v>0</v>
      </c>
      <c r="G153" s="16">
        <v>50356</v>
      </c>
      <c r="H153" s="16">
        <v>229242</v>
      </c>
      <c r="I153" s="16">
        <v>494357</v>
      </c>
      <c r="J153" s="15"/>
      <c r="K153" s="15"/>
      <c r="L153" s="15"/>
      <c r="N153" s="23" t="s">
        <v>124</v>
      </c>
    </row>
    <row r="154" spans="1:14" x14ac:dyDescent="0.25">
      <c r="A154" s="33" t="s">
        <v>112</v>
      </c>
      <c r="B154" s="15"/>
      <c r="C154" s="16">
        <v>205299</v>
      </c>
      <c r="D154" s="16">
        <v>122518</v>
      </c>
      <c r="E154" s="16">
        <v>81778</v>
      </c>
      <c r="F154" s="16">
        <v>0</v>
      </c>
      <c r="G154" s="16">
        <v>-32690</v>
      </c>
      <c r="H154" s="16">
        <v>207582</v>
      </c>
      <c r="I154" s="16">
        <v>527047</v>
      </c>
      <c r="J154" s="15"/>
      <c r="K154" s="15"/>
      <c r="L154" s="15"/>
      <c r="N154" s="23" t="s">
        <v>125</v>
      </c>
    </row>
    <row r="155" spans="1:14" ht="13" thickBot="1" x14ac:dyDescent="0.3">
      <c r="A155" s="41" t="s">
        <v>113</v>
      </c>
      <c r="C155" s="42">
        <v>234599</v>
      </c>
      <c r="D155" s="42">
        <v>104916</v>
      </c>
      <c r="E155" s="42">
        <v>97818</v>
      </c>
      <c r="F155" s="42">
        <v>0</v>
      </c>
      <c r="G155" s="42">
        <v>-39703</v>
      </c>
      <c r="H155" s="42">
        <v>214950</v>
      </c>
      <c r="I155" s="42">
        <v>566750</v>
      </c>
      <c r="J155" s="2"/>
      <c r="K155" s="2"/>
      <c r="L155" s="42"/>
      <c r="N155" s="43" t="s">
        <v>113</v>
      </c>
    </row>
    <row r="156" spans="1:14" ht="13" x14ac:dyDescent="0.3">
      <c r="A156" s="37">
        <v>2003</v>
      </c>
      <c r="B156" s="15"/>
      <c r="C156" s="16"/>
      <c r="D156" s="16"/>
      <c r="E156" s="16"/>
      <c r="F156" s="16"/>
      <c r="G156" s="16"/>
      <c r="H156" s="16"/>
      <c r="I156" s="16"/>
      <c r="M156" s="3"/>
      <c r="N156" s="37">
        <v>2003</v>
      </c>
    </row>
    <row r="157" spans="1:14" x14ac:dyDescent="0.25">
      <c r="A157" s="33" t="s">
        <v>153</v>
      </c>
      <c r="B157" s="15"/>
      <c r="C157" s="16">
        <v>223221</v>
      </c>
      <c r="D157" s="16">
        <v>77287</v>
      </c>
      <c r="E157" s="16">
        <v>108278</v>
      </c>
      <c r="F157" s="16">
        <v>0</v>
      </c>
      <c r="G157" s="16">
        <v>-4639</v>
      </c>
      <c r="H157" s="16">
        <v>202246</v>
      </c>
      <c r="I157" s="16">
        <v>571389</v>
      </c>
      <c r="J157" s="15"/>
      <c r="K157" s="15"/>
      <c r="L157" s="15"/>
      <c r="N157" s="23" t="s">
        <v>115</v>
      </c>
    </row>
    <row r="158" spans="1:14" x14ac:dyDescent="0.25">
      <c r="A158" s="33" t="s">
        <v>103</v>
      </c>
      <c r="B158" s="15"/>
      <c r="C158" s="16">
        <v>194697</v>
      </c>
      <c r="D158" s="16">
        <v>73621</v>
      </c>
      <c r="E158" s="16">
        <v>89686</v>
      </c>
      <c r="F158" s="16">
        <v>0</v>
      </c>
      <c r="G158" s="16">
        <v>25974</v>
      </c>
      <c r="H158" s="16">
        <v>187855</v>
      </c>
      <c r="I158" s="16">
        <v>545415</v>
      </c>
      <c r="J158" s="15"/>
      <c r="K158" s="15"/>
      <c r="L158" s="15"/>
      <c r="N158" s="23" t="s">
        <v>116</v>
      </c>
    </row>
    <row r="159" spans="1:14" x14ac:dyDescent="0.25">
      <c r="A159" s="33" t="s">
        <v>104</v>
      </c>
      <c r="B159" s="15"/>
      <c r="C159" s="16">
        <v>255107</v>
      </c>
      <c r="D159" s="16">
        <v>79121</v>
      </c>
      <c r="E159" s="16">
        <v>133992</v>
      </c>
      <c r="F159" s="16">
        <v>0</v>
      </c>
      <c r="G159" s="16">
        <v>7266</v>
      </c>
      <c r="H159" s="16">
        <v>205947</v>
      </c>
      <c r="I159" s="16">
        <v>538149</v>
      </c>
      <c r="J159" s="15"/>
      <c r="K159" s="15"/>
      <c r="L159" s="15"/>
      <c r="N159" s="23" t="s">
        <v>117</v>
      </c>
    </row>
    <row r="160" spans="1:14" x14ac:dyDescent="0.25">
      <c r="A160" s="33" t="s">
        <v>105</v>
      </c>
      <c r="B160" s="15"/>
      <c r="C160" s="16">
        <v>228778</v>
      </c>
      <c r="D160" s="16">
        <v>131088</v>
      </c>
      <c r="E160" s="16">
        <v>125423</v>
      </c>
      <c r="F160" s="16">
        <v>0</v>
      </c>
      <c r="G160" s="16">
        <v>-2031</v>
      </c>
      <c r="H160" s="16">
        <v>224187</v>
      </c>
      <c r="I160" s="16">
        <v>540180</v>
      </c>
      <c r="J160" s="15"/>
      <c r="K160" s="15"/>
      <c r="L160" s="15"/>
      <c r="N160" s="23" t="s">
        <v>118</v>
      </c>
    </row>
    <row r="161" spans="1:14" x14ac:dyDescent="0.25">
      <c r="A161" s="33" t="s">
        <v>106</v>
      </c>
      <c r="B161" s="15"/>
      <c r="C161" s="16">
        <v>254037</v>
      </c>
      <c r="D161" s="16">
        <v>116717</v>
      </c>
      <c r="E161" s="16">
        <v>108810</v>
      </c>
      <c r="F161" s="16">
        <v>0</v>
      </c>
      <c r="G161" s="16">
        <v>-32185</v>
      </c>
      <c r="H161" s="16">
        <v>232254</v>
      </c>
      <c r="I161" s="16">
        <v>572365</v>
      </c>
      <c r="J161" s="15"/>
      <c r="K161" s="15"/>
      <c r="L161" s="15"/>
      <c r="N161" s="23" t="s">
        <v>119</v>
      </c>
    </row>
    <row r="162" spans="1:14" x14ac:dyDescent="0.25">
      <c r="A162" s="33" t="s">
        <v>107</v>
      </c>
      <c r="B162" s="15"/>
      <c r="C162" s="16">
        <v>233834</v>
      </c>
      <c r="D162" s="16">
        <v>102467</v>
      </c>
      <c r="E162" s="16">
        <v>131332</v>
      </c>
      <c r="F162" s="16">
        <v>0</v>
      </c>
      <c r="G162" s="16">
        <v>20880</v>
      </c>
      <c r="H162" s="16">
        <v>223278</v>
      </c>
      <c r="I162" s="16">
        <v>551485</v>
      </c>
      <c r="J162" s="15"/>
      <c r="K162" s="15"/>
      <c r="L162" s="15"/>
      <c r="N162" s="23" t="s">
        <v>120</v>
      </c>
    </row>
    <row r="163" spans="1:14" x14ac:dyDescent="0.25">
      <c r="A163" s="33" t="s">
        <v>108</v>
      </c>
      <c r="B163" s="15"/>
      <c r="C163" s="16">
        <v>240682</v>
      </c>
      <c r="D163" s="16">
        <v>104150</v>
      </c>
      <c r="E163" s="16">
        <v>120174</v>
      </c>
      <c r="F163" s="16">
        <v>1</v>
      </c>
      <c r="G163" s="16">
        <v>18397</v>
      </c>
      <c r="H163" s="16">
        <v>231148</v>
      </c>
      <c r="I163" s="16">
        <v>533088</v>
      </c>
      <c r="J163" s="15"/>
      <c r="K163" s="15"/>
      <c r="L163" s="15"/>
      <c r="N163" s="23" t="s">
        <v>121</v>
      </c>
    </row>
    <row r="164" spans="1:14" x14ac:dyDescent="0.25">
      <c r="A164" s="33" t="s">
        <v>109</v>
      </c>
      <c r="B164" s="15"/>
      <c r="C164" s="16">
        <v>237901</v>
      </c>
      <c r="D164" s="16">
        <v>117063</v>
      </c>
      <c r="E164" s="16">
        <v>120466</v>
      </c>
      <c r="F164" s="16">
        <v>0</v>
      </c>
      <c r="G164" s="16">
        <v>-18644</v>
      </c>
      <c r="H164" s="16">
        <v>219639</v>
      </c>
      <c r="I164" s="16">
        <v>551732</v>
      </c>
      <c r="J164" s="15"/>
      <c r="K164" s="15"/>
      <c r="L164" s="15"/>
      <c r="N164" s="23" t="s">
        <v>122</v>
      </c>
    </row>
    <row r="165" spans="1:14" x14ac:dyDescent="0.25">
      <c r="A165" s="33" t="s">
        <v>110</v>
      </c>
      <c r="B165" s="15"/>
      <c r="C165" s="16">
        <v>185705</v>
      </c>
      <c r="D165" s="16">
        <v>79012</v>
      </c>
      <c r="E165" s="16">
        <v>76575</v>
      </c>
      <c r="F165" s="16">
        <v>0</v>
      </c>
      <c r="G165" s="16">
        <v>38346</v>
      </c>
      <c r="H165" s="16">
        <v>226685</v>
      </c>
      <c r="I165" s="16">
        <v>513386</v>
      </c>
      <c r="J165" s="15"/>
      <c r="K165" s="15"/>
      <c r="L165" s="15"/>
      <c r="N165" s="23" t="s">
        <v>123</v>
      </c>
    </row>
    <row r="166" spans="1:14" x14ac:dyDescent="0.25">
      <c r="A166" s="33" t="s">
        <v>111</v>
      </c>
      <c r="B166" s="15"/>
      <c r="C166" s="16">
        <v>212523</v>
      </c>
      <c r="D166" s="16">
        <v>111657</v>
      </c>
      <c r="E166" s="16">
        <v>78010</v>
      </c>
      <c r="F166" s="16">
        <v>0</v>
      </c>
      <c r="G166" s="16">
        <v>-19479</v>
      </c>
      <c r="H166" s="16">
        <v>225634</v>
      </c>
      <c r="I166" s="16">
        <v>532865</v>
      </c>
      <c r="J166" s="15"/>
      <c r="K166" s="15"/>
      <c r="L166" s="15"/>
      <c r="N166" s="23" t="s">
        <v>124</v>
      </c>
    </row>
    <row r="167" spans="1:14" x14ac:dyDescent="0.25">
      <c r="A167" s="33" t="s">
        <v>112</v>
      </c>
      <c r="B167" s="15"/>
      <c r="C167" s="16">
        <v>254652</v>
      </c>
      <c r="D167" s="16">
        <v>86546</v>
      </c>
      <c r="E167" s="16">
        <v>130762</v>
      </c>
      <c r="F167" s="16">
        <v>0</v>
      </c>
      <c r="G167" s="16">
        <v>-4448</v>
      </c>
      <c r="H167" s="16">
        <v>200495</v>
      </c>
      <c r="I167" s="16">
        <v>537313</v>
      </c>
      <c r="J167" s="15"/>
      <c r="K167" s="15"/>
      <c r="L167" s="15"/>
      <c r="N167" s="23" t="s">
        <v>125</v>
      </c>
    </row>
    <row r="168" spans="1:14" ht="13" thickBot="1" x14ac:dyDescent="0.3">
      <c r="A168" s="41" t="s">
        <v>113</v>
      </c>
      <c r="C168" s="42">
        <v>255469</v>
      </c>
      <c r="D168" s="42">
        <v>83460</v>
      </c>
      <c r="E168" s="42">
        <v>126953</v>
      </c>
      <c r="F168" s="42">
        <v>0</v>
      </c>
      <c r="G168" s="42">
        <v>3346</v>
      </c>
      <c r="H168" s="42">
        <v>219619</v>
      </c>
      <c r="I168" s="42">
        <v>533967</v>
      </c>
      <c r="J168" s="2"/>
      <c r="K168" s="2"/>
      <c r="L168" s="42"/>
      <c r="N168" s="43" t="s">
        <v>113</v>
      </c>
    </row>
    <row r="169" spans="1:14" ht="13" x14ac:dyDescent="0.3">
      <c r="A169" s="37">
        <v>2004</v>
      </c>
      <c r="B169" s="15"/>
      <c r="C169" s="16"/>
      <c r="D169" s="16"/>
      <c r="E169" s="16"/>
      <c r="F169" s="16"/>
      <c r="G169" s="16"/>
      <c r="H169" s="16"/>
      <c r="I169" s="16"/>
      <c r="M169" s="3"/>
      <c r="N169" s="37">
        <v>2004</v>
      </c>
    </row>
    <row r="170" spans="1:14" x14ac:dyDescent="0.25">
      <c r="A170" s="33" t="s">
        <v>153</v>
      </c>
      <c r="B170" s="15"/>
      <c r="C170" s="16">
        <v>243315</v>
      </c>
      <c r="D170" s="16">
        <v>98136</v>
      </c>
      <c r="E170" s="16">
        <v>129521</v>
      </c>
      <c r="F170" s="16">
        <v>0</v>
      </c>
      <c r="G170" s="16">
        <v>-23789</v>
      </c>
      <c r="H170" s="16">
        <v>187407</v>
      </c>
      <c r="I170" s="16">
        <v>557756</v>
      </c>
      <c r="J170" s="15"/>
      <c r="K170" s="15"/>
      <c r="L170" s="15"/>
      <c r="N170" s="23" t="s">
        <v>115</v>
      </c>
    </row>
    <row r="171" spans="1:14" x14ac:dyDescent="0.25">
      <c r="A171" s="33" t="s">
        <v>103</v>
      </c>
      <c r="B171" s="15"/>
      <c r="C171" s="16">
        <v>225562</v>
      </c>
      <c r="D171" s="16">
        <v>81017</v>
      </c>
      <c r="E171" s="16">
        <v>99162</v>
      </c>
      <c r="F171" s="16">
        <v>0</v>
      </c>
      <c r="G171" s="16">
        <v>-13512</v>
      </c>
      <c r="H171" s="16">
        <v>192698</v>
      </c>
      <c r="I171" s="16">
        <v>571268</v>
      </c>
      <c r="J171" s="15"/>
      <c r="K171" s="15"/>
      <c r="L171" s="15"/>
      <c r="N171" s="23" t="s">
        <v>116</v>
      </c>
    </row>
    <row r="172" spans="1:14" x14ac:dyDescent="0.25">
      <c r="A172" s="33" t="s">
        <v>104</v>
      </c>
      <c r="B172" s="15"/>
      <c r="C172" s="16">
        <v>233715</v>
      </c>
      <c r="D172" s="16">
        <v>76369</v>
      </c>
      <c r="E172" s="16">
        <v>141834</v>
      </c>
      <c r="F172" s="16">
        <v>0</v>
      </c>
      <c r="G172" s="16">
        <v>61238</v>
      </c>
      <c r="H172" s="16">
        <v>222694</v>
      </c>
      <c r="I172" s="16">
        <v>510030</v>
      </c>
      <c r="J172" s="15"/>
      <c r="K172" s="15"/>
      <c r="L172" s="15"/>
      <c r="N172" s="23" t="s">
        <v>117</v>
      </c>
    </row>
    <row r="173" spans="1:14" x14ac:dyDescent="0.25">
      <c r="A173" s="33" t="s">
        <v>105</v>
      </c>
      <c r="B173" s="15"/>
      <c r="C173" s="16">
        <v>222946</v>
      </c>
      <c r="D173" s="16">
        <v>107418</v>
      </c>
      <c r="E173" s="16">
        <v>112661</v>
      </c>
      <c r="F173" s="16">
        <v>0</v>
      </c>
      <c r="G173" s="16">
        <v>-5936</v>
      </c>
      <c r="H173" s="16">
        <v>217164</v>
      </c>
      <c r="I173" s="16">
        <v>515966</v>
      </c>
      <c r="J173" s="15"/>
      <c r="K173" s="15"/>
      <c r="L173" s="15"/>
      <c r="N173" s="23" t="s">
        <v>118</v>
      </c>
    </row>
    <row r="174" spans="1:14" x14ac:dyDescent="0.25">
      <c r="A174" s="33" t="s">
        <v>106</v>
      </c>
      <c r="B174" s="15"/>
      <c r="C174" s="16">
        <v>216724</v>
      </c>
      <c r="D174" s="16">
        <v>112286</v>
      </c>
      <c r="E174" s="16">
        <v>88935</v>
      </c>
      <c r="F174" s="16">
        <v>0</v>
      </c>
      <c r="G174" s="16">
        <v>-19386</v>
      </c>
      <c r="H174" s="16">
        <v>217939</v>
      </c>
      <c r="I174" s="16">
        <v>535352</v>
      </c>
      <c r="J174" s="15"/>
      <c r="K174" s="15"/>
      <c r="L174" s="15"/>
      <c r="N174" s="23" t="s">
        <v>119</v>
      </c>
    </row>
    <row r="175" spans="1:14" x14ac:dyDescent="0.25">
      <c r="A175" s="33" t="s">
        <v>107</v>
      </c>
      <c r="B175" s="15"/>
      <c r="C175" s="16">
        <v>177438</v>
      </c>
      <c r="D175" s="16">
        <v>88266</v>
      </c>
      <c r="E175" s="16">
        <v>101308</v>
      </c>
      <c r="F175" s="16">
        <v>0</v>
      </c>
      <c r="G175" s="16">
        <v>72278</v>
      </c>
      <c r="H175" s="16">
        <v>225706</v>
      </c>
      <c r="I175" s="16">
        <v>463074</v>
      </c>
      <c r="J175" s="15"/>
      <c r="K175" s="15"/>
      <c r="L175" s="15"/>
      <c r="N175" s="23" t="s">
        <v>120</v>
      </c>
    </row>
    <row r="176" spans="1:14" x14ac:dyDescent="0.25">
      <c r="A176" s="33" t="s">
        <v>108</v>
      </c>
      <c r="B176" s="15"/>
      <c r="C176" s="16">
        <v>232315</v>
      </c>
      <c r="D176" s="16">
        <v>104745</v>
      </c>
      <c r="E176" s="16">
        <v>105543</v>
      </c>
      <c r="F176" s="16">
        <v>0</v>
      </c>
      <c r="G176" s="16">
        <v>-23263</v>
      </c>
      <c r="H176" s="16">
        <v>218167</v>
      </c>
      <c r="I176" s="16">
        <v>486337</v>
      </c>
      <c r="J176" s="15"/>
      <c r="K176" s="15"/>
      <c r="L176" s="15"/>
      <c r="N176" s="23" t="s">
        <v>121</v>
      </c>
    </row>
    <row r="177" spans="1:14" x14ac:dyDescent="0.25">
      <c r="A177" s="33" t="s">
        <v>109</v>
      </c>
      <c r="B177" s="15"/>
      <c r="C177" s="16">
        <v>253878</v>
      </c>
      <c r="D177" s="16">
        <v>101183</v>
      </c>
      <c r="E177" s="16">
        <v>97928</v>
      </c>
      <c r="F177" s="16">
        <v>0</v>
      </c>
      <c r="G177" s="16">
        <v>-34953</v>
      </c>
      <c r="H177" s="16">
        <v>227700</v>
      </c>
      <c r="I177" s="16">
        <v>521290</v>
      </c>
      <c r="J177" s="15"/>
      <c r="K177" s="15"/>
      <c r="L177" s="15"/>
      <c r="N177" s="23" t="s">
        <v>122</v>
      </c>
    </row>
    <row r="178" spans="1:14" x14ac:dyDescent="0.25">
      <c r="A178" s="33" t="s">
        <v>110</v>
      </c>
      <c r="B178" s="15"/>
      <c r="C178" s="16">
        <v>184541</v>
      </c>
      <c r="D178" s="16">
        <v>83299</v>
      </c>
      <c r="E178" s="16">
        <v>105022</v>
      </c>
      <c r="F178" s="16">
        <v>1</v>
      </c>
      <c r="G178" s="16">
        <v>54078</v>
      </c>
      <c r="H178" s="16">
        <v>214889</v>
      </c>
      <c r="I178" s="16">
        <v>467212</v>
      </c>
      <c r="J178" s="15"/>
      <c r="K178" s="15"/>
      <c r="L178" s="15"/>
      <c r="N178" s="23" t="s">
        <v>123</v>
      </c>
    </row>
    <row r="179" spans="1:14" x14ac:dyDescent="0.25">
      <c r="A179" s="33" t="s">
        <v>111</v>
      </c>
      <c r="B179" s="15"/>
      <c r="C179" s="16">
        <v>251346</v>
      </c>
      <c r="D179" s="16">
        <v>121508</v>
      </c>
      <c r="E179" s="16">
        <v>122957</v>
      </c>
      <c r="F179" s="16">
        <v>0</v>
      </c>
      <c r="G179" s="16">
        <v>-39164</v>
      </c>
      <c r="H179" s="16">
        <v>209154</v>
      </c>
      <c r="I179" s="16">
        <v>506376</v>
      </c>
      <c r="J179" s="15"/>
      <c r="K179" s="15"/>
      <c r="L179" s="15"/>
      <c r="N179" s="23" t="s">
        <v>124</v>
      </c>
    </row>
    <row r="180" spans="1:14" x14ac:dyDescent="0.25">
      <c r="A180" s="33" t="s">
        <v>112</v>
      </c>
      <c r="B180" s="15"/>
      <c r="C180" s="16">
        <v>189872</v>
      </c>
      <c r="D180" s="16">
        <v>92862</v>
      </c>
      <c r="E180" s="16">
        <v>94318</v>
      </c>
      <c r="F180" s="16">
        <v>0</v>
      </c>
      <c r="G180" s="16">
        <v>24419</v>
      </c>
      <c r="H180" s="16">
        <v>212738</v>
      </c>
      <c r="I180" s="16">
        <v>481957</v>
      </c>
      <c r="J180" s="15"/>
      <c r="K180" s="15"/>
      <c r="L180" s="15"/>
      <c r="N180" s="23" t="s">
        <v>125</v>
      </c>
    </row>
    <row r="181" spans="1:14" ht="13" thickBot="1" x14ac:dyDescent="0.3">
      <c r="A181" s="41" t="s">
        <v>113</v>
      </c>
      <c r="C181" s="42">
        <v>216436</v>
      </c>
      <c r="D181" s="42">
        <v>99424</v>
      </c>
      <c r="E181" s="42">
        <v>77887</v>
      </c>
      <c r="F181" s="42">
        <v>0</v>
      </c>
      <c r="G181" s="42">
        <v>-16241</v>
      </c>
      <c r="H181" s="42">
        <v>223678</v>
      </c>
      <c r="I181" s="42">
        <v>498198</v>
      </c>
      <c r="J181" s="2"/>
      <c r="K181" s="2"/>
      <c r="L181" s="42"/>
      <c r="N181" s="43" t="s">
        <v>113</v>
      </c>
    </row>
    <row r="182" spans="1:14" ht="13" x14ac:dyDescent="0.3">
      <c r="A182" s="37">
        <v>2005</v>
      </c>
      <c r="B182" s="15"/>
      <c r="C182" s="16"/>
      <c r="D182" s="16"/>
      <c r="E182" s="16"/>
      <c r="F182" s="16"/>
      <c r="G182" s="16"/>
      <c r="H182" s="16"/>
      <c r="I182" s="16"/>
      <c r="M182" s="3"/>
      <c r="N182" s="37">
        <v>2005</v>
      </c>
    </row>
    <row r="183" spans="1:14" x14ac:dyDescent="0.25">
      <c r="A183" s="33" t="s">
        <v>153</v>
      </c>
      <c r="B183" s="15"/>
      <c r="C183" s="16">
        <v>247372</v>
      </c>
      <c r="D183" s="16">
        <v>117665</v>
      </c>
      <c r="E183" s="16">
        <v>126209</v>
      </c>
      <c r="F183" s="16">
        <v>1</v>
      </c>
      <c r="G183" s="16">
        <v>-53787</v>
      </c>
      <c r="H183" s="16">
        <v>180341</v>
      </c>
      <c r="I183" s="16">
        <v>551985</v>
      </c>
      <c r="J183" s="15"/>
      <c r="K183" s="15"/>
      <c r="L183" s="14">
        <v>5924.2018499999995</v>
      </c>
      <c r="N183" s="23" t="s">
        <v>115</v>
      </c>
    </row>
    <row r="184" spans="1:14" x14ac:dyDescent="0.25">
      <c r="A184" s="33" t="s">
        <v>103</v>
      </c>
      <c r="B184" s="15"/>
      <c r="C184" s="16">
        <v>221521</v>
      </c>
      <c r="D184" s="16">
        <v>97764</v>
      </c>
      <c r="E184" s="16">
        <v>96256</v>
      </c>
      <c r="F184" s="16">
        <v>0</v>
      </c>
      <c r="G184" s="16">
        <v>-45784</v>
      </c>
      <c r="H184" s="16">
        <v>179175</v>
      </c>
      <c r="I184" s="16">
        <v>597769</v>
      </c>
      <c r="J184" s="15"/>
      <c r="K184" s="15"/>
      <c r="L184" s="14">
        <v>5885.8987500000003</v>
      </c>
      <c r="N184" s="23" t="s">
        <v>116</v>
      </c>
    </row>
    <row r="185" spans="1:14" x14ac:dyDescent="0.25">
      <c r="A185" s="33" t="s">
        <v>104</v>
      </c>
      <c r="B185" s="15"/>
      <c r="C185" s="16">
        <v>239141</v>
      </c>
      <c r="D185" s="16">
        <v>92231</v>
      </c>
      <c r="E185" s="16">
        <v>122140</v>
      </c>
      <c r="F185" s="16">
        <v>0</v>
      </c>
      <c r="G185" s="16">
        <v>8353</v>
      </c>
      <c r="H185" s="16">
        <v>215728</v>
      </c>
      <c r="I185" s="16">
        <v>589416</v>
      </c>
      <c r="J185" s="15"/>
      <c r="K185" s="15"/>
      <c r="L185" s="14">
        <v>7086.6647999999996</v>
      </c>
      <c r="N185" s="23" t="s">
        <v>117</v>
      </c>
    </row>
    <row r="186" spans="1:14" x14ac:dyDescent="0.25">
      <c r="A186" s="33" t="s">
        <v>105</v>
      </c>
      <c r="B186" s="15"/>
      <c r="C186" s="16">
        <v>167092</v>
      </c>
      <c r="D186" s="16">
        <v>102050</v>
      </c>
      <c r="E186" s="16">
        <v>124447</v>
      </c>
      <c r="F186" s="16">
        <v>0</v>
      </c>
      <c r="G186" s="16">
        <v>70050</v>
      </c>
      <c r="H186" s="16">
        <v>209895</v>
      </c>
      <c r="I186" s="16">
        <v>519366</v>
      </c>
      <c r="J186" s="15"/>
      <c r="K186" s="15"/>
      <c r="L186" s="14">
        <v>6895.0507500000003</v>
      </c>
      <c r="N186" s="23" t="s">
        <v>118</v>
      </c>
    </row>
    <row r="187" spans="1:14" x14ac:dyDescent="0.25">
      <c r="A187" s="33" t="s">
        <v>106</v>
      </c>
      <c r="B187" s="15"/>
      <c r="C187" s="16">
        <v>165808</v>
      </c>
      <c r="D187" s="16">
        <v>148893</v>
      </c>
      <c r="E187" s="16">
        <v>94120</v>
      </c>
      <c r="F187" s="16">
        <v>0</v>
      </c>
      <c r="G187" s="16">
        <v>-1362</v>
      </c>
      <c r="H187" s="16">
        <v>227516</v>
      </c>
      <c r="I187" s="16">
        <v>520728</v>
      </c>
      <c r="J187" s="15"/>
      <c r="K187" s="15"/>
      <c r="L187" s="14">
        <v>7473.9005999999999</v>
      </c>
      <c r="N187" s="23" t="s">
        <v>119</v>
      </c>
    </row>
    <row r="188" spans="1:14" x14ac:dyDescent="0.25">
      <c r="A188" s="33" t="s">
        <v>107</v>
      </c>
      <c r="B188" s="15"/>
      <c r="C188" s="16">
        <v>221155</v>
      </c>
      <c r="D188" s="16">
        <v>131093</v>
      </c>
      <c r="E188" s="16">
        <v>130345</v>
      </c>
      <c r="F188" s="16">
        <v>1</v>
      </c>
      <c r="G188" s="16">
        <v>-10316</v>
      </c>
      <c r="H188" s="16">
        <v>220412</v>
      </c>
      <c r="I188" s="16">
        <v>531044</v>
      </c>
      <c r="J188" s="15"/>
      <c r="K188" s="15"/>
      <c r="L188" s="14">
        <v>7240.5341999999991</v>
      </c>
      <c r="N188" s="23" t="s">
        <v>120</v>
      </c>
    </row>
    <row r="189" spans="1:14" x14ac:dyDescent="0.25">
      <c r="A189" s="33" t="s">
        <v>108</v>
      </c>
      <c r="B189" s="15"/>
      <c r="C189" s="16">
        <v>233888</v>
      </c>
      <c r="D189" s="16">
        <v>116631</v>
      </c>
      <c r="E189" s="16">
        <v>106595</v>
      </c>
      <c r="F189" s="16">
        <v>0</v>
      </c>
      <c r="G189" s="16">
        <v>-39211</v>
      </c>
      <c r="H189" s="16">
        <v>207020</v>
      </c>
      <c r="I189" s="16">
        <v>570255</v>
      </c>
      <c r="J189" s="15"/>
      <c r="K189" s="15"/>
      <c r="L189" s="14">
        <v>6800.607</v>
      </c>
      <c r="N189" s="23" t="s">
        <v>121</v>
      </c>
    </row>
    <row r="190" spans="1:14" x14ac:dyDescent="0.25">
      <c r="A190" s="33" t="s">
        <v>109</v>
      </c>
      <c r="B190" s="15"/>
      <c r="C190" s="16">
        <v>240220</v>
      </c>
      <c r="D190" s="16">
        <v>118899</v>
      </c>
      <c r="E190" s="16">
        <v>125620</v>
      </c>
      <c r="F190" s="16">
        <v>0</v>
      </c>
      <c r="G190" s="16">
        <v>-2513</v>
      </c>
      <c r="H190" s="16">
        <v>236597</v>
      </c>
      <c r="I190" s="16">
        <v>572768</v>
      </c>
      <c r="J190" s="15"/>
      <c r="K190" s="15"/>
      <c r="L190" s="14">
        <v>7772.2114499999989</v>
      </c>
      <c r="N190" s="23" t="s">
        <v>122</v>
      </c>
    </row>
    <row r="191" spans="1:14" x14ac:dyDescent="0.25">
      <c r="A191" s="33" t="s">
        <v>110</v>
      </c>
      <c r="B191" s="15"/>
      <c r="C191" s="16">
        <v>167755</v>
      </c>
      <c r="D191" s="16">
        <v>122241</v>
      </c>
      <c r="E191" s="16">
        <v>115643</v>
      </c>
      <c r="F191" s="16">
        <v>0</v>
      </c>
      <c r="G191" s="16">
        <v>28860</v>
      </c>
      <c r="H191" s="16">
        <v>202828</v>
      </c>
      <c r="I191" s="16">
        <v>543908</v>
      </c>
      <c r="J191" s="15"/>
      <c r="K191" s="15"/>
      <c r="L191" s="14">
        <v>6636.9483</v>
      </c>
      <c r="N191" s="23" t="s">
        <v>123</v>
      </c>
    </row>
    <row r="192" spans="1:14" x14ac:dyDescent="0.25">
      <c r="A192" s="33" t="s">
        <v>111</v>
      </c>
      <c r="B192" s="15"/>
      <c r="C192" s="16">
        <v>211326</v>
      </c>
      <c r="D192" s="16">
        <v>121554</v>
      </c>
      <c r="E192" s="16">
        <v>120558</v>
      </c>
      <c r="F192" s="16">
        <v>0</v>
      </c>
      <c r="G192" s="16">
        <v>-8497</v>
      </c>
      <c r="H192" s="16">
        <v>205555</v>
      </c>
      <c r="I192" s="16">
        <v>552405</v>
      </c>
      <c r="J192" s="15"/>
      <c r="K192" s="15"/>
      <c r="L192" s="14">
        <v>6752.4817499999999</v>
      </c>
      <c r="N192" s="23" t="s">
        <v>124</v>
      </c>
    </row>
    <row r="193" spans="1:14" x14ac:dyDescent="0.25">
      <c r="A193" s="33" t="s">
        <v>112</v>
      </c>
      <c r="B193" s="15"/>
      <c r="C193" s="16">
        <v>192315</v>
      </c>
      <c r="D193" s="16">
        <v>112458</v>
      </c>
      <c r="E193" s="16">
        <v>116847</v>
      </c>
      <c r="F193" s="16">
        <v>0</v>
      </c>
      <c r="G193" s="16">
        <v>23526</v>
      </c>
      <c r="H193" s="16">
        <v>204184</v>
      </c>
      <c r="I193" s="16">
        <v>528879</v>
      </c>
      <c r="J193" s="15"/>
      <c r="K193" s="15"/>
      <c r="L193" s="14">
        <v>6707.4443999999994</v>
      </c>
      <c r="N193" s="23" t="s">
        <v>125</v>
      </c>
    </row>
    <row r="194" spans="1:14" ht="13" thickBot="1" x14ac:dyDescent="0.3">
      <c r="A194" s="41" t="s">
        <v>113</v>
      </c>
      <c r="C194" s="42">
        <v>250655</v>
      </c>
      <c r="D194" s="42">
        <v>101473</v>
      </c>
      <c r="E194" s="42">
        <v>135585</v>
      </c>
      <c r="F194" s="42">
        <v>0</v>
      </c>
      <c r="G194" s="42">
        <v>-11941</v>
      </c>
      <c r="H194" s="42">
        <v>202038</v>
      </c>
      <c r="I194" s="42">
        <v>540820</v>
      </c>
      <c r="J194" s="2"/>
      <c r="K194" s="2"/>
      <c r="L194" s="42">
        <v>6636.9483</v>
      </c>
      <c r="N194" s="43" t="s">
        <v>113</v>
      </c>
    </row>
    <row r="195" spans="1:14" ht="13" x14ac:dyDescent="0.3">
      <c r="A195" s="37">
        <v>2006</v>
      </c>
      <c r="B195" s="15"/>
      <c r="C195" s="16"/>
      <c r="D195" s="16"/>
      <c r="E195" s="16"/>
      <c r="F195" s="16"/>
      <c r="G195" s="16"/>
      <c r="H195" s="16"/>
      <c r="I195" s="16"/>
      <c r="M195" s="3"/>
      <c r="N195" s="37">
        <v>2006</v>
      </c>
    </row>
    <row r="196" spans="1:14" x14ac:dyDescent="0.25">
      <c r="A196" s="33" t="s">
        <v>153</v>
      </c>
      <c r="B196" s="15"/>
      <c r="C196" s="16">
        <v>245071</v>
      </c>
      <c r="D196" s="16">
        <v>89691</v>
      </c>
      <c r="E196" s="16">
        <v>151319</v>
      </c>
      <c r="F196" s="16">
        <v>0</v>
      </c>
      <c r="G196" s="16">
        <v>-4448</v>
      </c>
      <c r="H196" s="16">
        <v>180269</v>
      </c>
      <c r="I196" s="16">
        <v>545268</v>
      </c>
      <c r="J196" s="15"/>
      <c r="K196" s="15"/>
      <c r="L196" s="14">
        <v>5921.8366499999993</v>
      </c>
      <c r="N196" s="23" t="s">
        <v>115</v>
      </c>
    </row>
    <row r="197" spans="1:14" x14ac:dyDescent="0.25">
      <c r="A197" s="33" t="s">
        <v>103</v>
      </c>
      <c r="B197" s="15"/>
      <c r="C197" s="16">
        <v>214613</v>
      </c>
      <c r="D197" s="16">
        <v>75743</v>
      </c>
      <c r="E197" s="16">
        <v>119913</v>
      </c>
      <c r="F197" s="16">
        <v>0</v>
      </c>
      <c r="G197" s="16">
        <v>6659</v>
      </c>
      <c r="H197" s="16">
        <v>178524</v>
      </c>
      <c r="I197" s="16">
        <v>538609</v>
      </c>
      <c r="J197" s="15"/>
      <c r="K197" s="15"/>
      <c r="L197" s="14">
        <v>5864.5133999999998</v>
      </c>
      <c r="N197" s="23" t="s">
        <v>116</v>
      </c>
    </row>
    <row r="198" spans="1:14" x14ac:dyDescent="0.25">
      <c r="A198" s="33" t="s">
        <v>104</v>
      </c>
      <c r="B198" s="15"/>
      <c r="C198" s="16">
        <v>194073</v>
      </c>
      <c r="D198" s="16">
        <v>133539</v>
      </c>
      <c r="E198" s="16">
        <v>123674</v>
      </c>
      <c r="F198" s="16">
        <v>1</v>
      </c>
      <c r="G198" s="16">
        <v>570</v>
      </c>
      <c r="H198" s="16">
        <v>203310</v>
      </c>
      <c r="I198" s="16">
        <v>538039</v>
      </c>
      <c r="J198" s="15"/>
      <c r="K198" s="15"/>
      <c r="L198" s="14">
        <v>6678.7335000000003</v>
      </c>
      <c r="N198" s="23" t="s">
        <v>117</v>
      </c>
    </row>
    <row r="199" spans="1:14" x14ac:dyDescent="0.25">
      <c r="A199" s="33" t="s">
        <v>105</v>
      </c>
      <c r="B199" s="15"/>
      <c r="C199" s="16">
        <v>237805</v>
      </c>
      <c r="D199" s="16">
        <v>105927</v>
      </c>
      <c r="E199" s="16">
        <v>129697</v>
      </c>
      <c r="F199" s="16">
        <v>0</v>
      </c>
      <c r="G199" s="16">
        <v>-19182</v>
      </c>
      <c r="H199" s="16">
        <v>193232</v>
      </c>
      <c r="I199" s="16">
        <v>557221</v>
      </c>
      <c r="J199" s="15"/>
      <c r="K199" s="15"/>
      <c r="L199" s="14">
        <v>6347.6711999999989</v>
      </c>
      <c r="N199" s="23" t="s">
        <v>118</v>
      </c>
    </row>
    <row r="200" spans="1:14" x14ac:dyDescent="0.25">
      <c r="A200" s="33" t="s">
        <v>106</v>
      </c>
      <c r="B200" s="15"/>
      <c r="C200" s="16">
        <v>242596</v>
      </c>
      <c r="D200" s="16">
        <v>108917</v>
      </c>
      <c r="E200" s="16">
        <v>124123</v>
      </c>
      <c r="F200" s="16">
        <v>0</v>
      </c>
      <c r="G200" s="16">
        <v>-2676</v>
      </c>
      <c r="H200" s="16">
        <v>228197</v>
      </c>
      <c r="I200" s="16">
        <v>559897</v>
      </c>
      <c r="J200" s="15"/>
      <c r="K200" s="15"/>
      <c r="L200" s="14">
        <v>7496.2714499999993</v>
      </c>
      <c r="N200" s="23" t="s">
        <v>119</v>
      </c>
    </row>
    <row r="201" spans="1:14" x14ac:dyDescent="0.25">
      <c r="A201" s="33" t="s">
        <v>107</v>
      </c>
      <c r="B201" s="15"/>
      <c r="C201" s="16">
        <v>170633</v>
      </c>
      <c r="D201" s="16">
        <v>96829</v>
      </c>
      <c r="E201" s="16">
        <v>99536</v>
      </c>
      <c r="F201" s="16">
        <v>0</v>
      </c>
      <c r="G201" s="16">
        <v>50194</v>
      </c>
      <c r="H201" s="16">
        <v>214093</v>
      </c>
      <c r="I201" s="16">
        <v>509703</v>
      </c>
      <c r="J201" s="15"/>
      <c r="K201" s="15"/>
      <c r="L201" s="14">
        <v>7032.9550499999996</v>
      </c>
      <c r="N201" s="23" t="s">
        <v>120</v>
      </c>
    </row>
    <row r="202" spans="1:14" x14ac:dyDescent="0.25">
      <c r="A202" s="33" t="s">
        <v>108</v>
      </c>
      <c r="B202" s="15"/>
      <c r="C202" s="16">
        <v>219135</v>
      </c>
      <c r="D202" s="16">
        <v>139779</v>
      </c>
      <c r="E202" s="16">
        <v>95945</v>
      </c>
      <c r="F202" s="16">
        <v>0</v>
      </c>
      <c r="G202" s="16">
        <v>-62069</v>
      </c>
      <c r="H202" s="16">
        <v>203303</v>
      </c>
      <c r="I202" s="16">
        <v>571772</v>
      </c>
      <c r="J202" s="15"/>
      <c r="K202" s="15"/>
      <c r="L202" s="14">
        <v>6678.5035499999994</v>
      </c>
      <c r="N202" s="23" t="s">
        <v>121</v>
      </c>
    </row>
    <row r="203" spans="1:14" x14ac:dyDescent="0.25">
      <c r="A203" s="33" t="s">
        <v>109</v>
      </c>
      <c r="B203" s="15"/>
      <c r="C203" s="16">
        <v>223558</v>
      </c>
      <c r="D203" s="16">
        <v>107738</v>
      </c>
      <c r="E203" s="16">
        <v>157605</v>
      </c>
      <c r="F203" s="16">
        <v>0</v>
      </c>
      <c r="G203" s="16">
        <v>49960</v>
      </c>
      <c r="H203" s="16">
        <v>229026</v>
      </c>
      <c r="I203" s="16">
        <v>521812</v>
      </c>
      <c r="J203" s="15"/>
      <c r="K203" s="15"/>
      <c r="L203" s="14">
        <v>7523.5040999999992</v>
      </c>
      <c r="N203" s="23" t="s">
        <v>122</v>
      </c>
    </row>
    <row r="204" spans="1:14" x14ac:dyDescent="0.25">
      <c r="A204" s="33" t="s">
        <v>110</v>
      </c>
      <c r="B204" s="15"/>
      <c r="C204" s="16">
        <v>182899</v>
      </c>
      <c r="D204" s="16">
        <v>102588</v>
      </c>
      <c r="E204" s="16">
        <v>104050</v>
      </c>
      <c r="F204" s="16">
        <v>0</v>
      </c>
      <c r="G204" s="16">
        <v>24478</v>
      </c>
      <c r="H204" s="16">
        <v>205319</v>
      </c>
      <c r="I204" s="16">
        <v>497334</v>
      </c>
      <c r="J204" s="15"/>
      <c r="K204" s="15"/>
      <c r="L204" s="14">
        <v>6744.7291499999992</v>
      </c>
      <c r="N204" s="23" t="s">
        <v>123</v>
      </c>
    </row>
    <row r="205" spans="1:14" x14ac:dyDescent="0.25">
      <c r="A205" s="33" t="s">
        <v>111</v>
      </c>
      <c r="B205" s="15"/>
      <c r="C205" s="16">
        <v>248148</v>
      </c>
      <c r="D205" s="16">
        <v>79129</v>
      </c>
      <c r="E205" s="16">
        <v>104978</v>
      </c>
      <c r="F205" s="16">
        <v>0</v>
      </c>
      <c r="G205" s="16">
        <v>-41397</v>
      </c>
      <c r="H205" s="16">
        <v>207371</v>
      </c>
      <c r="I205" s="16">
        <v>538731</v>
      </c>
      <c r="J205" s="15"/>
      <c r="K205" s="15"/>
      <c r="L205" s="14">
        <v>6812.13735</v>
      </c>
      <c r="N205" s="23" t="s">
        <v>124</v>
      </c>
    </row>
    <row r="206" spans="1:14" x14ac:dyDescent="0.25">
      <c r="A206" s="33" t="s">
        <v>112</v>
      </c>
      <c r="B206" s="15"/>
      <c r="C206" s="16">
        <v>228770</v>
      </c>
      <c r="D206" s="16">
        <v>78301.7</v>
      </c>
      <c r="E206" s="16">
        <v>98679</v>
      </c>
      <c r="F206" s="16">
        <v>0</v>
      </c>
      <c r="G206" s="16">
        <v>-1169</v>
      </c>
      <c r="H206" s="16">
        <v>205402</v>
      </c>
      <c r="I206" s="16">
        <v>539900</v>
      </c>
      <c r="J206" s="15"/>
      <c r="K206" s="15"/>
      <c r="L206" s="14">
        <v>6747.4556999999995</v>
      </c>
      <c r="N206" s="23" t="s">
        <v>125</v>
      </c>
    </row>
    <row r="207" spans="1:14" ht="13" thickBot="1" x14ac:dyDescent="0.3">
      <c r="A207" s="41" t="s">
        <v>113</v>
      </c>
      <c r="C207" s="42">
        <v>241393</v>
      </c>
      <c r="D207" s="42">
        <v>102704</v>
      </c>
      <c r="E207" s="42">
        <v>137421</v>
      </c>
      <c r="F207" s="42">
        <v>0</v>
      </c>
      <c r="G207" s="42">
        <v>-941</v>
      </c>
      <c r="H207" s="42">
        <v>203687</v>
      </c>
      <c r="I207" s="42">
        <v>540841</v>
      </c>
      <c r="J207" s="2"/>
      <c r="K207" s="2"/>
      <c r="L207" s="42">
        <v>6691.1179499999989</v>
      </c>
      <c r="N207" s="43" t="s">
        <v>113</v>
      </c>
    </row>
    <row r="208" spans="1:14" ht="13" x14ac:dyDescent="0.3">
      <c r="A208" s="37">
        <v>2007</v>
      </c>
      <c r="B208" s="15"/>
      <c r="C208" s="16"/>
      <c r="D208" s="16"/>
      <c r="E208" s="16"/>
      <c r="F208" s="16"/>
      <c r="G208" s="16"/>
      <c r="H208" s="16"/>
      <c r="I208" s="16"/>
      <c r="M208" s="3"/>
      <c r="N208" s="37">
        <v>2007</v>
      </c>
    </row>
    <row r="209" spans="1:14" x14ac:dyDescent="0.25">
      <c r="A209" s="33" t="s">
        <v>153</v>
      </c>
      <c r="B209" s="15"/>
      <c r="C209" s="16">
        <v>239553</v>
      </c>
      <c r="D209" s="16">
        <v>81140</v>
      </c>
      <c r="E209" s="16">
        <v>118399</v>
      </c>
      <c r="F209" s="16">
        <v>0</v>
      </c>
      <c r="G209" s="16">
        <v>-16609</v>
      </c>
      <c r="H209" s="16">
        <v>185976</v>
      </c>
      <c r="I209" s="16">
        <v>557450</v>
      </c>
      <c r="J209" s="15"/>
      <c r="K209" s="15"/>
      <c r="L209" s="14">
        <v>6109.3116</v>
      </c>
      <c r="N209" s="23" t="s">
        <v>115</v>
      </c>
    </row>
    <row r="210" spans="1:14" x14ac:dyDescent="0.25">
      <c r="A210" s="33" t="s">
        <v>103</v>
      </c>
      <c r="B210" s="15"/>
      <c r="C210" s="16">
        <v>218489</v>
      </c>
      <c r="D210" s="16">
        <v>99906</v>
      </c>
      <c r="E210" s="16">
        <v>164783</v>
      </c>
      <c r="F210" s="16">
        <v>0</v>
      </c>
      <c r="G210" s="16">
        <v>14069</v>
      </c>
      <c r="H210" s="16">
        <v>164105</v>
      </c>
      <c r="I210" s="16">
        <v>543381</v>
      </c>
      <c r="J210" s="15"/>
      <c r="K210" s="15"/>
      <c r="L210" s="14">
        <v>5390.8492500000002</v>
      </c>
      <c r="N210" s="23" t="s">
        <v>116</v>
      </c>
    </row>
    <row r="211" spans="1:14" x14ac:dyDescent="0.25">
      <c r="A211" s="33" t="s">
        <v>104</v>
      </c>
      <c r="B211" s="15"/>
      <c r="C211" s="16">
        <v>206244</v>
      </c>
      <c r="D211" s="16">
        <v>107443</v>
      </c>
      <c r="E211" s="16">
        <v>102465</v>
      </c>
      <c r="F211" s="16">
        <v>0</v>
      </c>
      <c r="G211" s="16">
        <v>-4402</v>
      </c>
      <c r="H211" s="16">
        <v>206801</v>
      </c>
      <c r="I211" s="16">
        <v>547783</v>
      </c>
      <c r="J211" s="15"/>
      <c r="K211" s="15"/>
      <c r="L211" s="14">
        <v>6793.4128499999997</v>
      </c>
      <c r="N211" s="23" t="s">
        <v>117</v>
      </c>
    </row>
    <row r="212" spans="1:14" x14ac:dyDescent="0.25">
      <c r="A212" s="33" t="s">
        <v>105</v>
      </c>
      <c r="B212" s="15"/>
      <c r="C212" s="16">
        <v>174793</v>
      </c>
      <c r="D212" s="16">
        <v>134445</v>
      </c>
      <c r="E212" s="16">
        <v>117716</v>
      </c>
      <c r="F212" s="16">
        <v>0</v>
      </c>
      <c r="G212" s="16">
        <v>11057</v>
      </c>
      <c r="H212" s="16">
        <v>203238</v>
      </c>
      <c r="I212" s="16">
        <v>536726</v>
      </c>
      <c r="J212" s="15"/>
      <c r="K212" s="15"/>
      <c r="L212" s="14">
        <v>6676.3683000000001</v>
      </c>
      <c r="N212" s="23" t="s">
        <v>118</v>
      </c>
    </row>
    <row r="213" spans="1:14" x14ac:dyDescent="0.25">
      <c r="A213" s="33" t="s">
        <v>106</v>
      </c>
      <c r="B213" s="15"/>
      <c r="C213" s="16">
        <v>161001</v>
      </c>
      <c r="D213" s="16">
        <v>131632</v>
      </c>
      <c r="E213" s="16">
        <v>100042</v>
      </c>
      <c r="F213" s="16">
        <v>0</v>
      </c>
      <c r="G213" s="16">
        <v>28372</v>
      </c>
      <c r="H213" s="16">
        <v>219644</v>
      </c>
      <c r="I213" s="16">
        <v>508354</v>
      </c>
      <c r="J213" s="15"/>
      <c r="K213" s="15"/>
      <c r="L213" s="14">
        <v>7215.3053999999993</v>
      </c>
      <c r="N213" s="23" t="s">
        <v>119</v>
      </c>
    </row>
    <row r="214" spans="1:14" x14ac:dyDescent="0.25">
      <c r="A214" s="33" t="s">
        <v>107</v>
      </c>
      <c r="B214" s="15"/>
      <c r="C214" s="16">
        <v>203806</v>
      </c>
      <c r="D214" s="16">
        <v>130039</v>
      </c>
      <c r="E214" s="16">
        <v>123267</v>
      </c>
      <c r="F214" s="16">
        <v>0</v>
      </c>
      <c r="G214" s="16">
        <v>3672</v>
      </c>
      <c r="H214" s="16">
        <v>210392</v>
      </c>
      <c r="I214" s="16">
        <v>504682</v>
      </c>
      <c r="J214" s="15"/>
      <c r="K214" s="15"/>
      <c r="L214" s="14">
        <v>6911.377199999999</v>
      </c>
      <c r="N214" s="23" t="s">
        <v>120</v>
      </c>
    </row>
    <row r="215" spans="1:14" x14ac:dyDescent="0.25">
      <c r="A215" s="33" t="s">
        <v>108</v>
      </c>
      <c r="B215" s="15"/>
      <c r="C215" s="16">
        <v>207573</v>
      </c>
      <c r="D215" s="16">
        <v>131694</v>
      </c>
      <c r="E215" s="16">
        <v>124495</v>
      </c>
      <c r="F215" s="16">
        <v>0</v>
      </c>
      <c r="G215" s="16">
        <v>666</v>
      </c>
      <c r="H215" s="16">
        <v>211781</v>
      </c>
      <c r="I215" s="16">
        <v>504016</v>
      </c>
      <c r="J215" s="15"/>
      <c r="K215" s="15"/>
      <c r="L215" s="14">
        <v>6957.0058499999996</v>
      </c>
      <c r="N215" s="23" t="s">
        <v>121</v>
      </c>
    </row>
    <row r="216" spans="1:14" x14ac:dyDescent="0.25">
      <c r="A216" s="33" t="s">
        <v>109</v>
      </c>
      <c r="B216" s="15"/>
      <c r="C216" s="16">
        <v>206540</v>
      </c>
      <c r="D216" s="16">
        <v>100122</v>
      </c>
      <c r="E216" s="16">
        <v>88378</v>
      </c>
      <c r="F216" s="16">
        <v>0</v>
      </c>
      <c r="G216" s="16">
        <v>4171</v>
      </c>
      <c r="H216" s="16">
        <v>222604</v>
      </c>
      <c r="I216" s="16">
        <v>499845</v>
      </c>
      <c r="J216" s="15"/>
      <c r="K216" s="15"/>
      <c r="L216" s="14">
        <v>7312.5413999999992</v>
      </c>
      <c r="N216" s="23" t="s">
        <v>122</v>
      </c>
    </row>
    <row r="217" spans="1:14" x14ac:dyDescent="0.25">
      <c r="A217" s="33" t="s">
        <v>110</v>
      </c>
      <c r="B217" s="15"/>
      <c r="C217" s="16">
        <v>251510</v>
      </c>
      <c r="D217" s="16">
        <v>100989</v>
      </c>
      <c r="E217" s="16">
        <v>160039</v>
      </c>
      <c r="F217" s="16">
        <v>0</v>
      </c>
      <c r="G217" s="16">
        <v>10289</v>
      </c>
      <c r="H217" s="16">
        <v>203237</v>
      </c>
      <c r="I217" s="16">
        <v>489556</v>
      </c>
      <c r="J217" s="15"/>
      <c r="K217" s="15"/>
      <c r="L217" s="14">
        <v>6676.3354499999996</v>
      </c>
      <c r="N217" s="23" t="s">
        <v>123</v>
      </c>
    </row>
    <row r="218" spans="1:14" x14ac:dyDescent="0.25">
      <c r="A218" s="33" t="s">
        <v>111</v>
      </c>
      <c r="B218" s="15"/>
      <c r="C218" s="16">
        <v>258765</v>
      </c>
      <c r="D218" s="16">
        <v>109191</v>
      </c>
      <c r="E218" s="16">
        <v>137241</v>
      </c>
      <c r="F218" s="16">
        <v>0</v>
      </c>
      <c r="G218" s="16">
        <v>-18662</v>
      </c>
      <c r="H218" s="16">
        <v>210363</v>
      </c>
      <c r="I218" s="16">
        <v>508218</v>
      </c>
      <c r="J218" s="15"/>
      <c r="K218" s="15"/>
      <c r="L218" s="14">
        <v>6910.4245499999997</v>
      </c>
      <c r="N218" s="23" t="s">
        <v>124</v>
      </c>
    </row>
    <row r="219" spans="1:14" x14ac:dyDescent="0.25">
      <c r="A219" s="33" t="s">
        <v>112</v>
      </c>
      <c r="B219" s="15"/>
      <c r="C219" s="16">
        <v>223434</v>
      </c>
      <c r="D219" s="16">
        <v>81179</v>
      </c>
      <c r="E219" s="16">
        <v>124982</v>
      </c>
      <c r="F219" s="16">
        <v>0</v>
      </c>
      <c r="G219" s="16">
        <v>27978</v>
      </c>
      <c r="H219" s="16">
        <v>206512</v>
      </c>
      <c r="I219" s="16">
        <v>480240</v>
      </c>
      <c r="J219" s="15"/>
      <c r="K219" s="15"/>
      <c r="L219" s="14">
        <v>6783.9191999999994</v>
      </c>
      <c r="N219" s="23" t="s">
        <v>125</v>
      </c>
    </row>
    <row r="220" spans="1:14" ht="13" thickBot="1" x14ac:dyDescent="0.3">
      <c r="A220" s="41" t="s">
        <v>113</v>
      </c>
      <c r="C220" s="42">
        <v>264063</v>
      </c>
      <c r="D220" s="42">
        <v>94580</v>
      </c>
      <c r="E220" s="42">
        <v>133229</v>
      </c>
      <c r="F220" s="42">
        <v>0</v>
      </c>
      <c r="G220" s="42">
        <v>-33465</v>
      </c>
      <c r="H220" s="42">
        <v>190291</v>
      </c>
      <c r="I220" s="42">
        <v>513705</v>
      </c>
      <c r="J220" s="2"/>
      <c r="K220" s="2"/>
      <c r="L220" s="42">
        <v>6251.0593499999995</v>
      </c>
      <c r="N220" s="43" t="s">
        <v>113</v>
      </c>
    </row>
    <row r="221" spans="1:14" ht="13" x14ac:dyDescent="0.3">
      <c r="A221" s="37">
        <v>2008</v>
      </c>
      <c r="B221" s="15"/>
      <c r="C221" s="16"/>
      <c r="D221" s="16"/>
      <c r="E221" s="16"/>
      <c r="F221" s="16"/>
      <c r="G221" s="16"/>
      <c r="H221" s="16"/>
      <c r="I221" s="16"/>
      <c r="M221" s="3"/>
      <c r="N221" s="37">
        <v>2008</v>
      </c>
    </row>
    <row r="222" spans="1:14" x14ac:dyDescent="0.25">
      <c r="A222" s="33" t="s">
        <v>153</v>
      </c>
      <c r="B222" s="15"/>
      <c r="C222" s="16">
        <v>199133</v>
      </c>
      <c r="D222" s="16">
        <v>84724</v>
      </c>
      <c r="E222" s="16">
        <v>90725</v>
      </c>
      <c r="F222" s="16">
        <v>0</v>
      </c>
      <c r="G222" s="16">
        <v>-9399</v>
      </c>
      <c r="H222" s="16">
        <v>182064</v>
      </c>
      <c r="I222" s="16">
        <v>523104</v>
      </c>
      <c r="J222" s="15"/>
      <c r="K222" s="15"/>
      <c r="L222" s="14">
        <v>5980.8023999999996</v>
      </c>
      <c r="N222" s="23" t="s">
        <v>115</v>
      </c>
    </row>
    <row r="223" spans="1:14" x14ac:dyDescent="0.25">
      <c r="A223" s="33" t="s">
        <v>103</v>
      </c>
      <c r="B223" s="15"/>
      <c r="C223" s="16">
        <v>226653</v>
      </c>
      <c r="D223" s="16">
        <v>85006</v>
      </c>
      <c r="E223" s="16">
        <v>103400</v>
      </c>
      <c r="F223" s="16">
        <v>0</v>
      </c>
      <c r="G223" s="16">
        <v>-33842</v>
      </c>
      <c r="H223" s="16">
        <v>174578</v>
      </c>
      <c r="I223" s="16">
        <v>556946</v>
      </c>
      <c r="J223" s="15"/>
      <c r="K223" s="15"/>
      <c r="L223" s="14">
        <v>5734.8872999999994</v>
      </c>
      <c r="N223" s="23" t="s">
        <v>116</v>
      </c>
    </row>
    <row r="224" spans="1:14" x14ac:dyDescent="0.25">
      <c r="A224" s="33" t="s">
        <v>104</v>
      </c>
      <c r="B224" s="15"/>
      <c r="C224" s="16">
        <v>208686</v>
      </c>
      <c r="D224" s="16">
        <v>83511</v>
      </c>
      <c r="E224" s="16">
        <v>135241</v>
      </c>
      <c r="F224" s="16">
        <v>0</v>
      </c>
      <c r="G224" s="16">
        <v>33162</v>
      </c>
      <c r="H224" s="16">
        <v>187723</v>
      </c>
      <c r="I224" s="16">
        <v>523784</v>
      </c>
      <c r="J224" s="15"/>
      <c r="K224" s="15"/>
      <c r="L224" s="14">
        <v>6166.7005499999996</v>
      </c>
      <c r="N224" s="23" t="s">
        <v>117</v>
      </c>
    </row>
    <row r="225" spans="1:15" x14ac:dyDescent="0.25">
      <c r="A225" s="33" t="s">
        <v>105</v>
      </c>
      <c r="B225" s="15"/>
      <c r="C225" s="16">
        <v>181644</v>
      </c>
      <c r="D225" s="16">
        <v>123749</v>
      </c>
      <c r="E225" s="16">
        <v>114946</v>
      </c>
      <c r="F225" s="16">
        <v>0</v>
      </c>
      <c r="G225" s="16">
        <v>7817</v>
      </c>
      <c r="H225" s="16">
        <v>196545</v>
      </c>
      <c r="I225" s="16">
        <v>515967</v>
      </c>
      <c r="J225" s="15"/>
      <c r="K225" s="15"/>
      <c r="L225" s="14">
        <v>6456.5032499999998</v>
      </c>
      <c r="N225" s="23" t="s">
        <v>118</v>
      </c>
    </row>
    <row r="226" spans="1:15" x14ac:dyDescent="0.25">
      <c r="A226" s="33" t="s">
        <v>106</v>
      </c>
      <c r="B226" s="15"/>
      <c r="C226" s="16">
        <v>208258</v>
      </c>
      <c r="D226" s="16">
        <v>96669</v>
      </c>
      <c r="E226" s="16">
        <v>99448</v>
      </c>
      <c r="F226" s="16">
        <v>0</v>
      </c>
      <c r="G226" s="16">
        <v>1036</v>
      </c>
      <c r="H226" s="16">
        <v>206435</v>
      </c>
      <c r="I226" s="16">
        <v>514931</v>
      </c>
      <c r="J226" s="15"/>
      <c r="K226" s="15"/>
      <c r="L226" s="14">
        <v>6781.3897500000003</v>
      </c>
      <c r="N226" s="23" t="s">
        <v>119</v>
      </c>
    </row>
    <row r="227" spans="1:15" x14ac:dyDescent="0.25">
      <c r="A227" s="33" t="s">
        <v>107</v>
      </c>
      <c r="B227" s="15"/>
      <c r="C227" s="16">
        <v>217882</v>
      </c>
      <c r="D227" s="16">
        <v>86589</v>
      </c>
      <c r="E227" s="16">
        <v>125165</v>
      </c>
      <c r="F227" s="16">
        <v>0</v>
      </c>
      <c r="G227" s="16">
        <v>13836</v>
      </c>
      <c r="H227" s="16">
        <v>192035</v>
      </c>
      <c r="I227" s="16">
        <v>501095</v>
      </c>
      <c r="J227" s="15"/>
      <c r="K227" s="15"/>
      <c r="L227" s="14">
        <v>6308.3497500000003</v>
      </c>
      <c r="N227" s="23" t="s">
        <v>120</v>
      </c>
    </row>
    <row r="228" spans="1:15" x14ac:dyDescent="0.25">
      <c r="A228" s="33" t="s">
        <v>108</v>
      </c>
      <c r="B228" s="15"/>
      <c r="C228" s="16">
        <v>215358</v>
      </c>
      <c r="D228" s="16">
        <v>98141</v>
      </c>
      <c r="E228" s="16">
        <v>118907</v>
      </c>
      <c r="F228" s="16">
        <v>0</v>
      </c>
      <c r="G228" s="16">
        <v>-19233</v>
      </c>
      <c r="H228" s="16">
        <v>191901</v>
      </c>
      <c r="I228" s="16">
        <v>520328</v>
      </c>
      <c r="J228" s="15"/>
      <c r="K228" s="15"/>
      <c r="L228" s="14">
        <v>6303.9478499999996</v>
      </c>
      <c r="N228" s="23" t="s">
        <v>121</v>
      </c>
    </row>
    <row r="229" spans="1:15" x14ac:dyDescent="0.25">
      <c r="A229" s="33" t="s">
        <v>109</v>
      </c>
      <c r="B229" s="15"/>
      <c r="C229" s="16">
        <v>232483</v>
      </c>
      <c r="D229" s="16">
        <v>91893</v>
      </c>
      <c r="E229" s="16">
        <v>125937</v>
      </c>
      <c r="F229" s="16">
        <v>0</v>
      </c>
      <c r="G229" s="16">
        <v>-8932</v>
      </c>
      <c r="H229" s="16">
        <v>192974</v>
      </c>
      <c r="I229" s="16">
        <v>529260</v>
      </c>
      <c r="J229" s="15"/>
      <c r="K229" s="15"/>
      <c r="L229" s="14">
        <v>6339.1958999999997</v>
      </c>
      <c r="N229" s="23" t="s">
        <v>122</v>
      </c>
    </row>
    <row r="230" spans="1:15" x14ac:dyDescent="0.25">
      <c r="A230" s="33" t="s">
        <v>110</v>
      </c>
      <c r="B230" s="15"/>
      <c r="C230" s="16">
        <v>245913</v>
      </c>
      <c r="D230" s="16">
        <v>77574</v>
      </c>
      <c r="E230" s="16">
        <v>145459</v>
      </c>
      <c r="F230" s="16">
        <v>0</v>
      </c>
      <c r="G230" s="16">
        <v>16392</v>
      </c>
      <c r="H230" s="16">
        <v>200294</v>
      </c>
      <c r="I230" s="16">
        <v>512868</v>
      </c>
      <c r="J230" s="15"/>
      <c r="K230" s="15"/>
      <c r="L230" s="14">
        <v>6579.6578999999992</v>
      </c>
      <c r="N230" s="23" t="s">
        <v>123</v>
      </c>
    </row>
    <row r="231" spans="1:15" x14ac:dyDescent="0.25">
      <c r="A231" s="33" t="s">
        <v>111</v>
      </c>
      <c r="B231" s="15"/>
      <c r="C231" s="16">
        <v>243664</v>
      </c>
      <c r="D231" s="16">
        <v>72322</v>
      </c>
      <c r="E231" s="16">
        <v>128927</v>
      </c>
      <c r="F231" s="16">
        <v>0</v>
      </c>
      <c r="G231" s="16">
        <v>7413</v>
      </c>
      <c r="H231" s="16">
        <v>198443</v>
      </c>
      <c r="I231" s="16">
        <v>505455</v>
      </c>
      <c r="J231" s="15"/>
      <c r="K231" s="15"/>
      <c r="L231" s="14">
        <v>6518.8525499999996</v>
      </c>
      <c r="N231" s="23" t="s">
        <v>124</v>
      </c>
    </row>
    <row r="232" spans="1:15" x14ac:dyDescent="0.25">
      <c r="A232" s="33" t="s">
        <v>112</v>
      </c>
      <c r="B232" s="15"/>
      <c r="C232" s="16">
        <v>181707</v>
      </c>
      <c r="D232" s="16">
        <v>81544</v>
      </c>
      <c r="E232" s="16">
        <v>95303</v>
      </c>
      <c r="F232" s="16">
        <v>0</v>
      </c>
      <c r="G232" s="16">
        <v>13169</v>
      </c>
      <c r="H232" s="16">
        <v>179613</v>
      </c>
      <c r="I232" s="16">
        <v>492286</v>
      </c>
      <c r="J232" s="15"/>
      <c r="K232" s="15"/>
      <c r="L232" s="14">
        <v>5900.2870499999999</v>
      </c>
      <c r="N232" s="23" t="s">
        <v>125</v>
      </c>
    </row>
    <row r="233" spans="1:15" ht="13" thickBot="1" x14ac:dyDescent="0.3">
      <c r="A233" s="41" t="s">
        <v>113</v>
      </c>
      <c r="C233" s="42">
        <v>203454</v>
      </c>
      <c r="D233" s="42">
        <v>121434</v>
      </c>
      <c r="E233" s="42">
        <v>133432</v>
      </c>
      <c r="F233" s="42">
        <v>0</v>
      </c>
      <c r="G233" s="42">
        <v>32095</v>
      </c>
      <c r="H233" s="42">
        <v>213422</v>
      </c>
      <c r="I233" s="42">
        <v>460191</v>
      </c>
      <c r="J233" s="2"/>
      <c r="K233" s="2"/>
      <c r="L233" s="42">
        <v>7010.9126999999989</v>
      </c>
      <c r="N233" s="43" t="s">
        <v>113</v>
      </c>
    </row>
    <row r="234" spans="1:15" ht="13" x14ac:dyDescent="0.3">
      <c r="A234" s="37">
        <v>2009</v>
      </c>
      <c r="B234" s="15"/>
      <c r="C234" s="16"/>
      <c r="D234" s="16"/>
      <c r="E234" s="16"/>
      <c r="F234" s="16"/>
      <c r="G234" s="16"/>
      <c r="H234" s="16"/>
      <c r="I234" s="16"/>
      <c r="M234" s="3"/>
      <c r="N234" s="37">
        <v>2009</v>
      </c>
    </row>
    <row r="235" spans="1:15" x14ac:dyDescent="0.25">
      <c r="A235" s="33" t="s">
        <v>153</v>
      </c>
      <c r="B235" s="16"/>
      <c r="C235" s="16">
        <v>268362</v>
      </c>
      <c r="D235" s="16">
        <v>63866</v>
      </c>
      <c r="E235" s="16">
        <v>119074</v>
      </c>
      <c r="F235" s="16">
        <v>0</v>
      </c>
      <c r="G235" s="16">
        <v>-56501</v>
      </c>
      <c r="H235" s="16">
        <v>164021</v>
      </c>
      <c r="I235" s="16">
        <v>516692</v>
      </c>
      <c r="J235" s="15"/>
      <c r="K235" s="15"/>
      <c r="L235" s="14">
        <v>5388.0898499999994</v>
      </c>
      <c r="N235" s="23" t="s">
        <v>115</v>
      </c>
      <c r="O235" s="10"/>
    </row>
    <row r="236" spans="1:15" x14ac:dyDescent="0.25">
      <c r="A236" s="33" t="s">
        <v>103</v>
      </c>
      <c r="B236" s="15"/>
      <c r="C236" s="16">
        <v>237456</v>
      </c>
      <c r="D236" s="16">
        <v>61993</v>
      </c>
      <c r="E236" s="16">
        <v>105689</v>
      </c>
      <c r="F236" s="16">
        <v>0</v>
      </c>
      <c r="G236" s="16">
        <v>-29842</v>
      </c>
      <c r="H236" s="16">
        <v>164178</v>
      </c>
      <c r="I236" s="16">
        <v>546534</v>
      </c>
      <c r="J236" s="15"/>
      <c r="K236" s="15"/>
      <c r="L236" s="14">
        <v>5393.2473</v>
      </c>
      <c r="N236" s="23" t="s">
        <v>116</v>
      </c>
      <c r="O236" s="10"/>
    </row>
    <row r="237" spans="1:15" x14ac:dyDescent="0.25">
      <c r="A237" s="33" t="s">
        <v>104</v>
      </c>
      <c r="B237" s="15"/>
      <c r="C237" s="16">
        <v>256668</v>
      </c>
      <c r="D237" s="16">
        <v>76606</v>
      </c>
      <c r="E237" s="16">
        <v>158864</v>
      </c>
      <c r="F237" s="16">
        <v>0</v>
      </c>
      <c r="G237" s="16">
        <v>9772</v>
      </c>
      <c r="H237" s="16">
        <v>183298</v>
      </c>
      <c r="I237" s="16">
        <v>536762</v>
      </c>
      <c r="J237" s="15"/>
      <c r="K237" s="15"/>
      <c r="L237" s="14">
        <v>6021.3392999999996</v>
      </c>
      <c r="N237" s="23" t="s">
        <v>117</v>
      </c>
      <c r="O237" s="10"/>
    </row>
    <row r="238" spans="1:15" x14ac:dyDescent="0.25">
      <c r="A238" s="33" t="s">
        <v>105</v>
      </c>
      <c r="B238" s="15"/>
      <c r="C238" s="16">
        <v>219315</v>
      </c>
      <c r="D238" s="16">
        <v>88544</v>
      </c>
      <c r="E238" s="16">
        <v>145818</v>
      </c>
      <c r="F238" s="16">
        <v>0</v>
      </c>
      <c r="G238" s="16">
        <v>36935</v>
      </c>
      <c r="H238" s="16">
        <v>196368</v>
      </c>
      <c r="I238" s="16">
        <v>499827</v>
      </c>
      <c r="J238" s="15"/>
      <c r="K238" s="15"/>
      <c r="L238" s="14">
        <v>6450.6887999999999</v>
      </c>
      <c r="N238" s="23" t="s">
        <v>118</v>
      </c>
      <c r="O238" s="10"/>
    </row>
    <row r="239" spans="1:15" x14ac:dyDescent="0.25">
      <c r="A239" s="33" t="s">
        <v>106</v>
      </c>
      <c r="B239" s="15"/>
      <c r="C239" s="16">
        <v>236966</v>
      </c>
      <c r="D239" s="16">
        <v>91960</v>
      </c>
      <c r="E239" s="16">
        <v>123302</v>
      </c>
      <c r="F239" s="16">
        <v>0</v>
      </c>
      <c r="G239" s="16">
        <v>-14719</v>
      </c>
      <c r="H239" s="16">
        <v>193521</v>
      </c>
      <c r="I239" s="16">
        <v>514546</v>
      </c>
      <c r="J239" s="15"/>
      <c r="K239" s="15"/>
      <c r="L239" s="14">
        <v>6357.1648499999992</v>
      </c>
      <c r="N239" s="23" t="s">
        <v>119</v>
      </c>
      <c r="O239" s="10"/>
    </row>
    <row r="240" spans="1:15" x14ac:dyDescent="0.25">
      <c r="A240" s="33" t="s">
        <v>107</v>
      </c>
      <c r="B240" s="15"/>
      <c r="C240" s="16">
        <v>215353</v>
      </c>
      <c r="D240" s="16">
        <v>100686</v>
      </c>
      <c r="E240" s="16">
        <v>139077</v>
      </c>
      <c r="F240" s="16">
        <v>0</v>
      </c>
      <c r="G240" s="16">
        <v>23259</v>
      </c>
      <c r="H240" s="16">
        <v>199044</v>
      </c>
      <c r="I240" s="16">
        <v>491287</v>
      </c>
      <c r="J240" s="15"/>
      <c r="K240" s="15"/>
      <c r="L240" s="14">
        <v>6538.5953999999992</v>
      </c>
      <c r="N240" s="23" t="s">
        <v>120</v>
      </c>
      <c r="O240" s="10"/>
    </row>
    <row r="241" spans="1:15" x14ac:dyDescent="0.25">
      <c r="A241" s="33" t="s">
        <v>108</v>
      </c>
      <c r="B241" s="15"/>
      <c r="C241" s="16">
        <v>236807</v>
      </c>
      <c r="D241" s="16">
        <v>107584</v>
      </c>
      <c r="E241" s="16">
        <v>150303</v>
      </c>
      <c r="F241" s="16">
        <v>0</v>
      </c>
      <c r="G241" s="16">
        <v>1925</v>
      </c>
      <c r="H241" s="16">
        <v>195579</v>
      </c>
      <c r="I241" s="16">
        <v>489362</v>
      </c>
      <c r="J241" s="15"/>
      <c r="K241" s="15"/>
      <c r="L241" s="14">
        <v>6424.7701499999994</v>
      </c>
      <c r="N241" s="23" t="s">
        <v>121</v>
      </c>
      <c r="O241" s="10"/>
    </row>
    <row r="242" spans="1:15" x14ac:dyDescent="0.25">
      <c r="A242" s="33" t="s">
        <v>109</v>
      </c>
      <c r="B242" s="15"/>
      <c r="C242" s="16">
        <v>206627</v>
      </c>
      <c r="D242" s="16">
        <v>98108</v>
      </c>
      <c r="E242" s="16">
        <v>141338</v>
      </c>
      <c r="F242" s="16">
        <v>0</v>
      </c>
      <c r="G242" s="16">
        <v>23950</v>
      </c>
      <c r="H242" s="16">
        <v>199842</v>
      </c>
      <c r="I242" s="16">
        <v>465412</v>
      </c>
      <c r="J242" s="15"/>
      <c r="K242" s="15"/>
      <c r="L242" s="14">
        <v>6564.8096999999989</v>
      </c>
      <c r="N242" s="23" t="s">
        <v>122</v>
      </c>
      <c r="O242" s="10"/>
    </row>
    <row r="243" spans="1:15" x14ac:dyDescent="0.25">
      <c r="A243" s="33" t="s">
        <v>110</v>
      </c>
      <c r="B243" s="15"/>
      <c r="C243" s="16">
        <v>197380</v>
      </c>
      <c r="D243" s="16">
        <v>65849</v>
      </c>
      <c r="E243" s="16">
        <v>75911</v>
      </c>
      <c r="F243" s="16">
        <v>0</v>
      </c>
      <c r="G243" s="16">
        <v>4045</v>
      </c>
      <c r="H243" s="16">
        <v>184903</v>
      </c>
      <c r="I243" s="16">
        <v>461367</v>
      </c>
      <c r="J243" s="15"/>
      <c r="K243" s="15"/>
      <c r="L243" s="14">
        <v>6074.0635499999999</v>
      </c>
      <c r="N243" s="23" t="s">
        <v>123</v>
      </c>
      <c r="O243" s="10"/>
    </row>
    <row r="244" spans="1:15" x14ac:dyDescent="0.25">
      <c r="A244" s="33" t="s">
        <v>111</v>
      </c>
      <c r="B244" s="15"/>
      <c r="C244" s="16">
        <v>249280</v>
      </c>
      <c r="D244" s="16">
        <v>99487</v>
      </c>
      <c r="E244" s="16">
        <v>138890</v>
      </c>
      <c r="F244" s="16">
        <v>0</v>
      </c>
      <c r="G244" s="16">
        <v>-29379</v>
      </c>
      <c r="H244" s="16">
        <v>180851</v>
      </c>
      <c r="I244" s="16">
        <v>490746</v>
      </c>
      <c r="J244" s="15"/>
      <c r="K244" s="15"/>
      <c r="L244" s="14">
        <v>5940.9553499999993</v>
      </c>
      <c r="N244" s="23" t="s">
        <v>124</v>
      </c>
      <c r="O244" s="10"/>
    </row>
    <row r="245" spans="1:15" x14ac:dyDescent="0.25">
      <c r="A245" s="33" t="s">
        <v>112</v>
      </c>
      <c r="B245" s="15"/>
      <c r="C245" s="16">
        <v>234355</v>
      </c>
      <c r="D245" s="16">
        <v>43783</v>
      </c>
      <c r="E245" s="16">
        <v>92855</v>
      </c>
      <c r="F245" s="16">
        <v>0</v>
      </c>
      <c r="G245" s="16">
        <v>-2543</v>
      </c>
      <c r="H245" s="16">
        <v>176202</v>
      </c>
      <c r="I245" s="16">
        <v>493289</v>
      </c>
      <c r="J245" s="15"/>
      <c r="K245" s="15"/>
      <c r="L245" s="14">
        <v>5788.2356999999993</v>
      </c>
      <c r="N245" s="23" t="s">
        <v>125</v>
      </c>
      <c r="O245" s="10"/>
    </row>
    <row r="246" spans="1:15" ht="13" thickBot="1" x14ac:dyDescent="0.3">
      <c r="A246" s="41" t="s">
        <v>113</v>
      </c>
      <c r="C246" s="42">
        <v>230210</v>
      </c>
      <c r="D246" s="42">
        <v>81034</v>
      </c>
      <c r="E246" s="42">
        <v>134064</v>
      </c>
      <c r="F246" s="42">
        <v>0</v>
      </c>
      <c r="G246" s="42">
        <v>-3054</v>
      </c>
      <c r="H246" s="42">
        <v>167289</v>
      </c>
      <c r="I246" s="42">
        <v>496343</v>
      </c>
      <c r="J246" s="2"/>
      <c r="K246" s="2"/>
      <c r="L246" s="42">
        <v>5495.4436499999993</v>
      </c>
      <c r="N246" s="43" t="s">
        <v>113</v>
      </c>
    </row>
    <row r="247" spans="1:15" ht="13" x14ac:dyDescent="0.3">
      <c r="A247" s="37">
        <v>2010</v>
      </c>
      <c r="B247" s="15"/>
      <c r="C247" s="16"/>
      <c r="D247" s="16"/>
      <c r="E247" s="16"/>
      <c r="F247" s="16"/>
      <c r="G247" s="16"/>
      <c r="H247" s="16"/>
      <c r="I247" s="16"/>
      <c r="M247" s="3"/>
      <c r="N247" s="37">
        <v>2010</v>
      </c>
    </row>
    <row r="248" spans="1:15" x14ac:dyDescent="0.25">
      <c r="A248" s="33" t="s">
        <v>153</v>
      </c>
      <c r="B248" s="15"/>
      <c r="C248" s="16">
        <v>241108</v>
      </c>
      <c r="D248" s="16">
        <v>52321</v>
      </c>
      <c r="E248" s="16">
        <v>121004</v>
      </c>
      <c r="F248" s="16">
        <v>0</v>
      </c>
      <c r="G248" s="16">
        <v>-17644</v>
      </c>
      <c r="H248" s="16">
        <v>153395</v>
      </c>
      <c r="I248" s="16">
        <v>513987</v>
      </c>
      <c r="J248" s="15"/>
      <c r="K248" s="15"/>
      <c r="L248" s="14">
        <v>5039.0257499999998</v>
      </c>
      <c r="N248" s="23" t="s">
        <v>115</v>
      </c>
      <c r="O248" s="10"/>
    </row>
    <row r="249" spans="1:15" x14ac:dyDescent="0.25">
      <c r="A249" s="33" t="s">
        <v>103</v>
      </c>
      <c r="B249" s="15"/>
      <c r="C249" s="16">
        <v>221728</v>
      </c>
      <c r="D249" s="16">
        <v>46402</v>
      </c>
      <c r="E249" s="16">
        <v>121954</v>
      </c>
      <c r="F249" s="16">
        <v>0</v>
      </c>
      <c r="G249" s="16">
        <v>-1496</v>
      </c>
      <c r="H249" s="16">
        <v>144551</v>
      </c>
      <c r="I249" s="16">
        <v>515483</v>
      </c>
      <c r="J249" s="15"/>
      <c r="K249" s="15"/>
      <c r="L249" s="14">
        <v>4748.5003499999993</v>
      </c>
      <c r="N249" s="23" t="s">
        <v>116</v>
      </c>
      <c r="O249" s="10"/>
    </row>
    <row r="250" spans="1:15" x14ac:dyDescent="0.25">
      <c r="A250" s="33" t="s">
        <v>104</v>
      </c>
      <c r="B250" s="15"/>
      <c r="C250" s="16">
        <v>229553</v>
      </c>
      <c r="D250" s="16">
        <v>56164</v>
      </c>
      <c r="E250" s="16">
        <v>117230</v>
      </c>
      <c r="F250" s="16">
        <v>0</v>
      </c>
      <c r="G250" s="16">
        <v>3652</v>
      </c>
      <c r="H250" s="16">
        <v>182422</v>
      </c>
      <c r="I250" s="16">
        <v>511831</v>
      </c>
      <c r="J250" s="15"/>
      <c r="K250" s="15"/>
      <c r="L250" s="14">
        <v>5992.5626999999995</v>
      </c>
      <c r="N250" s="23" t="s">
        <v>117</v>
      </c>
      <c r="O250" s="10"/>
    </row>
    <row r="251" spans="1:15" x14ac:dyDescent="0.25">
      <c r="A251" s="33" t="s">
        <v>105</v>
      </c>
      <c r="B251" s="15"/>
      <c r="C251" s="16">
        <v>194429</v>
      </c>
      <c r="D251" s="16">
        <v>71229</v>
      </c>
      <c r="E251" s="16">
        <v>124564</v>
      </c>
      <c r="F251" s="16">
        <v>0</v>
      </c>
      <c r="G251" s="16">
        <v>43781</v>
      </c>
      <c r="H251" s="16">
        <v>178018</v>
      </c>
      <c r="I251" s="16">
        <v>468050</v>
      </c>
      <c r="J251" s="15"/>
      <c r="K251" s="15"/>
      <c r="L251" s="14">
        <v>5847.8913000000002</v>
      </c>
      <c r="N251" s="23" t="s">
        <v>118</v>
      </c>
      <c r="O251" s="10"/>
    </row>
    <row r="252" spans="1:15" x14ac:dyDescent="0.25">
      <c r="A252" s="33" t="s">
        <v>106</v>
      </c>
      <c r="B252" s="15"/>
      <c r="C252" s="16">
        <v>217197</v>
      </c>
      <c r="D252" s="16">
        <v>98116</v>
      </c>
      <c r="E252" s="16">
        <v>102395</v>
      </c>
      <c r="F252" s="16">
        <v>0</v>
      </c>
      <c r="G252" s="16">
        <v>-12644</v>
      </c>
      <c r="H252" s="16">
        <v>191808</v>
      </c>
      <c r="I252" s="16">
        <v>480694</v>
      </c>
      <c r="J252" s="15"/>
      <c r="K252" s="15"/>
      <c r="L252" s="14">
        <v>6300.8927999999996</v>
      </c>
      <c r="N252" s="23" t="s">
        <v>119</v>
      </c>
      <c r="O252" s="10"/>
    </row>
    <row r="253" spans="1:15" x14ac:dyDescent="0.25">
      <c r="A253" s="33" t="s">
        <v>107</v>
      </c>
      <c r="B253" s="15"/>
      <c r="C253" s="16">
        <v>209310</v>
      </c>
      <c r="D253" s="16">
        <v>111363</v>
      </c>
      <c r="E253" s="16">
        <v>108247</v>
      </c>
      <c r="F253" s="16">
        <v>0</v>
      </c>
      <c r="G253" s="16">
        <v>-53465</v>
      </c>
      <c r="H253" s="16">
        <v>184683</v>
      </c>
      <c r="I253" s="16">
        <v>534159</v>
      </c>
      <c r="J253" s="15"/>
      <c r="K253" s="15"/>
      <c r="L253" s="14">
        <v>6066.83655</v>
      </c>
      <c r="N253" s="23" t="s">
        <v>120</v>
      </c>
      <c r="O253" s="10"/>
    </row>
    <row r="254" spans="1:15" x14ac:dyDescent="0.25">
      <c r="A254" s="33" t="s">
        <v>129</v>
      </c>
      <c r="B254" s="15"/>
      <c r="C254" s="16">
        <v>233170</v>
      </c>
      <c r="D254" s="16">
        <v>73472</v>
      </c>
      <c r="E254" s="16">
        <v>127703</v>
      </c>
      <c r="F254" s="16">
        <v>0</v>
      </c>
      <c r="G254" s="16">
        <v>-31473</v>
      </c>
      <c r="H254" s="16">
        <v>186602</v>
      </c>
      <c r="I254" s="16">
        <v>565632</v>
      </c>
      <c r="J254" s="15"/>
      <c r="K254" s="15"/>
      <c r="L254" s="14">
        <v>6129.8756999999996</v>
      </c>
      <c r="N254" s="23" t="s">
        <v>121</v>
      </c>
    </row>
    <row r="255" spans="1:15" x14ac:dyDescent="0.25">
      <c r="A255" s="33" t="s">
        <v>122</v>
      </c>
      <c r="C255" s="16">
        <v>216050</v>
      </c>
      <c r="D255" s="16">
        <v>108363</v>
      </c>
      <c r="E255" s="16">
        <v>107191</v>
      </c>
      <c r="F255" s="16">
        <v>0</v>
      </c>
      <c r="G255" s="16">
        <v>11571</v>
      </c>
      <c r="H255" s="16">
        <v>186687</v>
      </c>
      <c r="I255" s="16">
        <v>554061</v>
      </c>
      <c r="J255" s="15"/>
      <c r="K255" s="15"/>
      <c r="L255" s="14">
        <v>6132.6679499999991</v>
      </c>
      <c r="N255" s="23" t="s">
        <v>122</v>
      </c>
    </row>
    <row r="256" spans="1:15" x14ac:dyDescent="0.25">
      <c r="A256" s="33" t="s">
        <v>123</v>
      </c>
      <c r="C256" s="16">
        <v>178537</v>
      </c>
      <c r="D256" s="16">
        <v>78467</v>
      </c>
      <c r="E256" s="16">
        <v>90742</v>
      </c>
      <c r="F256" s="16">
        <v>0</v>
      </c>
      <c r="G256" s="16">
        <v>30921</v>
      </c>
      <c r="H256" s="16">
        <v>184017</v>
      </c>
      <c r="I256" s="16">
        <v>523140</v>
      </c>
      <c r="J256" s="15"/>
      <c r="K256" s="15"/>
      <c r="L256" s="14">
        <v>6044.9584499999992</v>
      </c>
      <c r="N256" s="23" t="s">
        <v>123</v>
      </c>
    </row>
    <row r="257" spans="1:14" x14ac:dyDescent="0.25">
      <c r="A257" s="33" t="s">
        <v>131</v>
      </c>
      <c r="C257" s="3">
        <v>120247</v>
      </c>
      <c r="D257" s="3">
        <v>91184</v>
      </c>
      <c r="E257" s="3">
        <v>77171</v>
      </c>
      <c r="F257" s="3">
        <v>0</v>
      </c>
      <c r="G257" s="3">
        <v>42162</v>
      </c>
      <c r="H257" s="16">
        <v>171355</v>
      </c>
      <c r="I257" s="16">
        <v>480978</v>
      </c>
      <c r="J257" s="15"/>
      <c r="K257" s="15"/>
      <c r="L257" s="14">
        <v>5629.0117499999997</v>
      </c>
      <c r="N257" s="23" t="s">
        <v>124</v>
      </c>
    </row>
    <row r="258" spans="1:14" x14ac:dyDescent="0.25">
      <c r="A258" s="33" t="s">
        <v>125</v>
      </c>
      <c r="C258" s="3">
        <v>138806</v>
      </c>
      <c r="D258" s="3">
        <v>107467</v>
      </c>
      <c r="E258" s="3">
        <v>68198</v>
      </c>
      <c r="F258" s="3">
        <v>0</v>
      </c>
      <c r="G258" s="3">
        <v>726</v>
      </c>
      <c r="H258" s="16">
        <v>169776</v>
      </c>
      <c r="I258" s="16">
        <v>480252</v>
      </c>
      <c r="J258" s="15"/>
      <c r="K258" s="15"/>
      <c r="L258" s="14">
        <v>5577.1415999999999</v>
      </c>
      <c r="N258" s="23" t="s">
        <v>125</v>
      </c>
    </row>
    <row r="259" spans="1:14" ht="13" thickBot="1" x14ac:dyDescent="0.3">
      <c r="A259" s="41" t="s">
        <v>113</v>
      </c>
      <c r="C259" s="42">
        <v>222726</v>
      </c>
      <c r="D259" s="42">
        <v>49314</v>
      </c>
      <c r="E259" s="42">
        <v>106532</v>
      </c>
      <c r="F259" s="42">
        <v>0</v>
      </c>
      <c r="G259" s="42">
        <v>-26099</v>
      </c>
      <c r="H259" s="42">
        <v>156504</v>
      </c>
      <c r="I259" s="42">
        <v>506351</v>
      </c>
      <c r="J259" s="2"/>
      <c r="K259" s="2"/>
      <c r="L259" s="42">
        <v>5141.1563999999998</v>
      </c>
      <c r="N259" s="43" t="s">
        <v>113</v>
      </c>
    </row>
    <row r="260" spans="1:14" ht="13" x14ac:dyDescent="0.3">
      <c r="A260" s="37">
        <v>2011</v>
      </c>
      <c r="B260" s="15"/>
      <c r="C260" s="16"/>
      <c r="D260" s="16"/>
      <c r="E260" s="16"/>
      <c r="F260" s="16"/>
      <c r="G260" s="16"/>
      <c r="H260" s="16"/>
      <c r="I260" s="16"/>
      <c r="M260" s="3"/>
      <c r="N260" s="37">
        <v>2011</v>
      </c>
    </row>
    <row r="261" spans="1:14" x14ac:dyDescent="0.25">
      <c r="A261" s="33" t="s">
        <v>153</v>
      </c>
      <c r="C261" s="3">
        <v>237620</v>
      </c>
      <c r="D261" s="3">
        <v>72754</v>
      </c>
      <c r="E261" s="3">
        <v>121885</v>
      </c>
      <c r="F261" s="3">
        <v>0</v>
      </c>
      <c r="G261" s="3">
        <v>-53279</v>
      </c>
      <c r="H261" s="16">
        <v>149940</v>
      </c>
      <c r="I261" s="16">
        <v>559630</v>
      </c>
      <c r="J261" s="15"/>
      <c r="K261" s="15"/>
      <c r="L261" s="14">
        <v>4925.5290000000005</v>
      </c>
      <c r="N261" s="23" t="s">
        <v>115</v>
      </c>
    </row>
    <row r="262" spans="1:14" x14ac:dyDescent="0.25">
      <c r="A262" s="33" t="s">
        <v>103</v>
      </c>
      <c r="C262" s="3">
        <v>200721</v>
      </c>
      <c r="D262" s="3">
        <v>61394</v>
      </c>
      <c r="E262" s="3">
        <v>90624</v>
      </c>
      <c r="F262" s="3">
        <v>0</v>
      </c>
      <c r="G262" s="3">
        <v>-33577</v>
      </c>
      <c r="H262" s="16">
        <v>144941</v>
      </c>
      <c r="I262" s="16">
        <v>593207</v>
      </c>
      <c r="J262" s="15"/>
      <c r="K262" s="15"/>
      <c r="L262" s="14">
        <v>4761.31185</v>
      </c>
      <c r="N262" s="23" t="s">
        <v>116</v>
      </c>
    </row>
    <row r="263" spans="1:14" x14ac:dyDescent="0.25">
      <c r="A263" s="33" t="s">
        <v>104</v>
      </c>
      <c r="C263" s="3">
        <v>163133</v>
      </c>
      <c r="D263" s="3">
        <v>71720</v>
      </c>
      <c r="E263" s="3">
        <v>58453</v>
      </c>
      <c r="F263" s="3">
        <v>0</v>
      </c>
      <c r="G263" s="3">
        <v>6161</v>
      </c>
      <c r="H263" s="16">
        <v>172269</v>
      </c>
      <c r="I263" s="16">
        <v>587046</v>
      </c>
      <c r="J263" s="15"/>
      <c r="K263" s="15"/>
      <c r="L263" s="14">
        <v>5659.0366499999991</v>
      </c>
      <c r="N263" s="23" t="s">
        <v>117</v>
      </c>
    </row>
    <row r="264" spans="1:14" x14ac:dyDescent="0.25">
      <c r="A264" s="33" t="s">
        <v>105</v>
      </c>
      <c r="C264" s="3">
        <v>187642</v>
      </c>
      <c r="D264" s="3">
        <v>67311</v>
      </c>
      <c r="E264" s="3">
        <v>159187</v>
      </c>
      <c r="F264" s="3">
        <v>0</v>
      </c>
      <c r="G264" s="3">
        <v>69268</v>
      </c>
      <c r="H264" s="16">
        <v>168137</v>
      </c>
      <c r="I264" s="16">
        <v>517778</v>
      </c>
      <c r="J264" s="15"/>
      <c r="K264" s="15"/>
      <c r="L264" s="14">
        <v>5523.3004499999988</v>
      </c>
      <c r="N264" s="23" t="s">
        <v>118</v>
      </c>
    </row>
    <row r="265" spans="1:14" x14ac:dyDescent="0.25">
      <c r="A265" s="33" t="s">
        <v>137</v>
      </c>
      <c r="C265" s="3">
        <v>238586</v>
      </c>
      <c r="D265" s="3">
        <v>87701</v>
      </c>
      <c r="E265" s="3">
        <v>151113</v>
      </c>
      <c r="F265" s="3">
        <v>0</v>
      </c>
      <c r="G265" s="3">
        <v>13209</v>
      </c>
      <c r="H265" s="16">
        <v>181337</v>
      </c>
      <c r="I265" s="16">
        <v>504569</v>
      </c>
      <c r="J265" s="15"/>
      <c r="K265" s="15"/>
      <c r="L265" s="14">
        <v>5956.9204499999996</v>
      </c>
      <c r="N265" s="23" t="s">
        <v>119</v>
      </c>
    </row>
    <row r="266" spans="1:14" x14ac:dyDescent="0.25">
      <c r="A266" s="33" t="s">
        <v>138</v>
      </c>
      <c r="C266" s="3">
        <v>219717</v>
      </c>
      <c r="D266" s="3">
        <v>93009</v>
      </c>
      <c r="E266" s="3">
        <v>125007</v>
      </c>
      <c r="F266" s="3">
        <v>0</v>
      </c>
      <c r="G266" s="3">
        <v>-15451</v>
      </c>
      <c r="H266" s="16">
        <v>176727</v>
      </c>
      <c r="I266" s="16">
        <v>520020</v>
      </c>
      <c r="J266" s="15"/>
      <c r="K266" s="15"/>
      <c r="L266" s="14">
        <v>5805.4819499999994</v>
      </c>
      <c r="N266" s="23" t="s">
        <v>120</v>
      </c>
    </row>
    <row r="267" spans="1:14" x14ac:dyDescent="0.25">
      <c r="A267" s="33" t="s">
        <v>129</v>
      </c>
      <c r="C267" s="3">
        <v>200224</v>
      </c>
      <c r="D267" s="3">
        <v>93476</v>
      </c>
      <c r="E267" s="3">
        <v>113699</v>
      </c>
      <c r="F267" s="3">
        <v>0</v>
      </c>
      <c r="G267" s="3">
        <v>-33807</v>
      </c>
      <c r="H267" s="16">
        <v>162272</v>
      </c>
      <c r="I267" s="16">
        <v>553827</v>
      </c>
      <c r="J267" s="15"/>
      <c r="K267" s="15"/>
      <c r="L267" s="14">
        <v>5330.6351999999988</v>
      </c>
      <c r="N267" s="23" t="s">
        <v>121</v>
      </c>
    </row>
    <row r="268" spans="1:14" x14ac:dyDescent="0.25">
      <c r="A268" s="33" t="s">
        <v>122</v>
      </c>
      <c r="C268" s="3">
        <v>225530</v>
      </c>
      <c r="D268" s="3">
        <v>69439</v>
      </c>
      <c r="E268" s="3">
        <v>156691</v>
      </c>
      <c r="F268" s="3">
        <v>0</v>
      </c>
      <c r="G268" s="3">
        <v>41283</v>
      </c>
      <c r="H268" s="16">
        <v>183761</v>
      </c>
      <c r="I268" s="16">
        <v>512544</v>
      </c>
      <c r="J268" s="15"/>
      <c r="K268" s="15"/>
      <c r="L268" s="14">
        <v>6036.5488499999992</v>
      </c>
      <c r="N268" s="23" t="s">
        <v>122</v>
      </c>
    </row>
    <row r="269" spans="1:14" x14ac:dyDescent="0.25">
      <c r="A269" s="33" t="s">
        <v>123</v>
      </c>
      <c r="C269" s="3">
        <v>211717</v>
      </c>
      <c r="D269" s="3">
        <v>98510</v>
      </c>
      <c r="E269" s="3">
        <v>126391</v>
      </c>
      <c r="F269" s="3">
        <v>0</v>
      </c>
      <c r="G269" s="3">
        <v>-16565</v>
      </c>
      <c r="H269" s="16">
        <v>169038</v>
      </c>
      <c r="I269" s="16">
        <v>529109</v>
      </c>
      <c r="J269" s="15"/>
      <c r="K269" s="15"/>
      <c r="L269" s="14">
        <v>5552.8982999999998</v>
      </c>
      <c r="N269" s="23" t="s">
        <v>123</v>
      </c>
    </row>
    <row r="270" spans="1:14" x14ac:dyDescent="0.25">
      <c r="A270" s="33" t="s">
        <v>131</v>
      </c>
      <c r="C270" s="3">
        <v>164715</v>
      </c>
      <c r="D270" s="3">
        <v>78358</v>
      </c>
      <c r="E270" s="3">
        <v>100247</v>
      </c>
      <c r="F270" s="3">
        <v>0</v>
      </c>
      <c r="G270" s="3">
        <v>23645</v>
      </c>
      <c r="H270" s="16">
        <v>164571</v>
      </c>
      <c r="I270" s="16">
        <v>505464</v>
      </c>
      <c r="J270" s="15"/>
      <c r="K270" s="15"/>
      <c r="L270" s="14">
        <v>5406.1573499999995</v>
      </c>
      <c r="N270" s="23" t="s">
        <v>124</v>
      </c>
    </row>
    <row r="271" spans="1:14" x14ac:dyDescent="0.25">
      <c r="A271" s="33" t="s">
        <v>125</v>
      </c>
      <c r="C271" s="3">
        <v>187301</v>
      </c>
      <c r="D271" s="3">
        <v>75464</v>
      </c>
      <c r="E271" s="3">
        <v>110443</v>
      </c>
      <c r="F271" s="3">
        <v>0</v>
      </c>
      <c r="G271" s="3">
        <v>11195</v>
      </c>
      <c r="H271" s="16">
        <v>162595</v>
      </c>
      <c r="I271" s="16">
        <v>494269</v>
      </c>
      <c r="J271" s="15"/>
      <c r="K271" s="15"/>
      <c r="L271" s="14">
        <v>5341.24575</v>
      </c>
      <c r="N271" s="23" t="s">
        <v>125</v>
      </c>
    </row>
    <row r="272" spans="1:14" ht="13" thickBot="1" x14ac:dyDescent="0.3">
      <c r="A272" s="41" t="s">
        <v>113</v>
      </c>
      <c r="C272" s="42">
        <v>240686</v>
      </c>
      <c r="D272" s="42">
        <v>88157</v>
      </c>
      <c r="E272" s="42">
        <v>104231</v>
      </c>
      <c r="F272" s="42">
        <v>0</v>
      </c>
      <c r="G272" s="42">
        <v>-62885</v>
      </c>
      <c r="H272" s="42">
        <v>158438</v>
      </c>
      <c r="I272" s="42">
        <v>557154</v>
      </c>
      <c r="J272" s="2"/>
      <c r="K272" s="2"/>
      <c r="L272" s="42">
        <v>5204.6882999999998</v>
      </c>
      <c r="N272" s="43" t="s">
        <v>113</v>
      </c>
    </row>
    <row r="273" spans="1:14" ht="13" x14ac:dyDescent="0.3">
      <c r="A273" s="37">
        <v>2012</v>
      </c>
      <c r="B273" s="15"/>
      <c r="C273" s="16"/>
      <c r="D273" s="16"/>
      <c r="E273" s="16"/>
      <c r="F273" s="16"/>
      <c r="G273" s="16"/>
      <c r="H273" s="16"/>
      <c r="I273" s="16"/>
      <c r="M273" s="3"/>
      <c r="N273" s="37">
        <v>2012</v>
      </c>
    </row>
    <row r="274" spans="1:14" x14ac:dyDescent="0.25">
      <c r="A274" s="33" t="s">
        <v>153</v>
      </c>
      <c r="C274" s="3">
        <v>228245</v>
      </c>
      <c r="D274" s="3">
        <v>63039</v>
      </c>
      <c r="E274" s="3">
        <v>123438</v>
      </c>
      <c r="F274" s="3">
        <v>0</v>
      </c>
      <c r="G274" s="3">
        <v>-21681</v>
      </c>
      <c r="H274" s="16">
        <v>146571</v>
      </c>
      <c r="I274" s="16">
        <v>578835</v>
      </c>
      <c r="J274" s="15"/>
      <c r="K274" s="15"/>
      <c r="L274" s="14">
        <v>4814.8573499999993</v>
      </c>
      <c r="N274" s="23" t="s">
        <v>115</v>
      </c>
    </row>
    <row r="275" spans="1:14" x14ac:dyDescent="0.25">
      <c r="A275" s="33" t="s">
        <v>154</v>
      </c>
      <c r="C275" s="3">
        <v>219795</v>
      </c>
      <c r="D275" s="3">
        <v>45197</v>
      </c>
      <c r="E275" s="3">
        <v>145348</v>
      </c>
      <c r="F275" s="3">
        <v>0</v>
      </c>
      <c r="G275" s="3">
        <v>31100</v>
      </c>
      <c r="H275" s="16">
        <v>147298</v>
      </c>
      <c r="I275" s="16">
        <v>547735</v>
      </c>
      <c r="J275" s="15"/>
      <c r="K275" s="15"/>
      <c r="L275" s="14">
        <v>4838.7393000000002</v>
      </c>
      <c r="N275" s="23" t="s">
        <v>116</v>
      </c>
    </row>
    <row r="276" spans="1:14" x14ac:dyDescent="0.25">
      <c r="A276" s="33" t="s">
        <v>155</v>
      </c>
      <c r="C276" s="3">
        <v>224617</v>
      </c>
      <c r="D276" s="3">
        <v>81551</v>
      </c>
      <c r="E276" s="3">
        <v>146158</v>
      </c>
      <c r="F276" s="3">
        <v>0</v>
      </c>
      <c r="G276" s="3">
        <v>-2051</v>
      </c>
      <c r="H276" s="16">
        <v>156651</v>
      </c>
      <c r="I276" s="16">
        <v>549786</v>
      </c>
      <c r="J276" s="15"/>
      <c r="K276" s="15"/>
      <c r="L276" s="14">
        <v>5145.9853499999999</v>
      </c>
      <c r="N276" s="23" t="s">
        <v>117</v>
      </c>
    </row>
    <row r="277" spans="1:14" x14ac:dyDescent="0.25">
      <c r="A277" s="33" t="s">
        <v>118</v>
      </c>
      <c r="C277" s="3">
        <v>221059</v>
      </c>
      <c r="D277" s="3">
        <v>84956</v>
      </c>
      <c r="E277" s="3">
        <v>151708</v>
      </c>
      <c r="F277" s="3">
        <v>0</v>
      </c>
      <c r="G277" s="3">
        <v>8935</v>
      </c>
      <c r="H277" s="16">
        <v>160743</v>
      </c>
      <c r="I277" s="16">
        <v>540851</v>
      </c>
      <c r="J277" s="15"/>
      <c r="K277" s="15"/>
      <c r="L277" s="14">
        <v>5280.4075499999999</v>
      </c>
      <c r="N277" s="23" t="s">
        <v>118</v>
      </c>
    </row>
    <row r="278" spans="1:14" x14ac:dyDescent="0.25">
      <c r="A278" s="33" t="s">
        <v>137</v>
      </c>
      <c r="C278" s="3">
        <v>187699</v>
      </c>
      <c r="D278" s="3">
        <v>107978</v>
      </c>
      <c r="E278" s="3">
        <v>169454</v>
      </c>
      <c r="F278" s="3">
        <v>0</v>
      </c>
      <c r="G278" s="3">
        <v>43259</v>
      </c>
      <c r="H278" s="16">
        <v>171510</v>
      </c>
      <c r="I278" s="16">
        <v>497592</v>
      </c>
      <c r="J278" s="15"/>
      <c r="K278" s="15"/>
      <c r="L278" s="14">
        <v>5634.1035000000002</v>
      </c>
      <c r="N278" s="23" t="s">
        <v>119</v>
      </c>
    </row>
    <row r="279" spans="1:14" x14ac:dyDescent="0.25">
      <c r="A279" s="33" t="s">
        <v>138</v>
      </c>
      <c r="C279" s="3">
        <v>198941</v>
      </c>
      <c r="D279" s="3">
        <v>100204</v>
      </c>
      <c r="E279" s="3">
        <v>138357</v>
      </c>
      <c r="F279" s="3">
        <v>0</v>
      </c>
      <c r="G279" s="3">
        <v>5312</v>
      </c>
      <c r="H279" s="16">
        <v>164956</v>
      </c>
      <c r="I279" s="16">
        <v>492280</v>
      </c>
      <c r="J279" s="15"/>
      <c r="K279" s="15"/>
      <c r="L279" s="14">
        <v>5418.8045999999995</v>
      </c>
      <c r="N279" s="23" t="s">
        <v>120</v>
      </c>
    </row>
    <row r="280" spans="1:14" x14ac:dyDescent="0.25">
      <c r="A280" s="33" t="s">
        <v>129</v>
      </c>
      <c r="C280" s="3">
        <v>242747</v>
      </c>
      <c r="D280" s="3">
        <v>111561</v>
      </c>
      <c r="E280" s="3">
        <v>157968</v>
      </c>
      <c r="F280" s="3">
        <v>0</v>
      </c>
      <c r="G280" s="3">
        <v>-38727</v>
      </c>
      <c r="H280" s="16">
        <v>158380</v>
      </c>
      <c r="I280" s="16">
        <v>531007</v>
      </c>
      <c r="J280" s="15"/>
      <c r="K280" s="15"/>
      <c r="L280" s="14">
        <v>5202.7830000000004</v>
      </c>
      <c r="N280" s="23" t="s">
        <v>121</v>
      </c>
    </row>
    <row r="281" spans="1:14" x14ac:dyDescent="0.25">
      <c r="A281" s="33" t="s">
        <v>122</v>
      </c>
      <c r="C281" s="3">
        <v>236878</v>
      </c>
      <c r="D281" s="3">
        <v>72148</v>
      </c>
      <c r="E281" s="3">
        <v>129550</v>
      </c>
      <c r="F281" s="3">
        <v>0</v>
      </c>
      <c r="G281" s="3">
        <v>-8930</v>
      </c>
      <c r="H281" s="16">
        <v>172140</v>
      </c>
      <c r="I281" s="16">
        <v>539937</v>
      </c>
      <c r="J281" s="15"/>
      <c r="K281" s="15"/>
      <c r="L281" s="14">
        <v>5654.799</v>
      </c>
      <c r="N281" s="23" t="s">
        <v>122</v>
      </c>
    </row>
    <row r="282" spans="1:14" x14ac:dyDescent="0.25">
      <c r="A282" s="33" t="s">
        <v>123</v>
      </c>
      <c r="C282" s="3">
        <v>174992</v>
      </c>
      <c r="D282" s="3">
        <v>94763</v>
      </c>
      <c r="E282" s="3">
        <v>116452</v>
      </c>
      <c r="F282" s="3">
        <v>0</v>
      </c>
      <c r="G282" s="3">
        <v>1293</v>
      </c>
      <c r="H282" s="16">
        <v>154885</v>
      </c>
      <c r="I282" s="16">
        <v>538644</v>
      </c>
      <c r="J282" s="15"/>
      <c r="K282" s="15"/>
      <c r="L282" s="14">
        <v>5087.9722499999998</v>
      </c>
      <c r="N282" s="23" t="s">
        <v>123</v>
      </c>
    </row>
    <row r="283" spans="1:14" x14ac:dyDescent="0.25">
      <c r="A283" s="33" t="s">
        <v>131</v>
      </c>
      <c r="C283" s="3">
        <v>237776</v>
      </c>
      <c r="D283" s="3">
        <v>88667</v>
      </c>
      <c r="E283" s="3">
        <v>186330</v>
      </c>
      <c r="F283" s="3">
        <v>0</v>
      </c>
      <c r="G283" s="3">
        <v>24840</v>
      </c>
      <c r="H283" s="16">
        <v>160960</v>
      </c>
      <c r="I283" s="16">
        <v>513804</v>
      </c>
      <c r="J283" s="15"/>
      <c r="K283" s="15"/>
      <c r="L283" s="14">
        <v>5287.5360000000001</v>
      </c>
      <c r="N283" s="23" t="s">
        <v>124</v>
      </c>
    </row>
    <row r="284" spans="1:14" x14ac:dyDescent="0.25">
      <c r="A284" s="33" t="s">
        <v>125</v>
      </c>
      <c r="C284" s="3">
        <v>259826</v>
      </c>
      <c r="D284" s="3">
        <v>87806</v>
      </c>
      <c r="E284" s="3">
        <v>187327</v>
      </c>
      <c r="F284" s="3">
        <v>0</v>
      </c>
      <c r="G284" s="3">
        <v>-13539</v>
      </c>
      <c r="H284" s="16">
        <v>151592</v>
      </c>
      <c r="I284" s="16">
        <v>527343</v>
      </c>
      <c r="J284" s="15"/>
      <c r="K284" s="15"/>
      <c r="L284" s="14">
        <v>4979.7971999999991</v>
      </c>
      <c r="N284" s="23" t="s">
        <v>125</v>
      </c>
    </row>
    <row r="285" spans="1:14" ht="13" thickBot="1" x14ac:dyDescent="0.3">
      <c r="A285" s="41" t="s">
        <v>113</v>
      </c>
      <c r="C285" s="42">
        <v>248684</v>
      </c>
      <c r="D285" s="42">
        <v>72325</v>
      </c>
      <c r="E285" s="42">
        <v>166443</v>
      </c>
      <c r="F285" s="42">
        <v>0</v>
      </c>
      <c r="G285" s="42">
        <v>-13246</v>
      </c>
      <c r="H285" s="42">
        <v>137621</v>
      </c>
      <c r="I285" s="42">
        <v>540589</v>
      </c>
      <c r="J285" s="2"/>
      <c r="K285" s="2"/>
      <c r="L285" s="42">
        <v>4520.8498499999996</v>
      </c>
      <c r="N285" s="43" t="s">
        <v>113</v>
      </c>
    </row>
    <row r="286" spans="1:14" ht="13" x14ac:dyDescent="0.3">
      <c r="A286" s="37">
        <v>2013</v>
      </c>
      <c r="B286" s="15"/>
      <c r="C286" s="16"/>
      <c r="D286" s="16"/>
      <c r="E286" s="16"/>
      <c r="F286" s="16"/>
      <c r="G286" s="16"/>
      <c r="H286" s="16"/>
      <c r="I286" s="16"/>
      <c r="M286" s="3"/>
      <c r="N286" s="37">
        <v>2013</v>
      </c>
    </row>
    <row r="287" spans="1:14" x14ac:dyDescent="0.25">
      <c r="A287" s="33" t="s">
        <v>153</v>
      </c>
      <c r="C287" s="3">
        <v>238388</v>
      </c>
      <c r="D287" s="3">
        <v>50170</v>
      </c>
      <c r="E287" s="3">
        <v>150090</v>
      </c>
      <c r="F287" s="3">
        <v>0</v>
      </c>
      <c r="G287" s="3">
        <v>3079</v>
      </c>
      <c r="H287" s="16">
        <v>138901.85</v>
      </c>
      <c r="I287" s="16">
        <v>537510</v>
      </c>
      <c r="J287" s="15"/>
      <c r="K287" s="15"/>
      <c r="L287" s="14">
        <v>4562.9257724999998</v>
      </c>
      <c r="N287" s="23" t="s">
        <v>115</v>
      </c>
    </row>
    <row r="288" spans="1:14" x14ac:dyDescent="0.25">
      <c r="A288" s="33" t="s">
        <v>154</v>
      </c>
      <c r="C288" s="3">
        <v>196329</v>
      </c>
      <c r="D288" s="3">
        <v>55017</v>
      </c>
      <c r="E288" s="3">
        <v>123077</v>
      </c>
      <c r="F288" s="3">
        <v>0</v>
      </c>
      <c r="G288" s="3">
        <v>3930</v>
      </c>
      <c r="H288" s="16">
        <v>131234.65</v>
      </c>
      <c r="I288" s="16">
        <v>533580</v>
      </c>
      <c r="J288" s="15"/>
      <c r="K288" s="15"/>
      <c r="L288" s="14">
        <v>4311.0582524999991</v>
      </c>
      <c r="N288" s="23" t="s">
        <v>116</v>
      </c>
    </row>
    <row r="289" spans="1:14" x14ac:dyDescent="0.25">
      <c r="A289" s="33" t="s">
        <v>155</v>
      </c>
      <c r="C289" s="3">
        <v>205833</v>
      </c>
      <c r="D289" s="3">
        <v>41817</v>
      </c>
      <c r="E289" s="3">
        <v>133563</v>
      </c>
      <c r="F289" s="3">
        <v>0</v>
      </c>
      <c r="G289" s="3">
        <v>33341</v>
      </c>
      <c r="H289" s="16">
        <v>145368</v>
      </c>
      <c r="I289" s="16">
        <v>500239</v>
      </c>
      <c r="J289" s="15"/>
      <c r="K289" s="15"/>
      <c r="L289" s="14">
        <v>4775.3387999999995</v>
      </c>
      <c r="N289" s="23" t="s">
        <v>117</v>
      </c>
    </row>
    <row r="290" spans="1:14" x14ac:dyDescent="0.25">
      <c r="A290" s="33" t="s">
        <v>118</v>
      </c>
      <c r="C290" s="3">
        <v>236383</v>
      </c>
      <c r="D290" s="3">
        <v>99853</v>
      </c>
      <c r="E290" s="3">
        <v>148810</v>
      </c>
      <c r="F290" s="3">
        <v>0</v>
      </c>
      <c r="G290" s="3">
        <v>6609</v>
      </c>
      <c r="H290" s="16">
        <v>158824</v>
      </c>
      <c r="I290" s="16">
        <v>526971</v>
      </c>
      <c r="J290" s="15"/>
      <c r="K290" s="15"/>
      <c r="L290" s="14">
        <v>5217.3683999999994</v>
      </c>
      <c r="N290" s="23" t="s">
        <v>118</v>
      </c>
    </row>
    <row r="291" spans="1:14" x14ac:dyDescent="0.25">
      <c r="A291" s="33" t="s">
        <v>137</v>
      </c>
      <c r="C291" s="3">
        <v>232480</v>
      </c>
      <c r="D291" s="3">
        <v>86979</v>
      </c>
      <c r="E291" s="3">
        <v>160998</v>
      </c>
      <c r="F291" s="3">
        <v>0</v>
      </c>
      <c r="G291" s="3">
        <v>11600</v>
      </c>
      <c r="H291" s="16">
        <v>169757</v>
      </c>
      <c r="I291" s="16">
        <v>515371</v>
      </c>
      <c r="J291" s="15"/>
      <c r="K291" s="15"/>
      <c r="L291" s="14">
        <v>5576.5174499999994</v>
      </c>
      <c r="N291" s="23" t="s">
        <v>119</v>
      </c>
    </row>
    <row r="292" spans="1:14" x14ac:dyDescent="0.25">
      <c r="A292" s="33" t="s">
        <v>138</v>
      </c>
      <c r="C292" s="3">
        <v>224247</v>
      </c>
      <c r="D292" s="3">
        <v>101549</v>
      </c>
      <c r="E292" s="3">
        <v>161072</v>
      </c>
      <c r="F292" s="3">
        <v>0</v>
      </c>
      <c r="G292" s="3">
        <v>-8137</v>
      </c>
      <c r="H292" s="16">
        <v>156453</v>
      </c>
      <c r="I292" s="16">
        <v>523508</v>
      </c>
      <c r="J292" s="15"/>
      <c r="K292" s="15"/>
      <c r="L292" s="14">
        <v>5139.4810499999994</v>
      </c>
      <c r="N292" s="23" t="s">
        <v>120</v>
      </c>
    </row>
    <row r="293" spans="1:14" x14ac:dyDescent="0.25">
      <c r="A293" s="33" t="s">
        <v>129</v>
      </c>
      <c r="C293" s="3">
        <v>232218</v>
      </c>
      <c r="D293" s="3">
        <v>85340</v>
      </c>
      <c r="E293" s="3">
        <v>144397</v>
      </c>
      <c r="F293" s="3">
        <v>0</v>
      </c>
      <c r="G293" s="3">
        <v>-10209</v>
      </c>
      <c r="H293" s="16">
        <v>163833</v>
      </c>
      <c r="I293" s="16">
        <v>533717</v>
      </c>
      <c r="J293" s="15"/>
      <c r="K293" s="15"/>
      <c r="L293" s="14">
        <v>5381.9140499999994</v>
      </c>
      <c r="N293" s="23" t="s">
        <v>121</v>
      </c>
    </row>
    <row r="294" spans="1:14" x14ac:dyDescent="0.25">
      <c r="A294" s="33" t="s">
        <v>122</v>
      </c>
      <c r="C294" s="3">
        <v>224505</v>
      </c>
      <c r="D294" s="3">
        <v>86007</v>
      </c>
      <c r="E294" s="3">
        <v>155466</v>
      </c>
      <c r="F294" s="3">
        <v>0</v>
      </c>
      <c r="G294" s="3">
        <v>6357</v>
      </c>
      <c r="H294" s="16">
        <v>160292</v>
      </c>
      <c r="I294" s="16">
        <v>527360</v>
      </c>
      <c r="J294" s="15"/>
      <c r="K294" s="15"/>
      <c r="L294" s="14">
        <v>5265.5921999999991</v>
      </c>
      <c r="N294" s="23" t="s">
        <v>122</v>
      </c>
    </row>
    <row r="295" spans="1:14" x14ac:dyDescent="0.25">
      <c r="A295" s="33" t="s">
        <v>123</v>
      </c>
      <c r="C295" s="3">
        <v>215429</v>
      </c>
      <c r="D295" s="3">
        <v>87714</v>
      </c>
      <c r="E295" s="3">
        <v>182224</v>
      </c>
      <c r="F295" s="3">
        <v>0</v>
      </c>
      <c r="G295" s="3">
        <v>30688</v>
      </c>
      <c r="H295" s="16">
        <v>152291</v>
      </c>
      <c r="I295" s="16">
        <v>496672</v>
      </c>
      <c r="J295" s="15"/>
      <c r="K295" s="15"/>
      <c r="L295" s="14">
        <v>5002.7593499999994</v>
      </c>
      <c r="N295" s="23" t="s">
        <v>123</v>
      </c>
    </row>
    <row r="296" spans="1:14" x14ac:dyDescent="0.25">
      <c r="A296" s="33" t="s">
        <v>131</v>
      </c>
      <c r="C296" s="3">
        <v>246806</v>
      </c>
      <c r="D296" s="3">
        <v>81018</v>
      </c>
      <c r="E296" s="3">
        <v>165365</v>
      </c>
      <c r="F296" s="3">
        <v>0</v>
      </c>
      <c r="G296" s="3">
        <v>-2457</v>
      </c>
      <c r="H296" s="16">
        <v>158749</v>
      </c>
      <c r="I296" s="16">
        <v>499129</v>
      </c>
      <c r="J296" s="15"/>
      <c r="K296" s="15"/>
      <c r="L296" s="14">
        <v>5214.9046499999995</v>
      </c>
      <c r="N296" s="23" t="s">
        <v>124</v>
      </c>
    </row>
    <row r="297" spans="1:14" x14ac:dyDescent="0.25">
      <c r="A297" s="33" t="s">
        <v>125</v>
      </c>
      <c r="C297" s="3">
        <v>226190</v>
      </c>
      <c r="D297" s="3">
        <v>85204</v>
      </c>
      <c r="E297" s="3">
        <v>135007</v>
      </c>
      <c r="F297" s="3">
        <v>0</v>
      </c>
      <c r="G297" s="3">
        <v>-30984</v>
      </c>
      <c r="H297" s="16">
        <v>144737</v>
      </c>
      <c r="I297" s="16">
        <v>530113</v>
      </c>
      <c r="J297" s="15"/>
      <c r="K297" s="15"/>
      <c r="L297" s="14">
        <v>4754.6104499999992</v>
      </c>
      <c r="N297" s="23" t="s">
        <v>125</v>
      </c>
    </row>
    <row r="298" spans="1:14" ht="13" thickBot="1" x14ac:dyDescent="0.3">
      <c r="A298" s="41" t="s">
        <v>113</v>
      </c>
      <c r="C298" s="42">
        <v>231930</v>
      </c>
      <c r="D298" s="42">
        <v>66162</v>
      </c>
      <c r="E298" s="42">
        <v>139192</v>
      </c>
      <c r="F298" s="42">
        <v>0</v>
      </c>
      <c r="G298" s="42">
        <v>-11989</v>
      </c>
      <c r="H298" s="42">
        <v>144892</v>
      </c>
      <c r="I298" s="42">
        <v>542102</v>
      </c>
      <c r="J298" s="2"/>
      <c r="K298" s="2"/>
      <c r="L298" s="54">
        <v>4759.7021999999988</v>
      </c>
      <c r="N298" s="43" t="s">
        <v>113</v>
      </c>
    </row>
    <row r="299" spans="1:14" ht="13" x14ac:dyDescent="0.3">
      <c r="A299" s="37">
        <f>'Olieforbrug, TJ'!A299</f>
        <v>2014</v>
      </c>
      <c r="B299" s="15"/>
      <c r="C299" s="16"/>
      <c r="D299" s="16"/>
      <c r="E299" s="16"/>
      <c r="F299" s="16"/>
      <c r="G299" s="16"/>
      <c r="H299" s="16"/>
      <c r="I299" s="16"/>
      <c r="M299" s="3"/>
      <c r="N299" s="37">
        <f>'Olieforbrug, TJ'!M299</f>
        <v>2014</v>
      </c>
    </row>
    <row r="300" spans="1:14" x14ac:dyDescent="0.25">
      <c r="A300" s="33" t="s">
        <v>153</v>
      </c>
      <c r="C300" s="3">
        <v>223022</v>
      </c>
      <c r="D300" s="3">
        <v>76763</v>
      </c>
      <c r="E300" s="3">
        <v>169360</v>
      </c>
      <c r="F300" s="3">
        <v>0</v>
      </c>
      <c r="G300" s="3">
        <v>11701</v>
      </c>
      <c r="H300" s="16">
        <v>139985</v>
      </c>
      <c r="I300" s="16">
        <v>530401</v>
      </c>
      <c r="J300" s="15"/>
      <c r="K300" s="15"/>
      <c r="L300" s="14">
        <v>4598.5072499999997</v>
      </c>
      <c r="N300" s="23" t="s">
        <v>115</v>
      </c>
    </row>
    <row r="301" spans="1:14" x14ac:dyDescent="0.25">
      <c r="A301" s="33" t="s">
        <v>154</v>
      </c>
      <c r="C301" s="3">
        <v>192227</v>
      </c>
      <c r="D301" s="3">
        <v>73954</v>
      </c>
      <c r="E301" s="3">
        <v>109207</v>
      </c>
      <c r="F301" s="3">
        <v>0</v>
      </c>
      <c r="G301" s="3">
        <v>-28148</v>
      </c>
      <c r="H301" s="16">
        <v>128106</v>
      </c>
      <c r="I301" s="16">
        <v>558549</v>
      </c>
      <c r="J301" s="15"/>
      <c r="K301" s="15"/>
      <c r="L301" s="14">
        <v>4208.2820999999994</v>
      </c>
      <c r="N301" s="23" t="s">
        <v>116</v>
      </c>
    </row>
    <row r="302" spans="1:14" x14ac:dyDescent="0.25">
      <c r="A302" s="33" t="s">
        <v>155</v>
      </c>
      <c r="C302" s="3">
        <v>203682</v>
      </c>
      <c r="D302" s="3">
        <v>77138</v>
      </c>
      <c r="E302" s="3">
        <v>144185</v>
      </c>
      <c r="F302" s="3">
        <v>0</v>
      </c>
      <c r="G302" s="3">
        <v>11444</v>
      </c>
      <c r="H302" s="16">
        <v>145640</v>
      </c>
      <c r="I302" s="16">
        <v>547105</v>
      </c>
      <c r="J302" s="15"/>
      <c r="K302" s="15"/>
      <c r="L302" s="14">
        <v>4784.2740000000003</v>
      </c>
      <c r="N302" s="23" t="s">
        <v>117</v>
      </c>
    </row>
    <row r="303" spans="1:14" x14ac:dyDescent="0.25">
      <c r="A303" s="33" t="s">
        <v>118</v>
      </c>
      <c r="C303" s="3">
        <v>219391</v>
      </c>
      <c r="D303" s="3">
        <v>65562</v>
      </c>
      <c r="E303" s="3">
        <v>133822</v>
      </c>
      <c r="F303" s="3">
        <v>0</v>
      </c>
      <c r="G303" s="3">
        <v>6536</v>
      </c>
      <c r="H303" s="16">
        <v>156606</v>
      </c>
      <c r="I303" s="16">
        <v>540569</v>
      </c>
      <c r="J303" s="15"/>
      <c r="K303" s="15"/>
      <c r="L303" s="14">
        <v>5144.5070999999998</v>
      </c>
      <c r="N303" s="23" t="s">
        <v>118</v>
      </c>
    </row>
    <row r="304" spans="1:14" x14ac:dyDescent="0.25">
      <c r="A304" s="33" t="s">
        <v>137</v>
      </c>
      <c r="C304" s="3">
        <v>218732</v>
      </c>
      <c r="D304" s="3">
        <v>81555</v>
      </c>
      <c r="E304" s="3">
        <v>164749</v>
      </c>
      <c r="F304" s="3">
        <v>0</v>
      </c>
      <c r="G304" s="3">
        <v>26470</v>
      </c>
      <c r="H304" s="16">
        <v>162576</v>
      </c>
      <c r="I304" s="16">
        <v>514099</v>
      </c>
      <c r="J304" s="15"/>
      <c r="K304" s="15"/>
      <c r="L304" s="14">
        <v>5340.6215999999995</v>
      </c>
      <c r="N304" s="23" t="s">
        <v>119</v>
      </c>
    </row>
    <row r="305" spans="1:18" x14ac:dyDescent="0.25">
      <c r="A305" s="33" t="s">
        <v>138</v>
      </c>
      <c r="C305" s="3">
        <v>217995</v>
      </c>
      <c r="D305" s="3">
        <v>77329</v>
      </c>
      <c r="E305" s="3">
        <v>137490</v>
      </c>
      <c r="F305" s="3">
        <v>0</v>
      </c>
      <c r="G305" s="3">
        <v>-2292</v>
      </c>
      <c r="H305" s="16">
        <v>154572.25</v>
      </c>
      <c r="I305" s="16">
        <v>516391</v>
      </c>
      <c r="J305" s="15"/>
      <c r="K305" s="15"/>
      <c r="L305" s="14">
        <v>5077.6984124999999</v>
      </c>
      <c r="N305" s="23" t="s">
        <v>120</v>
      </c>
    </row>
    <row r="306" spans="1:18" x14ac:dyDescent="0.25">
      <c r="A306" s="33" t="s">
        <v>129</v>
      </c>
      <c r="C306" s="3">
        <v>205253</v>
      </c>
      <c r="D306" s="3">
        <v>91946</v>
      </c>
      <c r="E306" s="3">
        <v>166971</v>
      </c>
      <c r="F306" s="3">
        <v>0</v>
      </c>
      <c r="G306" s="3">
        <v>30170</v>
      </c>
      <c r="H306" s="16">
        <v>160379</v>
      </c>
      <c r="I306" s="16">
        <v>486221</v>
      </c>
      <c r="J306" s="15"/>
      <c r="K306" s="15"/>
      <c r="L306" s="14">
        <v>5268.4501499999997</v>
      </c>
      <c r="N306" s="23" t="s">
        <v>121</v>
      </c>
    </row>
    <row r="307" spans="1:18" x14ac:dyDescent="0.25">
      <c r="A307" s="33" t="s">
        <v>122</v>
      </c>
      <c r="C307" s="3">
        <v>216471</v>
      </c>
      <c r="D307" s="3">
        <v>64296</v>
      </c>
      <c r="E307" s="3">
        <v>135395</v>
      </c>
      <c r="F307" s="3">
        <v>0</v>
      </c>
      <c r="G307" s="3">
        <v>9920</v>
      </c>
      <c r="H307" s="16">
        <v>154421.70000000001</v>
      </c>
      <c r="I307" s="16">
        <v>476301</v>
      </c>
      <c r="J307" s="15"/>
      <c r="K307" s="15"/>
      <c r="L307" s="14">
        <v>5072.752845</v>
      </c>
      <c r="N307" s="23" t="s">
        <v>122</v>
      </c>
    </row>
    <row r="308" spans="1:18" x14ac:dyDescent="0.25">
      <c r="A308" s="33" t="s">
        <v>123</v>
      </c>
      <c r="C308" s="3">
        <v>213551</v>
      </c>
      <c r="D308" s="3">
        <v>89222</v>
      </c>
      <c r="E308" s="3">
        <v>123510</v>
      </c>
      <c r="F308" s="3">
        <v>0</v>
      </c>
      <c r="G308" s="3">
        <v>-22264</v>
      </c>
      <c r="H308" s="16">
        <v>155546.95000000001</v>
      </c>
      <c r="I308" s="16">
        <v>498565</v>
      </c>
      <c r="J308" s="15"/>
      <c r="K308" s="15"/>
      <c r="L308" s="14">
        <v>5109.7173075000001</v>
      </c>
      <c r="N308" s="23" t="s">
        <v>123</v>
      </c>
    </row>
    <row r="309" spans="1:18" x14ac:dyDescent="0.25">
      <c r="A309" s="33" t="s">
        <v>131</v>
      </c>
      <c r="C309" s="3">
        <v>224447</v>
      </c>
      <c r="D309" s="3">
        <v>68106</v>
      </c>
      <c r="E309" s="3">
        <v>139123</v>
      </c>
      <c r="F309" s="3">
        <v>0</v>
      </c>
      <c r="G309" s="3">
        <v>1108</v>
      </c>
      <c r="H309" s="16">
        <v>153517.9</v>
      </c>
      <c r="I309" s="16">
        <v>497457</v>
      </c>
      <c r="J309" s="15"/>
      <c r="K309" s="15"/>
      <c r="L309" s="14">
        <v>5043.0630149999988</v>
      </c>
      <c r="N309" s="23" t="s">
        <v>124</v>
      </c>
    </row>
    <row r="310" spans="1:18" x14ac:dyDescent="0.25">
      <c r="A310" s="33" t="s">
        <v>125</v>
      </c>
      <c r="C310" s="3">
        <v>131764</v>
      </c>
      <c r="D310" s="3">
        <v>97301</v>
      </c>
      <c r="E310" s="3">
        <v>77422</v>
      </c>
      <c r="F310" s="3">
        <v>0</v>
      </c>
      <c r="G310" s="3">
        <v>-13617</v>
      </c>
      <c r="H310" s="16">
        <v>139970.35</v>
      </c>
      <c r="I310" s="16">
        <v>511074</v>
      </c>
      <c r="J310" s="15"/>
      <c r="K310" s="15"/>
      <c r="L310" s="14">
        <v>4598.0259975000008</v>
      </c>
      <c r="N310" s="23" t="s">
        <v>125</v>
      </c>
    </row>
    <row r="311" spans="1:18" ht="13" thickBot="1" x14ac:dyDescent="0.3">
      <c r="A311" s="41" t="s">
        <v>113</v>
      </c>
      <c r="C311" s="42">
        <v>205515</v>
      </c>
      <c r="D311" s="42">
        <v>89636</v>
      </c>
      <c r="E311" s="42">
        <v>118775</v>
      </c>
      <c r="F311" s="42">
        <v>0</v>
      </c>
      <c r="G311" s="42">
        <v>-23541</v>
      </c>
      <c r="H311" s="42">
        <v>152861</v>
      </c>
      <c r="I311" s="42">
        <v>534615</v>
      </c>
      <c r="J311" s="2"/>
      <c r="K311" s="2"/>
      <c r="L311" s="54">
        <v>5021.4838499999996</v>
      </c>
      <c r="N311" s="43" t="s">
        <v>113</v>
      </c>
    </row>
    <row r="312" spans="1:18" ht="13" x14ac:dyDescent="0.3">
      <c r="A312" s="37">
        <f>'Olieforbrug, TJ'!A312</f>
        <v>2015</v>
      </c>
      <c r="B312" s="15"/>
      <c r="C312" s="16"/>
      <c r="D312" s="16"/>
      <c r="E312" s="16"/>
      <c r="F312" s="16"/>
      <c r="G312" s="16"/>
      <c r="H312" s="16"/>
      <c r="I312" s="16"/>
      <c r="M312" s="3"/>
      <c r="N312" s="37">
        <f>'Olieforbrug, TJ'!M312</f>
        <v>2015</v>
      </c>
    </row>
    <row r="313" spans="1:18" x14ac:dyDescent="0.25">
      <c r="A313" s="33" t="str">
        <f>'Olieforbrug, TJ'!A313</f>
        <v>Januar</v>
      </c>
      <c r="C313" s="65">
        <v>243024</v>
      </c>
      <c r="D313" s="65">
        <v>60353</v>
      </c>
      <c r="E313" s="65">
        <v>153786</v>
      </c>
      <c r="F313" s="65">
        <v>0</v>
      </c>
      <c r="G313" s="65">
        <f>I311-I313-Flybenzin!G313</f>
        <v>-4371</v>
      </c>
      <c r="H313" s="67">
        <v>143706</v>
      </c>
      <c r="I313" s="65">
        <v>538867</v>
      </c>
      <c r="J313" s="70"/>
      <c r="K313" s="70"/>
      <c r="L313" s="14">
        <f>H313*0.75*43.8/1000</f>
        <v>4720.7420999999995</v>
      </c>
      <c r="N313" s="23" t="str">
        <f>'Olieforbrug, TJ'!M313</f>
        <v>January</v>
      </c>
      <c r="P313" s="16"/>
      <c r="R313" s="3"/>
    </row>
    <row r="314" spans="1:18" x14ac:dyDescent="0.25">
      <c r="A314" s="33" t="str">
        <f>'Olieforbrug, TJ'!A314</f>
        <v>Februar</v>
      </c>
      <c r="C314" s="65">
        <v>211638</v>
      </c>
      <c r="D314" s="65">
        <v>80163</v>
      </c>
      <c r="E314" s="65">
        <v>161888</v>
      </c>
      <c r="F314" s="65">
        <v>0</v>
      </c>
      <c r="G314" s="65">
        <f>I313-I314-Flybenzin!G314</f>
        <v>-3458</v>
      </c>
      <c r="H314" s="67">
        <v>124253</v>
      </c>
      <c r="I314" s="65">
        <v>542174</v>
      </c>
      <c r="J314" s="70"/>
      <c r="K314" s="70"/>
      <c r="L314" s="14">
        <f t="shared" ref="L314:L317" si="89">H314*0.75*43.8/1000</f>
        <v>4081.7110499999999</v>
      </c>
      <c r="N314" s="23" t="str">
        <f>'Olieforbrug, TJ'!M314</f>
        <v>February</v>
      </c>
      <c r="P314" s="16"/>
      <c r="R314" s="3"/>
    </row>
    <row r="315" spans="1:18" x14ac:dyDescent="0.25">
      <c r="A315" s="33" t="str">
        <f>'Olieforbrug, TJ'!A315</f>
        <v>Marts</v>
      </c>
      <c r="C315" s="65">
        <v>209850</v>
      </c>
      <c r="D315" s="65">
        <v>104857</v>
      </c>
      <c r="E315" s="65">
        <v>139772</v>
      </c>
      <c r="F315" s="65">
        <v>0</v>
      </c>
      <c r="G315" s="65">
        <f>I314-I315-Flybenzin!G315</f>
        <v>-25087</v>
      </c>
      <c r="H315" s="67">
        <v>148265</v>
      </c>
      <c r="I315" s="65">
        <v>567060</v>
      </c>
      <c r="J315" s="70"/>
      <c r="K315" s="70"/>
      <c r="L315" s="14">
        <f t="shared" si="89"/>
        <v>4870.5052500000002</v>
      </c>
      <c r="N315" s="23" t="str">
        <f>'Olieforbrug, TJ'!M315</f>
        <v>March</v>
      </c>
      <c r="P315" s="16"/>
      <c r="R315" s="3"/>
    </row>
    <row r="316" spans="1:18" x14ac:dyDescent="0.25">
      <c r="A316" s="33" t="str">
        <f>'Olieforbrug, TJ'!A316</f>
        <v>April</v>
      </c>
      <c r="C316" s="65">
        <v>215665</v>
      </c>
      <c r="D316" s="65">
        <v>61556</v>
      </c>
      <c r="E316" s="65">
        <v>146835</v>
      </c>
      <c r="F316" s="65">
        <v>0</v>
      </c>
      <c r="G316" s="65">
        <f>I315-I316-Flybenzin!G316</f>
        <v>24850</v>
      </c>
      <c r="H316" s="67">
        <v>152571</v>
      </c>
      <c r="I316" s="65">
        <v>543082</v>
      </c>
      <c r="J316" s="70"/>
      <c r="K316" s="70"/>
      <c r="L316" s="14">
        <f t="shared" si="89"/>
        <v>5011.9573499999997</v>
      </c>
      <c r="N316" s="23" t="str">
        <f>'Olieforbrug, TJ'!M316</f>
        <v>April</v>
      </c>
    </row>
    <row r="317" spans="1:18" x14ac:dyDescent="0.25">
      <c r="A317" s="33" t="str">
        <f>'Olieforbrug, TJ'!A317</f>
        <v>Maj</v>
      </c>
      <c r="C317" s="65">
        <v>209638</v>
      </c>
      <c r="D317" s="65">
        <v>115657</v>
      </c>
      <c r="E317" s="65">
        <v>173468</v>
      </c>
      <c r="F317" s="65">
        <v>0</v>
      </c>
      <c r="G317" s="65">
        <f>I316-I317-Flybenzin!G317</f>
        <v>4912</v>
      </c>
      <c r="H317" s="67">
        <v>156869</v>
      </c>
      <c r="I317" s="65">
        <v>537788</v>
      </c>
      <c r="J317" s="70"/>
      <c r="K317" s="70"/>
      <c r="L317" s="14">
        <f t="shared" si="89"/>
        <v>5153.1466499999997</v>
      </c>
      <c r="N317" s="23" t="str">
        <f>'Olieforbrug, TJ'!M317</f>
        <v>May</v>
      </c>
    </row>
    <row r="318" spans="1:18" x14ac:dyDescent="0.25">
      <c r="A318" s="33" t="str">
        <f>'Olieforbrug, TJ'!A318</f>
        <v>Juni</v>
      </c>
      <c r="C318" s="65">
        <v>193500</v>
      </c>
      <c r="D318" s="65">
        <v>84897</v>
      </c>
      <c r="E318" s="65">
        <v>142435</v>
      </c>
      <c r="F318" s="65">
        <v>0</v>
      </c>
      <c r="G318" s="65">
        <f>I317-I318-Flybenzin!G318</f>
        <v>20841</v>
      </c>
      <c r="H318" s="67">
        <v>157567</v>
      </c>
      <c r="I318" s="65">
        <v>516498</v>
      </c>
      <c r="J318" s="70"/>
      <c r="K318" s="70"/>
      <c r="L318" s="14">
        <f t="shared" ref="L318" si="90">H318*0.75*43.8/1000</f>
        <v>5176.0759499999995</v>
      </c>
      <c r="N318" s="23" t="str">
        <f>'Olieforbrug, TJ'!M318</f>
        <v>June</v>
      </c>
    </row>
    <row r="319" spans="1:18" x14ac:dyDescent="0.25">
      <c r="A319" s="33" t="str">
        <f>'Olieforbrug, TJ'!A319</f>
        <v>Juli</v>
      </c>
      <c r="C319" s="65">
        <v>220101</v>
      </c>
      <c r="D319" s="65">
        <v>97788</v>
      </c>
      <c r="E319" s="65">
        <v>172602</v>
      </c>
      <c r="F319" s="65">
        <v>0</v>
      </c>
      <c r="G319" s="65">
        <f>I318-I319-Flybenzin!G319</f>
        <v>16250</v>
      </c>
      <c r="H319" s="67">
        <v>160296</v>
      </c>
      <c r="I319" s="65">
        <v>500998</v>
      </c>
      <c r="J319" s="70"/>
      <c r="K319" s="70"/>
      <c r="L319" s="14">
        <f t="shared" ref="L319" si="91">H319*0.75*43.8/1000</f>
        <v>5265.7235999999994</v>
      </c>
      <c r="N319" s="23" t="str">
        <f>'Olieforbrug, TJ'!M319</f>
        <v>July</v>
      </c>
    </row>
    <row r="320" spans="1:18" x14ac:dyDescent="0.25">
      <c r="A320" s="33" t="str">
        <f>'Olieforbrug, TJ'!A320</f>
        <v>August</v>
      </c>
      <c r="C320" s="65">
        <v>233909</v>
      </c>
      <c r="D320" s="65">
        <v>77011</v>
      </c>
      <c r="E320" s="65">
        <v>134252</v>
      </c>
      <c r="F320" s="65">
        <v>0</v>
      </c>
      <c r="G320" s="65">
        <f>I319-I320-Flybenzin!G320</f>
        <v>-20343</v>
      </c>
      <c r="H320" s="67">
        <v>157061</v>
      </c>
      <c r="I320" s="65">
        <v>520897</v>
      </c>
      <c r="J320" s="70"/>
      <c r="K320" s="70"/>
      <c r="L320" s="14">
        <f t="shared" ref="L320" si="92">H320*0.75*43.8/1000</f>
        <v>5159.4538499999999</v>
      </c>
      <c r="N320" s="23" t="str">
        <f>'Olieforbrug, TJ'!M320</f>
        <v>August</v>
      </c>
    </row>
    <row r="321" spans="1:18" x14ac:dyDescent="0.25">
      <c r="A321" s="33" t="str">
        <f>'Olieforbrug, TJ'!A321</f>
        <v>September</v>
      </c>
      <c r="C321" s="65">
        <v>168685</v>
      </c>
      <c r="D321" s="65">
        <v>70234</v>
      </c>
      <c r="E321" s="65">
        <v>103126</v>
      </c>
      <c r="F321" s="65">
        <v>0</v>
      </c>
      <c r="G321" s="65">
        <f>I320-I321-Flybenzin!G321</f>
        <v>17818</v>
      </c>
      <c r="H321" s="67">
        <v>153332</v>
      </c>
      <c r="I321" s="65">
        <v>503358</v>
      </c>
      <c r="J321" s="70"/>
      <c r="K321" s="70"/>
      <c r="L321" s="14">
        <f t="shared" ref="L321" si="93">H321*0.75*43.8/1000</f>
        <v>5036.9561999999996</v>
      </c>
      <c r="N321" s="23" t="str">
        <f>'Olieforbrug, TJ'!M321</f>
        <v>September</v>
      </c>
    </row>
    <row r="322" spans="1:18" x14ac:dyDescent="0.25">
      <c r="A322" s="33" t="str">
        <f>'Olieforbrug, TJ'!A322</f>
        <v>Oktober</v>
      </c>
      <c r="C322" s="65">
        <v>255154</v>
      </c>
      <c r="D322" s="65">
        <v>91599</v>
      </c>
      <c r="E322" s="65">
        <v>147617</v>
      </c>
      <c r="F322" s="65">
        <v>0</v>
      </c>
      <c r="G322" s="65">
        <f>I321-I322-Flybenzin!G322</f>
        <v>-47311</v>
      </c>
      <c r="H322" s="67">
        <v>152101</v>
      </c>
      <c r="I322" s="65">
        <v>550356</v>
      </c>
      <c r="J322" s="70"/>
      <c r="K322" s="70"/>
      <c r="L322" s="14">
        <f t="shared" ref="L322:L323" si="94">H322*0.75*43.8/1000</f>
        <v>4996.5178499999993</v>
      </c>
      <c r="N322" s="23" t="str">
        <f>'Olieforbrug, TJ'!M322</f>
        <v>October</v>
      </c>
    </row>
    <row r="323" spans="1:18" x14ac:dyDescent="0.25">
      <c r="A323" s="33" t="str">
        <f>'Olieforbrug, TJ'!A323</f>
        <v>November</v>
      </c>
      <c r="C323" s="65">
        <v>226003</v>
      </c>
      <c r="D323" s="65">
        <v>58001</v>
      </c>
      <c r="E323" s="65">
        <v>141217</v>
      </c>
      <c r="F323" s="65">
        <v>0</v>
      </c>
      <c r="G323" s="65">
        <f>I322-I323-Flybenzin!G323</f>
        <v>-735</v>
      </c>
      <c r="H323" s="67">
        <v>139911</v>
      </c>
      <c r="I323" s="65">
        <v>550956</v>
      </c>
      <c r="J323" s="70"/>
      <c r="K323" s="70"/>
      <c r="L323" s="14">
        <f t="shared" si="94"/>
        <v>4596.0763499999994</v>
      </c>
      <c r="N323" s="23" t="str">
        <f>'Olieforbrug, TJ'!M323</f>
        <v>November</v>
      </c>
    </row>
    <row r="324" spans="1:18" ht="13" thickBot="1" x14ac:dyDescent="0.3">
      <c r="A324" s="41" t="str">
        <f>'Olieforbrug, TJ'!A324</f>
        <v>December</v>
      </c>
      <c r="C324" s="42">
        <v>258409</v>
      </c>
      <c r="D324" s="42">
        <v>74124</v>
      </c>
      <c r="E324" s="42">
        <v>163742</v>
      </c>
      <c r="F324" s="42">
        <v>0</v>
      </c>
      <c r="G324" s="42">
        <f>I323-I324-Flybenzin!G324</f>
        <v>-16518</v>
      </c>
      <c r="H324" s="42">
        <v>149344</v>
      </c>
      <c r="I324" s="42">
        <v>567318</v>
      </c>
      <c r="J324" s="2"/>
      <c r="K324" s="2"/>
      <c r="L324" s="54">
        <f>H324*0.75*43.8/1000</f>
        <v>4905.9503999999997</v>
      </c>
      <c r="N324" s="43" t="str">
        <f>'Olieforbrug, TJ'!M324</f>
        <v>December</v>
      </c>
    </row>
    <row r="325" spans="1:18" ht="13" x14ac:dyDescent="0.3">
      <c r="A325" s="37">
        <f>'Olieforbrug, TJ'!A325</f>
        <v>2016</v>
      </c>
      <c r="B325" s="15"/>
      <c r="C325" s="16"/>
      <c r="D325" s="16"/>
      <c r="E325" s="16"/>
      <c r="F325" s="16"/>
      <c r="G325" s="16"/>
      <c r="H325" s="16"/>
      <c r="I325" s="16"/>
      <c r="M325" s="3"/>
      <c r="N325" s="37">
        <f>'Olieforbrug, TJ'!M325</f>
        <v>2016</v>
      </c>
    </row>
    <row r="326" spans="1:18" x14ac:dyDescent="0.25">
      <c r="A326" s="33" t="str">
        <f>'Olieforbrug, TJ'!A326</f>
        <v>Januar</v>
      </c>
      <c r="C326" s="65">
        <v>251435</v>
      </c>
      <c r="D326" s="65">
        <v>64365</v>
      </c>
      <c r="E326" s="65">
        <v>163396</v>
      </c>
      <c r="F326" s="65">
        <v>0</v>
      </c>
      <c r="G326" s="65">
        <v>-19303</v>
      </c>
      <c r="H326" s="67">
        <v>132832</v>
      </c>
      <c r="I326" s="65">
        <v>587774</v>
      </c>
      <c r="J326" s="70"/>
      <c r="K326" s="70"/>
      <c r="L326" s="14">
        <v>4363.5311999999994</v>
      </c>
      <c r="N326" s="23" t="str">
        <f>'Olieforbrug, TJ'!M326</f>
        <v>January</v>
      </c>
      <c r="P326" s="16"/>
      <c r="R326" s="3"/>
    </row>
    <row r="327" spans="1:18" x14ac:dyDescent="0.25">
      <c r="A327" s="33" t="str">
        <f>'Olieforbrug, TJ'!A327</f>
        <v>Februar</v>
      </c>
      <c r="C327" s="65">
        <v>217374</v>
      </c>
      <c r="D327" s="65">
        <v>60924</v>
      </c>
      <c r="E327" s="65">
        <v>182510</v>
      </c>
      <c r="F327" s="65">
        <v>0</v>
      </c>
      <c r="G327" s="65">
        <v>40640</v>
      </c>
      <c r="H327" s="67">
        <v>134264</v>
      </c>
      <c r="I327" s="65">
        <v>546980</v>
      </c>
      <c r="J327" s="70"/>
      <c r="K327" s="70"/>
      <c r="L327" s="14">
        <v>4410.5723999999991</v>
      </c>
      <c r="N327" s="23" t="str">
        <f>'Olieforbrug, TJ'!M327</f>
        <v>February</v>
      </c>
    </row>
    <row r="328" spans="1:18" x14ac:dyDescent="0.25">
      <c r="A328" s="33" t="str">
        <f>'Olieforbrug, TJ'!A328</f>
        <v>Marts</v>
      </c>
      <c r="C328" s="65">
        <v>239132</v>
      </c>
      <c r="D328" s="65">
        <v>38978</v>
      </c>
      <c r="E328" s="65">
        <v>115255</v>
      </c>
      <c r="F328" s="65">
        <v>0</v>
      </c>
      <c r="G328" s="65">
        <v>-15784</v>
      </c>
      <c r="H328" s="67">
        <v>146200</v>
      </c>
      <c r="I328" s="65">
        <v>562514</v>
      </c>
      <c r="J328" s="70"/>
      <c r="K328" s="70"/>
      <c r="L328" s="14">
        <v>4802.67</v>
      </c>
      <c r="N328" s="23" t="str">
        <f>'Olieforbrug, TJ'!M328</f>
        <v>March</v>
      </c>
    </row>
    <row r="329" spans="1:18" x14ac:dyDescent="0.25">
      <c r="A329" s="33" t="str">
        <f>'Olieforbrug, TJ'!A329</f>
        <v>April</v>
      </c>
      <c r="C329" s="65">
        <v>76082</v>
      </c>
      <c r="D329" s="65">
        <v>83123</v>
      </c>
      <c r="E329" s="65">
        <v>56572</v>
      </c>
      <c r="F329" s="65">
        <v>0</v>
      </c>
      <c r="G329" s="65">
        <v>46720</v>
      </c>
      <c r="H329" s="67">
        <v>148481</v>
      </c>
      <c r="I329" s="65">
        <v>515515</v>
      </c>
      <c r="J329" s="70"/>
      <c r="K329" s="70"/>
      <c r="L329" s="14">
        <v>4877.6008499999998</v>
      </c>
      <c r="N329" s="23" t="str">
        <f>'Olieforbrug, TJ'!M329</f>
        <v>April</v>
      </c>
    </row>
    <row r="330" spans="1:18" x14ac:dyDescent="0.25">
      <c r="A330" s="33" t="str">
        <f>'Olieforbrug, TJ'!A330</f>
        <v>Maj</v>
      </c>
      <c r="C330" s="65">
        <v>96389</v>
      </c>
      <c r="D330" s="65">
        <v>81246</v>
      </c>
      <c r="E330" s="65">
        <v>37129</v>
      </c>
      <c r="F330" s="65">
        <v>0</v>
      </c>
      <c r="G330" s="65">
        <v>29225</v>
      </c>
      <c r="H330" s="67">
        <v>169116</v>
      </c>
      <c r="I330" s="65">
        <v>487027</v>
      </c>
      <c r="J330" s="70"/>
      <c r="K330" s="70"/>
      <c r="L330" s="14">
        <v>5555.4605999999994</v>
      </c>
      <c r="N330" s="23" t="str">
        <f>'Olieforbrug, TJ'!M330</f>
        <v>May</v>
      </c>
    </row>
    <row r="331" spans="1:18" x14ac:dyDescent="0.25">
      <c r="A331" s="33" t="str">
        <f>'Olieforbrug, TJ'!A331</f>
        <v>Juni</v>
      </c>
      <c r="C331" s="65">
        <v>195867</v>
      </c>
      <c r="D331" s="65">
        <v>45046</v>
      </c>
      <c r="E331" s="65">
        <v>119297</v>
      </c>
      <c r="F331" s="65">
        <v>0</v>
      </c>
      <c r="G331" s="65">
        <v>39545</v>
      </c>
      <c r="H331" s="67">
        <v>161221</v>
      </c>
      <c r="I331" s="65">
        <v>446964</v>
      </c>
      <c r="J331" s="70"/>
      <c r="K331" s="70"/>
      <c r="L331" s="14">
        <v>5296.1098499999998</v>
      </c>
      <c r="N331" s="23" t="str">
        <f>'Olieforbrug, TJ'!M331</f>
        <v>June</v>
      </c>
    </row>
    <row r="332" spans="1:18" x14ac:dyDescent="0.25">
      <c r="A332" s="33" t="str">
        <f>'Olieforbrug, TJ'!A332</f>
        <v>Juli</v>
      </c>
      <c r="C332" s="65">
        <v>231320</v>
      </c>
      <c r="D332" s="65">
        <v>86083</v>
      </c>
      <c r="E332" s="65">
        <v>151490</v>
      </c>
      <c r="F332" s="65">
        <v>0</v>
      </c>
      <c r="G332" s="65">
        <v>-16868</v>
      </c>
      <c r="H332" s="67">
        <v>149272</v>
      </c>
      <c r="I332" s="65">
        <v>463519</v>
      </c>
      <c r="J332" s="70"/>
      <c r="K332" s="70"/>
      <c r="L332" s="14">
        <v>4903.5851999999995</v>
      </c>
      <c r="N332" s="23" t="str">
        <f>'Olieforbrug, TJ'!M332</f>
        <v>July</v>
      </c>
    </row>
    <row r="333" spans="1:18" x14ac:dyDescent="0.25">
      <c r="A333" s="33" t="str">
        <f>'Olieforbrug, TJ'!A333</f>
        <v>August</v>
      </c>
      <c r="C333" s="65">
        <v>237020</v>
      </c>
      <c r="D333" s="65">
        <v>82553</v>
      </c>
      <c r="E333" s="65">
        <v>83697</v>
      </c>
      <c r="F333" s="65">
        <v>0</v>
      </c>
      <c r="G333" s="65">
        <v>-76252</v>
      </c>
      <c r="H333" s="67">
        <v>161394</v>
      </c>
      <c r="I333" s="65">
        <v>539381</v>
      </c>
      <c r="J333" s="70"/>
      <c r="K333" s="70"/>
      <c r="L333" s="14">
        <v>5301.7928999999995</v>
      </c>
      <c r="N333" s="23" t="str">
        <f>'Olieforbrug, TJ'!M333</f>
        <v>August</v>
      </c>
    </row>
    <row r="334" spans="1:18" x14ac:dyDescent="0.25">
      <c r="A334" s="33" t="str">
        <f>'Olieforbrug, TJ'!A334</f>
        <v>September</v>
      </c>
      <c r="C334" s="65">
        <v>225994</v>
      </c>
      <c r="D334" s="65">
        <v>63864</v>
      </c>
      <c r="E334" s="65">
        <v>134980</v>
      </c>
      <c r="F334" s="65">
        <v>0</v>
      </c>
      <c r="G334" s="65">
        <v>1584</v>
      </c>
      <c r="H334" s="67">
        <v>155435</v>
      </c>
      <c r="I334" s="65">
        <v>538767</v>
      </c>
      <c r="J334" s="70"/>
      <c r="K334" s="70"/>
      <c r="L334" s="14">
        <v>5106.0397499999999</v>
      </c>
      <c r="N334" s="23" t="str">
        <f>'Olieforbrug, TJ'!M334</f>
        <v>September</v>
      </c>
    </row>
    <row r="335" spans="1:18" x14ac:dyDescent="0.25">
      <c r="A335" s="33" t="str">
        <f>'Olieforbrug, TJ'!A335</f>
        <v>Oktober</v>
      </c>
      <c r="C335" s="65">
        <v>225243</v>
      </c>
      <c r="D335" s="65">
        <v>36965</v>
      </c>
      <c r="E335" s="65">
        <v>135756</v>
      </c>
      <c r="F335" s="65">
        <v>0</v>
      </c>
      <c r="G335" s="65">
        <v>21355</v>
      </c>
      <c r="H335" s="67">
        <v>146941</v>
      </c>
      <c r="I335" s="65">
        <v>517211</v>
      </c>
      <c r="J335" s="70"/>
      <c r="K335" s="70"/>
      <c r="L335" s="14">
        <v>4827.0118499999999</v>
      </c>
      <c r="N335" s="23" t="str">
        <f>'Olieforbrug, TJ'!M335</f>
        <v>October</v>
      </c>
    </row>
    <row r="336" spans="1:18" x14ac:dyDescent="0.25">
      <c r="A336" s="33" t="str">
        <f>'Olieforbrug, TJ'!A336</f>
        <v>November</v>
      </c>
      <c r="C336" s="65">
        <v>245588</v>
      </c>
      <c r="D336" s="65">
        <v>42020</v>
      </c>
      <c r="E336" s="65">
        <v>131208</v>
      </c>
      <c r="F336" s="65">
        <v>0</v>
      </c>
      <c r="G336" s="65">
        <v>-2422</v>
      </c>
      <c r="H336" s="67">
        <v>152520</v>
      </c>
      <c r="I336" s="65">
        <v>519550</v>
      </c>
      <c r="J336" s="70"/>
      <c r="K336" s="70"/>
      <c r="L336" s="14">
        <v>5010.2820000000002</v>
      </c>
      <c r="N336" s="23" t="str">
        <f>'Olieforbrug, TJ'!M336</f>
        <v>November</v>
      </c>
    </row>
    <row r="337" spans="1:14" ht="13" thickBot="1" x14ac:dyDescent="0.3">
      <c r="A337" s="41" t="str">
        <f>'Olieforbrug, TJ'!A337</f>
        <v>December</v>
      </c>
      <c r="C337" s="42">
        <v>254520</v>
      </c>
      <c r="D337" s="42">
        <v>49562</v>
      </c>
      <c r="E337" s="42">
        <v>138174</v>
      </c>
      <c r="F337" s="42">
        <v>0</v>
      </c>
      <c r="G337" s="42">
        <v>-20789</v>
      </c>
      <c r="H337" s="42">
        <v>142487</v>
      </c>
      <c r="I337" s="42">
        <v>540052</v>
      </c>
      <c r="J337" s="2"/>
      <c r="K337" s="2"/>
      <c r="L337" s="54">
        <v>4680.6979499999989</v>
      </c>
      <c r="N337" s="43" t="str">
        <f>'Olieforbrug, TJ'!M337</f>
        <v>December</v>
      </c>
    </row>
    <row r="338" spans="1:14" ht="13" x14ac:dyDescent="0.3">
      <c r="A338" s="37">
        <v>2017</v>
      </c>
      <c r="B338" s="15"/>
      <c r="C338" s="16"/>
      <c r="D338" s="16"/>
      <c r="E338" s="16"/>
      <c r="F338" s="16"/>
      <c r="G338" s="16"/>
      <c r="H338" s="16"/>
      <c r="I338" s="16"/>
      <c r="J338" s="15"/>
      <c r="K338" s="15"/>
      <c r="L338" s="14"/>
      <c r="M338" s="3"/>
      <c r="N338" s="37">
        <v>2017</v>
      </c>
    </row>
    <row r="339" spans="1:14" x14ac:dyDescent="0.25">
      <c r="A339" s="23" t="str">
        <f>'Olieforbrug, TJ'!A339</f>
        <v>Januar</v>
      </c>
      <c r="C339" s="16">
        <v>248807</v>
      </c>
      <c r="D339" s="16">
        <v>39692</v>
      </c>
      <c r="E339" s="16">
        <v>153536</v>
      </c>
      <c r="F339" s="16">
        <v>0</v>
      </c>
      <c r="G339" s="16">
        <f>I337-I339-Flybenzin!G339</f>
        <v>1638</v>
      </c>
      <c r="H339" s="16">
        <v>136791</v>
      </c>
      <c r="I339" s="16">
        <v>538400</v>
      </c>
      <c r="J339" s="15"/>
      <c r="K339" s="15"/>
      <c r="L339" s="14">
        <f t="shared" ref="L339:L344" si="95">H339*0.75*43.8/1000</f>
        <v>4493.5843499999992</v>
      </c>
      <c r="N339" s="23" t="str">
        <f>'Olieforbrug, TJ'!M339</f>
        <v>January</v>
      </c>
    </row>
    <row r="340" spans="1:14" x14ac:dyDescent="0.25">
      <c r="A340" s="23" t="str">
        <f>'Olieforbrug, TJ'!A340</f>
        <v>Februar</v>
      </c>
      <c r="C340" s="16">
        <v>228932</v>
      </c>
      <c r="D340" s="16">
        <v>53415</v>
      </c>
      <c r="E340" s="16">
        <v>145642</v>
      </c>
      <c r="F340" s="16">
        <v>0</v>
      </c>
      <c r="G340" s="16">
        <f>I339-I340-Flybenzin!G340</f>
        <v>-9889</v>
      </c>
      <c r="H340" s="16">
        <v>124659</v>
      </c>
      <c r="I340" s="16">
        <v>548103</v>
      </c>
      <c r="J340" s="15"/>
      <c r="K340" s="15"/>
      <c r="L340" s="14">
        <f t="shared" si="95"/>
        <v>4095.0481500000001</v>
      </c>
      <c r="N340" s="23" t="str">
        <f>'Olieforbrug, TJ'!M340</f>
        <v>February</v>
      </c>
    </row>
    <row r="341" spans="1:14" x14ac:dyDescent="0.25">
      <c r="A341" s="23" t="str">
        <f>'Olieforbrug, TJ'!A341</f>
        <v>Marts</v>
      </c>
      <c r="C341" s="16">
        <v>241313</v>
      </c>
      <c r="D341" s="16">
        <v>28197</v>
      </c>
      <c r="E341" s="16">
        <v>153067</v>
      </c>
      <c r="F341" s="16">
        <v>0</v>
      </c>
      <c r="G341" s="16">
        <f>I340-I341-Flybenzin!G341</f>
        <v>34781</v>
      </c>
      <c r="H341" s="16">
        <v>150444</v>
      </c>
      <c r="I341" s="16">
        <v>513305</v>
      </c>
      <c r="J341" s="15"/>
      <c r="K341" s="15"/>
      <c r="L341" s="14">
        <f t="shared" si="95"/>
        <v>4942.085399999999</v>
      </c>
      <c r="N341" s="23" t="str">
        <f>'Olieforbrug, TJ'!M341</f>
        <v>March</v>
      </c>
    </row>
    <row r="342" spans="1:14" x14ac:dyDescent="0.25">
      <c r="A342" s="23" t="str">
        <f>'Olieforbrug, TJ'!A342</f>
        <v>April</v>
      </c>
      <c r="C342" s="16">
        <v>226963</v>
      </c>
      <c r="D342" s="16">
        <v>33477</v>
      </c>
      <c r="E342" s="16">
        <v>145145</v>
      </c>
      <c r="F342" s="16">
        <v>0</v>
      </c>
      <c r="G342" s="16">
        <f>I341-I342-Flybenzin!G342</f>
        <v>26877</v>
      </c>
      <c r="H342" s="16">
        <v>141106</v>
      </c>
      <c r="I342" s="16">
        <v>486375</v>
      </c>
      <c r="J342" s="15"/>
      <c r="K342" s="15"/>
      <c r="L342" s="14">
        <f t="shared" si="95"/>
        <v>4635.3320999999996</v>
      </c>
      <c r="N342" s="23" t="str">
        <f>'Olieforbrug, TJ'!M342</f>
        <v>April</v>
      </c>
    </row>
    <row r="343" spans="1:14" x14ac:dyDescent="0.25">
      <c r="A343" s="23" t="str">
        <f>'Olieforbrug, TJ'!A343</f>
        <v>Maj</v>
      </c>
      <c r="C343" s="16">
        <v>241386</v>
      </c>
      <c r="D343" s="16">
        <v>66980</v>
      </c>
      <c r="E343" s="16">
        <v>134329</v>
      </c>
      <c r="F343" s="16">
        <v>0</v>
      </c>
      <c r="G343" s="16">
        <f>I342-I343-Flybenzin!G343</f>
        <v>-1218</v>
      </c>
      <c r="H343" s="16">
        <v>172457</v>
      </c>
      <c r="I343" s="16">
        <v>487558</v>
      </c>
      <c r="J343" s="15"/>
      <c r="K343" s="15"/>
      <c r="L343" s="14">
        <f t="shared" si="95"/>
        <v>5665.2124499999991</v>
      </c>
      <c r="N343" s="23" t="str">
        <f>'Olieforbrug, TJ'!M343</f>
        <v>May</v>
      </c>
    </row>
    <row r="344" spans="1:14" x14ac:dyDescent="0.25">
      <c r="A344" s="23" t="str">
        <f>'Olieforbrug, TJ'!A344</f>
        <v>Juni</v>
      </c>
      <c r="C344" s="16">
        <v>222223</v>
      </c>
      <c r="D344" s="16">
        <v>89184</v>
      </c>
      <c r="E344" s="16">
        <v>137370</v>
      </c>
      <c r="F344" s="16">
        <v>0</v>
      </c>
      <c r="G344" s="16">
        <f>I343-I344-Flybenzin!G344</f>
        <v>-12905</v>
      </c>
      <c r="H344" s="16">
        <v>161613</v>
      </c>
      <c r="I344" s="16">
        <v>500375</v>
      </c>
      <c r="J344" s="15"/>
      <c r="K344" s="15"/>
      <c r="L344" s="14">
        <f t="shared" si="95"/>
        <v>5308.9870499999997</v>
      </c>
      <c r="N344" s="23" t="str">
        <f>'Olieforbrug, TJ'!M344</f>
        <v>June</v>
      </c>
    </row>
    <row r="345" spans="1:14" x14ac:dyDescent="0.25">
      <c r="A345" s="23" t="str">
        <f>'Olieforbrug, TJ'!A345</f>
        <v>Juli</v>
      </c>
      <c r="C345" s="16">
        <v>236422</v>
      </c>
      <c r="D345" s="16">
        <v>50945</v>
      </c>
      <c r="E345" s="16">
        <v>144560</v>
      </c>
      <c r="F345" s="16">
        <v>0</v>
      </c>
      <c r="G345" s="16">
        <f>I344-I345-Flybenzin!G345</f>
        <v>12815</v>
      </c>
      <c r="H345" s="16">
        <v>155709</v>
      </c>
      <c r="I345" s="16">
        <v>487545</v>
      </c>
      <c r="J345" s="15"/>
      <c r="K345" s="15"/>
      <c r="L345" s="14">
        <f t="shared" ref="L345" si="96">H345*0.75*43.8/1000</f>
        <v>5115.040649999999</v>
      </c>
      <c r="N345" s="23" t="str">
        <f>'Olieforbrug, TJ'!M345</f>
        <v>July</v>
      </c>
    </row>
    <row r="346" spans="1:14" x14ac:dyDescent="0.25">
      <c r="A346" s="23" t="str">
        <f>'Olieforbrug, TJ'!A346</f>
        <v>August</v>
      </c>
      <c r="C346" s="16">
        <v>239945</v>
      </c>
      <c r="D346" s="16">
        <v>58369</v>
      </c>
      <c r="E346" s="16">
        <v>125857</v>
      </c>
      <c r="F346" s="16">
        <v>0</v>
      </c>
      <c r="G346" s="16">
        <f>I345-I346-Flybenzin!G346</f>
        <v>-20537</v>
      </c>
      <c r="H346" s="16">
        <v>150465</v>
      </c>
      <c r="I346" s="16">
        <v>508067</v>
      </c>
      <c r="J346" s="15"/>
      <c r="K346" s="15"/>
      <c r="L346" s="14">
        <f t="shared" ref="L346" si="97">H346*0.75*43.8/1000</f>
        <v>4942.7752499999997</v>
      </c>
      <c r="N346" s="23" t="str">
        <f>'Olieforbrug, TJ'!M346</f>
        <v>August</v>
      </c>
    </row>
    <row r="347" spans="1:14" x14ac:dyDescent="0.25">
      <c r="A347" s="23" t="str">
        <f>'Olieforbrug, TJ'!A347</f>
        <v>September</v>
      </c>
      <c r="C347" s="16">
        <v>178897</v>
      </c>
      <c r="D347" s="16">
        <v>41798</v>
      </c>
      <c r="E347" s="16">
        <v>109077</v>
      </c>
      <c r="F347" s="16">
        <v>0</v>
      </c>
      <c r="G347" s="16">
        <f>I346-I347-Flybenzin!G347</f>
        <v>35781</v>
      </c>
      <c r="H347" s="16">
        <v>148679</v>
      </c>
      <c r="I347" s="16">
        <v>472300</v>
      </c>
      <c r="J347" s="15"/>
      <c r="K347" s="15"/>
      <c r="L347" s="14">
        <f t="shared" ref="L347" si="98">H347*0.75*43.8/1000</f>
        <v>4884.1051499999994</v>
      </c>
      <c r="N347" s="23" t="str">
        <f>'Olieforbrug, TJ'!M347</f>
        <v>September</v>
      </c>
    </row>
    <row r="348" spans="1:14" x14ac:dyDescent="0.25">
      <c r="A348" s="23" t="str">
        <f>'Olieforbrug, TJ'!A348</f>
        <v>Oktober</v>
      </c>
      <c r="C348" s="16">
        <v>211474</v>
      </c>
      <c r="D348" s="16">
        <v>54326</v>
      </c>
      <c r="E348" s="16">
        <v>135390</v>
      </c>
      <c r="F348" s="16">
        <v>0</v>
      </c>
      <c r="G348" s="16">
        <f>I347-I348-Flybenzin!G348</f>
        <v>24469</v>
      </c>
      <c r="H348" s="16">
        <v>155072</v>
      </c>
      <c r="I348" s="16">
        <v>447769</v>
      </c>
      <c r="J348" s="15"/>
      <c r="K348" s="15"/>
      <c r="L348" s="14">
        <f t="shared" ref="L348" si="99">H348*0.75*43.8/1000</f>
        <v>5094.1151999999993</v>
      </c>
      <c r="N348" s="23" t="str">
        <f>'Olieforbrug, TJ'!M348</f>
        <v>October</v>
      </c>
    </row>
    <row r="349" spans="1:14" x14ac:dyDescent="0.25">
      <c r="A349" s="23" t="str">
        <f>'Olieforbrug, TJ'!A349</f>
        <v>November</v>
      </c>
      <c r="C349" s="16">
        <v>245421</v>
      </c>
      <c r="D349" s="16">
        <v>48897</v>
      </c>
      <c r="E349" s="16">
        <v>135687</v>
      </c>
      <c r="F349" s="16">
        <v>0</v>
      </c>
      <c r="G349" s="16">
        <f>I348-I349-Flybenzin!G349</f>
        <v>-7257</v>
      </c>
      <c r="H349" s="16">
        <v>149482</v>
      </c>
      <c r="I349" s="16">
        <v>455026</v>
      </c>
      <c r="J349" s="15"/>
      <c r="K349" s="15"/>
      <c r="L349" s="14">
        <f t="shared" ref="L349" si="100">H349*0.75*43.8/1000</f>
        <v>4910.4836999999989</v>
      </c>
      <c r="N349" s="23" t="str">
        <f>'Olieforbrug, TJ'!M349</f>
        <v>November</v>
      </c>
    </row>
    <row r="350" spans="1:14" ht="13" thickBot="1" x14ac:dyDescent="0.3">
      <c r="A350" s="41" t="str">
        <f>'Olieforbrug, TJ'!A350</f>
        <v>December</v>
      </c>
      <c r="C350" s="42">
        <v>256501</v>
      </c>
      <c r="D350" s="42">
        <v>46944</v>
      </c>
      <c r="E350" s="42">
        <v>110248</v>
      </c>
      <c r="F350" s="42">
        <v>0</v>
      </c>
      <c r="G350" s="42">
        <f>I349-I350-Flybenzin!G350</f>
        <v>-49870</v>
      </c>
      <c r="H350" s="42">
        <v>142569</v>
      </c>
      <c r="I350" s="42">
        <v>504896</v>
      </c>
      <c r="J350" s="2"/>
      <c r="K350" s="2"/>
      <c r="L350" s="54">
        <f t="shared" ref="L350" si="101">H350*0.75*43.8/1000</f>
        <v>4683.3916499999996</v>
      </c>
      <c r="N350" s="43" t="str">
        <f>'Olieforbrug, TJ'!M350</f>
        <v>December</v>
      </c>
    </row>
    <row r="351" spans="1:14" ht="13" x14ac:dyDescent="0.3">
      <c r="A351" s="37">
        <v>2018</v>
      </c>
      <c r="B351" s="15"/>
      <c r="C351" s="16"/>
      <c r="D351" s="16"/>
      <c r="E351" s="16"/>
      <c r="F351" s="16"/>
      <c r="G351" s="16"/>
      <c r="H351" s="16"/>
      <c r="I351" s="16"/>
      <c r="J351" s="15"/>
      <c r="K351" s="15"/>
      <c r="L351" s="14"/>
      <c r="M351" s="3"/>
      <c r="N351" s="37">
        <v>2018</v>
      </c>
    </row>
    <row r="352" spans="1:14" x14ac:dyDescent="0.25">
      <c r="A352" s="23" t="str">
        <f>'Olieforbrug, TJ'!A352</f>
        <v>Januar</v>
      </c>
      <c r="C352" s="16">
        <v>257460</v>
      </c>
      <c r="D352" s="16">
        <v>60563</v>
      </c>
      <c r="E352" s="16">
        <v>161692</v>
      </c>
      <c r="F352" s="16">
        <v>0</v>
      </c>
      <c r="G352" s="16">
        <f>I350-I352-Flybenzin!G352</f>
        <v>-14330</v>
      </c>
      <c r="H352" s="16">
        <v>140312</v>
      </c>
      <c r="I352" s="16">
        <v>519226</v>
      </c>
      <c r="J352" s="15"/>
      <c r="K352" s="15"/>
      <c r="L352" s="14">
        <f t="shared" ref="L352" si="102">H352*0.75*43.8/1000</f>
        <v>4609.2491999999993</v>
      </c>
      <c r="N352" s="23" t="str">
        <f>'Olieforbrug, TJ'!M352</f>
        <v>January</v>
      </c>
    </row>
    <row r="353" spans="1:14" x14ac:dyDescent="0.25">
      <c r="A353" s="23" t="str">
        <f>'Olieforbrug, TJ'!A353</f>
        <v>Februar</v>
      </c>
      <c r="C353" s="16">
        <v>222953</v>
      </c>
      <c r="D353" s="16">
        <v>40568</v>
      </c>
      <c r="E353" s="16">
        <v>130286</v>
      </c>
      <c r="F353" s="16">
        <v>0</v>
      </c>
      <c r="G353" s="16">
        <f>I352-I353-Flybenzin!G353</f>
        <v>-887</v>
      </c>
      <c r="H353" s="16">
        <v>129046</v>
      </c>
      <c r="I353" s="16">
        <v>521552</v>
      </c>
      <c r="J353" s="15"/>
      <c r="K353" s="15"/>
      <c r="L353" s="14">
        <f t="shared" ref="L353" si="103">H353*0.75*43.8/1000</f>
        <v>4239.1610999999994</v>
      </c>
      <c r="N353" s="23" t="str">
        <f>'Olieforbrug, TJ'!M353</f>
        <v>February</v>
      </c>
    </row>
    <row r="354" spans="1:14" x14ac:dyDescent="0.25">
      <c r="A354" s="23" t="str">
        <f>'Olieforbrug, TJ'!A354</f>
        <v>Marts</v>
      </c>
      <c r="C354" s="16">
        <v>229762</v>
      </c>
      <c r="D354" s="16">
        <v>42112</v>
      </c>
      <c r="E354" s="16">
        <v>115077</v>
      </c>
      <c r="F354" s="16">
        <v>0</v>
      </c>
      <c r="G354" s="16">
        <f>I353-I354-Flybenzin!G354</f>
        <v>-17923</v>
      </c>
      <c r="H354" s="16">
        <v>138208</v>
      </c>
      <c r="I354" s="16">
        <v>539411</v>
      </c>
      <c r="J354" s="15"/>
      <c r="K354" s="15"/>
      <c r="L354" s="14">
        <f t="shared" ref="L354:L359" si="104">H354*0.75*43.8/1000</f>
        <v>4540.1327999999994</v>
      </c>
      <c r="N354" s="23" t="str">
        <f>'Olieforbrug, TJ'!M354</f>
        <v>March</v>
      </c>
    </row>
    <row r="355" spans="1:14" x14ac:dyDescent="0.25">
      <c r="A355" s="23" t="str">
        <f>'Olieforbrug, TJ'!A355</f>
        <v>April</v>
      </c>
      <c r="C355" s="16">
        <v>215894</v>
      </c>
      <c r="D355" s="16">
        <v>65639</v>
      </c>
      <c r="E355" s="16">
        <v>136965</v>
      </c>
      <c r="F355" s="16">
        <v>0</v>
      </c>
      <c r="G355" s="16">
        <f>I354-I355-Flybenzin!G355</f>
        <v>2288</v>
      </c>
      <c r="H355" s="16">
        <v>147049</v>
      </c>
      <c r="I355" s="16">
        <v>537015</v>
      </c>
      <c r="J355" s="15"/>
      <c r="K355" s="15"/>
      <c r="L355" s="14">
        <f t="shared" si="104"/>
        <v>4830.5596499999992</v>
      </c>
      <c r="N355" s="23" t="str">
        <f>'Olieforbrug, TJ'!M355</f>
        <v>April</v>
      </c>
    </row>
    <row r="356" spans="1:14" x14ac:dyDescent="0.25">
      <c r="A356" s="23" t="str">
        <f>'Olieforbrug, TJ'!A356</f>
        <v>Maj</v>
      </c>
      <c r="C356" s="16">
        <v>215894</v>
      </c>
      <c r="D356" s="16">
        <v>67082</v>
      </c>
      <c r="E356" s="16">
        <v>136965</v>
      </c>
      <c r="F356" s="16">
        <v>0</v>
      </c>
      <c r="G356" s="16">
        <f>I355-I356-Flybenzin!G356</f>
        <v>0</v>
      </c>
      <c r="H356" s="16">
        <v>147049</v>
      </c>
      <c r="I356" s="16">
        <v>537015</v>
      </c>
      <c r="J356" s="15"/>
      <c r="K356" s="15"/>
      <c r="L356" s="14">
        <f t="shared" si="104"/>
        <v>4830.5596499999992</v>
      </c>
      <c r="N356" s="23" t="str">
        <f>'Olieforbrug, TJ'!M356</f>
        <v>May</v>
      </c>
    </row>
    <row r="357" spans="1:14" x14ac:dyDescent="0.25">
      <c r="A357" s="23" t="str">
        <f>'Olieforbrug, TJ'!A357</f>
        <v>Juni</v>
      </c>
      <c r="C357" s="16">
        <v>224170</v>
      </c>
      <c r="D357" s="16">
        <v>58363</v>
      </c>
      <c r="E357" s="16">
        <v>142517</v>
      </c>
      <c r="F357" s="16">
        <v>0</v>
      </c>
      <c r="G357" s="16">
        <f>I356-I357-Flybenzin!G357</f>
        <v>51749</v>
      </c>
      <c r="H357" s="16">
        <v>154830</v>
      </c>
      <c r="I357" s="16">
        <v>484949</v>
      </c>
      <c r="J357" s="15"/>
      <c r="K357" s="15"/>
      <c r="L357" s="14">
        <f t="shared" si="104"/>
        <v>5086.1655000000001</v>
      </c>
      <c r="N357" s="23" t="str">
        <f>'Olieforbrug, TJ'!M357</f>
        <v>June</v>
      </c>
    </row>
    <row r="358" spans="1:14" x14ac:dyDescent="0.25">
      <c r="A358" s="23" t="str">
        <f>'Olieforbrug, TJ'!A358</f>
        <v>Juli</v>
      </c>
      <c r="C358" s="16">
        <v>222165</v>
      </c>
      <c r="D358" s="16">
        <v>66897</v>
      </c>
      <c r="E358" s="16">
        <v>129709</v>
      </c>
      <c r="F358" s="16">
        <v>0</v>
      </c>
      <c r="G358" s="16">
        <f>I357-I358-Flybenzin!G358</f>
        <v>-7582</v>
      </c>
      <c r="H358" s="16">
        <v>152547</v>
      </c>
      <c r="I358" s="16">
        <v>492376</v>
      </c>
      <c r="J358" s="15"/>
      <c r="K358" s="15"/>
      <c r="L358" s="14">
        <f t="shared" si="104"/>
        <v>5011.1689499999993</v>
      </c>
      <c r="N358" s="23" t="str">
        <f>'Olieforbrug, TJ'!M358</f>
        <v>July</v>
      </c>
    </row>
    <row r="359" spans="1:14" x14ac:dyDescent="0.25">
      <c r="A359" s="23" t="str">
        <f>'Olieforbrug, TJ'!A359</f>
        <v>August</v>
      </c>
      <c r="C359" s="16">
        <v>236395</v>
      </c>
      <c r="D359" s="16">
        <v>76449</v>
      </c>
      <c r="E359" s="16">
        <v>102649</v>
      </c>
      <c r="F359" s="16">
        <v>0</v>
      </c>
      <c r="G359" s="16">
        <f>I358-I359-Flybenzin!G359</f>
        <v>-48273</v>
      </c>
      <c r="H359" s="16">
        <v>162252</v>
      </c>
      <c r="I359" s="16">
        <v>540567</v>
      </c>
      <c r="J359" s="15"/>
      <c r="K359" s="15"/>
      <c r="L359" s="14">
        <f t="shared" si="104"/>
        <v>5329.9781999999996</v>
      </c>
      <c r="N359" s="23" t="str">
        <f>'Olieforbrug, TJ'!M359</f>
        <v>August</v>
      </c>
    </row>
    <row r="360" spans="1:14" x14ac:dyDescent="0.25">
      <c r="A360" s="23" t="str">
        <f>'Olieforbrug, TJ'!A360</f>
        <v>September</v>
      </c>
      <c r="C360" s="16">
        <v>162876</v>
      </c>
      <c r="D360" s="16">
        <v>55734</v>
      </c>
      <c r="E360" s="16">
        <v>121574</v>
      </c>
      <c r="F360" s="16">
        <v>0</v>
      </c>
      <c r="G360" s="16">
        <f>I359-I360-Flybenzin!G360</f>
        <v>50332</v>
      </c>
      <c r="H360" s="16">
        <v>146305</v>
      </c>
      <c r="I360" s="16">
        <v>490936</v>
      </c>
      <c r="J360" s="15"/>
      <c r="K360" s="15"/>
      <c r="L360" s="14">
        <f t="shared" ref="L360" si="105">H360*0.75*43.8/1000</f>
        <v>4806.1192499999997</v>
      </c>
      <c r="N360" s="23" t="str">
        <f>'Olieforbrug, TJ'!M360</f>
        <v>September</v>
      </c>
    </row>
    <row r="361" spans="1:14" x14ac:dyDescent="0.25">
      <c r="A361" s="23" t="str">
        <f>'Olieforbrug, TJ'!A361</f>
        <v>Oktober</v>
      </c>
      <c r="C361" s="16">
        <v>188507</v>
      </c>
      <c r="D361" s="16">
        <v>66725</v>
      </c>
      <c r="E361" s="16">
        <v>85528</v>
      </c>
      <c r="F361" s="16">
        <v>0</v>
      </c>
      <c r="G361" s="16">
        <f>I360-I361-Flybenzin!G361</f>
        <v>-12222</v>
      </c>
      <c r="H361" s="16">
        <v>156530</v>
      </c>
      <c r="I361" s="16">
        <v>503078</v>
      </c>
      <c r="J361" s="15"/>
      <c r="K361" s="15"/>
      <c r="L361" s="14">
        <f t="shared" ref="L361" si="106">H361*0.75*43.8/1000</f>
        <v>5142.0105000000003</v>
      </c>
      <c r="N361" s="23" t="str">
        <f>'Olieforbrug, TJ'!M361</f>
        <v>October</v>
      </c>
    </row>
    <row r="362" spans="1:14" x14ac:dyDescent="0.25">
      <c r="A362" s="23" t="str">
        <f>'Olieforbrug, TJ'!A362</f>
        <v>November</v>
      </c>
      <c r="C362" s="16">
        <v>245821</v>
      </c>
      <c r="D362" s="16">
        <v>46655</v>
      </c>
      <c r="E362" s="16">
        <v>158977</v>
      </c>
      <c r="F362" s="16">
        <v>0</v>
      </c>
      <c r="G362" s="16">
        <f>I361-I362-Flybenzin!G362</f>
        <v>16303</v>
      </c>
      <c r="H362" s="16">
        <v>149451</v>
      </c>
      <c r="I362" s="16">
        <v>486663</v>
      </c>
      <c r="J362" s="15"/>
      <c r="K362" s="15"/>
      <c r="L362" s="14">
        <f t="shared" ref="L362" si="107">H362*0.75*43.8/1000</f>
        <v>4909.4653499999995</v>
      </c>
      <c r="N362" s="23" t="str">
        <f>'Olieforbrug, TJ'!M362</f>
        <v>November</v>
      </c>
    </row>
    <row r="363" spans="1:14" ht="13" thickBot="1" x14ac:dyDescent="0.3">
      <c r="A363" s="41" t="str">
        <f>'Olieforbrug, TJ'!A363</f>
        <v>December</v>
      </c>
      <c r="C363" s="42">
        <v>255480</v>
      </c>
      <c r="D363" s="42">
        <v>41188</v>
      </c>
      <c r="E363" s="42">
        <v>174286</v>
      </c>
      <c r="F363" s="42">
        <v>0</v>
      </c>
      <c r="G363" s="42">
        <f>I362-I363-Flybenzin!G363</f>
        <v>23296</v>
      </c>
      <c r="H363" s="42">
        <v>144232</v>
      </c>
      <c r="I363" s="42">
        <v>463366</v>
      </c>
      <c r="J363" s="2"/>
      <c r="K363" s="2"/>
      <c r="L363" s="54">
        <f t="shared" ref="L363" si="108">H363*0.75*43.8/1000</f>
        <v>4738.0211999999992</v>
      </c>
      <c r="N363" s="43" t="str">
        <f>'Olieforbrug, TJ'!M363</f>
        <v>December</v>
      </c>
    </row>
    <row r="364" spans="1:14" ht="13" x14ac:dyDescent="0.3">
      <c r="A364" s="37">
        <v>2019</v>
      </c>
      <c r="B364" s="15"/>
      <c r="C364" s="16"/>
      <c r="D364" s="16"/>
      <c r="E364" s="16"/>
      <c r="F364" s="16"/>
      <c r="G364" s="16"/>
      <c r="H364" s="16"/>
      <c r="I364" s="16"/>
      <c r="J364" s="15"/>
      <c r="K364" s="15"/>
      <c r="L364" s="14"/>
      <c r="M364" s="3"/>
      <c r="N364" s="37">
        <v>2019</v>
      </c>
    </row>
    <row r="365" spans="1:14" x14ac:dyDescent="0.25">
      <c r="A365" s="23" t="str">
        <f>'Olieforbrug, TJ'!A365</f>
        <v>Januar</v>
      </c>
      <c r="C365" s="16">
        <v>248957</v>
      </c>
      <c r="D365" s="16">
        <v>69618</v>
      </c>
      <c r="E365" s="16">
        <v>102275</v>
      </c>
      <c r="F365" s="16">
        <v>0</v>
      </c>
      <c r="G365" s="16">
        <f>I363-I365-Flybenzin!G365</f>
        <v>-79457</v>
      </c>
      <c r="H365" s="16">
        <v>140958</v>
      </c>
      <c r="I365" s="16">
        <v>542748</v>
      </c>
      <c r="J365" s="15"/>
      <c r="K365" s="15"/>
      <c r="L365" s="14">
        <f t="shared" ref="L365" si="109">H365*0.75*43.8/1000</f>
        <v>4630.4703</v>
      </c>
      <c r="N365" s="23" t="str">
        <f>'Olieforbrug, TJ'!M365</f>
        <v>January</v>
      </c>
    </row>
    <row r="366" spans="1:14" x14ac:dyDescent="0.25">
      <c r="A366" s="23" t="str">
        <f>'Olieforbrug, TJ'!A366</f>
        <v>Februar</v>
      </c>
      <c r="C366" s="16">
        <v>233497</v>
      </c>
      <c r="D366" s="16">
        <v>38743</v>
      </c>
      <c r="E366" s="16">
        <v>130542</v>
      </c>
      <c r="F366" s="16">
        <v>0</v>
      </c>
      <c r="G366" s="16">
        <f>I365-I366-Flybenzin!G366</f>
        <v>-16621</v>
      </c>
      <c r="H366" s="16">
        <v>123518</v>
      </c>
      <c r="I366" s="16">
        <v>559365</v>
      </c>
      <c r="J366" s="15"/>
      <c r="K366" s="15"/>
      <c r="L366" s="14">
        <f t="shared" ref="L366" si="110">H366*0.75*43.8/1000</f>
        <v>4057.5663</v>
      </c>
      <c r="N366" s="23" t="str">
        <f>'Olieforbrug, TJ'!M366</f>
        <v>February</v>
      </c>
    </row>
    <row r="367" spans="1:14" x14ac:dyDescent="0.25">
      <c r="A367" s="23" t="str">
        <f>'Olieforbrug, TJ'!A367</f>
        <v>Marts</v>
      </c>
      <c r="C367" s="16">
        <v>229670</v>
      </c>
      <c r="D367" s="16">
        <v>65260</v>
      </c>
      <c r="E367" s="16">
        <v>160705</v>
      </c>
      <c r="F367" s="16">
        <v>0</v>
      </c>
      <c r="G367" s="16">
        <f>I366-I367-Flybenzin!G367</f>
        <v>11453</v>
      </c>
      <c r="H367" s="16">
        <v>145932</v>
      </c>
      <c r="I367" s="16">
        <v>547888</v>
      </c>
      <c r="J367" s="15"/>
      <c r="K367" s="15"/>
      <c r="L367" s="14">
        <f t="shared" ref="L367" si="111">H367*0.75*43.8/1000</f>
        <v>4793.8661999999995</v>
      </c>
      <c r="N367" s="23" t="str">
        <f>'Olieforbrug, TJ'!M367</f>
        <v>March</v>
      </c>
    </row>
    <row r="368" spans="1:14" x14ac:dyDescent="0.25">
      <c r="A368" s="23" t="str">
        <f>'Olieforbrug, TJ'!A368</f>
        <v>April</v>
      </c>
      <c r="C368" s="16">
        <v>237777</v>
      </c>
      <c r="D368" s="16">
        <v>41391</v>
      </c>
      <c r="E368" s="16">
        <v>150544</v>
      </c>
      <c r="F368" s="16">
        <v>0</v>
      </c>
      <c r="G368" s="16">
        <f>I367-I368-Flybenzin!G368</f>
        <v>28825</v>
      </c>
      <c r="H368" s="16">
        <v>154449</v>
      </c>
      <c r="I368" s="16">
        <v>518789</v>
      </c>
      <c r="J368" s="15"/>
      <c r="K368" s="15"/>
      <c r="L368" s="14">
        <f t="shared" ref="L368" si="112">H368*0.75*43.8/1000</f>
        <v>5073.6496499999994</v>
      </c>
      <c r="N368" s="23" t="str">
        <f>'Olieforbrug, TJ'!M368</f>
        <v>April</v>
      </c>
    </row>
    <row r="369" spans="1:14" x14ac:dyDescent="0.25">
      <c r="A369" s="23" t="str">
        <f>'Olieforbrug, TJ'!A369</f>
        <v>Maj</v>
      </c>
      <c r="C369" s="16">
        <v>234678</v>
      </c>
      <c r="D369" s="16">
        <v>41970</v>
      </c>
      <c r="E369" s="16">
        <v>171459</v>
      </c>
      <c r="F369" s="16">
        <v>0</v>
      </c>
      <c r="G369" s="16">
        <f>I368-I369-Flybenzin!G369</f>
        <v>59788</v>
      </c>
      <c r="H369" s="16">
        <v>164712</v>
      </c>
      <c r="I369" s="16">
        <v>458698</v>
      </c>
      <c r="J369" s="15"/>
      <c r="K369" s="15"/>
      <c r="L369" s="14">
        <f t="shared" ref="L369" si="113">H369*0.75*43.8/1000</f>
        <v>5410.7891999999993</v>
      </c>
      <c r="N369" s="23" t="str">
        <f>'Olieforbrug, TJ'!M369</f>
        <v>May</v>
      </c>
    </row>
    <row r="370" spans="1:14" x14ac:dyDescent="0.25">
      <c r="A370" s="23" t="str">
        <f>'Olieforbrug, TJ'!A370</f>
        <v>Juni</v>
      </c>
      <c r="C370" s="16">
        <v>207872</v>
      </c>
      <c r="D370" s="16">
        <v>78516</v>
      </c>
      <c r="E370" s="16">
        <v>140794</v>
      </c>
      <c r="F370" s="16">
        <v>0</v>
      </c>
      <c r="G370" s="16">
        <f>I369-I370-Flybenzin!G370</f>
        <v>7925</v>
      </c>
      <c r="H370" s="16">
        <v>154857</v>
      </c>
      <c r="I370" s="16">
        <v>451601</v>
      </c>
      <c r="J370" s="15"/>
      <c r="K370" s="15"/>
      <c r="L370" s="14">
        <f t="shared" ref="L370:L375" si="114">H370*0.75*43.8/1000</f>
        <v>5087.0524499999992</v>
      </c>
      <c r="N370" s="23" t="str">
        <f>'Olieforbrug, TJ'!M370</f>
        <v>June</v>
      </c>
    </row>
    <row r="371" spans="1:14" x14ac:dyDescent="0.25">
      <c r="A371" s="23" t="str">
        <f>'Olieforbrug, TJ'!A371</f>
        <v>Juli</v>
      </c>
      <c r="C371" s="16">
        <v>243173</v>
      </c>
      <c r="D371" s="16">
        <v>50596</v>
      </c>
      <c r="E371" s="16">
        <v>153708</v>
      </c>
      <c r="F371" s="16">
        <v>0</v>
      </c>
      <c r="G371" s="16">
        <f>I370-I371-Flybenzin!G371</f>
        <v>17371</v>
      </c>
      <c r="H371" s="16">
        <v>156683</v>
      </c>
      <c r="I371" s="16">
        <v>434010</v>
      </c>
      <c r="J371" s="15"/>
      <c r="K371" s="15"/>
      <c r="L371" s="14">
        <f t="shared" si="114"/>
        <v>5147.0365499999998</v>
      </c>
      <c r="N371" s="23" t="str">
        <f>'Olieforbrug, TJ'!M371</f>
        <v>July</v>
      </c>
    </row>
    <row r="372" spans="1:14" x14ac:dyDescent="0.25">
      <c r="A372" s="23" t="str">
        <f>'Olieforbrug, TJ'!A372</f>
        <v>August</v>
      </c>
      <c r="C372" s="16">
        <v>229457</v>
      </c>
      <c r="D372" s="16">
        <v>67648</v>
      </c>
      <c r="E372" s="16">
        <v>121224</v>
      </c>
      <c r="F372" s="16">
        <v>0</v>
      </c>
      <c r="G372" s="16">
        <f>I371-I372-Flybenzin!G372</f>
        <v>-18615</v>
      </c>
      <c r="H372" s="16">
        <v>158750</v>
      </c>
      <c r="I372" s="16">
        <v>452413</v>
      </c>
      <c r="J372" s="15"/>
      <c r="K372" s="15"/>
      <c r="L372" s="14">
        <f t="shared" si="114"/>
        <v>5214.9375</v>
      </c>
      <c r="N372" s="23" t="str">
        <f>'Olieforbrug, TJ'!M372</f>
        <v>August</v>
      </c>
    </row>
    <row r="373" spans="1:14" x14ac:dyDescent="0.25">
      <c r="A373" s="23" t="str">
        <f>'Olieforbrug, TJ'!A373</f>
        <v>September</v>
      </c>
      <c r="C373" s="16">
        <v>172258</v>
      </c>
      <c r="D373" s="16">
        <v>66706</v>
      </c>
      <c r="E373" s="16">
        <v>109390</v>
      </c>
      <c r="F373" s="16">
        <v>0</v>
      </c>
      <c r="G373" s="16">
        <f>I372-I373-Flybenzin!G373</f>
        <v>23210</v>
      </c>
      <c r="H373" s="16">
        <v>151681</v>
      </c>
      <c r="I373" s="16">
        <v>429050</v>
      </c>
      <c r="J373" s="15"/>
      <c r="K373" s="15"/>
      <c r="L373" s="14">
        <f t="shared" si="114"/>
        <v>4982.7208499999997</v>
      </c>
      <c r="N373" s="23" t="str">
        <f>'Olieforbrug, TJ'!M373</f>
        <v>September</v>
      </c>
    </row>
    <row r="374" spans="1:14" x14ac:dyDescent="0.25">
      <c r="A374" s="23" t="str">
        <f>'Olieforbrug, TJ'!A374</f>
        <v>Oktober</v>
      </c>
      <c r="C374" s="16">
        <v>231092</v>
      </c>
      <c r="D374" s="16">
        <v>71651</v>
      </c>
      <c r="E374" s="16">
        <v>140107</v>
      </c>
      <c r="F374" s="16">
        <v>0</v>
      </c>
      <c r="G374" s="16">
        <f>I373-I374-Flybenzin!G374</f>
        <v>-8007</v>
      </c>
      <c r="H374" s="16">
        <v>153329</v>
      </c>
      <c r="I374" s="16">
        <v>436920</v>
      </c>
      <c r="J374" s="15"/>
      <c r="K374" s="15"/>
      <c r="L374" s="14">
        <f t="shared" si="114"/>
        <v>5036.857649999999</v>
      </c>
      <c r="N374" s="23" t="str">
        <f>'Olieforbrug, TJ'!M374</f>
        <v>October</v>
      </c>
    </row>
    <row r="375" spans="1:14" x14ac:dyDescent="0.25">
      <c r="A375" s="23" t="str">
        <f>'Olieforbrug, TJ'!A375</f>
        <v>November</v>
      </c>
      <c r="C375" s="16">
        <v>254658</v>
      </c>
      <c r="D375" s="16">
        <v>45507</v>
      </c>
      <c r="E375" s="16">
        <v>144065</v>
      </c>
      <c r="F375" s="16">
        <v>0</v>
      </c>
      <c r="G375" s="16">
        <f>I374-I375-Flybenzin!G375</f>
        <v>-13134</v>
      </c>
      <c r="H375" s="16">
        <v>142943</v>
      </c>
      <c r="I375" s="16">
        <v>449957</v>
      </c>
      <c r="J375" s="15"/>
      <c r="K375" s="15"/>
      <c r="L375" s="14">
        <f t="shared" si="114"/>
        <v>4695.6775499999994</v>
      </c>
      <c r="N375" s="23" t="str">
        <f>'Olieforbrug, TJ'!M375</f>
        <v>November</v>
      </c>
    </row>
    <row r="376" spans="1:14" ht="13" thickBot="1" x14ac:dyDescent="0.3">
      <c r="A376" s="41" t="str">
        <f>'Olieforbrug, TJ'!A376</f>
        <v>December</v>
      </c>
      <c r="C376" s="42">
        <v>262721</v>
      </c>
      <c r="D376" s="42">
        <v>70551</v>
      </c>
      <c r="E376" s="42">
        <v>182195</v>
      </c>
      <c r="F376" s="42">
        <v>0</v>
      </c>
      <c r="G376" s="42">
        <f>I375-I376-Flybenzin!G376</f>
        <v>-2720</v>
      </c>
      <c r="H376" s="42">
        <v>146147</v>
      </c>
      <c r="I376" s="42">
        <v>452610</v>
      </c>
      <c r="J376" s="2"/>
      <c r="K376" s="2"/>
      <c r="L376" s="54">
        <f t="shared" ref="L376" si="115">H376*0.75*43.8/1000</f>
        <v>4800.9289499999995</v>
      </c>
      <c r="N376" s="43" t="str">
        <f>'Olieforbrug, TJ'!M376</f>
        <v>December</v>
      </c>
    </row>
    <row r="377" spans="1:14" ht="13" x14ac:dyDescent="0.3">
      <c r="A377" s="37">
        <v>2020</v>
      </c>
      <c r="B377" s="15"/>
      <c r="C377" s="16"/>
      <c r="D377" s="16"/>
      <c r="E377" s="16"/>
      <c r="F377" s="16"/>
      <c r="G377" s="16"/>
      <c r="H377" s="16"/>
      <c r="I377" s="16"/>
      <c r="J377" s="15"/>
      <c r="K377" s="15"/>
      <c r="L377" s="14"/>
      <c r="M377" s="3"/>
      <c r="N377" s="37">
        <v>2020</v>
      </c>
    </row>
    <row r="378" spans="1:14" x14ac:dyDescent="0.25">
      <c r="A378" s="23" t="str">
        <f>'Olieforbrug, TJ'!A378</f>
        <v>Januar</v>
      </c>
      <c r="C378" s="16">
        <v>240640</v>
      </c>
      <c r="D378" s="16">
        <v>69254</v>
      </c>
      <c r="E378" s="16">
        <v>154348</v>
      </c>
      <c r="F378" s="16">
        <v>0</v>
      </c>
      <c r="G378" s="16">
        <f>I376-I378-Flybenzin!G378</f>
        <v>-11111</v>
      </c>
      <c r="H378" s="16">
        <v>143286</v>
      </c>
      <c r="I378" s="16">
        <v>463674</v>
      </c>
      <c r="J378" s="15"/>
      <c r="K378" s="15"/>
      <c r="L378" s="14">
        <f t="shared" ref="L378" si="116">H378*0.75*43.8/1000</f>
        <v>4706.9450999999999</v>
      </c>
      <c r="N378" s="23" t="str">
        <f>'Olieforbrug, TJ'!M378</f>
        <v>January</v>
      </c>
    </row>
    <row r="379" spans="1:14" x14ac:dyDescent="0.25">
      <c r="A379" s="23" t="str">
        <f>'Olieforbrug, TJ'!A379</f>
        <v>Februar</v>
      </c>
      <c r="C379" s="16">
        <v>209091</v>
      </c>
      <c r="D379" s="16">
        <v>71772</v>
      </c>
      <c r="E379" s="16">
        <v>143324</v>
      </c>
      <c r="F379" s="16">
        <v>0</v>
      </c>
      <c r="G379" s="16">
        <f>I378-I379-Flybenzin!G379</f>
        <v>-5941</v>
      </c>
      <c r="H379" s="16">
        <v>131285</v>
      </c>
      <c r="I379" s="16">
        <v>469428</v>
      </c>
      <c r="J379" s="15"/>
      <c r="K379" s="15"/>
      <c r="L379" s="14">
        <f t="shared" ref="L379" si="117">H379*0.75*43.8/1000</f>
        <v>4312.7122499999996</v>
      </c>
      <c r="N379" s="23" t="str">
        <f>'Olieforbrug, TJ'!M379</f>
        <v>February</v>
      </c>
    </row>
    <row r="380" spans="1:14" x14ac:dyDescent="0.25">
      <c r="A380" s="23" t="str">
        <f>'Olieforbrug, TJ'!A380</f>
        <v>Marts</v>
      </c>
      <c r="C380" s="16">
        <v>207857</v>
      </c>
      <c r="D380" s="16">
        <v>84910</v>
      </c>
      <c r="E380" s="16">
        <v>89116</v>
      </c>
      <c r="F380" s="16">
        <v>0</v>
      </c>
      <c r="G380" s="16">
        <f>I379-I380-Flybenzin!G380</f>
        <v>-83870</v>
      </c>
      <c r="H380" s="16">
        <v>117160</v>
      </c>
      <c r="I380" s="16">
        <v>554481</v>
      </c>
      <c r="J380" s="15"/>
      <c r="K380" s="15"/>
      <c r="L380" s="14">
        <f t="shared" ref="L380" si="118">H380*0.75*43.8/1000</f>
        <v>3848.7059999999997</v>
      </c>
      <c r="N380" s="23" t="str">
        <f>'Olieforbrug, TJ'!M380</f>
        <v>March</v>
      </c>
    </row>
    <row r="381" spans="1:14" x14ac:dyDescent="0.25">
      <c r="A381" s="23" t="str">
        <f>'Olieforbrug, TJ'!A381</f>
        <v>April</v>
      </c>
      <c r="C381" s="16">
        <v>202250</v>
      </c>
      <c r="D381" s="16">
        <v>40007</v>
      </c>
      <c r="E381" s="16">
        <v>163810</v>
      </c>
      <c r="F381" s="16">
        <v>0</v>
      </c>
      <c r="G381" s="16">
        <f>I380-I381-Flybenzin!G381</f>
        <v>34804</v>
      </c>
      <c r="H381" s="16">
        <v>114403</v>
      </c>
      <c r="I381" s="16">
        <v>519627</v>
      </c>
      <c r="J381" s="15"/>
      <c r="K381" s="15"/>
      <c r="L381" s="14">
        <f t="shared" ref="L381:L386" si="119">H381*0.75*43.8/1000</f>
        <v>3758.1385499999997</v>
      </c>
      <c r="N381" s="23" t="str">
        <f>'Olieforbrug, TJ'!M381</f>
        <v>April</v>
      </c>
    </row>
    <row r="382" spans="1:14" x14ac:dyDescent="0.25">
      <c r="A382" s="23" t="str">
        <f>'Olieforbrug, TJ'!A382</f>
        <v>Maj</v>
      </c>
      <c r="C382" s="16">
        <v>202442</v>
      </c>
      <c r="D382" s="16">
        <v>62463</v>
      </c>
      <c r="E382" s="16">
        <v>125575</v>
      </c>
      <c r="F382" s="16">
        <v>0</v>
      </c>
      <c r="G382" s="16">
        <f>I381-I382-Flybenzin!G382</f>
        <v>-5249</v>
      </c>
      <c r="H382" s="16">
        <v>131155</v>
      </c>
      <c r="I382" s="16">
        <v>524754</v>
      </c>
      <c r="J382" s="15"/>
      <c r="K382" s="15"/>
      <c r="L382" s="14">
        <f t="shared" si="119"/>
        <v>4308.44175</v>
      </c>
      <c r="N382" s="23" t="str">
        <f>'Olieforbrug, TJ'!M382</f>
        <v>May</v>
      </c>
    </row>
    <row r="383" spans="1:14" x14ac:dyDescent="0.25">
      <c r="A383" s="23" t="str">
        <f>'Olieforbrug, TJ'!A383</f>
        <v>Juni</v>
      </c>
      <c r="C383" s="16">
        <v>214450</v>
      </c>
      <c r="D383" s="16">
        <v>84070</v>
      </c>
      <c r="E383" s="16">
        <v>139245</v>
      </c>
      <c r="F383" s="16">
        <v>0</v>
      </c>
      <c r="G383" s="16">
        <f>I382-I383-Flybenzin!G383</f>
        <v>-9230</v>
      </c>
      <c r="H383" s="16">
        <v>150383</v>
      </c>
      <c r="I383" s="16">
        <v>533624</v>
      </c>
      <c r="J383" s="15"/>
      <c r="K383" s="15"/>
      <c r="L383" s="14">
        <f t="shared" si="119"/>
        <v>4940.0815499999999</v>
      </c>
      <c r="N383" s="23" t="str">
        <f>'Olieforbrug, TJ'!M383</f>
        <v>June</v>
      </c>
    </row>
    <row r="384" spans="1:14" x14ac:dyDescent="0.25">
      <c r="A384" s="23" t="str">
        <f>'Olieforbrug, TJ'!A384</f>
        <v>Juli</v>
      </c>
      <c r="C384" s="16">
        <v>229766</v>
      </c>
      <c r="D384" s="16">
        <v>52167</v>
      </c>
      <c r="E384" s="16">
        <v>129612</v>
      </c>
      <c r="F384" s="16">
        <v>0</v>
      </c>
      <c r="G384" s="16">
        <f>I383-I384-Flybenzin!G384</f>
        <v>11163</v>
      </c>
      <c r="H384" s="16">
        <v>164320</v>
      </c>
      <c r="I384" s="16">
        <v>522233</v>
      </c>
      <c r="J384" s="15"/>
      <c r="K384" s="15"/>
      <c r="L384" s="14">
        <f t="shared" si="119"/>
        <v>5397.9120000000003</v>
      </c>
      <c r="N384" s="23" t="str">
        <f>'Olieforbrug, TJ'!M384</f>
        <v>July</v>
      </c>
    </row>
    <row r="385" spans="1:14" x14ac:dyDescent="0.25">
      <c r="A385" s="23" t="str">
        <f>'Olieforbrug, TJ'!A385</f>
        <v>August</v>
      </c>
      <c r="C385" s="16">
        <v>208526</v>
      </c>
      <c r="D385" s="16">
        <v>59810</v>
      </c>
      <c r="E385" s="16">
        <v>99114</v>
      </c>
      <c r="F385" s="16">
        <v>0</v>
      </c>
      <c r="G385" s="16">
        <f>I384-I385-Flybenzin!G385</f>
        <v>-18151</v>
      </c>
      <c r="H385" s="16">
        <v>159089</v>
      </c>
      <c r="I385" s="16">
        <v>540170</v>
      </c>
      <c r="L385" s="14">
        <f t="shared" si="119"/>
        <v>5226.0736499999994</v>
      </c>
      <c r="N385" s="23" t="str">
        <f>'Olieforbrug, TJ'!M385</f>
        <v>August</v>
      </c>
    </row>
    <row r="386" spans="1:14" x14ac:dyDescent="0.25">
      <c r="A386" s="23" t="str">
        <f>'Olieforbrug, TJ'!A386</f>
        <v>September</v>
      </c>
      <c r="C386" s="16">
        <v>89242</v>
      </c>
      <c r="D386" s="16">
        <v>75737</v>
      </c>
      <c r="E386" s="16">
        <v>79710</v>
      </c>
      <c r="F386" s="16">
        <v>0</v>
      </c>
      <c r="G386" s="16">
        <f>I385-I386-Flybenzin!G386</f>
        <v>70264</v>
      </c>
      <c r="H386" s="16">
        <v>154913</v>
      </c>
      <c r="I386" s="16">
        <v>470197</v>
      </c>
      <c r="L386" s="14">
        <f t="shared" si="119"/>
        <v>5088.8920499999995</v>
      </c>
      <c r="N386" s="23" t="str">
        <f>'Olieforbrug, TJ'!M386</f>
        <v>September</v>
      </c>
    </row>
    <row r="387" spans="1:14" x14ac:dyDescent="0.25">
      <c r="A387" s="23" t="str">
        <f>'Olieforbrug, TJ'!A387</f>
        <v>Oktober</v>
      </c>
      <c r="C387" s="16">
        <v>250043</v>
      </c>
      <c r="D387" s="16">
        <v>56188</v>
      </c>
      <c r="E387" s="16">
        <v>117959</v>
      </c>
      <c r="F387" s="16">
        <v>0</v>
      </c>
      <c r="G387" s="16">
        <f>I386-I387-Flybenzin!G387</f>
        <v>-38552</v>
      </c>
      <c r="H387" s="16">
        <v>150058</v>
      </c>
      <c r="I387" s="16">
        <v>508666</v>
      </c>
      <c r="L387" s="14">
        <f t="shared" ref="L387" si="120">H387*0.75*43.8/1000</f>
        <v>4929.4052999999994</v>
      </c>
      <c r="N387" s="23" t="str">
        <f>'Olieforbrug, TJ'!M387</f>
        <v>October</v>
      </c>
    </row>
    <row r="388" spans="1:14" x14ac:dyDescent="0.25">
      <c r="A388" s="23" t="str">
        <f>'Olieforbrug, TJ'!A388</f>
        <v>November</v>
      </c>
      <c r="C388" s="16">
        <v>233619</v>
      </c>
      <c r="D388" s="16">
        <v>38144</v>
      </c>
      <c r="E388" s="16">
        <v>140593</v>
      </c>
      <c r="F388" s="16">
        <v>0</v>
      </c>
      <c r="G388" s="16">
        <f>I387-I388-Flybenzin!G388</f>
        <v>-436</v>
      </c>
      <c r="H388" s="16">
        <v>131228</v>
      </c>
      <c r="I388" s="16">
        <v>508972</v>
      </c>
      <c r="L388" s="14">
        <f t="shared" ref="L388:L389" si="121">H388*0.75*43.8/1000</f>
        <v>4310.8397999999997</v>
      </c>
      <c r="N388" s="23" t="str">
        <f>'Olieforbrug, TJ'!M388</f>
        <v>November</v>
      </c>
    </row>
    <row r="389" spans="1:14" ht="13" thickBot="1" x14ac:dyDescent="0.3">
      <c r="A389" s="41" t="str">
        <f>'Olieforbrug, TJ'!A389</f>
        <v>December</v>
      </c>
      <c r="C389" s="42">
        <v>239515</v>
      </c>
      <c r="D389" s="42">
        <v>58522</v>
      </c>
      <c r="E389" s="42">
        <v>132859</v>
      </c>
      <c r="F389" s="42">
        <v>0</v>
      </c>
      <c r="G389" s="42">
        <f>I388-I389-Flybenzin!G389</f>
        <v>-29661</v>
      </c>
      <c r="H389" s="42">
        <v>133369</v>
      </c>
      <c r="I389" s="42">
        <v>538591</v>
      </c>
      <c r="J389" s="2"/>
      <c r="K389" s="2"/>
      <c r="L389" s="54">
        <f t="shared" si="121"/>
        <v>4381.1716499999993</v>
      </c>
      <c r="N389" s="43" t="str">
        <f>'Olieforbrug, TJ'!M389</f>
        <v>December</v>
      </c>
    </row>
    <row r="390" spans="1:14" ht="13" x14ac:dyDescent="0.3">
      <c r="A390" s="37">
        <f>'Olieforbrug, TJ'!A390</f>
        <v>2021</v>
      </c>
      <c r="B390" s="15"/>
      <c r="C390" s="16"/>
      <c r="D390" s="16"/>
      <c r="E390" s="16"/>
      <c r="F390" s="16"/>
      <c r="G390" s="16"/>
      <c r="H390" s="16"/>
      <c r="I390" s="16"/>
      <c r="J390" s="15"/>
      <c r="K390" s="15"/>
      <c r="L390" s="14"/>
      <c r="M390" s="3"/>
      <c r="N390" s="37">
        <f>'Olieforbrug, TJ'!M390</f>
        <v>2021</v>
      </c>
    </row>
    <row r="391" spans="1:14" x14ac:dyDescent="0.25">
      <c r="A391" s="23" t="str">
        <f>'Olieforbrug, TJ'!A391</f>
        <v>Januar</v>
      </c>
      <c r="C391" s="16">
        <v>217327</v>
      </c>
      <c r="D391" s="16">
        <v>39228</v>
      </c>
      <c r="E391" s="16">
        <v>148962</v>
      </c>
      <c r="F391" s="16">
        <v>0</v>
      </c>
      <c r="G391" s="16">
        <f>I389-I391-Flybenzin!G391</f>
        <v>-3739</v>
      </c>
      <c r="H391" s="16">
        <v>102421</v>
      </c>
      <c r="I391" s="16">
        <v>542191</v>
      </c>
      <c r="J391" s="15"/>
      <c r="K391" s="15"/>
      <c r="L391" s="14">
        <f t="shared" ref="L391" si="122">H391*0.75*43.8/1000</f>
        <v>3364.5298499999994</v>
      </c>
      <c r="N391" s="23" t="str">
        <f>'Olieforbrug, TJ'!M391</f>
        <v>January</v>
      </c>
    </row>
    <row r="392" spans="1:14" x14ac:dyDescent="0.25">
      <c r="A392" s="23" t="str">
        <f>'Olieforbrug, TJ'!A392</f>
        <v>Februar</v>
      </c>
      <c r="C392" s="16">
        <v>214927</v>
      </c>
      <c r="D392" s="16">
        <v>46083</v>
      </c>
      <c r="E392" s="16">
        <v>132983</v>
      </c>
      <c r="F392" s="16">
        <v>0</v>
      </c>
      <c r="G392" s="16">
        <f>I391-I392-Flybenzin!G392</f>
        <v>-21331</v>
      </c>
      <c r="H392" s="16">
        <v>107142</v>
      </c>
      <c r="I392" s="16">
        <v>563167</v>
      </c>
      <c r="J392" s="15"/>
      <c r="K392" s="15"/>
      <c r="L392" s="14">
        <f t="shared" ref="L392" si="123">H392*0.75*43.8/1000</f>
        <v>3519.6146999999996</v>
      </c>
      <c r="N392" s="23" t="str">
        <f>'Olieforbrug, TJ'!M392</f>
        <v>February</v>
      </c>
    </row>
    <row r="393" spans="1:14" x14ac:dyDescent="0.25">
      <c r="A393" s="23" t="str">
        <f>'Olieforbrug, TJ'!A393</f>
        <v>Marts</v>
      </c>
      <c r="C393" s="16">
        <v>221857</v>
      </c>
      <c r="D393" s="16">
        <v>50118</v>
      </c>
      <c r="E393" s="16">
        <v>164719</v>
      </c>
      <c r="F393" s="16">
        <v>0</v>
      </c>
      <c r="G393" s="16">
        <f>I392-I393-Flybenzin!G393</f>
        <v>31203</v>
      </c>
      <c r="H393" s="16">
        <v>137767</v>
      </c>
      <c r="I393" s="16">
        <v>531964</v>
      </c>
      <c r="J393" s="15"/>
      <c r="K393" s="15"/>
      <c r="L393" s="14">
        <f t="shared" ref="L393" si="124">H393*0.75*43.8/1000</f>
        <v>4525.6459499999992</v>
      </c>
      <c r="N393" s="23" t="str">
        <f>'Olieforbrug, TJ'!M393</f>
        <v>March</v>
      </c>
    </row>
    <row r="394" spans="1:14" x14ac:dyDescent="0.25">
      <c r="A394" s="23" t="str">
        <f>'Olieforbrug, TJ'!A394</f>
        <v>April</v>
      </c>
      <c r="C394" s="16">
        <v>216624</v>
      </c>
      <c r="D394" s="16">
        <v>30139</v>
      </c>
      <c r="E394" s="16">
        <v>138790</v>
      </c>
      <c r="F394" s="16">
        <v>0</v>
      </c>
      <c r="G394" s="16">
        <f>I393-I394-Flybenzin!G394</f>
        <v>33615</v>
      </c>
      <c r="H394" s="16">
        <v>140447</v>
      </c>
      <c r="I394" s="16">
        <v>498349</v>
      </c>
      <c r="J394" s="15"/>
      <c r="K394" s="15"/>
      <c r="L394" s="14">
        <f t="shared" ref="L394" si="125">H394*0.75*43.8/1000</f>
        <v>4613.6839499999996</v>
      </c>
      <c r="N394" s="23" t="str">
        <f>'Olieforbrug, TJ'!M394</f>
        <v>April</v>
      </c>
    </row>
    <row r="395" spans="1:14" x14ac:dyDescent="0.25">
      <c r="A395" s="23" t="str">
        <f>'Olieforbrug, TJ'!A395</f>
        <v>Maj</v>
      </c>
      <c r="C395" s="16">
        <v>220684</v>
      </c>
      <c r="D395" s="16">
        <v>77156</v>
      </c>
      <c r="E395" s="16">
        <v>182615</v>
      </c>
      <c r="F395" s="16">
        <v>0</v>
      </c>
      <c r="G395" s="16">
        <f>I394-I395-Flybenzin!G395</f>
        <v>35337</v>
      </c>
      <c r="H395" s="16">
        <v>151135</v>
      </c>
      <c r="I395" s="16">
        <v>463012</v>
      </c>
      <c r="J395" s="15"/>
      <c r="K395" s="15"/>
      <c r="L395" s="14">
        <f t="shared" ref="L395" si="126">H395*0.75*43.8/1000</f>
        <v>4964.7847499999998</v>
      </c>
      <c r="N395" s="23" t="str">
        <f>'Olieforbrug, TJ'!M395</f>
        <v>May</v>
      </c>
    </row>
    <row r="396" spans="1:14" x14ac:dyDescent="0.25">
      <c r="A396" s="23" t="str">
        <f>'Olieforbrug, TJ'!A396</f>
        <v>Juni</v>
      </c>
      <c r="C396" s="16">
        <v>206387</v>
      </c>
      <c r="D396" s="16">
        <v>52152</v>
      </c>
      <c r="E396" s="16">
        <v>137227</v>
      </c>
      <c r="F396" s="16">
        <v>0</v>
      </c>
      <c r="G396" s="16">
        <f>I395-I396-Flybenzin!G396</f>
        <v>41143</v>
      </c>
      <c r="H396" s="16">
        <v>163457</v>
      </c>
      <c r="I396" s="16">
        <v>421869</v>
      </c>
      <c r="J396" s="15"/>
      <c r="K396" s="15"/>
      <c r="L396" s="14">
        <f t="shared" ref="L396" si="127">H396*0.75*43.8/1000</f>
        <v>5369.5624499999994</v>
      </c>
      <c r="N396" s="23" t="str">
        <f>'Olieforbrug, TJ'!M396</f>
        <v>June</v>
      </c>
    </row>
    <row r="397" spans="1:14" x14ac:dyDescent="0.25">
      <c r="A397" s="23" t="str">
        <f>'Olieforbrug, TJ'!A397</f>
        <v>Juli</v>
      </c>
      <c r="C397" s="16">
        <v>220423</v>
      </c>
      <c r="D397" s="16">
        <v>61077</v>
      </c>
      <c r="E397" s="16">
        <v>120251</v>
      </c>
      <c r="F397" s="16">
        <v>0</v>
      </c>
      <c r="G397" s="16">
        <f>I396-I397-Flybenzin!G397</f>
        <v>1170</v>
      </c>
      <c r="H397" s="16">
        <v>161874</v>
      </c>
      <c r="I397" s="16">
        <v>420699</v>
      </c>
      <c r="J397" s="15"/>
      <c r="K397" s="15"/>
      <c r="L397" s="14">
        <f t="shared" ref="L397" si="128">H397*0.75*43.8/1000</f>
        <v>5317.5608999999995</v>
      </c>
      <c r="N397" s="23" t="str">
        <f>'Olieforbrug, TJ'!M397</f>
        <v>July</v>
      </c>
    </row>
    <row r="398" spans="1:14" x14ac:dyDescent="0.25">
      <c r="A398" s="23" t="str">
        <f>'Olieforbrug, TJ'!A398</f>
        <v>August</v>
      </c>
      <c r="C398" s="16">
        <v>238710</v>
      </c>
      <c r="D398" s="16">
        <v>47925</v>
      </c>
      <c r="E398" s="16">
        <v>90549</v>
      </c>
      <c r="F398" s="16">
        <v>0</v>
      </c>
      <c r="G398" s="16">
        <f>I397-I398-Flybenzin!G398</f>
        <v>-37778</v>
      </c>
      <c r="H398" s="16">
        <v>159151</v>
      </c>
      <c r="I398" s="16">
        <v>458477</v>
      </c>
      <c r="J398" s="15"/>
      <c r="K398" s="15"/>
      <c r="L398" s="14">
        <f t="shared" ref="L398" si="129">H398*0.75*43.8/1000</f>
        <v>5228.1103499999999</v>
      </c>
      <c r="N398" s="23" t="str">
        <f>'Olieforbrug, TJ'!M398</f>
        <v>August</v>
      </c>
    </row>
  </sheetData>
  <phoneticPr fontId="2" type="noConversion"/>
  <pageMargins left="0.75" right="0.75" top="1" bottom="1" header="0.5" footer="0.5"/>
  <pageSetup paperSize="9" scale="15" orientation="landscape" r:id="rId1"/>
  <headerFooter alignWithMargins="0"/>
  <ignoredErrors>
    <ignoredError sqref="H43 C89:L9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>
    <tabColor indexed="42"/>
  </sheetPr>
  <dimension ref="A1:P398"/>
  <sheetViews>
    <sheetView zoomScale="80" zoomScaleNormal="80" workbookViewId="0">
      <pane xSplit="2" ySplit="5" topLeftCell="C35" activePane="bottomRight" state="frozen"/>
      <selection activeCell="K17" sqref="K17:K20"/>
      <selection pane="topRight" activeCell="K17" sqref="K17:K20"/>
      <selection pane="bottomLeft" activeCell="K17" sqref="K17:K20"/>
      <selection pane="bottomRight" activeCell="R48" sqref="R48"/>
    </sheetView>
  </sheetViews>
  <sheetFormatPr defaultRowHeight="12.5" x14ac:dyDescent="0.25"/>
  <cols>
    <col min="1" max="1" width="20.7265625" customWidth="1"/>
    <col min="2" max="2" width="9.7265625" customWidth="1"/>
    <col min="3" max="3" width="15.26953125" style="3" customWidth="1"/>
    <col min="4" max="5" width="12.26953125" style="3" customWidth="1"/>
    <col min="6" max="6" width="14.81640625" style="3" bestFit="1" customWidth="1"/>
    <col min="7" max="7" width="14" style="3" customWidth="1"/>
    <col min="8" max="8" width="20.7265625" style="3" customWidth="1"/>
    <col min="9" max="9" width="20.26953125" style="3" customWidth="1"/>
    <col min="10" max="10" width="5" customWidth="1"/>
    <col min="11" max="11" width="3.453125" customWidth="1"/>
    <col min="12" max="12" width="17.81640625" bestFit="1" customWidth="1"/>
    <col min="14" max="14" width="20.7265625" customWidth="1"/>
    <col min="15" max="15" width="9.7265625" customWidth="1"/>
  </cols>
  <sheetData>
    <row r="1" spans="1:16" x14ac:dyDescent="0.25">
      <c r="A1" s="1" t="s">
        <v>143</v>
      </c>
      <c r="B1" s="1"/>
      <c r="C1"/>
      <c r="D1"/>
      <c r="E1"/>
      <c r="F1"/>
      <c r="G1"/>
      <c r="H1"/>
      <c r="I1"/>
      <c r="M1" s="4"/>
      <c r="N1" s="27" t="s">
        <v>69</v>
      </c>
      <c r="O1" s="27"/>
    </row>
    <row r="2" spans="1:16" x14ac:dyDescent="0.25">
      <c r="A2" s="1" t="s">
        <v>1</v>
      </c>
      <c r="B2" s="1"/>
      <c r="C2"/>
      <c r="D2"/>
      <c r="E2"/>
      <c r="F2"/>
      <c r="G2"/>
      <c r="H2"/>
      <c r="I2"/>
      <c r="N2" s="27" t="s">
        <v>70</v>
      </c>
      <c r="O2" s="27"/>
    </row>
    <row r="4" spans="1:16" ht="13" thickBot="1" x14ac:dyDescent="0.3">
      <c r="A4" s="5"/>
      <c r="C4" s="30" t="s">
        <v>8</v>
      </c>
      <c r="D4" s="30" t="s">
        <v>2</v>
      </c>
      <c r="E4" s="30" t="s">
        <v>3</v>
      </c>
      <c r="F4" s="30" t="s">
        <v>4</v>
      </c>
      <c r="G4" s="30" t="s">
        <v>5</v>
      </c>
      <c r="H4" s="30" t="s">
        <v>6</v>
      </c>
      <c r="I4" s="30" t="s">
        <v>7</v>
      </c>
      <c r="J4" s="23"/>
      <c r="K4" s="23"/>
      <c r="L4" s="31" t="s">
        <v>30</v>
      </c>
      <c r="N4" s="5"/>
    </row>
    <row r="5" spans="1:16" ht="13" thickBot="1" x14ac:dyDescent="0.3">
      <c r="A5" s="18"/>
      <c r="C5" s="28" t="s">
        <v>32</v>
      </c>
      <c r="D5" s="28" t="s">
        <v>33</v>
      </c>
      <c r="E5" s="28" t="s">
        <v>34</v>
      </c>
      <c r="F5" s="29" t="s">
        <v>35</v>
      </c>
      <c r="G5" s="28" t="s">
        <v>36</v>
      </c>
      <c r="H5" s="29" t="s">
        <v>68</v>
      </c>
      <c r="I5" s="28" t="s">
        <v>38</v>
      </c>
      <c r="J5" s="23"/>
      <c r="K5" s="23"/>
      <c r="L5" s="31" t="s">
        <v>68</v>
      </c>
      <c r="N5" s="18"/>
    </row>
    <row r="6" spans="1:16" ht="13" x14ac:dyDescent="0.3">
      <c r="A6" s="21"/>
      <c r="C6" s="10"/>
      <c r="D6" s="10"/>
      <c r="E6" s="10"/>
      <c r="F6" s="10"/>
      <c r="G6" s="10"/>
      <c r="H6" s="10"/>
      <c r="I6" s="10"/>
    </row>
    <row r="7" spans="1:16" ht="13" x14ac:dyDescent="0.3">
      <c r="A7" s="22">
        <v>2005</v>
      </c>
      <c r="C7" s="3">
        <v>0</v>
      </c>
      <c r="D7" s="3">
        <v>2892</v>
      </c>
      <c r="E7" s="3">
        <v>29</v>
      </c>
      <c r="F7" s="3">
        <v>9</v>
      </c>
      <c r="G7" s="3">
        <v>612</v>
      </c>
      <c r="H7" s="3">
        <v>3446</v>
      </c>
      <c r="I7" s="3">
        <v>1422</v>
      </c>
      <c r="J7" s="3"/>
      <c r="K7" s="3"/>
      <c r="L7" s="3">
        <v>97.927601999999993</v>
      </c>
      <c r="N7" s="22">
        <v>2005</v>
      </c>
      <c r="O7" s="3"/>
    </row>
    <row r="8" spans="1:16" ht="13" x14ac:dyDescent="0.3">
      <c r="A8" s="22">
        <v>2006</v>
      </c>
      <c r="C8" s="3">
        <v>0</v>
      </c>
      <c r="D8" s="3">
        <v>4516</v>
      </c>
      <c r="E8" s="3">
        <v>0</v>
      </c>
      <c r="F8" s="3">
        <v>0</v>
      </c>
      <c r="G8" s="3">
        <v>-1366</v>
      </c>
      <c r="H8" s="3">
        <v>3134</v>
      </c>
      <c r="I8" s="3">
        <v>2788</v>
      </c>
      <c r="J8" s="3"/>
      <c r="K8" s="3"/>
      <c r="L8" s="3">
        <v>97.461131999999992</v>
      </c>
      <c r="N8" s="22">
        <v>2006</v>
      </c>
      <c r="O8" s="3"/>
    </row>
    <row r="9" spans="1:16" ht="13" x14ac:dyDescent="0.3">
      <c r="A9" s="22">
        <v>2007</v>
      </c>
      <c r="C9" s="3">
        <v>0</v>
      </c>
      <c r="D9" s="3">
        <v>2596</v>
      </c>
      <c r="E9" s="3">
        <v>0</v>
      </c>
      <c r="F9" s="3">
        <v>0</v>
      </c>
      <c r="G9" s="3">
        <v>890</v>
      </c>
      <c r="H9" s="3">
        <v>3391</v>
      </c>
      <c r="I9" s="3">
        <v>1898</v>
      </c>
      <c r="J9" s="3"/>
      <c r="K9" s="3"/>
      <c r="L9" s="3">
        <v>105.453318</v>
      </c>
      <c r="N9" s="22">
        <v>2007</v>
      </c>
      <c r="O9" s="3"/>
    </row>
    <row r="10" spans="1:16" ht="13" x14ac:dyDescent="0.3">
      <c r="A10" s="22">
        <v>2008</v>
      </c>
      <c r="C10" s="3">
        <v>0</v>
      </c>
      <c r="D10" s="3">
        <v>3181</v>
      </c>
      <c r="E10" s="3">
        <v>0</v>
      </c>
      <c r="F10" s="3">
        <v>0</v>
      </c>
      <c r="G10" s="3">
        <v>563</v>
      </c>
      <c r="H10" s="3">
        <v>3181</v>
      </c>
      <c r="I10" s="3">
        <v>1335</v>
      </c>
      <c r="J10" s="3"/>
      <c r="K10" s="3"/>
      <c r="L10" s="3">
        <v>98.922737999999981</v>
      </c>
      <c r="N10" s="22">
        <v>2008</v>
      </c>
      <c r="O10" s="3"/>
    </row>
    <row r="11" spans="1:16" ht="13" x14ac:dyDescent="0.3">
      <c r="A11" s="22">
        <v>2009</v>
      </c>
      <c r="C11" s="3">
        <v>0</v>
      </c>
      <c r="D11" s="3">
        <v>3470</v>
      </c>
      <c r="E11" s="3">
        <v>37</v>
      </c>
      <c r="F11" s="3">
        <v>0</v>
      </c>
      <c r="G11" s="3">
        <v>-305</v>
      </c>
      <c r="H11" s="3">
        <v>2646</v>
      </c>
      <c r="I11" s="3">
        <v>1640</v>
      </c>
      <c r="J11" s="3"/>
      <c r="K11" s="3"/>
      <c r="L11" s="3">
        <v>82.285307999999986</v>
      </c>
      <c r="N11" s="22">
        <v>2009</v>
      </c>
      <c r="O11" s="3"/>
    </row>
    <row r="12" spans="1:16" ht="13" x14ac:dyDescent="0.3">
      <c r="A12" s="22">
        <v>2010</v>
      </c>
      <c r="C12" s="3">
        <v>0</v>
      </c>
      <c r="D12" s="3">
        <v>3513</v>
      </c>
      <c r="E12" s="3">
        <v>69</v>
      </c>
      <c r="F12" s="3">
        <v>0</v>
      </c>
      <c r="G12" s="3">
        <v>95</v>
      </c>
      <c r="H12" s="3">
        <v>2435</v>
      </c>
      <c r="I12" s="3">
        <v>1545</v>
      </c>
      <c r="J12" s="3"/>
      <c r="K12" s="3"/>
      <c r="L12" s="3">
        <v>75.723629999999986</v>
      </c>
      <c r="N12" s="22">
        <v>2010</v>
      </c>
      <c r="O12" s="3"/>
    </row>
    <row r="13" spans="1:16" ht="13" x14ac:dyDescent="0.3">
      <c r="A13" s="22">
        <v>2011</v>
      </c>
      <c r="C13" s="3">
        <v>0</v>
      </c>
      <c r="D13" s="3">
        <v>1719</v>
      </c>
      <c r="E13" s="3">
        <v>0</v>
      </c>
      <c r="F13" s="3">
        <v>0</v>
      </c>
      <c r="G13" s="3">
        <v>461</v>
      </c>
      <c r="H13" s="3">
        <v>2090</v>
      </c>
      <c r="I13" s="3">
        <v>1084</v>
      </c>
      <c r="J13" s="3"/>
      <c r="K13" s="3"/>
      <c r="L13" s="3">
        <v>64.99481999999999</v>
      </c>
      <c r="N13" s="22">
        <v>2011</v>
      </c>
      <c r="O13" s="3"/>
    </row>
    <row r="14" spans="1:16" ht="13" x14ac:dyDescent="0.3">
      <c r="A14" s="22">
        <v>2012</v>
      </c>
      <c r="C14" s="3">
        <v>0</v>
      </c>
      <c r="D14" s="3">
        <v>1614</v>
      </c>
      <c r="E14" s="3">
        <v>0</v>
      </c>
      <c r="F14" s="3">
        <v>0</v>
      </c>
      <c r="G14" s="3">
        <v>506</v>
      </c>
      <c r="H14" s="3">
        <v>2167</v>
      </c>
      <c r="I14" s="3">
        <v>578</v>
      </c>
      <c r="J14" s="3"/>
      <c r="K14" s="3"/>
      <c r="L14" s="3">
        <v>67.389365999999995</v>
      </c>
      <c r="N14" s="22">
        <v>2012</v>
      </c>
      <c r="O14" s="3"/>
      <c r="P14" s="3"/>
    </row>
    <row r="15" spans="1:16" ht="13" x14ac:dyDescent="0.3">
      <c r="A15" s="22">
        <v>2013</v>
      </c>
      <c r="C15" s="3">
        <v>0</v>
      </c>
      <c r="D15" s="3">
        <v>1756</v>
      </c>
      <c r="E15" s="3">
        <v>0</v>
      </c>
      <c r="F15" s="3">
        <v>0</v>
      </c>
      <c r="G15" s="3">
        <v>563</v>
      </c>
      <c r="H15" s="3">
        <v>2225</v>
      </c>
      <c r="I15" s="3">
        <v>15</v>
      </c>
      <c r="J15" s="3"/>
      <c r="K15" s="22"/>
      <c r="L15" s="3">
        <v>69.193049999999999</v>
      </c>
      <c r="M15" s="3"/>
      <c r="N15" s="22">
        <v>2013</v>
      </c>
      <c r="O15" s="3"/>
      <c r="P15" s="3"/>
    </row>
    <row r="16" spans="1:16" ht="13" x14ac:dyDescent="0.3">
      <c r="A16" s="22">
        <v>2014</v>
      </c>
      <c r="C16" s="3">
        <f t="shared" ref="C16:H16" si="0">SUM(C89:C92)</f>
        <v>0</v>
      </c>
      <c r="D16" s="3">
        <f t="shared" si="0"/>
        <v>2214</v>
      </c>
      <c r="E16" s="3">
        <f t="shared" si="0"/>
        <v>114</v>
      </c>
      <c r="F16" s="3">
        <f t="shared" si="0"/>
        <v>0</v>
      </c>
      <c r="G16" s="3">
        <f t="shared" si="0"/>
        <v>-520</v>
      </c>
      <c r="H16" s="3">
        <f t="shared" si="0"/>
        <v>1552</v>
      </c>
      <c r="I16" s="3">
        <f>I92</f>
        <v>535</v>
      </c>
      <c r="J16" s="3"/>
      <c r="K16" s="22"/>
      <c r="L16" s="3">
        <f t="shared" ref="L16" si="1">SUM(L89:L92)</f>
        <v>48.264095999999995</v>
      </c>
      <c r="M16" s="3"/>
      <c r="N16" s="22">
        <v>2014</v>
      </c>
      <c r="O16" s="3"/>
      <c r="P16" s="3"/>
    </row>
    <row r="17" spans="1:16" ht="13" x14ac:dyDescent="0.3">
      <c r="A17" s="22">
        <v>2015</v>
      </c>
      <c r="C17" s="3">
        <f>SUM(C94:C97)</f>
        <v>0</v>
      </c>
      <c r="D17" s="3">
        <f t="shared" ref="D17:H17" si="2">SUM(D94:D97)</f>
        <v>3341</v>
      </c>
      <c r="E17" s="3">
        <f t="shared" si="2"/>
        <v>2435</v>
      </c>
      <c r="F17" s="3">
        <f t="shared" si="2"/>
        <v>0</v>
      </c>
      <c r="G17" s="3">
        <f t="shared" si="2"/>
        <v>449</v>
      </c>
      <c r="H17" s="3">
        <f t="shared" si="2"/>
        <v>1713</v>
      </c>
      <c r="I17" s="3">
        <f>I97</f>
        <v>86</v>
      </c>
      <c r="J17" s="3"/>
      <c r="K17" s="22"/>
      <c r="L17" s="3">
        <f t="shared" ref="L17" si="3">SUM(L94:L97)</f>
        <v>53.270873999999992</v>
      </c>
      <c r="M17" s="3"/>
      <c r="N17" s="22">
        <v>2015</v>
      </c>
      <c r="O17" s="3"/>
      <c r="P17" s="3"/>
    </row>
    <row r="18" spans="1:16" ht="13" x14ac:dyDescent="0.3">
      <c r="A18" s="22">
        <v>2016</v>
      </c>
      <c r="C18" s="3">
        <f>SUM(C99:C102)</f>
        <v>0</v>
      </c>
      <c r="D18" s="3">
        <f t="shared" ref="D18:H18" si="4">SUM(D99:D102)</f>
        <v>3709</v>
      </c>
      <c r="E18" s="3">
        <f t="shared" si="4"/>
        <v>1582</v>
      </c>
      <c r="F18" s="3">
        <f t="shared" si="4"/>
        <v>0</v>
      </c>
      <c r="G18" s="3">
        <f t="shared" si="4"/>
        <v>-385</v>
      </c>
      <c r="H18" s="3">
        <f t="shared" si="4"/>
        <v>1572</v>
      </c>
      <c r="I18" s="3">
        <f>I102</f>
        <v>471</v>
      </c>
      <c r="J18" s="3"/>
      <c r="K18" s="3"/>
      <c r="L18" s="3">
        <f>SUM(L99:L102)</f>
        <v>48.886055999999996</v>
      </c>
      <c r="M18" s="3"/>
      <c r="N18" s="22">
        <v>2016</v>
      </c>
      <c r="P18" s="3"/>
    </row>
    <row r="19" spans="1:16" ht="13" x14ac:dyDescent="0.3">
      <c r="A19" s="22">
        <v>2017</v>
      </c>
      <c r="C19" s="3">
        <f>SUM(C104:C107)</f>
        <v>0</v>
      </c>
      <c r="D19" s="3">
        <f t="shared" ref="D19:H19" si="5">SUM(D104:D107)</f>
        <v>537</v>
      </c>
      <c r="E19" s="3">
        <f t="shared" si="5"/>
        <v>106</v>
      </c>
      <c r="F19" s="3">
        <f t="shared" si="5"/>
        <v>0</v>
      </c>
      <c r="G19" s="3">
        <f t="shared" si="5"/>
        <v>471</v>
      </c>
      <c r="H19" s="3">
        <f t="shared" si="5"/>
        <v>996</v>
      </c>
      <c r="I19" s="3">
        <f>I107</f>
        <v>0</v>
      </c>
      <c r="J19" s="3"/>
      <c r="K19" s="65"/>
      <c r="L19" s="3">
        <f>SUM(L104:L107)</f>
        <v>30.973607999999995</v>
      </c>
      <c r="M19" s="57"/>
      <c r="N19" s="22">
        <v>2017</v>
      </c>
    </row>
    <row r="20" spans="1:16" ht="13" x14ac:dyDescent="0.3">
      <c r="A20" s="22">
        <v>2018</v>
      </c>
      <c r="C20" s="3">
        <f>SUM(C109:C112)</f>
        <v>0</v>
      </c>
      <c r="D20" s="3">
        <f t="shared" ref="D20:H20" si="6">SUM(D109:D112)</f>
        <v>2770</v>
      </c>
      <c r="E20" s="3">
        <f t="shared" si="6"/>
        <v>0</v>
      </c>
      <c r="F20" s="3">
        <f t="shared" si="6"/>
        <v>0</v>
      </c>
      <c r="G20" s="3">
        <f t="shared" si="6"/>
        <v>-1221</v>
      </c>
      <c r="H20" s="3">
        <f t="shared" si="6"/>
        <v>1520</v>
      </c>
      <c r="I20" s="3">
        <f>I112</f>
        <v>1221</v>
      </c>
      <c r="J20" s="3"/>
      <c r="L20" s="3">
        <f t="shared" ref="L20" si="7">SUM(L109:L112)</f>
        <v>47.268959999999993</v>
      </c>
      <c r="M20" s="57"/>
      <c r="N20" s="22">
        <v>2018</v>
      </c>
    </row>
    <row r="21" spans="1:16" ht="13" x14ac:dyDescent="0.3">
      <c r="A21" s="22">
        <v>2019</v>
      </c>
      <c r="C21" s="3">
        <f>SUM(C114:C117)</f>
        <v>0</v>
      </c>
      <c r="D21" s="3">
        <f t="shared" ref="D21:H21" si="8">SUM(D114:D117)</f>
        <v>1511</v>
      </c>
      <c r="E21" s="3">
        <f t="shared" si="8"/>
        <v>0</v>
      </c>
      <c r="F21" s="3">
        <f t="shared" si="8"/>
        <v>0</v>
      </c>
      <c r="G21" s="3">
        <f t="shared" si="8"/>
        <v>738</v>
      </c>
      <c r="H21" s="3">
        <f t="shared" si="8"/>
        <v>2234</v>
      </c>
      <c r="I21" s="3">
        <f>SUM(I117)</f>
        <v>483</v>
      </c>
      <c r="J21" s="3"/>
      <c r="L21" s="3">
        <f t="shared" ref="L21" si="9">SUM(L114:L117)</f>
        <v>69.472932</v>
      </c>
      <c r="M21" s="57"/>
      <c r="N21" s="22">
        <v>2019</v>
      </c>
    </row>
    <row r="22" spans="1:16" ht="13" x14ac:dyDescent="0.3">
      <c r="A22" s="22">
        <v>2020</v>
      </c>
      <c r="C22" s="3">
        <f>SUM(C119:C122)</f>
        <v>0</v>
      </c>
      <c r="D22" s="3">
        <f t="shared" ref="D22:H22" si="10">SUM(D119:D122)</f>
        <v>2011</v>
      </c>
      <c r="E22" s="3">
        <f t="shared" si="10"/>
        <v>0</v>
      </c>
      <c r="F22" s="3">
        <f t="shared" si="10"/>
        <v>0</v>
      </c>
      <c r="G22" s="3">
        <f t="shared" si="10"/>
        <v>-11</v>
      </c>
      <c r="H22" s="3">
        <f t="shared" si="10"/>
        <v>1991</v>
      </c>
      <c r="I22" s="3">
        <f>SUM(I122)</f>
        <v>494</v>
      </c>
      <c r="J22" s="3"/>
      <c r="L22" s="3">
        <f t="shared" ref="L22" si="11">SUM(L119:L122)</f>
        <v>61.91611799999999</v>
      </c>
      <c r="M22" s="57"/>
      <c r="N22" s="22">
        <v>2020</v>
      </c>
    </row>
    <row r="23" spans="1:16" x14ac:dyDescent="0.25">
      <c r="A23" s="23"/>
      <c r="J23" s="3"/>
      <c r="K23" s="3"/>
      <c r="L23" s="3"/>
      <c r="M23" s="3"/>
    </row>
    <row r="24" spans="1:16" ht="13" x14ac:dyDescent="0.3">
      <c r="A24" s="22" t="str">
        <f>'Olieforbrug, TJ'!A24</f>
        <v>Januar - august</v>
      </c>
      <c r="J24" s="3"/>
      <c r="K24" s="3"/>
      <c r="L24" s="3"/>
      <c r="M24" s="3"/>
      <c r="N24" s="22" t="str">
        <f>'Olieforbrug, TJ'!M24</f>
        <v>January -August</v>
      </c>
    </row>
    <row r="25" spans="1:16" ht="13" x14ac:dyDescent="0.3">
      <c r="A25" s="22">
        <f>'Olieforbrug, TJ'!A25</f>
        <v>2005</v>
      </c>
      <c r="C25" s="3">
        <f>SUM(C183:C190)</f>
        <v>0</v>
      </c>
      <c r="D25" s="3">
        <f t="shared" ref="D25:H25" si="12">SUM(D183:D190)</f>
        <v>2113</v>
      </c>
      <c r="E25" s="3">
        <f t="shared" si="12"/>
        <v>22</v>
      </c>
      <c r="F25" s="3">
        <f t="shared" si="12"/>
        <v>9</v>
      </c>
      <c r="G25" s="3">
        <f t="shared" si="12"/>
        <v>570</v>
      </c>
      <c r="H25" s="3">
        <f t="shared" si="12"/>
        <v>2461</v>
      </c>
      <c r="I25" s="3">
        <f>SUM(I190)</f>
        <v>1464</v>
      </c>
      <c r="J25" s="3"/>
      <c r="K25" s="3"/>
      <c r="L25" s="3">
        <f t="shared" ref="L25" si="13">SUM(L183:L190)</f>
        <v>76.532177999999988</v>
      </c>
      <c r="M25" s="3"/>
      <c r="N25" s="22">
        <f>'Olieforbrug, TJ'!M25</f>
        <v>2005</v>
      </c>
    </row>
    <row r="26" spans="1:16" ht="13" x14ac:dyDescent="0.3">
      <c r="A26" s="22">
        <f>'Olieforbrug, TJ'!A26</f>
        <v>2006</v>
      </c>
      <c r="C26" s="3">
        <f>SUM(C196:C203)</f>
        <v>0</v>
      </c>
      <c r="D26" s="3">
        <f t="shared" ref="D26:H26" si="14">SUM(D196:D203)</f>
        <v>1610</v>
      </c>
      <c r="E26" s="3">
        <f t="shared" si="14"/>
        <v>0</v>
      </c>
      <c r="F26" s="3">
        <f t="shared" si="14"/>
        <v>0</v>
      </c>
      <c r="G26" s="3">
        <f t="shared" si="14"/>
        <v>676</v>
      </c>
      <c r="H26" s="3">
        <f t="shared" si="14"/>
        <v>2315</v>
      </c>
      <c r="I26" s="3">
        <f>SUM(I203)</f>
        <v>746</v>
      </c>
      <c r="J26" s="3"/>
      <c r="K26" s="3"/>
      <c r="L26" s="3">
        <f t="shared" ref="L26" si="15">SUM(L196:L203)</f>
        <v>71.991869999999992</v>
      </c>
      <c r="M26" s="3"/>
      <c r="N26" s="22">
        <f>'Olieforbrug, TJ'!M26</f>
        <v>2006</v>
      </c>
    </row>
    <row r="27" spans="1:16" ht="13" x14ac:dyDescent="0.3">
      <c r="A27" s="22">
        <f>'Olieforbrug, TJ'!A27</f>
        <v>2007</v>
      </c>
      <c r="C27" s="3">
        <f>SUM(C209:C216)</f>
        <v>0</v>
      </c>
      <c r="D27" s="3">
        <f t="shared" ref="D27:H27" si="16">SUM(D209:D216)</f>
        <v>1692</v>
      </c>
      <c r="E27" s="3">
        <f t="shared" si="16"/>
        <v>0</v>
      </c>
      <c r="F27" s="3">
        <f t="shared" si="16"/>
        <v>0</v>
      </c>
      <c r="G27" s="3">
        <f t="shared" si="16"/>
        <v>848</v>
      </c>
      <c r="H27" s="3">
        <f t="shared" si="16"/>
        <v>2474</v>
      </c>
      <c r="I27" s="3">
        <f>SUM(I216)</f>
        <v>1940</v>
      </c>
      <c r="J27" s="3"/>
      <c r="K27" s="3"/>
      <c r="L27" s="3">
        <f t="shared" ref="L27" si="17">SUM(L209:L216)</f>
        <v>76.936451999999989</v>
      </c>
      <c r="M27" s="3"/>
      <c r="N27" s="22">
        <f>'Olieforbrug, TJ'!M27</f>
        <v>2007</v>
      </c>
    </row>
    <row r="28" spans="1:16" ht="13" x14ac:dyDescent="0.3">
      <c r="A28" s="22">
        <f>'Olieforbrug, TJ'!A28</f>
        <v>2008</v>
      </c>
      <c r="C28" s="3">
        <f>SUM(C222:C229)</f>
        <v>0</v>
      </c>
      <c r="D28" s="3">
        <f t="shared" ref="D28:H28" si="18">SUM(D222:D229)</f>
        <v>2910</v>
      </c>
      <c r="E28" s="3">
        <f t="shared" si="18"/>
        <v>0</v>
      </c>
      <c r="F28" s="3">
        <f t="shared" si="18"/>
        <v>0</v>
      </c>
      <c r="G28" s="3">
        <f t="shared" si="18"/>
        <v>-135</v>
      </c>
      <c r="H28" s="3">
        <f t="shared" si="18"/>
        <v>2488</v>
      </c>
      <c r="I28" s="3">
        <f>SUM(I229)</f>
        <v>2033</v>
      </c>
      <c r="J28" s="3"/>
      <c r="K28" s="3"/>
      <c r="L28" s="3">
        <f t="shared" ref="L28" si="19">SUM(L222:L229)</f>
        <v>77.371823999999989</v>
      </c>
      <c r="M28" s="3"/>
      <c r="N28" s="22">
        <f>'Olieforbrug, TJ'!M28</f>
        <v>2008</v>
      </c>
    </row>
    <row r="29" spans="1:16" ht="13" x14ac:dyDescent="0.3">
      <c r="A29" s="22">
        <f>'Olieforbrug, TJ'!A29</f>
        <v>2009</v>
      </c>
      <c r="C29" s="3">
        <f>SUM(C235:C242)</f>
        <v>0</v>
      </c>
      <c r="D29" s="3">
        <f t="shared" ref="D29:H29" si="20">SUM(D235:D242)</f>
        <v>2346</v>
      </c>
      <c r="E29" s="3">
        <f t="shared" si="20"/>
        <v>37</v>
      </c>
      <c r="F29" s="3">
        <f t="shared" si="20"/>
        <v>0</v>
      </c>
      <c r="G29" s="3">
        <f t="shared" si="20"/>
        <v>-97</v>
      </c>
      <c r="H29" s="3">
        <f t="shared" si="20"/>
        <v>2002</v>
      </c>
      <c r="I29" s="3">
        <f>SUM(I242)</f>
        <v>1432</v>
      </c>
      <c r="J29" s="3"/>
      <c r="K29" s="3"/>
      <c r="L29" s="3">
        <f t="shared" ref="L29" si="21">SUM(L235:L242)</f>
        <v>62.258195999999998</v>
      </c>
      <c r="M29" s="3"/>
      <c r="N29" s="22">
        <f>'Olieforbrug, TJ'!M29</f>
        <v>2009</v>
      </c>
    </row>
    <row r="30" spans="1:16" ht="13" x14ac:dyDescent="0.3">
      <c r="A30" s="22">
        <f>'Olieforbrug, TJ'!A30</f>
        <v>2010</v>
      </c>
      <c r="C30" s="3">
        <f>SUM(C248:C255)</f>
        <v>0</v>
      </c>
      <c r="D30" s="3">
        <f t="shared" ref="D30:H30" si="22">SUM(D248:D255)</f>
        <v>2101</v>
      </c>
      <c r="E30" s="3">
        <f t="shared" si="22"/>
        <v>69</v>
      </c>
      <c r="F30" s="3">
        <f t="shared" si="22"/>
        <v>0</v>
      </c>
      <c r="G30" s="3">
        <f t="shared" si="22"/>
        <v>753</v>
      </c>
      <c r="H30" s="3">
        <f t="shared" si="22"/>
        <v>1795</v>
      </c>
      <c r="I30" s="3">
        <f>SUM(I255)</f>
        <v>887</v>
      </c>
      <c r="J30" s="3"/>
      <c r="K30" s="3"/>
      <c r="L30" s="3">
        <f t="shared" ref="L30" si="23">SUM(L248:L255)</f>
        <v>55.820909999999991</v>
      </c>
      <c r="M30" s="3"/>
      <c r="N30" s="22">
        <f>'Olieforbrug, TJ'!M30</f>
        <v>2010</v>
      </c>
    </row>
    <row r="31" spans="1:16" ht="13" x14ac:dyDescent="0.3">
      <c r="A31" s="22">
        <f>'Olieforbrug, TJ'!A31</f>
        <v>2011</v>
      </c>
      <c r="C31" s="3">
        <f>SUM(C261:C268)</f>
        <v>0</v>
      </c>
      <c r="D31" s="3">
        <f t="shared" ref="D31:H31" si="24">SUM(D261:D268)</f>
        <v>1719</v>
      </c>
      <c r="E31" s="3">
        <f t="shared" si="24"/>
        <v>0</v>
      </c>
      <c r="F31" s="3">
        <f t="shared" si="24"/>
        <v>0</v>
      </c>
      <c r="G31" s="3">
        <f t="shared" si="24"/>
        <v>-87</v>
      </c>
      <c r="H31" s="3">
        <f t="shared" si="24"/>
        <v>1567</v>
      </c>
      <c r="I31" s="3">
        <f>SUM(I268)</f>
        <v>1632</v>
      </c>
      <c r="J31" s="3"/>
      <c r="K31" s="3"/>
      <c r="L31" s="3">
        <f t="shared" ref="L31" si="25">SUM(L261:L268)</f>
        <v>48.730565999999996</v>
      </c>
      <c r="M31" s="3"/>
      <c r="N31" s="22">
        <f>'Olieforbrug, TJ'!M31</f>
        <v>2011</v>
      </c>
    </row>
    <row r="32" spans="1:16" ht="13" x14ac:dyDescent="0.3">
      <c r="A32" s="22">
        <f>'Olieforbrug, TJ'!A32</f>
        <v>2012</v>
      </c>
      <c r="C32" s="3">
        <f>SUM(C274:C281)</f>
        <v>0</v>
      </c>
      <c r="D32" s="3">
        <f t="shared" ref="D32:H32" si="26">SUM(D274:D281)</f>
        <v>1614</v>
      </c>
      <c r="E32" s="3">
        <f t="shared" si="26"/>
        <v>0</v>
      </c>
      <c r="F32" s="3">
        <f t="shared" si="26"/>
        <v>0</v>
      </c>
      <c r="G32" s="3">
        <f t="shared" si="26"/>
        <v>-12</v>
      </c>
      <c r="H32" s="3">
        <f t="shared" si="26"/>
        <v>1790</v>
      </c>
      <c r="I32" s="3">
        <f>SUM(I281)</f>
        <v>1096</v>
      </c>
      <c r="J32" s="3"/>
      <c r="K32" s="3"/>
      <c r="L32" s="3">
        <f t="shared" ref="L32" si="27">SUM(L274:L281)</f>
        <v>55.665419999999997</v>
      </c>
      <c r="M32" s="3"/>
      <c r="N32" s="22">
        <f>'Olieforbrug, TJ'!M32</f>
        <v>2012</v>
      </c>
    </row>
    <row r="33" spans="1:14" ht="13" x14ac:dyDescent="0.3">
      <c r="A33" s="22">
        <f>'Olieforbrug, TJ'!A33</f>
        <v>2013</v>
      </c>
      <c r="C33" s="3">
        <f>SUM(C287:C294)</f>
        <v>0</v>
      </c>
      <c r="D33" s="3">
        <f t="shared" ref="D33:H33" si="28">SUM(D287:D294)</f>
        <v>1756</v>
      </c>
      <c r="E33" s="3">
        <f t="shared" si="28"/>
        <v>0</v>
      </c>
      <c r="F33" s="3">
        <f t="shared" si="28"/>
        <v>0</v>
      </c>
      <c r="G33" s="3">
        <f t="shared" si="28"/>
        <v>7</v>
      </c>
      <c r="H33" s="3">
        <f t="shared" si="28"/>
        <v>1848</v>
      </c>
      <c r="I33" s="3">
        <f>SUM(I294)</f>
        <v>571</v>
      </c>
      <c r="J33" s="3"/>
      <c r="K33" s="3"/>
      <c r="L33" s="3">
        <f t="shared" ref="L33" si="29">SUM(L287:L294)</f>
        <v>57.469103999999987</v>
      </c>
      <c r="M33" s="3"/>
      <c r="N33" s="22">
        <f>'Olieforbrug, TJ'!M33</f>
        <v>2013</v>
      </c>
    </row>
    <row r="34" spans="1:14" ht="13" x14ac:dyDescent="0.3">
      <c r="A34" s="22">
        <f>'Olieforbrug, TJ'!A34</f>
        <v>2014</v>
      </c>
      <c r="C34" s="3">
        <f>SUM(C300:C307)</f>
        <v>0</v>
      </c>
      <c r="D34" s="3">
        <f t="shared" ref="D34:H34" si="30">SUM(D300:D307)</f>
        <v>2214</v>
      </c>
      <c r="E34" s="3">
        <f t="shared" si="30"/>
        <v>0</v>
      </c>
      <c r="F34" s="3">
        <f t="shared" si="30"/>
        <v>0</v>
      </c>
      <c r="G34" s="3">
        <f t="shared" si="30"/>
        <v>-874</v>
      </c>
      <c r="H34" s="3">
        <f t="shared" si="30"/>
        <v>1177</v>
      </c>
      <c r="I34" s="3">
        <f>SUM(I307)</f>
        <v>889</v>
      </c>
      <c r="J34" s="3"/>
      <c r="K34" s="3"/>
      <c r="L34" s="3">
        <f t="shared" ref="L34" si="31">SUM(L300:L307)</f>
        <v>36.602345999999997</v>
      </c>
      <c r="M34" s="3"/>
      <c r="N34" s="22">
        <f>'Olieforbrug, TJ'!M34</f>
        <v>2014</v>
      </c>
    </row>
    <row r="35" spans="1:14" ht="13" x14ac:dyDescent="0.3">
      <c r="A35" s="22">
        <f>'Olieforbrug, TJ'!A35</f>
        <v>2015</v>
      </c>
      <c r="C35" s="3">
        <f>SUM(C313:C320)</f>
        <v>0</v>
      </c>
      <c r="D35" s="3">
        <f t="shared" ref="D35:H35" si="32">SUM(D313:D320)</f>
        <v>2653</v>
      </c>
      <c r="E35" s="3">
        <f t="shared" si="32"/>
        <v>1873</v>
      </c>
      <c r="F35" s="3">
        <f t="shared" si="32"/>
        <v>0</v>
      </c>
      <c r="G35" s="3">
        <f t="shared" si="32"/>
        <v>124</v>
      </c>
      <c r="H35" s="3">
        <f t="shared" si="32"/>
        <v>1164</v>
      </c>
      <c r="I35" s="3">
        <f>SUM(I320)</f>
        <v>411</v>
      </c>
      <c r="J35" s="3"/>
      <c r="K35" s="3"/>
      <c r="L35" s="3">
        <f t="shared" ref="L35" si="33">SUM(L313:L320)</f>
        <v>36.198071999999996</v>
      </c>
      <c r="M35" s="3"/>
      <c r="N35" s="22">
        <f>'Olieforbrug, TJ'!M35</f>
        <v>2015</v>
      </c>
    </row>
    <row r="36" spans="1:14" ht="13" x14ac:dyDescent="0.3">
      <c r="A36" s="22">
        <f>'Olieforbrug, TJ'!A36</f>
        <v>2016</v>
      </c>
      <c r="C36" s="3">
        <f>SUM(C326:C333)</f>
        <v>0</v>
      </c>
      <c r="D36" s="3">
        <f t="shared" ref="D36:H36" si="34">SUM(D326:D333)</f>
        <v>2399</v>
      </c>
      <c r="E36" s="3">
        <f t="shared" si="34"/>
        <v>1139</v>
      </c>
      <c r="F36" s="3">
        <f t="shared" si="34"/>
        <v>0</v>
      </c>
      <c r="G36" s="3">
        <f t="shared" si="34"/>
        <v>14</v>
      </c>
      <c r="H36" s="3">
        <f t="shared" si="34"/>
        <v>1108</v>
      </c>
      <c r="I36" s="3">
        <f>SUM(I333)</f>
        <v>72</v>
      </c>
      <c r="J36" s="3"/>
      <c r="K36" s="3"/>
      <c r="L36" s="3">
        <f t="shared" ref="L36" si="35">SUM(L326:L333)</f>
        <v>34.456583999999992</v>
      </c>
      <c r="M36" s="3"/>
      <c r="N36" s="22">
        <f>'Olieforbrug, TJ'!M36</f>
        <v>2016</v>
      </c>
    </row>
    <row r="37" spans="1:14" ht="13" x14ac:dyDescent="0.3">
      <c r="A37" s="22">
        <f>'Olieforbrug, TJ'!A37</f>
        <v>2017</v>
      </c>
      <c r="C37" s="3">
        <f>SUM(C339:C346)</f>
        <v>0</v>
      </c>
      <c r="D37" s="3">
        <f t="shared" ref="D37:H37" si="36">SUM(D339:D346)</f>
        <v>327</v>
      </c>
      <c r="E37" s="3">
        <f t="shared" si="36"/>
        <v>83</v>
      </c>
      <c r="F37" s="3">
        <f t="shared" si="36"/>
        <v>0</v>
      </c>
      <c r="G37" s="3">
        <f t="shared" si="36"/>
        <v>423</v>
      </c>
      <c r="H37" s="3">
        <f t="shared" si="36"/>
        <v>728</v>
      </c>
      <c r="I37" s="3">
        <f>SUM(I346)</f>
        <v>48</v>
      </c>
      <c r="J37" s="3"/>
      <c r="K37" s="3"/>
      <c r="L37" s="3">
        <f t="shared" ref="L37" si="37">SUM(L339:L346)</f>
        <v>22.639343999999998</v>
      </c>
      <c r="M37" s="3"/>
      <c r="N37" s="22">
        <f>'Olieforbrug, TJ'!M37</f>
        <v>2017</v>
      </c>
    </row>
    <row r="38" spans="1:14" ht="13" x14ac:dyDescent="0.3">
      <c r="A38" s="22">
        <f>'Olieforbrug, TJ'!A38</f>
        <v>2018</v>
      </c>
      <c r="C38" s="3">
        <f>SUM(C352:C359)</f>
        <v>0</v>
      </c>
      <c r="D38" s="3">
        <f t="shared" ref="D38:H38" si="38">SUM(D352:D359)</f>
        <v>1897</v>
      </c>
      <c r="E38" s="3">
        <f t="shared" si="38"/>
        <v>0</v>
      </c>
      <c r="F38" s="3">
        <f t="shared" si="38"/>
        <v>0</v>
      </c>
      <c r="G38" s="3">
        <f t="shared" si="38"/>
        <v>-713</v>
      </c>
      <c r="H38" s="3">
        <f t="shared" si="38"/>
        <v>1161</v>
      </c>
      <c r="I38" s="3">
        <f>SUM(I359)</f>
        <v>713</v>
      </c>
      <c r="J38" s="3"/>
      <c r="K38" s="3"/>
      <c r="L38" s="3">
        <f t="shared" ref="L38" si="39">SUM(L352:L359)</f>
        <v>36.104777999999996</v>
      </c>
      <c r="M38" s="3"/>
      <c r="N38" s="22">
        <f>'Olieforbrug, TJ'!M38</f>
        <v>2018</v>
      </c>
    </row>
    <row r="39" spans="1:14" ht="13" x14ac:dyDescent="0.3">
      <c r="A39" s="22">
        <f>'Olieforbrug, TJ'!A39</f>
        <v>2019</v>
      </c>
      <c r="C39" s="3">
        <f>SUM(C365:C372)</f>
        <v>0</v>
      </c>
      <c r="D39" s="3">
        <f t="shared" ref="D39:H39" si="40">SUM(D365:D372)</f>
        <v>1456</v>
      </c>
      <c r="E39" s="3">
        <f t="shared" si="40"/>
        <v>0</v>
      </c>
      <c r="F39" s="3">
        <f t="shared" si="40"/>
        <v>0</v>
      </c>
      <c r="G39" s="3">
        <f t="shared" si="40"/>
        <v>284</v>
      </c>
      <c r="H39" s="3">
        <f t="shared" si="40"/>
        <v>1727</v>
      </c>
      <c r="I39" s="3">
        <f>SUM(I372)</f>
        <v>937</v>
      </c>
      <c r="J39" s="3"/>
      <c r="K39" s="3"/>
      <c r="L39" s="3">
        <f t="shared" ref="L39" si="41">SUM(L365:L372)</f>
        <v>53.706245999999993</v>
      </c>
      <c r="M39" s="3"/>
      <c r="N39" s="22">
        <f>'Olieforbrug, TJ'!M39</f>
        <v>2019</v>
      </c>
    </row>
    <row r="40" spans="1:14" ht="13" x14ac:dyDescent="0.3">
      <c r="A40" s="22">
        <f>'Olieforbrug, TJ'!A40</f>
        <v>2020</v>
      </c>
      <c r="C40" s="3">
        <f>SUM(C378:C385)</f>
        <v>0</v>
      </c>
      <c r="D40" s="3">
        <f t="shared" ref="D40:H40" si="42">SUM(D378:D385)</f>
        <v>1472</v>
      </c>
      <c r="E40" s="3">
        <f t="shared" si="42"/>
        <v>0</v>
      </c>
      <c r="F40" s="3">
        <f t="shared" si="42"/>
        <v>0</v>
      </c>
      <c r="G40" s="3">
        <f t="shared" si="42"/>
        <v>25</v>
      </c>
      <c r="H40" s="3">
        <f t="shared" si="42"/>
        <v>1490</v>
      </c>
      <c r="I40" s="3">
        <f>SUM(I385)</f>
        <v>458</v>
      </c>
      <c r="J40" s="3"/>
      <c r="K40" s="3"/>
      <c r="L40" s="3">
        <f t="shared" ref="L40" si="43">SUM(L378:L385)</f>
        <v>46.336019999999998</v>
      </c>
      <c r="M40" s="3"/>
      <c r="N40" s="22">
        <f>'Olieforbrug, TJ'!M40</f>
        <v>2020</v>
      </c>
    </row>
    <row r="41" spans="1:14" ht="13" x14ac:dyDescent="0.3">
      <c r="A41" s="22">
        <f>'Olieforbrug, TJ'!A41</f>
        <v>2021</v>
      </c>
      <c r="C41" s="3">
        <f>SUM(C391:C398)</f>
        <v>0</v>
      </c>
      <c r="D41" s="3">
        <f t="shared" ref="D41:H41" si="44">SUM(D391:D398)</f>
        <v>299</v>
      </c>
      <c r="E41" s="3">
        <f t="shared" si="44"/>
        <v>0</v>
      </c>
      <c r="F41" s="3">
        <f t="shared" si="44"/>
        <v>0</v>
      </c>
      <c r="G41" s="3">
        <f t="shared" si="44"/>
        <v>494</v>
      </c>
      <c r="H41" s="3">
        <f t="shared" si="44"/>
        <v>785</v>
      </c>
      <c r="I41" s="3">
        <f>SUM(I398)</f>
        <v>0</v>
      </c>
      <c r="J41" s="3"/>
      <c r="K41" s="3"/>
      <c r="L41" s="3">
        <f t="shared" ref="L41" si="45">SUM(L391:L398)</f>
        <v>24.411930000000002</v>
      </c>
      <c r="M41" s="3"/>
      <c r="N41" s="22">
        <f>'Olieforbrug, TJ'!M41</f>
        <v>2021</v>
      </c>
    </row>
    <row r="42" spans="1:14" ht="13" x14ac:dyDescent="0.3">
      <c r="A42" s="22"/>
      <c r="J42" s="3"/>
      <c r="K42" s="3"/>
      <c r="L42" s="3"/>
      <c r="M42" s="3"/>
      <c r="N42" s="22"/>
    </row>
    <row r="43" spans="1:14" ht="13.5" thickBot="1" x14ac:dyDescent="0.35">
      <c r="A43" s="2"/>
      <c r="C43" s="25"/>
      <c r="D43" s="25"/>
      <c r="E43" s="25"/>
      <c r="F43" s="25"/>
      <c r="G43" s="25"/>
      <c r="H43" s="25"/>
      <c r="I43" s="25"/>
      <c r="L43" s="25"/>
      <c r="N43" s="2"/>
    </row>
    <row r="44" spans="1:14" x14ac:dyDescent="0.25">
      <c r="A44" s="23" t="s">
        <v>40</v>
      </c>
      <c r="C44" s="3">
        <v>0</v>
      </c>
      <c r="D44" s="3">
        <v>709</v>
      </c>
      <c r="E44" s="3">
        <v>4</v>
      </c>
      <c r="F44" s="3">
        <v>9</v>
      </c>
      <c r="G44" s="3">
        <v>-73</v>
      </c>
      <c r="H44" s="3">
        <v>446</v>
      </c>
      <c r="I44" s="3">
        <v>2107</v>
      </c>
      <c r="L44" s="3">
        <v>13.869707999999999</v>
      </c>
      <c r="N44" s="26" t="s">
        <v>61</v>
      </c>
    </row>
    <row r="45" spans="1:14" x14ac:dyDescent="0.25">
      <c r="A45" s="23" t="s">
        <v>41</v>
      </c>
      <c r="C45" s="3">
        <v>0</v>
      </c>
      <c r="D45" s="3">
        <v>569</v>
      </c>
      <c r="E45" s="3">
        <v>7</v>
      </c>
      <c r="F45" s="3">
        <v>0</v>
      </c>
      <c r="G45" s="3">
        <v>626</v>
      </c>
      <c r="H45" s="3">
        <v>1179</v>
      </c>
      <c r="I45" s="3">
        <v>1481</v>
      </c>
      <c r="L45" s="3">
        <v>36.664541999999997</v>
      </c>
      <c r="N45" s="26" t="s">
        <v>62</v>
      </c>
    </row>
    <row r="46" spans="1:14" x14ac:dyDescent="0.25">
      <c r="A46" s="23" t="s">
        <v>42</v>
      </c>
      <c r="C46" s="3">
        <v>0</v>
      </c>
      <c r="D46" s="3">
        <v>1614</v>
      </c>
      <c r="E46" s="3">
        <v>15</v>
      </c>
      <c r="F46" s="3">
        <v>0</v>
      </c>
      <c r="G46" s="3">
        <v>-406</v>
      </c>
      <c r="H46" s="3">
        <v>1209</v>
      </c>
      <c r="I46" s="3">
        <v>1887</v>
      </c>
      <c r="L46" s="3">
        <v>28.361375999999993</v>
      </c>
      <c r="N46" s="26" t="s">
        <v>63</v>
      </c>
    </row>
    <row r="47" spans="1:14" x14ac:dyDescent="0.25">
      <c r="A47" s="23" t="s">
        <v>43</v>
      </c>
      <c r="C47" s="3">
        <v>0</v>
      </c>
      <c r="D47" s="3">
        <v>0</v>
      </c>
      <c r="E47" s="3">
        <v>3</v>
      </c>
      <c r="F47" s="3">
        <v>0</v>
      </c>
      <c r="G47" s="3">
        <v>465</v>
      </c>
      <c r="H47" s="3">
        <v>612</v>
      </c>
      <c r="I47" s="3">
        <v>1422</v>
      </c>
      <c r="L47" s="3">
        <v>19.031975999999997</v>
      </c>
      <c r="N47" s="26" t="s">
        <v>64</v>
      </c>
    </row>
    <row r="48" spans="1:14" x14ac:dyDescent="0.25">
      <c r="A48" s="23"/>
      <c r="L48" s="3"/>
    </row>
    <row r="49" spans="1:14" x14ac:dyDescent="0.25">
      <c r="A49" s="23" t="s">
        <v>44</v>
      </c>
      <c r="C49" s="3">
        <v>0</v>
      </c>
      <c r="D49" s="3">
        <v>831</v>
      </c>
      <c r="E49" s="3">
        <v>0</v>
      </c>
      <c r="F49" s="3">
        <v>0</v>
      </c>
      <c r="G49" s="3">
        <v>-1348</v>
      </c>
      <c r="H49" s="3">
        <v>330</v>
      </c>
      <c r="I49" s="3">
        <v>2770</v>
      </c>
      <c r="L49" s="3">
        <v>10.262339999999998</v>
      </c>
      <c r="N49" s="26" t="s">
        <v>81</v>
      </c>
    </row>
    <row r="50" spans="1:14" x14ac:dyDescent="0.25">
      <c r="A50" s="23" t="s">
        <v>45</v>
      </c>
      <c r="C50" s="3">
        <v>0</v>
      </c>
      <c r="D50" s="3">
        <v>0</v>
      </c>
      <c r="E50" s="3">
        <v>0</v>
      </c>
      <c r="F50" s="3">
        <v>0</v>
      </c>
      <c r="G50" s="3">
        <v>1922</v>
      </c>
      <c r="H50" s="3">
        <v>1154</v>
      </c>
      <c r="I50" s="3">
        <v>848</v>
      </c>
      <c r="L50" s="3">
        <v>35.887091999999996</v>
      </c>
      <c r="N50" s="26" t="s">
        <v>82</v>
      </c>
    </row>
    <row r="51" spans="1:14" x14ac:dyDescent="0.25">
      <c r="A51" s="23" t="s">
        <v>46</v>
      </c>
      <c r="C51" s="3">
        <v>0</v>
      </c>
      <c r="D51" s="3">
        <v>2054</v>
      </c>
      <c r="E51" s="3">
        <v>0</v>
      </c>
      <c r="F51" s="3">
        <v>0</v>
      </c>
      <c r="G51" s="3">
        <v>-772</v>
      </c>
      <c r="H51" s="3">
        <v>1198</v>
      </c>
      <c r="I51" s="3">
        <v>1620</v>
      </c>
      <c r="L51" s="3">
        <v>37.255403999999999</v>
      </c>
      <c r="N51" s="26" t="s">
        <v>83</v>
      </c>
    </row>
    <row r="52" spans="1:14" x14ac:dyDescent="0.25">
      <c r="A52" s="23" t="s">
        <v>47</v>
      </c>
      <c r="C52" s="3">
        <v>0</v>
      </c>
      <c r="D52" s="3">
        <v>1631</v>
      </c>
      <c r="E52" s="3">
        <v>0</v>
      </c>
      <c r="F52" s="3">
        <v>0</v>
      </c>
      <c r="G52" s="3">
        <v>-1168</v>
      </c>
      <c r="H52" s="3">
        <v>452</v>
      </c>
      <c r="I52" s="3">
        <v>2788</v>
      </c>
      <c r="L52" s="3">
        <v>14.056295999999998</v>
      </c>
      <c r="N52" s="26" t="s">
        <v>84</v>
      </c>
    </row>
    <row r="53" spans="1:14" x14ac:dyDescent="0.25">
      <c r="A53" s="23"/>
      <c r="L53" s="3"/>
    </row>
    <row r="54" spans="1:14" x14ac:dyDescent="0.25">
      <c r="A54" s="23" t="s">
        <v>48</v>
      </c>
      <c r="C54" s="3">
        <v>0</v>
      </c>
      <c r="D54" s="3">
        <v>0</v>
      </c>
      <c r="E54" s="3">
        <v>0</v>
      </c>
      <c r="F54" s="3">
        <v>0</v>
      </c>
      <c r="G54" s="3">
        <v>454</v>
      </c>
      <c r="H54" s="3">
        <v>441</v>
      </c>
      <c r="I54" s="3">
        <v>2334</v>
      </c>
      <c r="L54" s="3">
        <v>13.714217999999999</v>
      </c>
      <c r="N54" s="26" t="s">
        <v>85</v>
      </c>
    </row>
    <row r="55" spans="1:14" x14ac:dyDescent="0.25">
      <c r="A55" s="23" t="s">
        <v>49</v>
      </c>
      <c r="C55" s="3">
        <v>0</v>
      </c>
      <c r="D55" s="3">
        <v>1692</v>
      </c>
      <c r="E55" s="3">
        <v>0</v>
      </c>
      <c r="F55" s="3">
        <v>0</v>
      </c>
      <c r="G55" s="3">
        <v>-363</v>
      </c>
      <c r="H55" s="3">
        <v>1314</v>
      </c>
      <c r="I55" s="3">
        <v>2697</v>
      </c>
      <c r="L55" s="3">
        <v>40.862772</v>
      </c>
      <c r="N55" s="26" t="s">
        <v>86</v>
      </c>
    </row>
    <row r="56" spans="1:14" x14ac:dyDescent="0.25">
      <c r="A56" s="23" t="s">
        <v>50</v>
      </c>
      <c r="C56" s="3">
        <v>0</v>
      </c>
      <c r="D56" s="3">
        <v>0</v>
      </c>
      <c r="E56" s="3">
        <v>0</v>
      </c>
      <c r="F56" s="3">
        <v>0</v>
      </c>
      <c r="G56" s="3">
        <v>1108</v>
      </c>
      <c r="H56" s="3">
        <v>1068</v>
      </c>
      <c r="I56" s="3">
        <v>1589</v>
      </c>
      <c r="L56" s="3">
        <v>33.212664000000004</v>
      </c>
      <c r="N56" s="26" t="s">
        <v>87</v>
      </c>
    </row>
    <row r="57" spans="1:14" x14ac:dyDescent="0.25">
      <c r="A57" s="23" t="s">
        <v>51</v>
      </c>
      <c r="C57" s="3">
        <v>0</v>
      </c>
      <c r="D57" s="3">
        <v>904</v>
      </c>
      <c r="E57" s="3">
        <v>0</v>
      </c>
      <c r="F57" s="3">
        <v>0</v>
      </c>
      <c r="G57" s="3">
        <v>-309</v>
      </c>
      <c r="H57" s="3">
        <v>568</v>
      </c>
      <c r="I57" s="3">
        <v>1898</v>
      </c>
      <c r="L57" s="3">
        <v>17.663663999999997</v>
      </c>
      <c r="N57" s="26" t="s">
        <v>88</v>
      </c>
    </row>
    <row r="58" spans="1:14" x14ac:dyDescent="0.25">
      <c r="A58" s="23"/>
      <c r="L58" s="3"/>
    </row>
    <row r="59" spans="1:14" x14ac:dyDescent="0.25">
      <c r="A59" s="23" t="s">
        <v>52</v>
      </c>
      <c r="C59" s="3">
        <v>0</v>
      </c>
      <c r="D59" s="3">
        <v>568</v>
      </c>
      <c r="E59" s="3">
        <v>0</v>
      </c>
      <c r="F59" s="3">
        <v>0</v>
      </c>
      <c r="G59" s="3">
        <v>-203</v>
      </c>
      <c r="H59" s="3">
        <v>427</v>
      </c>
      <c r="I59" s="3">
        <v>2101</v>
      </c>
      <c r="L59" s="3">
        <v>13.278845999999998</v>
      </c>
      <c r="N59" s="26" t="s">
        <v>89</v>
      </c>
    </row>
    <row r="60" spans="1:14" x14ac:dyDescent="0.25">
      <c r="A60" s="23" t="s">
        <v>53</v>
      </c>
      <c r="C60" s="3">
        <v>0</v>
      </c>
      <c r="D60" s="3">
        <v>587</v>
      </c>
      <c r="E60" s="3">
        <v>0</v>
      </c>
      <c r="F60" s="3">
        <v>0</v>
      </c>
      <c r="G60" s="3">
        <v>643</v>
      </c>
      <c r="H60" s="3">
        <v>1204</v>
      </c>
      <c r="I60" s="3">
        <v>1458</v>
      </c>
      <c r="L60" s="3">
        <v>37.441991999999992</v>
      </c>
      <c r="N60" s="26" t="s">
        <v>90</v>
      </c>
    </row>
    <row r="61" spans="1:14" x14ac:dyDescent="0.25">
      <c r="A61" s="23" t="s">
        <v>54</v>
      </c>
      <c r="C61" s="3">
        <v>0</v>
      </c>
      <c r="D61" s="3">
        <v>2026</v>
      </c>
      <c r="E61" s="3">
        <v>0</v>
      </c>
      <c r="F61" s="3">
        <v>0</v>
      </c>
      <c r="G61" s="3">
        <v>-145</v>
      </c>
      <c r="H61" s="3">
        <v>1203</v>
      </c>
      <c r="I61" s="3">
        <v>1603</v>
      </c>
      <c r="L61" s="3">
        <v>37.410893999999999</v>
      </c>
      <c r="N61" s="26" t="s">
        <v>91</v>
      </c>
    </row>
    <row r="62" spans="1:14" x14ac:dyDescent="0.25">
      <c r="A62" s="23" t="s">
        <v>55</v>
      </c>
      <c r="C62" s="3">
        <v>0</v>
      </c>
      <c r="D62" s="3">
        <v>0</v>
      </c>
      <c r="E62" s="3">
        <v>0</v>
      </c>
      <c r="F62" s="3">
        <v>0</v>
      </c>
      <c r="G62" s="3">
        <v>268</v>
      </c>
      <c r="H62" s="3">
        <v>347</v>
      </c>
      <c r="I62" s="3">
        <v>1335</v>
      </c>
      <c r="L62" s="3">
        <v>10.791005999999999</v>
      </c>
      <c r="N62" s="26" t="s">
        <v>92</v>
      </c>
    </row>
    <row r="63" spans="1:14" x14ac:dyDescent="0.25">
      <c r="A63" s="23"/>
      <c r="L63" s="3"/>
    </row>
    <row r="64" spans="1:14" x14ac:dyDescent="0.25">
      <c r="A64" s="23" t="s">
        <v>56</v>
      </c>
      <c r="C64" s="3">
        <v>0</v>
      </c>
      <c r="D64" s="3">
        <v>1138</v>
      </c>
      <c r="E64" s="3">
        <v>0</v>
      </c>
      <c r="F64" s="3">
        <v>0</v>
      </c>
      <c r="G64" s="3">
        <v>-714</v>
      </c>
      <c r="H64" s="3">
        <v>362</v>
      </c>
      <c r="I64" s="3">
        <v>2049</v>
      </c>
      <c r="L64" s="3">
        <v>11.257476</v>
      </c>
      <c r="N64" s="26" t="s">
        <v>93</v>
      </c>
    </row>
    <row r="65" spans="1:14" x14ac:dyDescent="0.25">
      <c r="A65" s="23" t="s">
        <v>57</v>
      </c>
      <c r="C65" s="3">
        <v>0</v>
      </c>
      <c r="D65" s="3">
        <v>678</v>
      </c>
      <c r="E65" s="3">
        <v>37</v>
      </c>
      <c r="F65" s="3">
        <v>0</v>
      </c>
      <c r="G65" s="3">
        <v>562</v>
      </c>
      <c r="H65" s="3">
        <v>1039</v>
      </c>
      <c r="I65" s="3">
        <v>1487</v>
      </c>
      <c r="L65" s="3">
        <v>32.310822000000002</v>
      </c>
      <c r="N65" s="26" t="s">
        <v>94</v>
      </c>
    </row>
    <row r="66" spans="1:14" x14ac:dyDescent="0.25">
      <c r="A66" s="23" t="s">
        <v>58</v>
      </c>
      <c r="C66" s="3">
        <v>0</v>
      </c>
      <c r="D66" s="3">
        <v>530</v>
      </c>
      <c r="E66" s="3">
        <v>0</v>
      </c>
      <c r="F66" s="3">
        <v>0</v>
      </c>
      <c r="G66" s="3">
        <v>282</v>
      </c>
      <c r="H66" s="3">
        <v>871</v>
      </c>
      <c r="I66" s="3">
        <v>1205</v>
      </c>
      <c r="L66" s="3">
        <v>27.086357999999997</v>
      </c>
      <c r="N66" s="26" t="s">
        <v>95</v>
      </c>
    </row>
    <row r="67" spans="1:14" x14ac:dyDescent="0.25">
      <c r="A67" s="23" t="s">
        <v>96</v>
      </c>
      <c r="C67" s="3">
        <v>0</v>
      </c>
      <c r="D67" s="3">
        <v>1124</v>
      </c>
      <c r="E67" s="3">
        <v>0</v>
      </c>
      <c r="F67" s="3">
        <v>0</v>
      </c>
      <c r="G67" s="3">
        <v>-435</v>
      </c>
      <c r="H67" s="3">
        <v>374</v>
      </c>
      <c r="I67" s="3">
        <v>1640</v>
      </c>
      <c r="L67" s="3">
        <v>11.630652</v>
      </c>
      <c r="N67" s="26" t="s">
        <v>97</v>
      </c>
    </row>
    <row r="68" spans="1:14" x14ac:dyDescent="0.25">
      <c r="A68" s="23"/>
      <c r="L68" s="3"/>
      <c r="N68" s="26"/>
    </row>
    <row r="69" spans="1:14" x14ac:dyDescent="0.25">
      <c r="A69" s="32" t="s">
        <v>98</v>
      </c>
      <c r="C69" s="3">
        <v>0</v>
      </c>
      <c r="D69" s="3">
        <v>0</v>
      </c>
      <c r="E69" s="3">
        <v>0</v>
      </c>
      <c r="F69" s="3">
        <v>0</v>
      </c>
      <c r="G69" s="3">
        <v>347</v>
      </c>
      <c r="H69" s="3">
        <v>335</v>
      </c>
      <c r="I69" s="3">
        <v>1293</v>
      </c>
      <c r="L69" s="3">
        <v>10.417829999999999</v>
      </c>
      <c r="N69" s="26" t="s">
        <v>99</v>
      </c>
    </row>
    <row r="70" spans="1:14" x14ac:dyDescent="0.25">
      <c r="A70" s="32" t="s">
        <v>114</v>
      </c>
      <c r="C70" s="3">
        <v>0</v>
      </c>
      <c r="D70" s="3">
        <v>702</v>
      </c>
      <c r="E70" s="3">
        <v>0</v>
      </c>
      <c r="F70" s="3">
        <v>0</v>
      </c>
      <c r="G70" s="3">
        <v>191</v>
      </c>
      <c r="H70" s="3">
        <v>814</v>
      </c>
      <c r="I70" s="3">
        <v>1102</v>
      </c>
      <c r="J70" s="3"/>
      <c r="K70" s="3"/>
      <c r="L70" s="3">
        <v>25.313771999999997</v>
      </c>
      <c r="N70" s="26" t="s">
        <v>126</v>
      </c>
    </row>
    <row r="71" spans="1:14" x14ac:dyDescent="0.25">
      <c r="A71" s="32" t="s">
        <v>127</v>
      </c>
      <c r="C71" s="3">
        <v>0</v>
      </c>
      <c r="D71" s="3">
        <v>1399</v>
      </c>
      <c r="E71" s="3">
        <v>69</v>
      </c>
      <c r="F71" s="3">
        <v>0</v>
      </c>
      <c r="G71" s="3">
        <v>440</v>
      </c>
      <c r="H71" s="3">
        <v>954</v>
      </c>
      <c r="I71" s="3">
        <v>662</v>
      </c>
      <c r="J71" s="3"/>
      <c r="K71" s="3"/>
      <c r="L71" s="3">
        <v>29.667491999999996</v>
      </c>
      <c r="N71" s="26" t="s">
        <v>128</v>
      </c>
    </row>
    <row r="72" spans="1:14" x14ac:dyDescent="0.25">
      <c r="A72" s="32" t="s">
        <v>132</v>
      </c>
      <c r="C72" s="3">
        <v>0</v>
      </c>
      <c r="D72" s="3">
        <v>1412</v>
      </c>
      <c r="E72" s="3">
        <v>0</v>
      </c>
      <c r="F72" s="3">
        <v>0</v>
      </c>
      <c r="G72" s="3">
        <v>-883</v>
      </c>
      <c r="H72" s="3">
        <v>332</v>
      </c>
      <c r="I72" s="3">
        <v>1545</v>
      </c>
      <c r="J72" s="3"/>
      <c r="K72" s="3"/>
      <c r="L72" s="3">
        <v>10.324536</v>
      </c>
      <c r="N72" s="26" t="s">
        <v>133</v>
      </c>
    </row>
    <row r="73" spans="1:14" x14ac:dyDescent="0.25">
      <c r="A73" s="32"/>
      <c r="J73" s="3"/>
      <c r="K73" s="3"/>
      <c r="L73" s="3"/>
      <c r="N73" s="26"/>
    </row>
    <row r="74" spans="1:14" x14ac:dyDescent="0.25">
      <c r="A74" s="32" t="s">
        <v>134</v>
      </c>
      <c r="C74" s="3">
        <v>0</v>
      </c>
      <c r="D74" s="3">
        <v>0</v>
      </c>
      <c r="E74" s="3">
        <v>0</v>
      </c>
      <c r="F74" s="3">
        <v>0</v>
      </c>
      <c r="G74" s="3">
        <v>282</v>
      </c>
      <c r="H74" s="3">
        <v>253</v>
      </c>
      <c r="I74" s="3">
        <v>1263</v>
      </c>
      <c r="J74" s="3"/>
      <c r="K74" s="3"/>
      <c r="L74" s="3">
        <v>7.8677939999999991</v>
      </c>
      <c r="N74" s="26" t="s">
        <v>135</v>
      </c>
    </row>
    <row r="75" spans="1:14" x14ac:dyDescent="0.25">
      <c r="A75" s="32" t="s">
        <v>139</v>
      </c>
      <c r="C75" s="3">
        <v>0</v>
      </c>
      <c r="D75" s="3">
        <v>615</v>
      </c>
      <c r="E75" s="3">
        <v>0</v>
      </c>
      <c r="F75" s="3">
        <v>0</v>
      </c>
      <c r="G75" s="3">
        <v>258</v>
      </c>
      <c r="H75" s="3">
        <v>841</v>
      </c>
      <c r="I75" s="3">
        <v>1005</v>
      </c>
      <c r="J75" s="3"/>
      <c r="K75" s="3"/>
      <c r="L75" s="3">
        <v>26.153418000000002</v>
      </c>
      <c r="N75" s="26" t="s">
        <v>140</v>
      </c>
    </row>
    <row r="76" spans="1:14" x14ac:dyDescent="0.25">
      <c r="A76" s="32" t="s">
        <v>141</v>
      </c>
      <c r="C76" s="3">
        <v>0</v>
      </c>
      <c r="D76" s="3">
        <v>1104</v>
      </c>
      <c r="E76" s="3">
        <v>0</v>
      </c>
      <c r="F76" s="3">
        <v>0</v>
      </c>
      <c r="G76" s="3">
        <v>-466</v>
      </c>
      <c r="H76" s="3">
        <v>630</v>
      </c>
      <c r="I76" s="3">
        <v>1471</v>
      </c>
      <c r="J76" s="3"/>
      <c r="K76" s="3"/>
      <c r="L76" s="3">
        <v>19.591739999999998</v>
      </c>
      <c r="N76" s="26" t="s">
        <v>142</v>
      </c>
    </row>
    <row r="77" spans="1:14" x14ac:dyDescent="0.25">
      <c r="A77" s="32" t="s">
        <v>151</v>
      </c>
      <c r="C77" s="3">
        <v>0</v>
      </c>
      <c r="D77" s="3">
        <v>0</v>
      </c>
      <c r="E77" s="3">
        <v>0</v>
      </c>
      <c r="F77" s="3">
        <v>0</v>
      </c>
      <c r="G77" s="3">
        <v>387</v>
      </c>
      <c r="H77" s="3">
        <v>366</v>
      </c>
      <c r="I77" s="3">
        <v>1084</v>
      </c>
      <c r="J77" s="3"/>
      <c r="K77" s="3"/>
      <c r="L77" s="3">
        <v>11.381868000000001</v>
      </c>
      <c r="N77" s="26" t="s">
        <v>152</v>
      </c>
    </row>
    <row r="78" spans="1:14" x14ac:dyDescent="0.25">
      <c r="A78" s="32"/>
      <c r="J78" s="3"/>
      <c r="K78" s="3"/>
      <c r="L78" s="3"/>
      <c r="N78" s="26"/>
    </row>
    <row r="79" spans="1:14" x14ac:dyDescent="0.25">
      <c r="A79" s="32" t="s">
        <v>156</v>
      </c>
      <c r="C79" s="3">
        <v>0</v>
      </c>
      <c r="D79" s="3">
        <v>0</v>
      </c>
      <c r="E79" s="3">
        <v>0</v>
      </c>
      <c r="F79" s="3">
        <v>0</v>
      </c>
      <c r="G79" s="3">
        <v>346</v>
      </c>
      <c r="H79" s="3">
        <v>344</v>
      </c>
      <c r="I79" s="3">
        <v>738</v>
      </c>
      <c r="J79" s="3"/>
      <c r="K79" s="3"/>
      <c r="L79" s="3">
        <v>10.697711999999999</v>
      </c>
      <c r="N79" s="26" t="s">
        <v>157</v>
      </c>
    </row>
    <row r="80" spans="1:14" x14ac:dyDescent="0.25">
      <c r="A80" s="32" t="s">
        <v>159</v>
      </c>
      <c r="C80" s="3">
        <v>0</v>
      </c>
      <c r="D80" s="3">
        <v>1119</v>
      </c>
      <c r="E80" s="3">
        <v>0</v>
      </c>
      <c r="F80" s="3">
        <v>0</v>
      </c>
      <c r="G80" s="3">
        <v>-394</v>
      </c>
      <c r="H80" s="3">
        <v>743</v>
      </c>
      <c r="I80" s="3">
        <v>1132</v>
      </c>
      <c r="J80" s="3"/>
      <c r="K80" s="3"/>
      <c r="L80" s="3">
        <v>23.105813999999995</v>
      </c>
      <c r="N80" s="26" t="s">
        <v>160</v>
      </c>
    </row>
    <row r="81" spans="1:14" x14ac:dyDescent="0.25">
      <c r="A81" s="32" t="s">
        <v>161</v>
      </c>
      <c r="C81" s="3">
        <v>0</v>
      </c>
      <c r="D81" s="3">
        <v>495</v>
      </c>
      <c r="E81" s="3">
        <v>0</v>
      </c>
      <c r="F81" s="3">
        <v>0</v>
      </c>
      <c r="G81" s="3">
        <v>203</v>
      </c>
      <c r="H81" s="3">
        <v>832</v>
      </c>
      <c r="I81" s="3">
        <v>929</v>
      </c>
      <c r="J81" s="3"/>
      <c r="K81" s="3"/>
      <c r="L81" s="3">
        <v>25.873535999999998</v>
      </c>
      <c r="N81" s="26" t="s">
        <v>162</v>
      </c>
    </row>
    <row r="82" spans="1:14" x14ac:dyDescent="0.25">
      <c r="A82" s="32" t="s">
        <v>163</v>
      </c>
      <c r="C82" s="3">
        <v>0</v>
      </c>
      <c r="D82" s="3">
        <v>0</v>
      </c>
      <c r="E82" s="3">
        <v>0</v>
      </c>
      <c r="F82" s="3">
        <v>0</v>
      </c>
      <c r="G82" s="3">
        <v>351</v>
      </c>
      <c r="H82" s="3">
        <v>248</v>
      </c>
      <c r="I82" s="3">
        <v>578</v>
      </c>
      <c r="J82" s="3"/>
      <c r="K82" s="3"/>
      <c r="L82" s="3">
        <v>7.7123039999999978</v>
      </c>
      <c r="N82" s="26" t="s">
        <v>164</v>
      </c>
    </row>
    <row r="83" spans="1:14" x14ac:dyDescent="0.25">
      <c r="A83" s="32"/>
      <c r="J83" s="3"/>
      <c r="K83" s="3"/>
      <c r="L83" s="3"/>
      <c r="N83" s="26"/>
    </row>
    <row r="84" spans="1:14" x14ac:dyDescent="0.25">
      <c r="A84" s="32" t="s">
        <v>165</v>
      </c>
      <c r="C84" s="3">
        <v>0</v>
      </c>
      <c r="D84" s="3">
        <v>1122</v>
      </c>
      <c r="E84" s="3">
        <v>0</v>
      </c>
      <c r="F84" s="3">
        <v>0</v>
      </c>
      <c r="G84" s="3">
        <v>-660</v>
      </c>
      <c r="H84" s="3">
        <v>156</v>
      </c>
      <c r="I84" s="3">
        <v>1238</v>
      </c>
      <c r="J84" s="3"/>
      <c r="K84" s="3"/>
      <c r="L84" s="3">
        <v>4.8512879999999994</v>
      </c>
      <c r="M84" s="3"/>
      <c r="N84" s="26" t="s">
        <v>166</v>
      </c>
    </row>
    <row r="85" spans="1:14" x14ac:dyDescent="0.25">
      <c r="A85" s="32" t="s">
        <v>167</v>
      </c>
      <c r="C85" s="3">
        <v>0</v>
      </c>
      <c r="D85" s="3">
        <v>0</v>
      </c>
      <c r="E85" s="3">
        <v>0</v>
      </c>
      <c r="F85" s="3">
        <v>0</v>
      </c>
      <c r="G85" s="3">
        <v>731</v>
      </c>
      <c r="H85" s="3">
        <v>583</v>
      </c>
      <c r="I85" s="3">
        <v>507</v>
      </c>
      <c r="J85" s="3"/>
      <c r="K85" s="3"/>
      <c r="L85" s="3">
        <v>18.130133999999998</v>
      </c>
      <c r="M85" s="3"/>
      <c r="N85" s="26" t="s">
        <v>168</v>
      </c>
    </row>
    <row r="86" spans="1:14" x14ac:dyDescent="0.25">
      <c r="A86" s="32" t="s">
        <v>169</v>
      </c>
      <c r="C86" s="3">
        <v>0</v>
      </c>
      <c r="D86" s="3">
        <v>634</v>
      </c>
      <c r="E86" s="3">
        <v>0</v>
      </c>
      <c r="F86" s="3">
        <v>0</v>
      </c>
      <c r="G86" s="3">
        <v>144</v>
      </c>
      <c r="H86" s="3">
        <v>1252</v>
      </c>
      <c r="I86" s="3">
        <v>363</v>
      </c>
      <c r="J86" s="3"/>
      <c r="K86" s="3"/>
      <c r="L86" s="3">
        <v>38.934695999999995</v>
      </c>
      <c r="M86" s="3"/>
      <c r="N86" s="26" t="s">
        <v>170</v>
      </c>
    </row>
    <row r="87" spans="1:14" x14ac:dyDescent="0.25">
      <c r="A87" s="32" t="s">
        <v>171</v>
      </c>
      <c r="C87" s="3">
        <v>0</v>
      </c>
      <c r="D87" s="3">
        <v>0</v>
      </c>
      <c r="E87" s="3">
        <v>0</v>
      </c>
      <c r="F87" s="3">
        <v>0</v>
      </c>
      <c r="G87" s="3">
        <v>348</v>
      </c>
      <c r="H87" s="3">
        <v>234</v>
      </c>
      <c r="I87" s="3">
        <v>15</v>
      </c>
      <c r="J87" s="3"/>
      <c r="L87" s="3">
        <v>7.2769320000000004</v>
      </c>
      <c r="M87" s="3"/>
      <c r="N87" s="26" t="s">
        <v>172</v>
      </c>
    </row>
    <row r="88" spans="1:14" x14ac:dyDescent="0.25">
      <c r="A88" s="32"/>
      <c r="J88" s="3"/>
      <c r="K88" s="3"/>
      <c r="L88" s="3"/>
      <c r="M88" s="26"/>
    </row>
    <row r="89" spans="1:14" x14ac:dyDescent="0.25">
      <c r="A89" s="32" t="s">
        <v>173</v>
      </c>
      <c r="C89" s="3">
        <f>SUM(C300:C302)</f>
        <v>0</v>
      </c>
      <c r="D89" s="3">
        <f t="shared" ref="D89:H89" si="46">SUM(D300:D302)</f>
        <v>1480</v>
      </c>
      <c r="E89" s="3">
        <f t="shared" si="46"/>
        <v>0</v>
      </c>
      <c r="F89" s="3">
        <f t="shared" si="46"/>
        <v>0</v>
      </c>
      <c r="G89" s="3">
        <f t="shared" si="46"/>
        <v>-1303</v>
      </c>
      <c r="H89" s="3">
        <f t="shared" si="46"/>
        <v>237</v>
      </c>
      <c r="I89" s="3">
        <f>I302</f>
        <v>1318</v>
      </c>
      <c r="J89" s="3"/>
      <c r="K89" s="3"/>
      <c r="L89" s="3">
        <f>SUM(L300:L302)</f>
        <v>7.3702259999999988</v>
      </c>
      <c r="N89" s="26" t="s">
        <v>174</v>
      </c>
    </row>
    <row r="90" spans="1:14" x14ac:dyDescent="0.25">
      <c r="A90" s="32" t="s">
        <v>175</v>
      </c>
      <c r="C90" s="3">
        <f>SUM(C303:C305)</f>
        <v>0</v>
      </c>
      <c r="D90" s="3">
        <f t="shared" ref="D90:H90" si="47">SUM(D303:D305)</f>
        <v>734</v>
      </c>
      <c r="E90" s="3">
        <f t="shared" si="47"/>
        <v>0</v>
      </c>
      <c r="F90" s="3">
        <f t="shared" si="47"/>
        <v>0</v>
      </c>
      <c r="G90" s="3">
        <f t="shared" si="47"/>
        <v>-78</v>
      </c>
      <c r="H90" s="3">
        <f t="shared" si="47"/>
        <v>554</v>
      </c>
      <c r="I90" s="3">
        <f>I305</f>
        <v>1396</v>
      </c>
      <c r="J90" s="3"/>
      <c r="L90" s="3">
        <f t="shared" ref="L90" si="48">SUM(L303:L305)</f>
        <v>17.228292</v>
      </c>
      <c r="M90" s="3"/>
      <c r="N90" s="26" t="s">
        <v>176</v>
      </c>
    </row>
    <row r="91" spans="1:14" x14ac:dyDescent="0.25">
      <c r="A91" s="32" t="s">
        <v>177</v>
      </c>
      <c r="C91" s="3">
        <f>SUM(C306:C308)</f>
        <v>0</v>
      </c>
      <c r="D91" s="3">
        <f t="shared" ref="D91:L91" si="49">SUM(D306:D308)</f>
        <v>0</v>
      </c>
      <c r="E91" s="3">
        <f t="shared" si="49"/>
        <v>0</v>
      </c>
      <c r="F91" s="3">
        <f t="shared" si="49"/>
        <v>0</v>
      </c>
      <c r="G91" s="3">
        <f t="shared" si="49"/>
        <v>666</v>
      </c>
      <c r="H91" s="3">
        <f t="shared" si="49"/>
        <v>507</v>
      </c>
      <c r="I91" s="3">
        <f>I308</f>
        <v>730</v>
      </c>
      <c r="J91" s="3"/>
      <c r="K91" s="3"/>
      <c r="L91" s="3">
        <f t="shared" si="49"/>
        <v>15.766685999999998</v>
      </c>
      <c r="M91" s="3"/>
      <c r="N91" s="26" t="s">
        <v>178</v>
      </c>
    </row>
    <row r="92" spans="1:14" x14ac:dyDescent="0.25">
      <c r="A92" s="32" t="s">
        <v>179</v>
      </c>
      <c r="C92" s="3">
        <f>SUM(C309:C311)</f>
        <v>0</v>
      </c>
      <c r="D92" s="3">
        <f t="shared" ref="D92:H92" si="50">SUM(D309:D311)</f>
        <v>0</v>
      </c>
      <c r="E92" s="3">
        <f t="shared" si="50"/>
        <v>114</v>
      </c>
      <c r="F92" s="3">
        <f t="shared" si="50"/>
        <v>0</v>
      </c>
      <c r="G92" s="3">
        <f t="shared" si="50"/>
        <v>195</v>
      </c>
      <c r="H92" s="3">
        <f t="shared" si="50"/>
        <v>254</v>
      </c>
      <c r="I92" s="3">
        <f>I311</f>
        <v>535</v>
      </c>
      <c r="J92" s="3"/>
      <c r="L92" s="3">
        <f t="shared" ref="L92" si="51">SUM(L309:L311)</f>
        <v>7.8988919999999991</v>
      </c>
      <c r="M92" s="3"/>
      <c r="N92" s="26" t="s">
        <v>180</v>
      </c>
    </row>
    <row r="93" spans="1:14" x14ac:dyDescent="0.25">
      <c r="A93" s="32"/>
      <c r="J93" s="3"/>
      <c r="L93" s="3"/>
      <c r="M93" s="3"/>
      <c r="N93" s="26"/>
    </row>
    <row r="94" spans="1:14" s="57" customFormat="1" x14ac:dyDescent="0.25">
      <c r="A94" s="32" t="s">
        <v>181</v>
      </c>
      <c r="C94" s="3">
        <f>SUM(C313:C315)</f>
        <v>0</v>
      </c>
      <c r="D94" s="3">
        <f t="shared" ref="D94:G94" si="52">SUM(D313:D315)</f>
        <v>0</v>
      </c>
      <c r="E94" s="3">
        <f t="shared" si="52"/>
        <v>259</v>
      </c>
      <c r="F94" s="3">
        <f t="shared" si="52"/>
        <v>0</v>
      </c>
      <c r="G94" s="3">
        <f t="shared" si="52"/>
        <v>471</v>
      </c>
      <c r="H94" s="3">
        <f>SUM(H313:H315)</f>
        <v>247</v>
      </c>
      <c r="I94" s="3">
        <f>I315</f>
        <v>64</v>
      </c>
      <c r="J94" s="65"/>
      <c r="L94" s="3">
        <f>SUM(L313:L315)</f>
        <v>7.6812059999999995</v>
      </c>
      <c r="M94" s="65"/>
      <c r="N94" s="26" t="s">
        <v>185</v>
      </c>
    </row>
    <row r="95" spans="1:14" s="57" customFormat="1" x14ac:dyDescent="0.25">
      <c r="A95" s="32" t="s">
        <v>182</v>
      </c>
      <c r="C95" s="3">
        <f>SUM(C316:C318)</f>
        <v>0</v>
      </c>
      <c r="D95" s="3">
        <f t="shared" ref="D95:H95" si="53">SUM(D316:D318)</f>
        <v>1223</v>
      </c>
      <c r="E95" s="3">
        <f t="shared" si="53"/>
        <v>1098</v>
      </c>
      <c r="F95" s="3">
        <f t="shared" si="53"/>
        <v>0</v>
      </c>
      <c r="G95" s="3">
        <f t="shared" si="53"/>
        <v>-41</v>
      </c>
      <c r="H95" s="3">
        <f t="shared" si="53"/>
        <v>422</v>
      </c>
      <c r="I95" s="3">
        <f>I318</f>
        <v>105</v>
      </c>
      <c r="J95" s="65"/>
      <c r="L95" s="3">
        <f t="shared" ref="L95" si="54">SUM(L316:L318)</f>
        <v>13.123355999999998</v>
      </c>
      <c r="M95" s="65"/>
      <c r="N95" s="26" t="s">
        <v>186</v>
      </c>
    </row>
    <row r="96" spans="1:14" s="57" customFormat="1" x14ac:dyDescent="0.25">
      <c r="A96" s="32" t="s">
        <v>183</v>
      </c>
      <c r="C96" s="3">
        <f>SUM(C319:C321)</f>
        <v>0</v>
      </c>
      <c r="D96" s="3">
        <f t="shared" ref="D96:H96" si="55">SUM(D319:D321)</f>
        <v>2057</v>
      </c>
      <c r="E96" s="3">
        <f t="shared" si="55"/>
        <v>633</v>
      </c>
      <c r="F96" s="3">
        <f t="shared" si="55"/>
        <v>0</v>
      </c>
      <c r="G96" s="3">
        <f t="shared" si="55"/>
        <v>-585</v>
      </c>
      <c r="H96" s="3">
        <f t="shared" si="55"/>
        <v>732</v>
      </c>
      <c r="I96" s="3">
        <f>I321</f>
        <v>690</v>
      </c>
      <c r="J96" s="65"/>
      <c r="L96" s="3">
        <f>SUM(L319:L321)</f>
        <v>22.763735999999994</v>
      </c>
      <c r="M96" s="65"/>
      <c r="N96" s="26" t="s">
        <v>187</v>
      </c>
    </row>
    <row r="97" spans="1:14" s="57" customFormat="1" x14ac:dyDescent="0.25">
      <c r="A97" s="32" t="s">
        <v>184</v>
      </c>
      <c r="C97" s="3">
        <f>SUM(C322:C324)</f>
        <v>0</v>
      </c>
      <c r="D97" s="3">
        <f t="shared" ref="D97:H97" si="56">SUM(D322:D324)</f>
        <v>61</v>
      </c>
      <c r="E97" s="3">
        <f t="shared" si="56"/>
        <v>445</v>
      </c>
      <c r="F97" s="3">
        <f t="shared" si="56"/>
        <v>0</v>
      </c>
      <c r="G97" s="3">
        <f t="shared" si="56"/>
        <v>604</v>
      </c>
      <c r="H97" s="3">
        <f t="shared" si="56"/>
        <v>312</v>
      </c>
      <c r="I97" s="3">
        <f>I324</f>
        <v>86</v>
      </c>
      <c r="J97" s="65"/>
      <c r="L97" s="3">
        <f t="shared" ref="L97" si="57">SUM(L322:L324)</f>
        <v>9.7025760000000005</v>
      </c>
      <c r="M97" s="65"/>
      <c r="N97" s="26" t="s">
        <v>188</v>
      </c>
    </row>
    <row r="98" spans="1:14" s="57" customFormat="1" x14ac:dyDescent="0.25">
      <c r="A98" s="32"/>
      <c r="C98" s="3"/>
      <c r="D98" s="3"/>
      <c r="E98" s="3"/>
      <c r="F98" s="3"/>
      <c r="G98" s="3"/>
      <c r="H98" s="3"/>
      <c r="I98" s="3"/>
      <c r="J98" s="65"/>
      <c r="L98" s="3"/>
      <c r="M98" s="65"/>
      <c r="N98" s="26"/>
    </row>
    <row r="99" spans="1:14" s="57" customFormat="1" x14ac:dyDescent="0.25">
      <c r="A99" s="32" t="s">
        <v>193</v>
      </c>
      <c r="C99" s="3">
        <f>SUM(C326:C328)</f>
        <v>0</v>
      </c>
      <c r="D99" s="3">
        <f t="shared" ref="D99:L99" si="58">SUM(D326:D328)</f>
        <v>1273</v>
      </c>
      <c r="E99" s="3">
        <f t="shared" si="58"/>
        <v>287</v>
      </c>
      <c r="F99" s="3">
        <f t="shared" si="58"/>
        <v>0</v>
      </c>
      <c r="G99" s="3">
        <f t="shared" si="58"/>
        <v>-749</v>
      </c>
      <c r="H99" s="3">
        <f t="shared" si="58"/>
        <v>215</v>
      </c>
      <c r="I99" s="3">
        <f>I328</f>
        <v>835</v>
      </c>
      <c r="J99" s="3"/>
      <c r="K99" s="3"/>
      <c r="L99" s="3">
        <f t="shared" si="58"/>
        <v>6.6860699999999991</v>
      </c>
      <c r="M99" s="65"/>
      <c r="N99" s="26" t="s">
        <v>189</v>
      </c>
    </row>
    <row r="100" spans="1:14" s="57" customFormat="1" x14ac:dyDescent="0.25">
      <c r="A100" s="32" t="s">
        <v>194</v>
      </c>
      <c r="C100" s="3">
        <f>SUM(C329:C331)</f>
        <v>0</v>
      </c>
      <c r="D100" s="3">
        <f t="shared" ref="D100:H100" si="59">SUM(D329:D331)</f>
        <v>1094</v>
      </c>
      <c r="E100" s="3">
        <f t="shared" si="59"/>
        <v>518</v>
      </c>
      <c r="F100" s="3">
        <f t="shared" si="59"/>
        <v>0</v>
      </c>
      <c r="G100" s="3">
        <f t="shared" si="59"/>
        <v>60</v>
      </c>
      <c r="H100" s="3">
        <f t="shared" si="59"/>
        <v>525</v>
      </c>
      <c r="I100" s="3">
        <f>I331</f>
        <v>775</v>
      </c>
      <c r="J100" s="3"/>
      <c r="K100" s="3"/>
      <c r="L100" s="3">
        <f>SUM(L329:L331)</f>
        <v>16.326449999999998</v>
      </c>
      <c r="M100" s="65"/>
      <c r="N100" s="26" t="s">
        <v>190</v>
      </c>
    </row>
    <row r="101" spans="1:14" s="57" customFormat="1" x14ac:dyDescent="0.25">
      <c r="A101" s="32" t="s">
        <v>195</v>
      </c>
      <c r="C101" s="3">
        <f>SUM(C332:C334)</f>
        <v>0</v>
      </c>
      <c r="D101" s="3">
        <f t="shared" ref="D101:L101" si="60">SUM(D332:D334)</f>
        <v>1280</v>
      </c>
      <c r="E101" s="3">
        <f t="shared" si="60"/>
        <v>414</v>
      </c>
      <c r="F101" s="3">
        <f t="shared" si="60"/>
        <v>0</v>
      </c>
      <c r="G101" s="3">
        <f t="shared" si="60"/>
        <v>-267</v>
      </c>
      <c r="H101" s="3">
        <f t="shared" si="60"/>
        <v>599</v>
      </c>
      <c r="I101" s="3">
        <f>I334</f>
        <v>1042</v>
      </c>
      <c r="J101" s="3"/>
      <c r="K101" s="3"/>
      <c r="L101" s="3">
        <f t="shared" si="60"/>
        <v>18.627701999999996</v>
      </c>
      <c r="M101" s="65"/>
      <c r="N101" s="26" t="s">
        <v>191</v>
      </c>
    </row>
    <row r="102" spans="1:14" s="57" customFormat="1" x14ac:dyDescent="0.25">
      <c r="A102" s="32" t="s">
        <v>196</v>
      </c>
      <c r="C102" s="3">
        <f>SUM(C335:C337)</f>
        <v>0</v>
      </c>
      <c r="D102" s="3">
        <f t="shared" ref="D102:L102" si="61">SUM(D335:D337)</f>
        <v>62</v>
      </c>
      <c r="E102" s="3">
        <f t="shared" si="61"/>
        <v>363</v>
      </c>
      <c r="F102" s="3">
        <f t="shared" si="61"/>
        <v>0</v>
      </c>
      <c r="G102" s="3">
        <f t="shared" si="61"/>
        <v>571</v>
      </c>
      <c r="H102" s="3">
        <f t="shared" si="61"/>
        <v>233</v>
      </c>
      <c r="I102" s="3">
        <f>I337</f>
        <v>471</v>
      </c>
      <c r="J102" s="3"/>
      <c r="K102" s="3"/>
      <c r="L102" s="3">
        <f t="shared" si="61"/>
        <v>7.2458339999999994</v>
      </c>
      <c r="M102" s="65"/>
      <c r="N102" s="26" t="s">
        <v>192</v>
      </c>
    </row>
    <row r="103" spans="1:14" s="57" customFormat="1" x14ac:dyDescent="0.25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65"/>
      <c r="N103" s="26"/>
    </row>
    <row r="104" spans="1:14" s="57" customFormat="1" x14ac:dyDescent="0.25">
      <c r="A104" s="32" t="s">
        <v>198</v>
      </c>
      <c r="C104" s="3">
        <f>SUM(C339:C341)</f>
        <v>0</v>
      </c>
      <c r="D104" s="3">
        <f t="shared" ref="D104:H104" si="62">SUM(D339:D341)</f>
        <v>66</v>
      </c>
      <c r="E104" s="3">
        <f t="shared" si="62"/>
        <v>62</v>
      </c>
      <c r="F104" s="3">
        <f t="shared" si="62"/>
        <v>0</v>
      </c>
      <c r="G104" s="3">
        <f t="shared" si="62"/>
        <v>217</v>
      </c>
      <c r="H104" s="3">
        <f t="shared" si="62"/>
        <v>279</v>
      </c>
      <c r="I104" s="3">
        <f>I341</f>
        <v>254</v>
      </c>
      <c r="J104" s="3"/>
      <c r="K104" s="3"/>
      <c r="L104" s="3">
        <f>SUM(L339:L341)</f>
        <v>8.6763419999999982</v>
      </c>
      <c r="M104" s="65"/>
      <c r="N104" s="26" t="s">
        <v>202</v>
      </c>
    </row>
    <row r="105" spans="1:14" s="57" customFormat="1" x14ac:dyDescent="0.25">
      <c r="A105" s="32" t="s">
        <v>199</v>
      </c>
      <c r="C105" s="3">
        <f t="shared" ref="C105:H105" si="63">SUM(C342:C344)</f>
        <v>0</v>
      </c>
      <c r="D105" s="3">
        <f t="shared" si="63"/>
        <v>134</v>
      </c>
      <c r="E105" s="3">
        <f t="shared" si="63"/>
        <v>21</v>
      </c>
      <c r="F105" s="3">
        <f t="shared" si="63"/>
        <v>0</v>
      </c>
      <c r="G105" s="3">
        <f t="shared" si="63"/>
        <v>176</v>
      </c>
      <c r="H105" s="3">
        <f t="shared" si="63"/>
        <v>289</v>
      </c>
      <c r="I105" s="3">
        <f>I344</f>
        <v>78</v>
      </c>
      <c r="J105" s="3"/>
      <c r="K105" s="3"/>
      <c r="L105" s="3">
        <f>SUM(L342:L344)</f>
        <v>8.9873219999999989</v>
      </c>
      <c r="M105" s="65"/>
      <c r="N105" s="26" t="s">
        <v>203</v>
      </c>
    </row>
    <row r="106" spans="1:14" s="57" customFormat="1" x14ac:dyDescent="0.25">
      <c r="A106" s="32" t="s">
        <v>200</v>
      </c>
      <c r="C106" s="3">
        <f>SUM(C345:C347)</f>
        <v>0</v>
      </c>
      <c r="D106" s="3">
        <f t="shared" ref="D106:L106" si="64">SUM(D345:D347)</f>
        <v>187</v>
      </c>
      <c r="E106" s="3">
        <f t="shared" si="64"/>
        <v>23</v>
      </c>
      <c r="F106" s="3">
        <f t="shared" si="64"/>
        <v>0</v>
      </c>
      <c r="G106" s="3">
        <f t="shared" si="64"/>
        <v>16</v>
      </c>
      <c r="H106" s="3">
        <f t="shared" si="64"/>
        <v>230</v>
      </c>
      <c r="I106" s="3">
        <f>I347</f>
        <v>62</v>
      </c>
      <c r="J106" s="3"/>
      <c r="K106" s="3"/>
      <c r="L106" s="3">
        <f t="shared" si="64"/>
        <v>7.1525399999999983</v>
      </c>
      <c r="M106" s="65"/>
      <c r="N106" s="26" t="s">
        <v>204</v>
      </c>
    </row>
    <row r="107" spans="1:14" s="57" customFormat="1" x14ac:dyDescent="0.25">
      <c r="A107" s="32" t="s">
        <v>201</v>
      </c>
      <c r="C107" s="3">
        <f t="shared" ref="C107:H107" si="65">SUM(C348:C350)</f>
        <v>0</v>
      </c>
      <c r="D107" s="3">
        <f t="shared" si="65"/>
        <v>150</v>
      </c>
      <c r="E107" s="3">
        <f t="shared" si="65"/>
        <v>0</v>
      </c>
      <c r="F107" s="3">
        <f t="shared" si="65"/>
        <v>0</v>
      </c>
      <c r="G107" s="3">
        <f t="shared" si="65"/>
        <v>62</v>
      </c>
      <c r="H107" s="3">
        <f t="shared" si="65"/>
        <v>198</v>
      </c>
      <c r="I107" s="3">
        <f>I350</f>
        <v>0</v>
      </c>
      <c r="J107" s="3"/>
      <c r="K107" s="3"/>
      <c r="L107" s="3">
        <f>SUM(L348:L350)</f>
        <v>6.1574039999999988</v>
      </c>
      <c r="M107" s="65"/>
      <c r="N107" s="26" t="s">
        <v>205</v>
      </c>
    </row>
    <row r="108" spans="1:14" s="57" customFormat="1" x14ac:dyDescent="0.25">
      <c r="A108" s="32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65"/>
      <c r="N108" s="26"/>
    </row>
    <row r="109" spans="1:14" s="57" customFormat="1" x14ac:dyDescent="0.25">
      <c r="A109" s="32" t="s">
        <v>206</v>
      </c>
      <c r="C109" s="3">
        <f t="shared" ref="C109:H109" si="66">SUM(C352:C354)</f>
        <v>0</v>
      </c>
      <c r="D109" s="3">
        <f t="shared" si="66"/>
        <v>1509</v>
      </c>
      <c r="E109" s="3">
        <f t="shared" si="66"/>
        <v>0</v>
      </c>
      <c r="F109" s="3">
        <f t="shared" si="66"/>
        <v>0</v>
      </c>
      <c r="G109" s="3">
        <f t="shared" si="66"/>
        <v>-1375</v>
      </c>
      <c r="H109" s="3">
        <f t="shared" si="66"/>
        <v>131</v>
      </c>
      <c r="I109" s="3">
        <f>I354</f>
        <v>1375</v>
      </c>
      <c r="J109" s="3"/>
      <c r="L109" s="3">
        <f>SUM(L352:L354)</f>
        <v>4.0738379999999994</v>
      </c>
      <c r="M109" s="65"/>
      <c r="N109" s="26" t="s">
        <v>210</v>
      </c>
    </row>
    <row r="110" spans="1:14" s="57" customFormat="1" x14ac:dyDescent="0.25">
      <c r="A110" s="32" t="s">
        <v>207</v>
      </c>
      <c r="C110" s="3">
        <f>SUM(C355:C357)</f>
        <v>0</v>
      </c>
      <c r="D110" s="3">
        <f t="shared" ref="D110:L110" si="67">SUM(D355:D357)</f>
        <v>194</v>
      </c>
      <c r="E110" s="3">
        <f t="shared" si="67"/>
        <v>0</v>
      </c>
      <c r="F110" s="3">
        <f t="shared" si="67"/>
        <v>0</v>
      </c>
      <c r="G110" s="3">
        <f t="shared" si="67"/>
        <v>425</v>
      </c>
      <c r="H110" s="3">
        <f t="shared" si="67"/>
        <v>606</v>
      </c>
      <c r="I110" s="3">
        <f t="shared" si="67"/>
        <v>3484</v>
      </c>
      <c r="J110" s="3"/>
      <c r="K110" s="3"/>
      <c r="L110" s="3">
        <f t="shared" si="67"/>
        <v>18.845388</v>
      </c>
      <c r="M110" s="65"/>
      <c r="N110" s="26" t="s">
        <v>211</v>
      </c>
    </row>
    <row r="111" spans="1:14" s="57" customFormat="1" x14ac:dyDescent="0.25">
      <c r="A111" s="32" t="s">
        <v>208</v>
      </c>
      <c r="C111" s="3">
        <f>SUM(C358:C360)</f>
        <v>0</v>
      </c>
      <c r="D111" s="3">
        <f t="shared" ref="D111:H111" si="68">SUM(D358:D360)</f>
        <v>979</v>
      </c>
      <c r="E111" s="3">
        <f t="shared" si="68"/>
        <v>0</v>
      </c>
      <c r="F111" s="3">
        <f t="shared" si="68"/>
        <v>0</v>
      </c>
      <c r="G111" s="3">
        <f t="shared" si="68"/>
        <v>-464</v>
      </c>
      <c r="H111" s="3">
        <f t="shared" si="68"/>
        <v>504</v>
      </c>
      <c r="I111" s="3">
        <f>I360</f>
        <v>1414</v>
      </c>
      <c r="J111" s="3"/>
      <c r="L111" s="3">
        <f>SUM(L358:L360)</f>
        <v>15.673391999999998</v>
      </c>
      <c r="M111" s="65"/>
      <c r="N111" s="26" t="s">
        <v>212</v>
      </c>
    </row>
    <row r="112" spans="1:14" s="57" customFormat="1" x14ac:dyDescent="0.25">
      <c r="A112" s="32" t="s">
        <v>209</v>
      </c>
      <c r="C112" s="3">
        <f>SUM(C361:C363)</f>
        <v>0</v>
      </c>
      <c r="D112" s="3">
        <f t="shared" ref="D112:H112" si="69">SUM(D361:D363)</f>
        <v>88</v>
      </c>
      <c r="E112" s="3">
        <f t="shared" si="69"/>
        <v>0</v>
      </c>
      <c r="F112" s="3">
        <f t="shared" si="69"/>
        <v>0</v>
      </c>
      <c r="G112" s="3">
        <f t="shared" si="69"/>
        <v>193</v>
      </c>
      <c r="H112" s="3">
        <f t="shared" si="69"/>
        <v>279</v>
      </c>
      <c r="I112" s="3">
        <f>I363</f>
        <v>1221</v>
      </c>
      <c r="J112" s="3"/>
      <c r="L112" s="3">
        <f t="shared" ref="L112" si="70">SUM(L361:L363)</f>
        <v>8.676342</v>
      </c>
      <c r="M112" s="65"/>
      <c r="N112" s="26" t="s">
        <v>213</v>
      </c>
    </row>
    <row r="113" spans="1:14" s="57" customFormat="1" x14ac:dyDescent="0.25">
      <c r="A113" s="32"/>
      <c r="C113" s="3"/>
      <c r="D113" s="3"/>
      <c r="E113" s="3"/>
      <c r="F113" s="3"/>
      <c r="G113" s="3"/>
      <c r="H113" s="3"/>
      <c r="I113" s="3"/>
      <c r="J113" s="3"/>
      <c r="L113" s="3"/>
      <c r="M113" s="65"/>
      <c r="N113" s="26"/>
    </row>
    <row r="114" spans="1:14" s="57" customFormat="1" x14ac:dyDescent="0.25">
      <c r="A114" s="32" t="str">
        <f>'Olieforbrug, TJ'!A114</f>
        <v>1. kvartal 2019</v>
      </c>
      <c r="C114" s="3">
        <f>SUM(C365:C367)</f>
        <v>0</v>
      </c>
      <c r="D114" s="3">
        <f t="shared" ref="D114:H114" si="71">SUM(D365:D367)</f>
        <v>70</v>
      </c>
      <c r="E114" s="3">
        <f t="shared" si="71"/>
        <v>0</v>
      </c>
      <c r="F114" s="3">
        <f t="shared" si="71"/>
        <v>0</v>
      </c>
      <c r="G114" s="3">
        <f t="shared" si="71"/>
        <v>103</v>
      </c>
      <c r="H114" s="3">
        <f t="shared" si="71"/>
        <v>168</v>
      </c>
      <c r="I114" s="3">
        <f>SUM(I367)</f>
        <v>1118</v>
      </c>
      <c r="J114" s="3"/>
      <c r="L114" s="3">
        <f t="shared" ref="L114" si="72">SUM(L365:L367)</f>
        <v>5.2244639999999993</v>
      </c>
      <c r="M114" s="65"/>
      <c r="N114" s="26" t="str">
        <f>'Olieforbrug, TJ'!M114</f>
        <v>1. Quarter 2019</v>
      </c>
    </row>
    <row r="115" spans="1:14" s="57" customFormat="1" x14ac:dyDescent="0.25">
      <c r="A115" s="32" t="str">
        <f>'Olieforbrug, TJ'!A115</f>
        <v>2. kvartal 2019</v>
      </c>
      <c r="C115" s="3">
        <f>SUM(C368:C370)</f>
        <v>0</v>
      </c>
      <c r="D115" s="3">
        <f t="shared" ref="D115:H115" si="73">SUM(D368:D370)</f>
        <v>1286</v>
      </c>
      <c r="E115" s="3">
        <f t="shared" si="73"/>
        <v>0</v>
      </c>
      <c r="F115" s="3">
        <f t="shared" si="73"/>
        <v>0</v>
      </c>
      <c r="G115" s="3">
        <f t="shared" si="73"/>
        <v>-251</v>
      </c>
      <c r="H115" s="3">
        <f t="shared" si="73"/>
        <v>1031</v>
      </c>
      <c r="I115" s="3">
        <f>SUM(I370)</f>
        <v>1369</v>
      </c>
      <c r="J115" s="3"/>
      <c r="L115" s="3">
        <f t="shared" ref="L115" si="74">SUM(L368:L370)</f>
        <v>32.062038000000001</v>
      </c>
      <c r="M115" s="65"/>
      <c r="N115" s="26" t="str">
        <f>'Olieforbrug, TJ'!M115</f>
        <v>2. Quarter 2019</v>
      </c>
    </row>
    <row r="116" spans="1:14" s="57" customFormat="1" x14ac:dyDescent="0.25">
      <c r="A116" s="32" t="str">
        <f>'Olieforbrug, TJ'!A116</f>
        <v>3. kvartal 2019</v>
      </c>
      <c r="C116" s="3">
        <f>SUM(C371:C373)</f>
        <v>0</v>
      </c>
      <c r="D116" s="3">
        <f>SUM(D371:D373)</f>
        <v>115</v>
      </c>
      <c r="E116" s="3">
        <f t="shared" ref="E116:H116" si="75">SUM(E371:E373)</f>
        <v>0</v>
      </c>
      <c r="F116" s="3">
        <f t="shared" si="75"/>
        <v>0</v>
      </c>
      <c r="G116" s="3">
        <f t="shared" si="75"/>
        <v>585</v>
      </c>
      <c r="H116" s="3">
        <f t="shared" si="75"/>
        <v>695</v>
      </c>
      <c r="I116" s="3">
        <f>SUM(I373)</f>
        <v>784</v>
      </c>
      <c r="J116" s="3"/>
      <c r="K116" s="3"/>
      <c r="L116" s="3">
        <f t="shared" ref="L116" si="76">SUM(L371:L373)</f>
        <v>21.613109999999999</v>
      </c>
      <c r="M116" s="3"/>
      <c r="N116" s="26" t="str">
        <f>'Olieforbrug, TJ'!M116</f>
        <v>3. Quarter 2019</v>
      </c>
    </row>
    <row r="117" spans="1:14" s="57" customFormat="1" x14ac:dyDescent="0.25">
      <c r="A117" s="32" t="str">
        <f>'Olieforbrug, TJ'!A117</f>
        <v>4. kvartal 2019</v>
      </c>
      <c r="C117" s="3">
        <f t="shared" ref="C117:G117" si="77">SUM(C374:C376)</f>
        <v>0</v>
      </c>
      <c r="D117" s="3">
        <f t="shared" si="77"/>
        <v>40</v>
      </c>
      <c r="E117" s="3">
        <f t="shared" si="77"/>
        <v>0</v>
      </c>
      <c r="F117" s="3">
        <f t="shared" si="77"/>
        <v>0</v>
      </c>
      <c r="G117" s="3">
        <f t="shared" si="77"/>
        <v>301</v>
      </c>
      <c r="H117" s="3">
        <f>SUM(H374:H376)</f>
        <v>340</v>
      </c>
      <c r="I117" s="3">
        <f>SUM(I376)</f>
        <v>483</v>
      </c>
      <c r="J117" s="3"/>
      <c r="L117" s="3">
        <f>SUM(L374:L376)</f>
        <v>10.573319999999999</v>
      </c>
      <c r="M117" s="65"/>
      <c r="N117" s="26" t="str">
        <f>'Olieforbrug, TJ'!M117</f>
        <v>4. Quarter 2019</v>
      </c>
    </row>
    <row r="118" spans="1:14" s="57" customFormat="1" x14ac:dyDescent="0.25">
      <c r="A118" s="32"/>
      <c r="C118" s="3"/>
      <c r="D118" s="3"/>
      <c r="E118" s="3"/>
      <c r="F118" s="3"/>
      <c r="G118" s="3"/>
      <c r="H118" s="3"/>
      <c r="I118" s="3"/>
      <c r="J118" s="3"/>
      <c r="L118" s="3"/>
      <c r="M118" s="65"/>
      <c r="N118" s="26"/>
    </row>
    <row r="119" spans="1:14" s="57" customFormat="1" x14ac:dyDescent="0.25">
      <c r="A119" s="32" t="str">
        <f>'Olieforbrug, TJ'!A119</f>
        <v>1. kvartal 2020</v>
      </c>
      <c r="C119" s="3">
        <f>SUM(C378:C380)</f>
        <v>0</v>
      </c>
      <c r="D119" s="3">
        <f t="shared" ref="D119:H119" si="78">SUM(D378:D380)</f>
        <v>1319</v>
      </c>
      <c r="E119" s="3">
        <f t="shared" si="78"/>
        <v>0</v>
      </c>
      <c r="F119" s="3">
        <f t="shared" si="78"/>
        <v>0</v>
      </c>
      <c r="G119" s="3">
        <f t="shared" si="78"/>
        <v>-949</v>
      </c>
      <c r="H119" s="3">
        <f t="shared" si="78"/>
        <v>369</v>
      </c>
      <c r="I119" s="3">
        <f>SUM(I380)</f>
        <v>1432</v>
      </c>
      <c r="J119" s="3"/>
      <c r="K119" s="3"/>
      <c r="L119" s="3">
        <f t="shared" ref="L119" si="79">SUM(L378:L380)</f>
        <v>11.475161999999997</v>
      </c>
      <c r="M119" s="65"/>
      <c r="N119" s="26" t="str">
        <f>'Olieforbrug, TJ'!M119</f>
        <v>1. Quarter 2020</v>
      </c>
    </row>
    <row r="120" spans="1:14" s="57" customFormat="1" x14ac:dyDescent="0.25">
      <c r="A120" s="32" t="str">
        <f>'Olieforbrug, TJ'!A120</f>
        <v>2. kvartal 2020</v>
      </c>
      <c r="C120" s="3">
        <f t="shared" ref="C120:H120" si="80">SUM(C381:C383)</f>
        <v>0</v>
      </c>
      <c r="D120" s="3">
        <f t="shared" si="80"/>
        <v>87</v>
      </c>
      <c r="E120" s="3">
        <f t="shared" si="80"/>
        <v>0</v>
      </c>
      <c r="F120" s="3">
        <f t="shared" si="80"/>
        <v>0</v>
      </c>
      <c r="G120" s="3">
        <f t="shared" si="80"/>
        <v>532</v>
      </c>
      <c r="H120" s="3">
        <f t="shared" si="80"/>
        <v>614</v>
      </c>
      <c r="I120" s="3">
        <f>SUM(I383)</f>
        <v>900</v>
      </c>
      <c r="J120" s="3"/>
      <c r="L120" s="3">
        <f>SUM(L381:L383)</f>
        <v>19.094171999999997</v>
      </c>
      <c r="M120" s="65"/>
      <c r="N120" s="26" t="str">
        <f>'Olieforbrug, TJ'!M120</f>
        <v>2. Quarter 2020</v>
      </c>
    </row>
    <row r="121" spans="1:14" s="57" customFormat="1" x14ac:dyDescent="0.25">
      <c r="A121" s="32" t="str">
        <f>'Olieforbrug, TJ'!A121</f>
        <v>3. kvartal 2020</v>
      </c>
      <c r="C121" s="3">
        <f>SUM(C384:C386)</f>
        <v>0</v>
      </c>
      <c r="D121" s="3">
        <f t="shared" ref="D121:H121" si="81">SUM(D384:D386)</f>
        <v>562</v>
      </c>
      <c r="E121" s="3">
        <f t="shared" si="81"/>
        <v>0</v>
      </c>
      <c r="F121" s="3">
        <f t="shared" si="81"/>
        <v>0</v>
      </c>
      <c r="G121" s="3">
        <f t="shared" si="81"/>
        <v>151</v>
      </c>
      <c r="H121" s="3">
        <f t="shared" si="81"/>
        <v>710</v>
      </c>
      <c r="I121" s="3">
        <f>SUM(I386)</f>
        <v>749</v>
      </c>
      <c r="J121" s="3"/>
      <c r="K121" s="3"/>
      <c r="L121" s="3">
        <f t="shared" ref="L121" si="82">SUM(L384:L386)</f>
        <v>22.07958</v>
      </c>
      <c r="M121" s="65"/>
      <c r="N121" s="26" t="str">
        <f>'Olieforbrug, TJ'!M121</f>
        <v>3. Quarter 2020</v>
      </c>
    </row>
    <row r="122" spans="1:14" s="57" customFormat="1" x14ac:dyDescent="0.25">
      <c r="A122" s="32" t="str">
        <f>'Olieforbrug, TJ'!A122</f>
        <v>4. kvartal 2020</v>
      </c>
      <c r="C122" s="3">
        <f>SUM(C387:C389)</f>
        <v>0</v>
      </c>
      <c r="D122" s="3">
        <f t="shared" ref="D122:H122" si="83">SUM(D387:D389)</f>
        <v>43</v>
      </c>
      <c r="E122" s="3">
        <f t="shared" si="83"/>
        <v>0</v>
      </c>
      <c r="F122" s="3">
        <f t="shared" si="83"/>
        <v>0</v>
      </c>
      <c r="G122" s="3">
        <f t="shared" si="83"/>
        <v>255</v>
      </c>
      <c r="H122" s="3">
        <f t="shared" si="83"/>
        <v>298</v>
      </c>
      <c r="I122" s="3">
        <f>SUM(I389)</f>
        <v>494</v>
      </c>
      <c r="J122" s="3"/>
      <c r="L122" s="3">
        <f t="shared" ref="L122" si="84">SUM(L387:L389)</f>
        <v>9.2672039999999978</v>
      </c>
      <c r="M122" s="65"/>
      <c r="N122" s="26" t="str">
        <f>'Olieforbrug, TJ'!M122</f>
        <v>4. Quarter 2020</v>
      </c>
    </row>
    <row r="123" spans="1:14" s="57" customFormat="1" x14ac:dyDescent="0.25">
      <c r="A123" s="32"/>
      <c r="C123" s="3"/>
      <c r="D123" s="3"/>
      <c r="E123" s="3"/>
      <c r="F123" s="3"/>
      <c r="G123" s="3"/>
      <c r="H123" s="3"/>
      <c r="I123" s="3"/>
      <c r="J123" s="3"/>
      <c r="L123" s="3"/>
      <c r="M123" s="65"/>
      <c r="N123" s="26"/>
    </row>
    <row r="124" spans="1:14" s="57" customFormat="1" x14ac:dyDescent="0.25">
      <c r="A124" s="32" t="str">
        <f>'Olieforbrug, TJ'!A124</f>
        <v>1. kvartal 2021</v>
      </c>
      <c r="C124" s="3">
        <f>SUM(C391:C393)</f>
        <v>0</v>
      </c>
      <c r="D124" s="3">
        <f t="shared" ref="D124:H124" si="85">SUM(D391:D393)</f>
        <v>46</v>
      </c>
      <c r="E124" s="3">
        <f t="shared" si="85"/>
        <v>0</v>
      </c>
      <c r="F124" s="3">
        <f t="shared" si="85"/>
        <v>0</v>
      </c>
      <c r="G124" s="3">
        <f t="shared" si="85"/>
        <v>494</v>
      </c>
      <c r="H124" s="3">
        <f t="shared" si="85"/>
        <v>532</v>
      </c>
      <c r="I124" s="3">
        <f>SUM(I393)</f>
        <v>0</v>
      </c>
      <c r="J124" s="3"/>
      <c r="L124" s="3">
        <f t="shared" ref="L124" si="86">SUM(L391:L393)</f>
        <v>16.544136000000002</v>
      </c>
      <c r="M124" s="65"/>
      <c r="N124" s="26" t="str">
        <f>'Olieforbrug, TJ'!M124</f>
        <v>1. Quarter 2021</v>
      </c>
    </row>
    <row r="125" spans="1:14" s="57" customFormat="1" x14ac:dyDescent="0.25">
      <c r="A125" s="32" t="str">
        <f>'Olieforbrug, TJ'!A125</f>
        <v>2. kvartal 2021</v>
      </c>
      <c r="C125" s="3">
        <f>SUM(C394:C396)</f>
        <v>0</v>
      </c>
      <c r="D125" s="3">
        <f t="shared" ref="D125:H125" si="87">SUM(D394:D396)</f>
        <v>191</v>
      </c>
      <c r="E125" s="3">
        <f t="shared" si="87"/>
        <v>0</v>
      </c>
      <c r="F125" s="3">
        <f t="shared" si="87"/>
        <v>0</v>
      </c>
      <c r="G125" s="3">
        <f t="shared" si="87"/>
        <v>0</v>
      </c>
      <c r="H125" s="3">
        <f t="shared" si="87"/>
        <v>191</v>
      </c>
      <c r="I125" s="3">
        <f>SUM(I396)</f>
        <v>0</v>
      </c>
      <c r="J125" s="3"/>
      <c r="L125" s="3">
        <f t="shared" ref="L125" si="88">SUM(L394:L396)</f>
        <v>5.9397179999999992</v>
      </c>
      <c r="M125" s="65"/>
      <c r="N125" s="26" t="str">
        <f>'Olieforbrug, TJ'!M125</f>
        <v>2. Quarter 2021</v>
      </c>
    </row>
    <row r="126" spans="1:14" s="57" customFormat="1" x14ac:dyDescent="0.25">
      <c r="A126" s="32" t="str">
        <f>'Olieforbrug, TJ'!A126</f>
        <v>3. kvartal 2021</v>
      </c>
      <c r="C126" s="3"/>
      <c r="D126" s="3"/>
      <c r="E126" s="3"/>
      <c r="F126" s="3"/>
      <c r="G126" s="3"/>
      <c r="H126" s="3"/>
      <c r="I126" s="3"/>
      <c r="J126" s="3"/>
      <c r="L126" s="3"/>
      <c r="M126" s="65"/>
      <c r="N126" s="26" t="str">
        <f>'Olieforbrug, TJ'!M126</f>
        <v>3. Quarter 2021</v>
      </c>
    </row>
    <row r="127" spans="1:14" s="57" customFormat="1" x14ac:dyDescent="0.25">
      <c r="A127" s="32" t="str">
        <f>'Olieforbrug, TJ'!A127</f>
        <v>4. kvartal 2021</v>
      </c>
      <c r="C127" s="3"/>
      <c r="D127" s="3"/>
      <c r="E127" s="3"/>
      <c r="F127" s="3"/>
      <c r="G127" s="3"/>
      <c r="H127" s="3"/>
      <c r="I127" s="3"/>
      <c r="J127" s="3"/>
      <c r="L127" s="3"/>
      <c r="M127" s="65"/>
      <c r="N127" s="26" t="str">
        <f>'Olieforbrug, TJ'!M127</f>
        <v>4. Quarter 2021</v>
      </c>
    </row>
    <row r="128" spans="1:14" x14ac:dyDescent="0.25">
      <c r="A128" s="32"/>
      <c r="J128" s="3"/>
      <c r="K128" s="3"/>
      <c r="L128" s="3"/>
      <c r="M128" s="3"/>
      <c r="N128" s="26"/>
    </row>
    <row r="129" spans="1:14" ht="13.5" thickBot="1" x14ac:dyDescent="0.35">
      <c r="A129" s="2"/>
      <c r="C129" s="25"/>
      <c r="D129" s="25"/>
      <c r="E129" s="25"/>
      <c r="F129" s="25"/>
      <c r="G129" s="25"/>
      <c r="H129" s="25"/>
      <c r="I129" s="25"/>
      <c r="J129" s="3"/>
      <c r="K129" s="3"/>
      <c r="L129" s="25"/>
      <c r="N129" s="2"/>
    </row>
    <row r="130" spans="1:14" ht="13" x14ac:dyDescent="0.3">
      <c r="A130" s="37">
        <v>2001</v>
      </c>
      <c r="C130" s="34"/>
      <c r="D130" s="34"/>
      <c r="E130" s="34"/>
      <c r="F130" s="34"/>
      <c r="G130" s="34"/>
      <c r="H130" s="34"/>
      <c r="I130" s="34"/>
      <c r="J130" s="7"/>
      <c r="K130" s="7"/>
      <c r="L130" s="34"/>
      <c r="N130" s="37">
        <v>2001</v>
      </c>
    </row>
    <row r="131" spans="1:14" x14ac:dyDescent="0.25">
      <c r="A131" s="33" t="s">
        <v>102</v>
      </c>
      <c r="C131" s="3">
        <v>0</v>
      </c>
      <c r="D131" s="3">
        <v>0</v>
      </c>
      <c r="E131" s="3">
        <v>1</v>
      </c>
      <c r="F131" s="3">
        <v>0</v>
      </c>
      <c r="G131" s="3">
        <v>100</v>
      </c>
      <c r="H131" s="3">
        <v>100</v>
      </c>
      <c r="I131" s="3">
        <v>2375</v>
      </c>
      <c r="N131" s="23" t="s">
        <v>115</v>
      </c>
    </row>
    <row r="132" spans="1:14" x14ac:dyDescent="0.25">
      <c r="A132" s="33" t="s">
        <v>103</v>
      </c>
      <c r="C132" s="3">
        <v>0</v>
      </c>
      <c r="D132" s="3">
        <v>0</v>
      </c>
      <c r="E132" s="3">
        <v>1</v>
      </c>
      <c r="F132" s="3">
        <v>0</v>
      </c>
      <c r="G132" s="3">
        <v>153</v>
      </c>
      <c r="H132" s="3">
        <v>164</v>
      </c>
      <c r="I132" s="3">
        <v>2222</v>
      </c>
      <c r="N132" s="23" t="s">
        <v>116</v>
      </c>
    </row>
    <row r="133" spans="1:14" x14ac:dyDescent="0.25">
      <c r="A133" s="33" t="s">
        <v>104</v>
      </c>
      <c r="C133" s="3">
        <v>0</v>
      </c>
      <c r="D133" s="3">
        <v>0</v>
      </c>
      <c r="E133" s="3">
        <v>0</v>
      </c>
      <c r="F133" s="3">
        <v>0</v>
      </c>
      <c r="G133" s="3">
        <v>202</v>
      </c>
      <c r="H133" s="3">
        <v>181</v>
      </c>
      <c r="I133" s="3">
        <v>2020</v>
      </c>
      <c r="N133" s="23" t="s">
        <v>117</v>
      </c>
    </row>
    <row r="134" spans="1:14" x14ac:dyDescent="0.25">
      <c r="A134" s="33" t="s">
        <v>105</v>
      </c>
      <c r="B134" s="15"/>
      <c r="C134" s="16">
        <v>0</v>
      </c>
      <c r="D134" s="16">
        <v>0</v>
      </c>
      <c r="E134" s="16">
        <v>0</v>
      </c>
      <c r="F134" s="16">
        <v>0</v>
      </c>
      <c r="G134" s="16">
        <v>274</v>
      </c>
      <c r="H134" s="16">
        <v>290</v>
      </c>
      <c r="I134" s="16">
        <v>1746</v>
      </c>
      <c r="J134" s="15"/>
      <c r="K134" s="15"/>
      <c r="L134" s="15"/>
      <c r="N134" s="23" t="s">
        <v>118</v>
      </c>
    </row>
    <row r="135" spans="1:14" x14ac:dyDescent="0.25">
      <c r="A135" s="33" t="s">
        <v>106</v>
      </c>
      <c r="B135" s="15"/>
      <c r="C135" s="16">
        <v>0</v>
      </c>
      <c r="D135" s="16">
        <v>1028</v>
      </c>
      <c r="E135" s="16">
        <v>2</v>
      </c>
      <c r="F135" s="16">
        <v>0</v>
      </c>
      <c r="G135" s="16">
        <v>-1224</v>
      </c>
      <c r="H135" s="16">
        <v>542</v>
      </c>
      <c r="I135" s="16">
        <v>2970</v>
      </c>
      <c r="J135" s="15"/>
      <c r="K135" s="15"/>
      <c r="L135" s="15"/>
      <c r="N135" s="23" t="s">
        <v>119</v>
      </c>
    </row>
    <row r="136" spans="1:14" x14ac:dyDescent="0.25">
      <c r="A136" s="33" t="s">
        <v>107</v>
      </c>
      <c r="B136" s="15"/>
      <c r="C136" s="16">
        <v>0</v>
      </c>
      <c r="D136" s="16">
        <v>0</v>
      </c>
      <c r="E136" s="16">
        <v>3</v>
      </c>
      <c r="F136" s="16">
        <v>0</v>
      </c>
      <c r="G136" s="16">
        <v>614</v>
      </c>
      <c r="H136" s="16">
        <v>613</v>
      </c>
      <c r="I136" s="16">
        <v>2356</v>
      </c>
      <c r="J136" s="15"/>
      <c r="K136" s="15"/>
      <c r="L136" s="15"/>
      <c r="N136" s="23" t="s">
        <v>120</v>
      </c>
    </row>
    <row r="137" spans="1:14" x14ac:dyDescent="0.25">
      <c r="A137" s="33" t="s">
        <v>108</v>
      </c>
      <c r="B137" s="15"/>
      <c r="C137" s="16">
        <v>0</v>
      </c>
      <c r="D137" s="16">
        <v>0</v>
      </c>
      <c r="E137" s="16">
        <v>9</v>
      </c>
      <c r="F137" s="16">
        <v>0</v>
      </c>
      <c r="G137" s="16">
        <v>467</v>
      </c>
      <c r="H137" s="16">
        <v>499</v>
      </c>
      <c r="I137" s="16">
        <v>1889</v>
      </c>
      <c r="J137" s="15"/>
      <c r="K137" s="15"/>
      <c r="L137" s="15"/>
      <c r="N137" s="23" t="s">
        <v>121</v>
      </c>
    </row>
    <row r="138" spans="1:14" x14ac:dyDescent="0.25">
      <c r="A138" s="33" t="s">
        <v>109</v>
      </c>
      <c r="B138" s="15"/>
      <c r="C138" s="16">
        <v>0</v>
      </c>
      <c r="D138" s="16">
        <v>0</v>
      </c>
      <c r="E138" s="16">
        <v>11</v>
      </c>
      <c r="F138" s="16">
        <v>0</v>
      </c>
      <c r="G138" s="16">
        <v>545</v>
      </c>
      <c r="H138" s="16">
        <v>468</v>
      </c>
      <c r="I138" s="16">
        <v>1344</v>
      </c>
      <c r="J138" s="15"/>
      <c r="K138" s="15"/>
      <c r="L138" s="15"/>
      <c r="N138" s="23" t="s">
        <v>122</v>
      </c>
    </row>
    <row r="139" spans="1:14" x14ac:dyDescent="0.25">
      <c r="A139" s="33" t="s">
        <v>110</v>
      </c>
      <c r="B139" s="15"/>
      <c r="C139" s="16">
        <v>0</v>
      </c>
      <c r="D139" s="16">
        <v>0</v>
      </c>
      <c r="E139" s="16">
        <v>7</v>
      </c>
      <c r="F139" s="16">
        <v>0</v>
      </c>
      <c r="G139" s="16">
        <v>255</v>
      </c>
      <c r="H139" s="16">
        <v>263</v>
      </c>
      <c r="I139" s="16">
        <v>1089</v>
      </c>
      <c r="J139" s="15"/>
      <c r="K139" s="15"/>
      <c r="L139" s="15"/>
      <c r="N139" s="23" t="s">
        <v>123</v>
      </c>
    </row>
    <row r="140" spans="1:14" x14ac:dyDescent="0.25">
      <c r="A140" s="33" t="s">
        <v>111</v>
      </c>
      <c r="B140" s="15"/>
      <c r="C140" s="16">
        <v>0</v>
      </c>
      <c r="D140" s="16">
        <v>971</v>
      </c>
      <c r="E140" s="16">
        <v>2</v>
      </c>
      <c r="F140" s="16">
        <v>0</v>
      </c>
      <c r="G140" s="16">
        <v>-1529</v>
      </c>
      <c r="H140" s="16">
        <v>216</v>
      </c>
      <c r="I140" s="16">
        <v>2618</v>
      </c>
      <c r="J140" s="15"/>
      <c r="K140" s="15"/>
      <c r="L140" s="15"/>
      <c r="N140" s="23" t="s">
        <v>124</v>
      </c>
    </row>
    <row r="141" spans="1:14" x14ac:dyDescent="0.25">
      <c r="A141" s="33" t="s">
        <v>112</v>
      </c>
      <c r="B141" s="15"/>
      <c r="C141" s="16">
        <v>0</v>
      </c>
      <c r="D141" s="16">
        <v>0</v>
      </c>
      <c r="E141" s="16">
        <v>2</v>
      </c>
      <c r="F141" s="16">
        <v>1</v>
      </c>
      <c r="G141" s="16">
        <v>159</v>
      </c>
      <c r="H141" s="16">
        <v>190</v>
      </c>
      <c r="I141" s="16">
        <v>2459</v>
      </c>
      <c r="J141" s="15"/>
      <c r="K141" s="15"/>
      <c r="L141" s="15"/>
      <c r="N141" s="23" t="s">
        <v>125</v>
      </c>
    </row>
    <row r="142" spans="1:14" ht="13" thickBot="1" x14ac:dyDescent="0.3">
      <c r="A142" s="41" t="s">
        <v>113</v>
      </c>
      <c r="C142" s="42">
        <v>0</v>
      </c>
      <c r="D142" s="42">
        <v>0</v>
      </c>
      <c r="E142" s="42">
        <v>0</v>
      </c>
      <c r="F142" s="42">
        <v>0</v>
      </c>
      <c r="G142" s="42">
        <v>169</v>
      </c>
      <c r="H142" s="42">
        <v>168</v>
      </c>
      <c r="I142" s="42">
        <v>2290</v>
      </c>
      <c r="J142" s="2"/>
      <c r="K142" s="2"/>
      <c r="L142" s="42"/>
      <c r="N142" s="43" t="s">
        <v>113</v>
      </c>
    </row>
    <row r="143" spans="1:14" ht="13" x14ac:dyDescent="0.3">
      <c r="A143" s="37">
        <v>2002</v>
      </c>
      <c r="B143" s="15"/>
      <c r="C143" s="16"/>
      <c r="D143" s="16"/>
      <c r="E143" s="16"/>
      <c r="F143" s="16"/>
      <c r="G143" s="16"/>
      <c r="H143" s="16"/>
      <c r="I143" s="16"/>
      <c r="M143" s="3"/>
      <c r="N143" s="37">
        <v>2002</v>
      </c>
    </row>
    <row r="144" spans="1:14" x14ac:dyDescent="0.25">
      <c r="A144" s="33" t="s">
        <v>102</v>
      </c>
      <c r="B144" s="15"/>
      <c r="C144" s="16">
        <v>0</v>
      </c>
      <c r="D144" s="16">
        <v>0</v>
      </c>
      <c r="E144" s="16">
        <v>0</v>
      </c>
      <c r="F144" s="16">
        <v>0</v>
      </c>
      <c r="G144" s="16">
        <v>159</v>
      </c>
      <c r="H144" s="16">
        <v>135</v>
      </c>
      <c r="I144" s="16">
        <v>2131</v>
      </c>
      <c r="J144" s="15"/>
      <c r="K144" s="15"/>
      <c r="L144" s="15"/>
      <c r="N144" s="23" t="s">
        <v>115</v>
      </c>
    </row>
    <row r="145" spans="1:14" x14ac:dyDescent="0.25">
      <c r="A145" s="33" t="s">
        <v>103</v>
      </c>
      <c r="B145" s="15"/>
      <c r="C145" s="16">
        <v>0</v>
      </c>
      <c r="D145" s="16">
        <v>0</v>
      </c>
      <c r="E145" s="16">
        <v>1</v>
      </c>
      <c r="F145" s="16">
        <v>0</v>
      </c>
      <c r="G145" s="16">
        <v>148</v>
      </c>
      <c r="H145" s="16">
        <v>150</v>
      </c>
      <c r="I145" s="16">
        <v>1983</v>
      </c>
      <c r="J145" s="15"/>
      <c r="K145" s="15"/>
      <c r="L145" s="15"/>
      <c r="N145" s="23" t="s">
        <v>116</v>
      </c>
    </row>
    <row r="146" spans="1:14" x14ac:dyDescent="0.25">
      <c r="A146" s="33" t="s">
        <v>104</v>
      </c>
      <c r="B146" s="15"/>
      <c r="C146" s="16">
        <v>0</v>
      </c>
      <c r="D146" s="16">
        <v>0</v>
      </c>
      <c r="E146" s="16">
        <v>1</v>
      </c>
      <c r="F146" s="16">
        <v>0</v>
      </c>
      <c r="G146" s="16">
        <v>272</v>
      </c>
      <c r="H146" s="16">
        <v>266</v>
      </c>
      <c r="I146" s="16">
        <v>1711</v>
      </c>
      <c r="J146" s="15"/>
      <c r="K146" s="15"/>
      <c r="L146" s="15"/>
      <c r="N146" s="23" t="s">
        <v>117</v>
      </c>
    </row>
    <row r="147" spans="1:14" x14ac:dyDescent="0.25">
      <c r="A147" s="33" t="s">
        <v>105</v>
      </c>
      <c r="B147" s="15"/>
      <c r="C147" s="16">
        <v>0</v>
      </c>
      <c r="D147" s="16">
        <v>0</v>
      </c>
      <c r="E147" s="16">
        <v>3</v>
      </c>
      <c r="F147" s="16">
        <v>0</v>
      </c>
      <c r="G147" s="16">
        <v>338</v>
      </c>
      <c r="H147" s="16">
        <v>344</v>
      </c>
      <c r="I147" s="16">
        <v>1373</v>
      </c>
      <c r="J147" s="15"/>
      <c r="K147" s="15"/>
      <c r="L147" s="15"/>
      <c r="N147" s="23" t="s">
        <v>118</v>
      </c>
    </row>
    <row r="148" spans="1:14" x14ac:dyDescent="0.25">
      <c r="A148" s="33" t="s">
        <v>106</v>
      </c>
      <c r="B148" s="15"/>
      <c r="C148" s="16">
        <v>0</v>
      </c>
      <c r="D148" s="16">
        <v>957</v>
      </c>
      <c r="E148" s="16">
        <v>9</v>
      </c>
      <c r="F148" s="16">
        <v>0</v>
      </c>
      <c r="G148" s="16">
        <v>-481</v>
      </c>
      <c r="H148" s="16">
        <v>478</v>
      </c>
      <c r="I148" s="16">
        <v>1854</v>
      </c>
      <c r="J148" s="15"/>
      <c r="K148" s="15"/>
      <c r="L148" s="15"/>
      <c r="N148" s="23" t="s">
        <v>119</v>
      </c>
    </row>
    <row r="149" spans="1:14" x14ac:dyDescent="0.25">
      <c r="A149" s="33" t="s">
        <v>107</v>
      </c>
      <c r="B149" s="15"/>
      <c r="C149" s="16">
        <v>0</v>
      </c>
      <c r="D149" s="16">
        <v>0</v>
      </c>
      <c r="E149" s="16">
        <v>2</v>
      </c>
      <c r="F149" s="16">
        <v>0</v>
      </c>
      <c r="G149" s="16">
        <v>-334</v>
      </c>
      <c r="H149" s="16">
        <v>462</v>
      </c>
      <c r="I149" s="16">
        <v>2188</v>
      </c>
      <c r="J149" s="15"/>
      <c r="K149" s="15"/>
      <c r="L149" s="15"/>
      <c r="N149" s="23" t="s">
        <v>120</v>
      </c>
    </row>
    <row r="150" spans="1:14" x14ac:dyDescent="0.25">
      <c r="A150" s="33" t="s">
        <v>108</v>
      </c>
      <c r="B150" s="15"/>
      <c r="C150" s="16">
        <v>0</v>
      </c>
      <c r="D150" s="16">
        <v>0</v>
      </c>
      <c r="E150" s="16">
        <v>12</v>
      </c>
      <c r="F150" s="16">
        <v>0</v>
      </c>
      <c r="G150" s="16">
        <v>604</v>
      </c>
      <c r="H150" s="16">
        <v>528</v>
      </c>
      <c r="I150" s="16">
        <v>1584</v>
      </c>
      <c r="J150" s="15"/>
      <c r="K150" s="15"/>
      <c r="L150" s="15"/>
      <c r="N150" s="23" t="s">
        <v>121</v>
      </c>
    </row>
    <row r="151" spans="1:14" x14ac:dyDescent="0.25">
      <c r="A151" s="33" t="s">
        <v>109</v>
      </c>
      <c r="B151" s="15"/>
      <c r="C151" s="16">
        <v>0</v>
      </c>
      <c r="D151" s="16">
        <v>0</v>
      </c>
      <c r="E151" s="16">
        <v>7</v>
      </c>
      <c r="F151" s="16">
        <v>0</v>
      </c>
      <c r="G151" s="16">
        <v>439</v>
      </c>
      <c r="H151" s="16">
        <v>448</v>
      </c>
      <c r="I151" s="16">
        <v>1145</v>
      </c>
      <c r="J151" s="15"/>
      <c r="K151" s="15"/>
      <c r="L151" s="15"/>
      <c r="N151" s="23" t="s">
        <v>122</v>
      </c>
    </row>
    <row r="152" spans="1:14" x14ac:dyDescent="0.25">
      <c r="A152" s="33" t="s">
        <v>110</v>
      </c>
      <c r="B152" s="15"/>
      <c r="C152" s="16">
        <v>0</v>
      </c>
      <c r="D152" s="16">
        <v>0</v>
      </c>
      <c r="E152" s="16">
        <v>5</v>
      </c>
      <c r="F152" s="16">
        <v>0</v>
      </c>
      <c r="G152" s="16">
        <v>371</v>
      </c>
      <c r="H152" s="16">
        <v>358</v>
      </c>
      <c r="I152" s="16">
        <v>774</v>
      </c>
      <c r="J152" s="15"/>
      <c r="K152" s="15"/>
      <c r="L152" s="15"/>
      <c r="N152" s="23" t="s">
        <v>123</v>
      </c>
    </row>
    <row r="153" spans="1:14" x14ac:dyDescent="0.25">
      <c r="A153" s="33" t="s">
        <v>111</v>
      </c>
      <c r="B153" s="15"/>
      <c r="C153" s="16">
        <v>0</v>
      </c>
      <c r="D153" s="16">
        <v>0</v>
      </c>
      <c r="E153" s="16">
        <v>4</v>
      </c>
      <c r="F153" s="16">
        <v>0</v>
      </c>
      <c r="G153" s="16">
        <v>-489</v>
      </c>
      <c r="H153" s="16">
        <v>270</v>
      </c>
      <c r="I153" s="16">
        <v>1263</v>
      </c>
      <c r="J153" s="15"/>
      <c r="K153" s="15"/>
      <c r="L153" s="15"/>
      <c r="N153" s="23" t="s">
        <v>124</v>
      </c>
    </row>
    <row r="154" spans="1:14" x14ac:dyDescent="0.25">
      <c r="A154" s="33" t="s">
        <v>112</v>
      </c>
      <c r="B154" s="15"/>
      <c r="C154" s="16">
        <v>0</v>
      </c>
      <c r="D154" s="16">
        <v>1408</v>
      </c>
      <c r="E154" s="16">
        <v>4</v>
      </c>
      <c r="F154" s="16">
        <v>0</v>
      </c>
      <c r="G154" s="16">
        <v>-1262</v>
      </c>
      <c r="H154" s="16">
        <v>166</v>
      </c>
      <c r="I154" s="16">
        <v>2525</v>
      </c>
      <c r="J154" s="15"/>
      <c r="K154" s="15"/>
      <c r="L154" s="15"/>
      <c r="N154" s="23" t="s">
        <v>125</v>
      </c>
    </row>
    <row r="155" spans="1:14" ht="13" thickBot="1" x14ac:dyDescent="0.3">
      <c r="A155" s="41" t="s">
        <v>113</v>
      </c>
      <c r="C155" s="42">
        <v>0</v>
      </c>
      <c r="D155" s="42">
        <v>0</v>
      </c>
      <c r="E155" s="42">
        <v>0</v>
      </c>
      <c r="F155" s="42">
        <v>0</v>
      </c>
      <c r="G155" s="42">
        <v>103</v>
      </c>
      <c r="H155" s="42">
        <v>101</v>
      </c>
      <c r="I155" s="42">
        <v>2422</v>
      </c>
      <c r="J155" s="2"/>
      <c r="K155" s="2"/>
      <c r="L155" s="42"/>
      <c r="N155" s="43" t="s">
        <v>113</v>
      </c>
    </row>
    <row r="156" spans="1:14" ht="13" x14ac:dyDescent="0.3">
      <c r="A156" s="37">
        <v>2003</v>
      </c>
      <c r="B156" s="15"/>
      <c r="C156" s="16"/>
      <c r="D156" s="16"/>
      <c r="E156" s="16"/>
      <c r="F156" s="16"/>
      <c r="G156" s="16"/>
      <c r="H156" s="16"/>
      <c r="I156" s="16"/>
      <c r="M156" s="3"/>
      <c r="N156" s="37">
        <v>2003</v>
      </c>
    </row>
    <row r="157" spans="1:14" x14ac:dyDescent="0.25">
      <c r="A157" s="33" t="s">
        <v>102</v>
      </c>
      <c r="B157" s="15"/>
      <c r="C157" s="16">
        <v>0</v>
      </c>
      <c r="D157" s="16">
        <v>0</v>
      </c>
      <c r="E157" s="16">
        <v>0</v>
      </c>
      <c r="F157" s="16">
        <v>0</v>
      </c>
      <c r="G157" s="16">
        <v>102</v>
      </c>
      <c r="H157" s="16">
        <v>97</v>
      </c>
      <c r="I157" s="16">
        <v>2320</v>
      </c>
      <c r="J157" s="15"/>
      <c r="K157" s="15"/>
      <c r="L157" s="15"/>
      <c r="N157" s="23" t="s">
        <v>115</v>
      </c>
    </row>
    <row r="158" spans="1:14" x14ac:dyDescent="0.25">
      <c r="A158" s="33" t="s">
        <v>103</v>
      </c>
      <c r="B158" s="15"/>
      <c r="C158" s="16">
        <v>0</v>
      </c>
      <c r="D158" s="16">
        <v>0</v>
      </c>
      <c r="E158" s="16">
        <v>0</v>
      </c>
      <c r="F158" s="16">
        <v>0</v>
      </c>
      <c r="G158" s="16">
        <v>112</v>
      </c>
      <c r="H158" s="16">
        <v>107</v>
      </c>
      <c r="I158" s="16">
        <v>2208</v>
      </c>
      <c r="J158" s="15"/>
      <c r="K158" s="15"/>
      <c r="L158" s="15"/>
      <c r="N158" s="23" t="s">
        <v>116</v>
      </c>
    </row>
    <row r="159" spans="1:14" x14ac:dyDescent="0.25">
      <c r="A159" s="33" t="s">
        <v>104</v>
      </c>
      <c r="B159" s="15"/>
      <c r="C159" s="16">
        <v>0</v>
      </c>
      <c r="D159" s="16">
        <v>0</v>
      </c>
      <c r="E159" s="16">
        <v>0</v>
      </c>
      <c r="F159" s="16">
        <v>0</v>
      </c>
      <c r="G159" s="16">
        <v>380</v>
      </c>
      <c r="H159" s="16">
        <v>313</v>
      </c>
      <c r="I159" s="16">
        <v>1828</v>
      </c>
      <c r="J159" s="15"/>
      <c r="K159" s="15"/>
      <c r="L159" s="15"/>
      <c r="N159" s="23" t="s">
        <v>117</v>
      </c>
    </row>
    <row r="160" spans="1:14" x14ac:dyDescent="0.25">
      <c r="A160" s="33" t="s">
        <v>105</v>
      </c>
      <c r="B160" s="15"/>
      <c r="C160" s="16">
        <v>0</v>
      </c>
      <c r="D160" s="16">
        <v>795</v>
      </c>
      <c r="E160" s="16">
        <v>0</v>
      </c>
      <c r="F160" s="16">
        <v>0</v>
      </c>
      <c r="G160" s="16">
        <v>-489</v>
      </c>
      <c r="H160" s="16">
        <v>238</v>
      </c>
      <c r="I160" s="16">
        <v>2317</v>
      </c>
      <c r="J160" s="15"/>
      <c r="K160" s="15"/>
      <c r="L160" s="15"/>
      <c r="N160" s="23" t="s">
        <v>118</v>
      </c>
    </row>
    <row r="161" spans="1:14" x14ac:dyDescent="0.25">
      <c r="A161" s="33" t="s">
        <v>106</v>
      </c>
      <c r="B161" s="15"/>
      <c r="C161" s="16">
        <v>0</v>
      </c>
      <c r="D161" s="16">
        <v>0</v>
      </c>
      <c r="E161" s="16">
        <v>0</v>
      </c>
      <c r="F161" s="16">
        <v>0</v>
      </c>
      <c r="G161" s="16">
        <v>424</v>
      </c>
      <c r="H161" s="16">
        <v>323</v>
      </c>
      <c r="I161" s="16">
        <v>1893</v>
      </c>
      <c r="J161" s="15"/>
      <c r="K161" s="15"/>
      <c r="L161" s="15"/>
      <c r="N161" s="23" t="s">
        <v>119</v>
      </c>
    </row>
    <row r="162" spans="1:14" x14ac:dyDescent="0.25">
      <c r="A162" s="33" t="s">
        <v>107</v>
      </c>
      <c r="B162" s="15"/>
      <c r="C162" s="16">
        <v>0</v>
      </c>
      <c r="D162" s="16">
        <v>0</v>
      </c>
      <c r="E162" s="16">
        <v>1</v>
      </c>
      <c r="F162" s="16">
        <v>0</v>
      </c>
      <c r="G162" s="16">
        <v>464</v>
      </c>
      <c r="H162" s="16">
        <v>464</v>
      </c>
      <c r="I162" s="16">
        <v>1429</v>
      </c>
      <c r="J162" s="15"/>
      <c r="K162" s="15"/>
      <c r="L162" s="15"/>
      <c r="N162" s="23" t="s">
        <v>120</v>
      </c>
    </row>
    <row r="163" spans="1:14" x14ac:dyDescent="0.25">
      <c r="A163" s="33" t="s">
        <v>108</v>
      </c>
      <c r="B163" s="15"/>
      <c r="C163" s="16">
        <v>0</v>
      </c>
      <c r="D163" s="16">
        <v>1056</v>
      </c>
      <c r="E163" s="16">
        <v>5</v>
      </c>
      <c r="F163" s="16">
        <v>0</v>
      </c>
      <c r="G163" s="16">
        <v>-610</v>
      </c>
      <c r="H163" s="16">
        <v>475</v>
      </c>
      <c r="I163" s="16">
        <v>2039</v>
      </c>
      <c r="J163" s="15"/>
      <c r="K163" s="15"/>
      <c r="L163" s="15"/>
      <c r="N163" s="23" t="s">
        <v>121</v>
      </c>
    </row>
    <row r="164" spans="1:14" x14ac:dyDescent="0.25">
      <c r="A164" s="33" t="s">
        <v>109</v>
      </c>
      <c r="B164" s="15"/>
      <c r="C164" s="16">
        <v>0</v>
      </c>
      <c r="D164" s="16">
        <v>725</v>
      </c>
      <c r="E164" s="16">
        <v>3</v>
      </c>
      <c r="F164" s="16">
        <v>52</v>
      </c>
      <c r="G164" s="16">
        <v>-233</v>
      </c>
      <c r="H164" s="16">
        <v>405</v>
      </c>
      <c r="I164" s="16">
        <v>2272</v>
      </c>
      <c r="J164" s="15"/>
      <c r="K164" s="15"/>
      <c r="L164" s="15"/>
      <c r="N164" s="23" t="s">
        <v>122</v>
      </c>
    </row>
    <row r="165" spans="1:14" x14ac:dyDescent="0.25">
      <c r="A165" s="33" t="s">
        <v>110</v>
      </c>
      <c r="B165" s="15"/>
      <c r="C165" s="16">
        <v>0</v>
      </c>
      <c r="D165" s="16">
        <v>0</v>
      </c>
      <c r="E165" s="16">
        <v>2</v>
      </c>
      <c r="F165" s="16">
        <v>0</v>
      </c>
      <c r="G165" s="16">
        <v>334</v>
      </c>
      <c r="H165" s="16">
        <v>359</v>
      </c>
      <c r="I165" s="16">
        <v>1938</v>
      </c>
      <c r="J165" s="15"/>
      <c r="K165" s="15"/>
      <c r="L165" s="15"/>
      <c r="N165" s="23" t="s">
        <v>123</v>
      </c>
    </row>
    <row r="166" spans="1:14" x14ac:dyDescent="0.25">
      <c r="A166" s="33" t="s">
        <v>111</v>
      </c>
      <c r="B166" s="15"/>
      <c r="C166" s="16">
        <v>0</v>
      </c>
      <c r="D166" s="16">
        <v>0</v>
      </c>
      <c r="E166" s="16">
        <v>3</v>
      </c>
      <c r="F166" s="16">
        <v>0</v>
      </c>
      <c r="G166" s="16">
        <v>279</v>
      </c>
      <c r="H166" s="16">
        <v>288</v>
      </c>
      <c r="I166" s="16">
        <v>1659</v>
      </c>
      <c r="J166" s="15"/>
      <c r="K166" s="15"/>
      <c r="L166" s="15"/>
      <c r="N166" s="23" t="s">
        <v>124</v>
      </c>
    </row>
    <row r="167" spans="1:14" x14ac:dyDescent="0.25">
      <c r="A167" s="33" t="s">
        <v>112</v>
      </c>
      <c r="B167" s="15"/>
      <c r="C167" s="16">
        <v>0</v>
      </c>
      <c r="D167" s="16">
        <v>0</v>
      </c>
      <c r="E167" s="16">
        <v>0</v>
      </c>
      <c r="F167" s="16">
        <v>0</v>
      </c>
      <c r="G167" s="16">
        <v>180</v>
      </c>
      <c r="H167" s="16">
        <v>186</v>
      </c>
      <c r="I167" s="16">
        <v>1479</v>
      </c>
      <c r="J167" s="15"/>
      <c r="K167" s="15"/>
      <c r="L167" s="15"/>
      <c r="N167" s="23" t="s">
        <v>125</v>
      </c>
    </row>
    <row r="168" spans="1:14" ht="13" thickBot="1" x14ac:dyDescent="0.3">
      <c r="A168" s="41" t="s">
        <v>113</v>
      </c>
      <c r="C168" s="42">
        <v>0</v>
      </c>
      <c r="D168" s="42">
        <v>1212</v>
      </c>
      <c r="E168" s="42">
        <v>0</v>
      </c>
      <c r="F168" s="42">
        <v>0</v>
      </c>
      <c r="G168" s="42">
        <v>-1079</v>
      </c>
      <c r="H168" s="42">
        <v>124</v>
      </c>
      <c r="I168" s="42">
        <v>2558</v>
      </c>
      <c r="J168" s="2"/>
      <c r="K168" s="2"/>
      <c r="L168" s="42"/>
      <c r="N168" s="43" t="s">
        <v>113</v>
      </c>
    </row>
    <row r="169" spans="1:14" ht="13" x14ac:dyDescent="0.3">
      <c r="A169" s="37">
        <v>2004</v>
      </c>
      <c r="B169" s="15"/>
      <c r="C169" s="16"/>
      <c r="D169" s="16"/>
      <c r="E169" s="16"/>
      <c r="F169" s="16"/>
      <c r="G169" s="16"/>
      <c r="H169" s="16"/>
      <c r="I169" s="16"/>
      <c r="M169" s="3"/>
      <c r="N169" s="37">
        <v>2004</v>
      </c>
    </row>
    <row r="170" spans="1:14" x14ac:dyDescent="0.25">
      <c r="A170" s="33" t="s">
        <v>102</v>
      </c>
      <c r="B170" s="15"/>
      <c r="C170" s="16">
        <v>0</v>
      </c>
      <c r="D170" s="16">
        <v>0</v>
      </c>
      <c r="E170" s="16">
        <v>1</v>
      </c>
      <c r="F170" s="16">
        <v>0</v>
      </c>
      <c r="G170" s="16">
        <v>92</v>
      </c>
      <c r="H170" s="16">
        <v>96</v>
      </c>
      <c r="I170" s="16">
        <v>2466</v>
      </c>
      <c r="J170" s="15"/>
      <c r="K170" s="15"/>
      <c r="L170" s="15"/>
      <c r="N170" s="23" t="s">
        <v>115</v>
      </c>
    </row>
    <row r="171" spans="1:14" x14ac:dyDescent="0.25">
      <c r="A171" s="33" t="s">
        <v>103</v>
      </c>
      <c r="B171" s="15"/>
      <c r="C171" s="16">
        <v>0</v>
      </c>
      <c r="D171" s="16">
        <v>0</v>
      </c>
      <c r="E171" s="16">
        <v>1</v>
      </c>
      <c r="F171" s="16">
        <v>0</v>
      </c>
      <c r="G171" s="16">
        <v>120</v>
      </c>
      <c r="H171" s="16">
        <v>197</v>
      </c>
      <c r="I171" s="16">
        <v>2346</v>
      </c>
      <c r="J171" s="15"/>
      <c r="K171" s="15"/>
      <c r="L171" s="15"/>
      <c r="N171" s="23" t="s">
        <v>116</v>
      </c>
    </row>
    <row r="172" spans="1:14" x14ac:dyDescent="0.25">
      <c r="A172" s="33" t="s">
        <v>104</v>
      </c>
      <c r="B172" s="15"/>
      <c r="C172" s="16">
        <v>0</v>
      </c>
      <c r="D172" s="16">
        <v>0</v>
      </c>
      <c r="E172" s="16">
        <v>2</v>
      </c>
      <c r="F172" s="16">
        <v>0</v>
      </c>
      <c r="G172" s="16">
        <v>347</v>
      </c>
      <c r="H172" s="16">
        <v>223</v>
      </c>
      <c r="I172" s="16">
        <v>1999</v>
      </c>
      <c r="J172" s="15"/>
      <c r="K172" s="15"/>
      <c r="L172" s="15"/>
      <c r="N172" s="23" t="s">
        <v>117</v>
      </c>
    </row>
    <row r="173" spans="1:14" x14ac:dyDescent="0.25">
      <c r="A173" s="33" t="s">
        <v>105</v>
      </c>
      <c r="B173" s="15"/>
      <c r="C173" s="16">
        <v>0</v>
      </c>
      <c r="D173" s="16">
        <v>0</v>
      </c>
      <c r="E173" s="16">
        <v>0</v>
      </c>
      <c r="F173" s="16">
        <v>0</v>
      </c>
      <c r="G173" s="16">
        <v>307</v>
      </c>
      <c r="H173" s="16">
        <v>300</v>
      </c>
      <c r="I173" s="16">
        <v>1692</v>
      </c>
      <c r="J173" s="15"/>
      <c r="K173" s="15"/>
      <c r="L173" s="15"/>
      <c r="N173" s="23" t="s">
        <v>118</v>
      </c>
    </row>
    <row r="174" spans="1:14" x14ac:dyDescent="0.25">
      <c r="A174" s="33" t="s">
        <v>106</v>
      </c>
      <c r="B174" s="15"/>
      <c r="C174" s="16">
        <v>0</v>
      </c>
      <c r="D174" s="16">
        <v>0</v>
      </c>
      <c r="E174" s="16">
        <v>2</v>
      </c>
      <c r="F174" s="16">
        <v>0</v>
      </c>
      <c r="G174" s="16">
        <v>-400</v>
      </c>
      <c r="H174" s="16">
        <v>499</v>
      </c>
      <c r="I174" s="16">
        <v>2092</v>
      </c>
      <c r="J174" s="15"/>
      <c r="K174" s="15"/>
      <c r="L174" s="15"/>
      <c r="N174" s="23" t="s">
        <v>119</v>
      </c>
    </row>
    <row r="175" spans="1:14" x14ac:dyDescent="0.25">
      <c r="A175" s="33" t="s">
        <v>107</v>
      </c>
      <c r="B175" s="15"/>
      <c r="C175" s="16">
        <v>0</v>
      </c>
      <c r="D175" s="16">
        <v>0</v>
      </c>
      <c r="E175" s="16">
        <v>2</v>
      </c>
      <c r="F175" s="16">
        <v>0</v>
      </c>
      <c r="G175" s="16">
        <v>379</v>
      </c>
      <c r="H175" s="16">
        <v>379</v>
      </c>
      <c r="I175" s="16">
        <v>1713</v>
      </c>
      <c r="J175" s="15"/>
      <c r="K175" s="15"/>
      <c r="L175" s="15"/>
      <c r="N175" s="23" t="s">
        <v>120</v>
      </c>
    </row>
    <row r="176" spans="1:14" x14ac:dyDescent="0.25">
      <c r="A176" s="33" t="s">
        <v>108</v>
      </c>
      <c r="B176" s="15"/>
      <c r="C176" s="16">
        <v>0</v>
      </c>
      <c r="D176" s="16">
        <v>0</v>
      </c>
      <c r="E176" s="16">
        <v>4</v>
      </c>
      <c r="F176" s="16">
        <v>0</v>
      </c>
      <c r="G176" s="16">
        <v>441</v>
      </c>
      <c r="H176" s="16">
        <v>432</v>
      </c>
      <c r="I176" s="16">
        <v>1272</v>
      </c>
      <c r="J176" s="15"/>
      <c r="K176" s="15"/>
      <c r="L176" s="15"/>
      <c r="N176" s="23" t="s">
        <v>121</v>
      </c>
    </row>
    <row r="177" spans="1:14" x14ac:dyDescent="0.25">
      <c r="A177" s="33" t="s">
        <v>109</v>
      </c>
      <c r="B177" s="15"/>
      <c r="C177" s="16">
        <v>0</v>
      </c>
      <c r="D177" s="16">
        <v>1308</v>
      </c>
      <c r="E177" s="16">
        <v>2</v>
      </c>
      <c r="F177" s="16">
        <v>0</v>
      </c>
      <c r="G177" s="16">
        <v>-885</v>
      </c>
      <c r="H177" s="16">
        <v>510</v>
      </c>
      <c r="I177" s="16">
        <v>2157</v>
      </c>
      <c r="J177" s="15"/>
      <c r="K177" s="15"/>
      <c r="L177" s="15"/>
      <c r="N177" s="23" t="s">
        <v>122</v>
      </c>
    </row>
    <row r="178" spans="1:14" x14ac:dyDescent="0.25">
      <c r="A178" s="33" t="s">
        <v>110</v>
      </c>
      <c r="B178" s="15"/>
      <c r="C178" s="16">
        <v>0</v>
      </c>
      <c r="D178" s="16">
        <v>841</v>
      </c>
      <c r="E178" s="16">
        <v>3</v>
      </c>
      <c r="F178" s="16">
        <v>0</v>
      </c>
      <c r="G178" s="16">
        <v>-508</v>
      </c>
      <c r="H178" s="16">
        <v>327</v>
      </c>
      <c r="I178" s="16">
        <v>2665</v>
      </c>
      <c r="J178" s="15"/>
      <c r="K178" s="15"/>
      <c r="L178" s="15"/>
      <c r="N178" s="23" t="s">
        <v>123</v>
      </c>
    </row>
    <row r="179" spans="1:14" x14ac:dyDescent="0.25">
      <c r="A179" s="33" t="s">
        <v>111</v>
      </c>
      <c r="B179" s="15"/>
      <c r="C179" s="16">
        <v>0</v>
      </c>
      <c r="D179" s="16">
        <v>0</v>
      </c>
      <c r="E179" s="16">
        <v>5</v>
      </c>
      <c r="F179" s="16">
        <v>0</v>
      </c>
      <c r="G179" s="16">
        <v>266</v>
      </c>
      <c r="H179" s="16">
        <v>248</v>
      </c>
      <c r="I179" s="16">
        <v>2399</v>
      </c>
      <c r="J179" s="15"/>
      <c r="K179" s="15"/>
      <c r="L179" s="15"/>
      <c r="N179" s="23" t="s">
        <v>124</v>
      </c>
    </row>
    <row r="180" spans="1:14" x14ac:dyDescent="0.25">
      <c r="A180" s="33" t="s">
        <v>112</v>
      </c>
      <c r="B180" s="15"/>
      <c r="C180" s="16">
        <v>0</v>
      </c>
      <c r="D180" s="16">
        <v>0</v>
      </c>
      <c r="E180" s="16">
        <v>1</v>
      </c>
      <c r="F180" s="16">
        <v>0</v>
      </c>
      <c r="G180" s="16">
        <v>221</v>
      </c>
      <c r="H180" s="16">
        <v>226</v>
      </c>
      <c r="I180" s="16">
        <v>2178</v>
      </c>
      <c r="J180" s="15"/>
      <c r="K180" s="15"/>
      <c r="L180" s="15"/>
      <c r="N180" s="23" t="s">
        <v>125</v>
      </c>
    </row>
    <row r="181" spans="1:14" ht="13" thickBot="1" x14ac:dyDescent="0.3">
      <c r="A181" s="41" t="s">
        <v>113</v>
      </c>
      <c r="C181" s="42">
        <v>0</v>
      </c>
      <c r="D181" s="42">
        <v>0</v>
      </c>
      <c r="E181" s="42">
        <v>1</v>
      </c>
      <c r="F181" s="42">
        <v>0</v>
      </c>
      <c r="G181" s="42">
        <v>144</v>
      </c>
      <c r="H181" s="42">
        <v>139</v>
      </c>
      <c r="I181" s="42">
        <v>2034</v>
      </c>
      <c r="J181" s="2"/>
      <c r="K181" s="2"/>
      <c r="L181" s="42"/>
      <c r="N181" s="43" t="s">
        <v>113</v>
      </c>
    </row>
    <row r="182" spans="1:14" ht="13" x14ac:dyDescent="0.3">
      <c r="A182" s="37">
        <v>2005</v>
      </c>
      <c r="B182" s="15"/>
      <c r="C182" s="16"/>
      <c r="D182" s="16"/>
      <c r="E182" s="16"/>
      <c r="F182" s="16"/>
      <c r="G182" s="16"/>
      <c r="H182" s="16"/>
      <c r="I182" s="16"/>
      <c r="M182" s="3"/>
      <c r="N182" s="37">
        <v>2005</v>
      </c>
    </row>
    <row r="183" spans="1:14" x14ac:dyDescent="0.25">
      <c r="A183" s="33" t="s">
        <v>102</v>
      </c>
      <c r="B183" s="15"/>
      <c r="C183" s="16">
        <v>0</v>
      </c>
      <c r="D183" s="16">
        <v>0</v>
      </c>
      <c r="E183" s="16">
        <v>0</v>
      </c>
      <c r="F183" s="16">
        <v>0</v>
      </c>
      <c r="G183" s="16">
        <v>111</v>
      </c>
      <c r="H183" s="16">
        <v>127</v>
      </c>
      <c r="I183" s="16">
        <v>1923</v>
      </c>
      <c r="J183" s="15"/>
      <c r="K183" s="15"/>
      <c r="L183" s="14">
        <v>3.949446</v>
      </c>
      <c r="N183" s="23" t="s">
        <v>115</v>
      </c>
    </row>
    <row r="184" spans="1:14" x14ac:dyDescent="0.25">
      <c r="A184" s="33" t="s">
        <v>103</v>
      </c>
      <c r="B184" s="15"/>
      <c r="C184" s="16">
        <v>0</v>
      </c>
      <c r="D184" s="16">
        <v>0</v>
      </c>
      <c r="E184" s="16">
        <v>2</v>
      </c>
      <c r="F184" s="16">
        <v>9</v>
      </c>
      <c r="G184" s="16">
        <v>104</v>
      </c>
      <c r="H184" s="16">
        <v>103</v>
      </c>
      <c r="I184" s="16">
        <v>1819</v>
      </c>
      <c r="J184" s="15"/>
      <c r="K184" s="15"/>
      <c r="L184" s="14">
        <v>3.2030939999999997</v>
      </c>
      <c r="N184" s="23" t="s">
        <v>116</v>
      </c>
    </row>
    <row r="185" spans="1:14" x14ac:dyDescent="0.25">
      <c r="A185" s="33" t="s">
        <v>104</v>
      </c>
      <c r="B185" s="15"/>
      <c r="C185" s="16">
        <v>0</v>
      </c>
      <c r="D185" s="16">
        <v>709</v>
      </c>
      <c r="E185" s="16">
        <v>2</v>
      </c>
      <c r="F185" s="16">
        <v>0</v>
      </c>
      <c r="G185" s="16">
        <v>-288</v>
      </c>
      <c r="H185" s="16">
        <v>216</v>
      </c>
      <c r="I185" s="16">
        <v>2107</v>
      </c>
      <c r="J185" s="15"/>
      <c r="K185" s="15"/>
      <c r="L185" s="14">
        <v>6.7171679999999991</v>
      </c>
      <c r="N185" s="23" t="s">
        <v>117</v>
      </c>
    </row>
    <row r="186" spans="1:14" x14ac:dyDescent="0.25">
      <c r="A186" s="33" t="s">
        <v>105</v>
      </c>
      <c r="B186" s="15"/>
      <c r="C186" s="16">
        <v>0</v>
      </c>
      <c r="D186" s="16">
        <v>0</v>
      </c>
      <c r="E186" s="16">
        <v>1</v>
      </c>
      <c r="F186" s="16">
        <v>0</v>
      </c>
      <c r="G186" s="16">
        <v>344</v>
      </c>
      <c r="H186" s="16">
        <v>356</v>
      </c>
      <c r="I186" s="16">
        <v>1763</v>
      </c>
      <c r="J186" s="15"/>
      <c r="K186" s="15"/>
      <c r="L186" s="14">
        <v>11.070887999999998</v>
      </c>
      <c r="N186" s="23" t="s">
        <v>118</v>
      </c>
    </row>
    <row r="187" spans="1:14" x14ac:dyDescent="0.25">
      <c r="A187" s="33" t="s">
        <v>106</v>
      </c>
      <c r="B187" s="15"/>
      <c r="C187" s="16">
        <v>0</v>
      </c>
      <c r="D187" s="16">
        <v>0</v>
      </c>
      <c r="E187" s="16">
        <v>3</v>
      </c>
      <c r="F187" s="16">
        <v>0</v>
      </c>
      <c r="G187" s="16">
        <v>442</v>
      </c>
      <c r="H187" s="16">
        <v>333</v>
      </c>
      <c r="I187" s="16">
        <v>1321</v>
      </c>
      <c r="J187" s="15"/>
      <c r="K187" s="15"/>
      <c r="L187" s="14">
        <v>10.355633999999998</v>
      </c>
      <c r="N187" s="23" t="s">
        <v>119</v>
      </c>
    </row>
    <row r="188" spans="1:14" x14ac:dyDescent="0.25">
      <c r="A188" s="33" t="s">
        <v>107</v>
      </c>
      <c r="B188" s="15"/>
      <c r="C188" s="16">
        <v>0</v>
      </c>
      <c r="D188" s="16">
        <v>569</v>
      </c>
      <c r="E188" s="16">
        <v>3</v>
      </c>
      <c r="F188" s="16">
        <v>0</v>
      </c>
      <c r="G188" s="16">
        <v>-160</v>
      </c>
      <c r="H188" s="16">
        <v>490</v>
      </c>
      <c r="I188" s="16">
        <v>1481</v>
      </c>
      <c r="J188" s="15"/>
      <c r="K188" s="15"/>
      <c r="L188" s="14">
        <v>15.238019999999999</v>
      </c>
      <c r="N188" s="23" t="s">
        <v>120</v>
      </c>
    </row>
    <row r="189" spans="1:14" x14ac:dyDescent="0.25">
      <c r="A189" s="33" t="s">
        <v>108</v>
      </c>
      <c r="B189" s="15"/>
      <c r="C189" s="16">
        <v>0</v>
      </c>
      <c r="D189" s="16">
        <v>835</v>
      </c>
      <c r="E189" s="16">
        <v>6</v>
      </c>
      <c r="F189" s="16">
        <v>0</v>
      </c>
      <c r="G189" s="16">
        <v>-429</v>
      </c>
      <c r="H189" s="16">
        <v>426</v>
      </c>
      <c r="I189" s="16">
        <v>1910</v>
      </c>
      <c r="J189" s="15"/>
      <c r="K189" s="15"/>
      <c r="L189" s="14">
        <v>13.247747999999998</v>
      </c>
      <c r="N189" s="23" t="s">
        <v>121</v>
      </c>
    </row>
    <row r="190" spans="1:14" x14ac:dyDescent="0.25">
      <c r="A190" s="33" t="s">
        <v>109</v>
      </c>
      <c r="B190" s="15"/>
      <c r="C190" s="16">
        <v>0</v>
      </c>
      <c r="D190" s="16">
        <v>0</v>
      </c>
      <c r="E190" s="16">
        <v>5</v>
      </c>
      <c r="F190" s="16">
        <v>0</v>
      </c>
      <c r="G190" s="16">
        <v>446</v>
      </c>
      <c r="H190" s="16">
        <v>410</v>
      </c>
      <c r="I190" s="16">
        <v>1464</v>
      </c>
      <c r="J190" s="15"/>
      <c r="K190" s="15"/>
      <c r="L190" s="14">
        <v>12.750179999999999</v>
      </c>
      <c r="N190" s="23" t="s">
        <v>122</v>
      </c>
    </row>
    <row r="191" spans="1:14" x14ac:dyDescent="0.25">
      <c r="A191" s="33" t="s">
        <v>110</v>
      </c>
      <c r="B191" s="15"/>
      <c r="C191" s="16">
        <v>0</v>
      </c>
      <c r="D191" s="16">
        <v>779</v>
      </c>
      <c r="E191" s="16">
        <v>4</v>
      </c>
      <c r="F191" s="16">
        <v>0</v>
      </c>
      <c r="G191" s="16">
        <v>-423</v>
      </c>
      <c r="H191" s="16">
        <v>373</v>
      </c>
      <c r="I191" s="16">
        <v>1887</v>
      </c>
      <c r="J191" s="15"/>
      <c r="K191" s="15"/>
      <c r="L191" s="14">
        <v>2.3634479999999995</v>
      </c>
      <c r="N191" s="23" t="s">
        <v>123</v>
      </c>
    </row>
    <row r="192" spans="1:14" x14ac:dyDescent="0.25">
      <c r="A192" s="33" t="s">
        <v>111</v>
      </c>
      <c r="B192" s="15"/>
      <c r="C192" s="16">
        <v>0</v>
      </c>
      <c r="D192" s="16">
        <v>0</v>
      </c>
      <c r="E192" s="16">
        <v>1</v>
      </c>
      <c r="F192" s="16">
        <v>0</v>
      </c>
      <c r="G192" s="16">
        <v>232</v>
      </c>
      <c r="H192" s="16">
        <v>273</v>
      </c>
      <c r="I192" s="16">
        <v>1655</v>
      </c>
      <c r="J192" s="15"/>
      <c r="K192" s="15"/>
      <c r="L192" s="14">
        <v>8.4897539999999996</v>
      </c>
      <c r="N192" s="23" t="s">
        <v>124</v>
      </c>
    </row>
    <row r="193" spans="1:14" x14ac:dyDescent="0.25">
      <c r="A193" s="33" t="s">
        <v>112</v>
      </c>
      <c r="B193" s="15"/>
      <c r="C193" s="16">
        <v>0</v>
      </c>
      <c r="D193" s="16">
        <v>0</v>
      </c>
      <c r="E193" s="16">
        <v>2</v>
      </c>
      <c r="F193" s="16">
        <v>0</v>
      </c>
      <c r="G193" s="16">
        <v>170</v>
      </c>
      <c r="H193" s="16">
        <v>263</v>
      </c>
      <c r="I193" s="16">
        <v>1485</v>
      </c>
      <c r="J193" s="15"/>
      <c r="K193" s="15"/>
      <c r="L193" s="14">
        <v>8.1787739999999989</v>
      </c>
      <c r="N193" s="23" t="s">
        <v>125</v>
      </c>
    </row>
    <row r="194" spans="1:14" ht="13" thickBot="1" x14ac:dyDescent="0.3">
      <c r="A194" s="41" t="s">
        <v>113</v>
      </c>
      <c r="C194" s="42">
        <v>0</v>
      </c>
      <c r="D194" s="42">
        <v>0</v>
      </c>
      <c r="E194" s="42">
        <v>0</v>
      </c>
      <c r="F194" s="42">
        <v>0</v>
      </c>
      <c r="G194" s="42">
        <v>63</v>
      </c>
      <c r="H194" s="42">
        <v>76</v>
      </c>
      <c r="I194" s="42">
        <v>1422</v>
      </c>
      <c r="J194" s="2"/>
      <c r="K194" s="2"/>
      <c r="L194" s="42">
        <v>2.3634479999999995</v>
      </c>
      <c r="N194" s="43" t="s">
        <v>113</v>
      </c>
    </row>
    <row r="195" spans="1:14" ht="13" x14ac:dyDescent="0.3">
      <c r="A195" s="37">
        <v>2006</v>
      </c>
      <c r="B195" s="15"/>
      <c r="C195" s="16"/>
      <c r="D195" s="16"/>
      <c r="E195" s="16"/>
      <c r="F195" s="16"/>
      <c r="G195" s="16"/>
      <c r="H195" s="16"/>
      <c r="I195" s="16"/>
      <c r="M195" s="3"/>
      <c r="N195" s="37">
        <v>2006</v>
      </c>
    </row>
    <row r="196" spans="1:14" x14ac:dyDescent="0.25">
      <c r="A196" s="33" t="s">
        <v>102</v>
      </c>
      <c r="B196" s="15"/>
      <c r="C196" s="16">
        <v>0</v>
      </c>
      <c r="D196" s="16">
        <v>0</v>
      </c>
      <c r="E196" s="16">
        <v>0</v>
      </c>
      <c r="F196" s="16">
        <v>0</v>
      </c>
      <c r="G196" s="16">
        <v>-36</v>
      </c>
      <c r="H196" s="16">
        <v>56</v>
      </c>
      <c r="I196" s="16">
        <v>1458</v>
      </c>
      <c r="J196" s="15"/>
      <c r="K196" s="15"/>
      <c r="L196" s="14">
        <v>1.7414879999999999</v>
      </c>
      <c r="N196" s="23" t="s">
        <v>115</v>
      </c>
    </row>
    <row r="197" spans="1:14" x14ac:dyDescent="0.25">
      <c r="A197" s="33" t="s">
        <v>103</v>
      </c>
      <c r="B197" s="15"/>
      <c r="C197" s="16">
        <v>0</v>
      </c>
      <c r="D197" s="16">
        <v>831</v>
      </c>
      <c r="E197" s="16">
        <v>0</v>
      </c>
      <c r="F197" s="16">
        <v>0</v>
      </c>
      <c r="G197" s="16">
        <v>-735</v>
      </c>
      <c r="H197" s="16">
        <v>107</v>
      </c>
      <c r="I197" s="16">
        <v>2193</v>
      </c>
      <c r="J197" s="15"/>
      <c r="K197" s="15"/>
      <c r="L197" s="14">
        <v>3.3274859999999999</v>
      </c>
      <c r="N197" s="23" t="s">
        <v>116</v>
      </c>
    </row>
    <row r="198" spans="1:14" x14ac:dyDescent="0.25">
      <c r="A198" s="33" t="s">
        <v>104</v>
      </c>
      <c r="B198" s="15"/>
      <c r="C198" s="16">
        <v>0</v>
      </c>
      <c r="D198" s="16">
        <v>0</v>
      </c>
      <c r="E198" s="16">
        <v>0</v>
      </c>
      <c r="F198" s="16">
        <v>0</v>
      </c>
      <c r="G198" s="16">
        <v>-577</v>
      </c>
      <c r="H198" s="16">
        <v>167</v>
      </c>
      <c r="I198" s="16">
        <v>2770</v>
      </c>
      <c r="J198" s="15"/>
      <c r="K198" s="15"/>
      <c r="L198" s="14">
        <v>5.1933659999999993</v>
      </c>
      <c r="N198" s="23" t="s">
        <v>117</v>
      </c>
    </row>
    <row r="199" spans="1:14" x14ac:dyDescent="0.25">
      <c r="A199" s="33" t="s">
        <v>105</v>
      </c>
      <c r="B199" s="15"/>
      <c r="C199" s="16">
        <v>0</v>
      </c>
      <c r="D199" s="16">
        <v>0</v>
      </c>
      <c r="E199" s="16">
        <v>0</v>
      </c>
      <c r="F199" s="16">
        <v>0</v>
      </c>
      <c r="G199" s="16">
        <v>273</v>
      </c>
      <c r="H199" s="16">
        <v>266</v>
      </c>
      <c r="I199" s="16">
        <v>2497</v>
      </c>
      <c r="J199" s="15"/>
      <c r="K199" s="15"/>
      <c r="L199" s="14">
        <v>8.2720679999999991</v>
      </c>
      <c r="N199" s="23" t="s">
        <v>118</v>
      </c>
    </row>
    <row r="200" spans="1:14" x14ac:dyDescent="0.25">
      <c r="A200" s="33" t="s">
        <v>106</v>
      </c>
      <c r="B200" s="15"/>
      <c r="C200" s="16">
        <v>0</v>
      </c>
      <c r="D200" s="16">
        <v>0</v>
      </c>
      <c r="E200" s="16">
        <v>0</v>
      </c>
      <c r="F200" s="16">
        <v>0</v>
      </c>
      <c r="G200" s="16">
        <v>426</v>
      </c>
      <c r="H200" s="16">
        <v>418</v>
      </c>
      <c r="I200" s="16">
        <v>2071</v>
      </c>
      <c r="J200" s="15"/>
      <c r="K200" s="15"/>
      <c r="L200" s="14">
        <v>12.998963999999997</v>
      </c>
      <c r="N200" s="23" t="s">
        <v>119</v>
      </c>
    </row>
    <row r="201" spans="1:14" x14ac:dyDescent="0.25">
      <c r="A201" s="33" t="s">
        <v>107</v>
      </c>
      <c r="B201" s="15"/>
      <c r="C201" s="16">
        <v>0</v>
      </c>
      <c r="D201" s="16">
        <v>0</v>
      </c>
      <c r="E201" s="16">
        <v>0</v>
      </c>
      <c r="F201" s="16">
        <v>0</v>
      </c>
      <c r="G201" s="16">
        <v>1223</v>
      </c>
      <c r="H201" s="16">
        <v>470</v>
      </c>
      <c r="I201" s="16">
        <v>848</v>
      </c>
      <c r="J201" s="15"/>
      <c r="K201" s="15"/>
      <c r="L201" s="14">
        <v>14.616059999999997</v>
      </c>
      <c r="N201" s="23" t="s">
        <v>120</v>
      </c>
    </row>
    <row r="202" spans="1:14" x14ac:dyDescent="0.25">
      <c r="A202" s="33" t="s">
        <v>108</v>
      </c>
      <c r="B202" s="15"/>
      <c r="C202" s="16">
        <v>0</v>
      </c>
      <c r="D202" s="16">
        <v>779</v>
      </c>
      <c r="E202" s="16">
        <v>0</v>
      </c>
      <c r="F202" s="16">
        <v>0</v>
      </c>
      <c r="G202" s="16">
        <v>-296</v>
      </c>
      <c r="H202" s="16">
        <v>447</v>
      </c>
      <c r="I202" s="16">
        <v>1144</v>
      </c>
      <c r="J202" s="15"/>
      <c r="K202" s="15"/>
      <c r="L202" s="14">
        <v>13.900805999999999</v>
      </c>
      <c r="N202" s="23" t="s">
        <v>121</v>
      </c>
    </row>
    <row r="203" spans="1:14" x14ac:dyDescent="0.25">
      <c r="A203" s="33" t="s">
        <v>109</v>
      </c>
      <c r="B203" s="15"/>
      <c r="C203" s="16">
        <v>0</v>
      </c>
      <c r="D203" s="16">
        <v>0</v>
      </c>
      <c r="E203" s="16">
        <v>0</v>
      </c>
      <c r="F203" s="16">
        <v>0</v>
      </c>
      <c r="G203" s="16">
        <v>398</v>
      </c>
      <c r="H203" s="16">
        <v>384</v>
      </c>
      <c r="I203" s="16">
        <v>746</v>
      </c>
      <c r="J203" s="15"/>
      <c r="K203" s="15"/>
      <c r="L203" s="14">
        <v>11.941631999999998</v>
      </c>
      <c r="N203" s="23" t="s">
        <v>122</v>
      </c>
    </row>
    <row r="204" spans="1:14" x14ac:dyDescent="0.25">
      <c r="A204" s="33" t="s">
        <v>110</v>
      </c>
      <c r="B204" s="15"/>
      <c r="C204" s="16">
        <v>0</v>
      </c>
      <c r="D204" s="16">
        <v>1275</v>
      </c>
      <c r="E204" s="16">
        <v>0</v>
      </c>
      <c r="F204" s="16">
        <v>0</v>
      </c>
      <c r="G204" s="16">
        <v>-874</v>
      </c>
      <c r="H204" s="16">
        <v>367</v>
      </c>
      <c r="I204" s="16">
        <v>1620</v>
      </c>
      <c r="J204" s="15"/>
      <c r="K204" s="15"/>
      <c r="L204" s="14">
        <v>11.412965999999999</v>
      </c>
      <c r="N204" s="23" t="s">
        <v>123</v>
      </c>
    </row>
    <row r="205" spans="1:14" x14ac:dyDescent="0.25">
      <c r="A205" s="33" t="s">
        <v>111</v>
      </c>
      <c r="B205" s="15"/>
      <c r="C205" s="16">
        <v>0</v>
      </c>
      <c r="D205" s="16">
        <v>1631</v>
      </c>
      <c r="E205" s="16">
        <v>0</v>
      </c>
      <c r="F205" s="16">
        <v>0</v>
      </c>
      <c r="G205" s="16">
        <v>-1423</v>
      </c>
      <c r="H205" s="16">
        <v>206</v>
      </c>
      <c r="I205" s="16">
        <v>3043</v>
      </c>
      <c r="J205" s="15"/>
      <c r="K205" s="15"/>
      <c r="L205" s="14">
        <v>6.4061879999999993</v>
      </c>
      <c r="N205" s="23" t="s">
        <v>124</v>
      </c>
    </row>
    <row r="206" spans="1:14" x14ac:dyDescent="0.25">
      <c r="A206" s="33" t="s">
        <v>112</v>
      </c>
      <c r="B206" s="15"/>
      <c r="C206" s="16">
        <v>0</v>
      </c>
      <c r="D206" s="16">
        <v>0</v>
      </c>
      <c r="E206" s="16">
        <v>0</v>
      </c>
      <c r="F206" s="16">
        <v>0</v>
      </c>
      <c r="G206" s="16">
        <v>157</v>
      </c>
      <c r="H206" s="16">
        <v>156</v>
      </c>
      <c r="I206" s="16">
        <v>2886</v>
      </c>
      <c r="J206" s="15"/>
      <c r="K206" s="15"/>
      <c r="L206" s="14">
        <v>4.8512879999999994</v>
      </c>
      <c r="N206" s="23" t="s">
        <v>125</v>
      </c>
    </row>
    <row r="207" spans="1:14" ht="13" thickBot="1" x14ac:dyDescent="0.3">
      <c r="A207" s="41" t="s">
        <v>113</v>
      </c>
      <c r="C207" s="42">
        <v>0</v>
      </c>
      <c r="D207" s="42">
        <v>0</v>
      </c>
      <c r="E207" s="42">
        <v>0</v>
      </c>
      <c r="F207" s="42">
        <v>0</v>
      </c>
      <c r="G207" s="42">
        <v>98</v>
      </c>
      <c r="H207" s="42">
        <v>90</v>
      </c>
      <c r="I207" s="42">
        <v>2788</v>
      </c>
      <c r="J207" s="2"/>
      <c r="K207" s="2"/>
      <c r="L207" s="42">
        <v>2.7988199999999996</v>
      </c>
      <c r="N207" s="43" t="s">
        <v>113</v>
      </c>
    </row>
    <row r="208" spans="1:14" ht="13" x14ac:dyDescent="0.3">
      <c r="A208" s="37">
        <v>2007</v>
      </c>
      <c r="B208" s="15"/>
      <c r="C208" s="16"/>
      <c r="D208" s="16"/>
      <c r="E208" s="16"/>
      <c r="F208" s="16"/>
      <c r="G208" s="16"/>
      <c r="H208" s="16"/>
      <c r="I208" s="16"/>
      <c r="M208" s="3"/>
      <c r="N208" s="37">
        <v>2007</v>
      </c>
    </row>
    <row r="209" spans="1:14" x14ac:dyDescent="0.25">
      <c r="A209" s="33" t="s">
        <v>102</v>
      </c>
      <c r="B209" s="15"/>
      <c r="C209" s="16">
        <v>0</v>
      </c>
      <c r="D209" s="16">
        <v>0</v>
      </c>
      <c r="E209" s="16">
        <v>0</v>
      </c>
      <c r="F209" s="16">
        <v>0</v>
      </c>
      <c r="G209" s="16">
        <v>88</v>
      </c>
      <c r="H209" s="16">
        <v>87</v>
      </c>
      <c r="I209" s="16">
        <v>2700</v>
      </c>
      <c r="J209" s="15"/>
      <c r="K209" s="15"/>
      <c r="L209" s="14">
        <v>2.7055259999999999</v>
      </c>
      <c r="N209" s="23" t="s">
        <v>115</v>
      </c>
    </row>
    <row r="210" spans="1:14" x14ac:dyDescent="0.25">
      <c r="A210" s="33" t="s">
        <v>103</v>
      </c>
      <c r="B210" s="15"/>
      <c r="C210" s="16">
        <v>0</v>
      </c>
      <c r="D210" s="16">
        <v>0</v>
      </c>
      <c r="E210" s="16">
        <v>0</v>
      </c>
      <c r="F210" s="16">
        <v>0</v>
      </c>
      <c r="G210" s="16">
        <v>92</v>
      </c>
      <c r="H210" s="16">
        <v>84</v>
      </c>
      <c r="I210" s="16">
        <v>2608</v>
      </c>
      <c r="J210" s="15"/>
      <c r="K210" s="15"/>
      <c r="L210" s="14">
        <v>2.6122320000000001</v>
      </c>
      <c r="N210" s="23" t="s">
        <v>116</v>
      </c>
    </row>
    <row r="211" spans="1:14" x14ac:dyDescent="0.25">
      <c r="A211" s="33" t="s">
        <v>104</v>
      </c>
      <c r="B211" s="15"/>
      <c r="C211" s="16">
        <v>0</v>
      </c>
      <c r="D211" s="16">
        <v>0</v>
      </c>
      <c r="E211" s="16">
        <v>0</v>
      </c>
      <c r="F211" s="16">
        <v>0</v>
      </c>
      <c r="G211" s="16">
        <v>274</v>
      </c>
      <c r="H211" s="16">
        <v>270</v>
      </c>
      <c r="I211" s="16">
        <v>2334</v>
      </c>
      <c r="J211" s="15"/>
      <c r="K211" s="15"/>
      <c r="L211" s="14">
        <v>8.3964599999999994</v>
      </c>
      <c r="N211" s="23" t="s">
        <v>117</v>
      </c>
    </row>
    <row r="212" spans="1:14" x14ac:dyDescent="0.25">
      <c r="A212" s="33" t="s">
        <v>105</v>
      </c>
      <c r="B212" s="15"/>
      <c r="C212" s="16">
        <v>0</v>
      </c>
      <c r="D212" s="16">
        <v>0</v>
      </c>
      <c r="E212" s="16">
        <v>0</v>
      </c>
      <c r="F212" s="16">
        <v>0</v>
      </c>
      <c r="G212" s="16">
        <v>440</v>
      </c>
      <c r="H212" s="16">
        <v>430</v>
      </c>
      <c r="I212" s="16">
        <v>1894</v>
      </c>
      <c r="J212" s="15"/>
      <c r="K212" s="15"/>
      <c r="L212" s="14">
        <v>13.37214</v>
      </c>
      <c r="N212" s="23" t="s">
        <v>118</v>
      </c>
    </row>
    <row r="213" spans="1:14" x14ac:dyDescent="0.25">
      <c r="A213" s="33" t="s">
        <v>106</v>
      </c>
      <c r="B213" s="15"/>
      <c r="C213" s="16">
        <v>0</v>
      </c>
      <c r="D213" s="16">
        <v>482</v>
      </c>
      <c r="E213" s="16">
        <v>0</v>
      </c>
      <c r="F213" s="16">
        <v>0</v>
      </c>
      <c r="G213" s="16">
        <v>-36</v>
      </c>
      <c r="H213" s="16">
        <v>454</v>
      </c>
      <c r="I213" s="16">
        <v>1930</v>
      </c>
      <c r="J213" s="15"/>
      <c r="K213" s="15"/>
      <c r="L213" s="14">
        <v>14.118491999999998</v>
      </c>
      <c r="N213" s="23" t="s">
        <v>119</v>
      </c>
    </row>
    <row r="214" spans="1:14" x14ac:dyDescent="0.25">
      <c r="A214" s="33" t="s">
        <v>107</v>
      </c>
      <c r="B214" s="15"/>
      <c r="C214" s="16">
        <v>0</v>
      </c>
      <c r="D214" s="16">
        <v>1210</v>
      </c>
      <c r="E214" s="16">
        <v>0</v>
      </c>
      <c r="F214" s="16">
        <v>0</v>
      </c>
      <c r="G214" s="16">
        <v>-767</v>
      </c>
      <c r="H214" s="16">
        <v>430</v>
      </c>
      <c r="I214" s="16">
        <v>2697</v>
      </c>
      <c r="J214" s="15"/>
      <c r="K214" s="15"/>
      <c r="L214" s="14">
        <v>13.37214</v>
      </c>
      <c r="N214" s="23" t="s">
        <v>120</v>
      </c>
    </row>
    <row r="215" spans="1:14" x14ac:dyDescent="0.25">
      <c r="A215" s="33" t="s">
        <v>108</v>
      </c>
      <c r="B215" s="15"/>
      <c r="C215" s="16">
        <v>0</v>
      </c>
      <c r="D215" s="16">
        <v>0</v>
      </c>
      <c r="E215" s="16">
        <v>0</v>
      </c>
      <c r="F215" s="16">
        <v>0</v>
      </c>
      <c r="G215" s="16">
        <v>316</v>
      </c>
      <c r="H215" s="16">
        <v>318</v>
      </c>
      <c r="I215" s="16">
        <v>2381</v>
      </c>
      <c r="J215" s="15"/>
      <c r="K215" s="15"/>
      <c r="L215" s="14">
        <v>9.8891639999999992</v>
      </c>
      <c r="N215" s="23" t="s">
        <v>121</v>
      </c>
    </row>
    <row r="216" spans="1:14" x14ac:dyDescent="0.25">
      <c r="A216" s="33" t="s">
        <v>109</v>
      </c>
      <c r="B216" s="15"/>
      <c r="C216" s="16">
        <v>0</v>
      </c>
      <c r="D216" s="16">
        <v>0</v>
      </c>
      <c r="E216" s="16">
        <v>0</v>
      </c>
      <c r="F216" s="16">
        <v>0</v>
      </c>
      <c r="G216" s="16">
        <v>441</v>
      </c>
      <c r="H216" s="16">
        <v>401</v>
      </c>
      <c r="I216" s="16">
        <v>1940</v>
      </c>
      <c r="J216" s="15"/>
      <c r="K216" s="15"/>
      <c r="L216" s="14">
        <v>12.470298</v>
      </c>
      <c r="N216" s="23" t="s">
        <v>122</v>
      </c>
    </row>
    <row r="217" spans="1:14" x14ac:dyDescent="0.25">
      <c r="A217" s="33" t="s">
        <v>110</v>
      </c>
      <c r="B217" s="15"/>
      <c r="C217" s="16">
        <v>0</v>
      </c>
      <c r="D217" s="16">
        <v>0</v>
      </c>
      <c r="E217" s="16">
        <v>0</v>
      </c>
      <c r="F217" s="16">
        <v>0</v>
      </c>
      <c r="G217" s="16">
        <v>351</v>
      </c>
      <c r="H217" s="16">
        <v>349</v>
      </c>
      <c r="I217" s="16">
        <v>1589</v>
      </c>
      <c r="J217" s="15"/>
      <c r="K217" s="15"/>
      <c r="L217" s="14">
        <v>10.853202</v>
      </c>
      <c r="N217" s="23" t="s">
        <v>123</v>
      </c>
    </row>
    <row r="218" spans="1:14" x14ac:dyDescent="0.25">
      <c r="A218" s="33" t="s">
        <v>111</v>
      </c>
      <c r="B218" s="15"/>
      <c r="C218" s="16">
        <v>0</v>
      </c>
      <c r="D218" s="16">
        <v>904</v>
      </c>
      <c r="E218" s="16">
        <v>0</v>
      </c>
      <c r="F218" s="16">
        <v>0</v>
      </c>
      <c r="G218" s="16">
        <v>-619</v>
      </c>
      <c r="H218" s="16">
        <v>261</v>
      </c>
      <c r="I218" s="16">
        <v>2208</v>
      </c>
      <c r="J218" s="15"/>
      <c r="K218" s="15"/>
      <c r="L218" s="14">
        <v>8.1165779999999987</v>
      </c>
      <c r="N218" s="23" t="s">
        <v>124</v>
      </c>
    </row>
    <row r="219" spans="1:14" x14ac:dyDescent="0.25">
      <c r="A219" s="33" t="s">
        <v>112</v>
      </c>
      <c r="B219" s="15"/>
      <c r="C219" s="16">
        <v>0</v>
      </c>
      <c r="D219" s="16">
        <v>0</v>
      </c>
      <c r="E219" s="16">
        <v>0</v>
      </c>
      <c r="F219" s="16">
        <v>0</v>
      </c>
      <c r="G219" s="16">
        <v>191</v>
      </c>
      <c r="H219" s="16">
        <v>198</v>
      </c>
      <c r="I219" s="16">
        <v>2017</v>
      </c>
      <c r="J219" s="15"/>
      <c r="K219" s="15"/>
      <c r="L219" s="14">
        <v>6.1574039999999988</v>
      </c>
      <c r="N219" s="23" t="s">
        <v>125</v>
      </c>
    </row>
    <row r="220" spans="1:14" ht="13" thickBot="1" x14ac:dyDescent="0.3">
      <c r="A220" s="41" t="s">
        <v>113</v>
      </c>
      <c r="C220" s="42">
        <v>0</v>
      </c>
      <c r="D220" s="42">
        <v>0</v>
      </c>
      <c r="E220" s="42">
        <v>0</v>
      </c>
      <c r="F220" s="42">
        <v>0</v>
      </c>
      <c r="G220" s="42">
        <v>119</v>
      </c>
      <c r="H220" s="42">
        <v>109</v>
      </c>
      <c r="I220" s="42">
        <v>1898</v>
      </c>
      <c r="J220" s="2"/>
      <c r="K220" s="2"/>
      <c r="L220" s="42">
        <v>3.3896819999999996</v>
      </c>
      <c r="N220" s="43" t="s">
        <v>113</v>
      </c>
    </row>
    <row r="221" spans="1:14" ht="13" x14ac:dyDescent="0.3">
      <c r="A221" s="37">
        <v>2008</v>
      </c>
      <c r="B221" s="15"/>
      <c r="C221" s="16"/>
      <c r="D221" s="16"/>
      <c r="E221" s="16"/>
      <c r="F221" s="16"/>
      <c r="G221" s="16"/>
      <c r="H221" s="16"/>
      <c r="I221" s="16"/>
      <c r="M221" s="3"/>
      <c r="N221" s="37">
        <v>2008</v>
      </c>
    </row>
    <row r="222" spans="1:14" x14ac:dyDescent="0.25">
      <c r="A222" s="33" t="s">
        <v>102</v>
      </c>
      <c r="B222" s="15"/>
      <c r="C222" s="16">
        <v>0</v>
      </c>
      <c r="D222" s="16">
        <v>0</v>
      </c>
      <c r="E222" s="16">
        <v>0</v>
      </c>
      <c r="F222" s="16">
        <v>0</v>
      </c>
      <c r="G222" s="16">
        <v>124</v>
      </c>
      <c r="H222" s="16">
        <v>118</v>
      </c>
      <c r="I222" s="16">
        <v>1774</v>
      </c>
      <c r="J222" s="15"/>
      <c r="K222" s="15"/>
      <c r="L222" s="14">
        <v>3.6695639999999998</v>
      </c>
      <c r="N222" s="23" t="s">
        <v>115</v>
      </c>
    </row>
    <row r="223" spans="1:14" x14ac:dyDescent="0.25">
      <c r="A223" s="33" t="s">
        <v>103</v>
      </c>
      <c r="B223" s="15"/>
      <c r="C223" s="16">
        <v>0</v>
      </c>
      <c r="D223" s="16">
        <v>0</v>
      </c>
      <c r="E223" s="16">
        <v>0</v>
      </c>
      <c r="F223" s="16">
        <v>0</v>
      </c>
      <c r="G223" s="16">
        <v>162</v>
      </c>
      <c r="H223" s="16">
        <v>171</v>
      </c>
      <c r="I223" s="16">
        <v>1612</v>
      </c>
      <c r="J223" s="15"/>
      <c r="K223" s="15"/>
      <c r="L223" s="14">
        <v>5.3177579999999995</v>
      </c>
      <c r="N223" s="23" t="s">
        <v>116</v>
      </c>
    </row>
    <row r="224" spans="1:14" x14ac:dyDescent="0.25">
      <c r="A224" s="33" t="s">
        <v>104</v>
      </c>
      <c r="B224" s="15"/>
      <c r="C224" s="16">
        <v>0</v>
      </c>
      <c r="D224" s="16">
        <v>568</v>
      </c>
      <c r="E224" s="16">
        <v>0</v>
      </c>
      <c r="F224" s="16">
        <v>0</v>
      </c>
      <c r="G224" s="16">
        <v>-489</v>
      </c>
      <c r="H224" s="16">
        <v>138</v>
      </c>
      <c r="I224" s="16">
        <v>2101</v>
      </c>
      <c r="J224" s="15"/>
      <c r="K224" s="15"/>
      <c r="L224" s="14">
        <v>4.291523999999999</v>
      </c>
      <c r="N224" s="23" t="s">
        <v>117</v>
      </c>
    </row>
    <row r="225" spans="1:15" x14ac:dyDescent="0.25">
      <c r="A225" s="33" t="s">
        <v>105</v>
      </c>
      <c r="B225" s="15"/>
      <c r="C225" s="16">
        <v>0</v>
      </c>
      <c r="D225" s="16">
        <v>0</v>
      </c>
      <c r="E225" s="16">
        <v>0</v>
      </c>
      <c r="F225" s="16">
        <v>0</v>
      </c>
      <c r="G225" s="16">
        <v>340</v>
      </c>
      <c r="H225" s="16">
        <v>325</v>
      </c>
      <c r="I225" s="16">
        <v>1761</v>
      </c>
      <c r="J225" s="15"/>
      <c r="K225" s="15"/>
      <c r="L225" s="14">
        <v>10.106849999999998</v>
      </c>
      <c r="N225" s="23" t="s">
        <v>118</v>
      </c>
    </row>
    <row r="226" spans="1:15" x14ac:dyDescent="0.25">
      <c r="A226" s="33" t="s">
        <v>106</v>
      </c>
      <c r="B226" s="15"/>
      <c r="C226" s="16">
        <v>0</v>
      </c>
      <c r="D226" s="16">
        <v>0</v>
      </c>
      <c r="E226" s="16">
        <v>0</v>
      </c>
      <c r="F226" s="16">
        <v>0</v>
      </c>
      <c r="G226" s="16">
        <v>499</v>
      </c>
      <c r="H226" s="16">
        <v>502</v>
      </c>
      <c r="I226" s="16">
        <v>1262</v>
      </c>
      <c r="J226" s="15"/>
      <c r="K226" s="15"/>
      <c r="L226" s="14">
        <v>15.611195999999998</v>
      </c>
      <c r="N226" s="23" t="s">
        <v>119</v>
      </c>
    </row>
    <row r="227" spans="1:15" x14ac:dyDescent="0.25">
      <c r="A227" s="33" t="s">
        <v>107</v>
      </c>
      <c r="B227" s="15"/>
      <c r="C227" s="16">
        <v>0</v>
      </c>
      <c r="D227" s="16">
        <v>587</v>
      </c>
      <c r="E227" s="16">
        <v>0</v>
      </c>
      <c r="F227" s="16">
        <v>0</v>
      </c>
      <c r="G227" s="16">
        <v>-196</v>
      </c>
      <c r="H227" s="16">
        <v>377</v>
      </c>
      <c r="I227" s="16">
        <v>1458</v>
      </c>
      <c r="J227" s="15"/>
      <c r="K227" s="15"/>
      <c r="L227" s="14">
        <v>11.723945999999998</v>
      </c>
      <c r="N227" s="23" t="s">
        <v>120</v>
      </c>
    </row>
    <row r="228" spans="1:15" x14ac:dyDescent="0.25">
      <c r="A228" s="33" t="s">
        <v>108</v>
      </c>
      <c r="B228" s="15"/>
      <c r="C228" s="16">
        <v>0</v>
      </c>
      <c r="D228" s="16">
        <v>0</v>
      </c>
      <c r="E228" s="16">
        <v>0</v>
      </c>
      <c r="F228" s="16">
        <v>0</v>
      </c>
      <c r="G228" s="16">
        <v>556</v>
      </c>
      <c r="H228" s="16">
        <v>533</v>
      </c>
      <c r="I228" s="16">
        <v>902</v>
      </c>
      <c r="J228" s="15"/>
      <c r="K228" s="15"/>
      <c r="L228" s="14">
        <v>16.575234000000002</v>
      </c>
      <c r="N228" s="23" t="s">
        <v>121</v>
      </c>
    </row>
    <row r="229" spans="1:15" x14ac:dyDescent="0.25">
      <c r="A229" s="33" t="s">
        <v>109</v>
      </c>
      <c r="B229" s="15"/>
      <c r="C229" s="16">
        <v>0</v>
      </c>
      <c r="D229" s="16">
        <v>1755</v>
      </c>
      <c r="E229" s="16">
        <v>0</v>
      </c>
      <c r="F229" s="16">
        <v>0</v>
      </c>
      <c r="G229" s="16">
        <v>-1131</v>
      </c>
      <c r="H229" s="16">
        <v>324</v>
      </c>
      <c r="I229" s="16">
        <v>2033</v>
      </c>
      <c r="J229" s="15"/>
      <c r="K229" s="15"/>
      <c r="L229" s="14">
        <v>10.075751999999998</v>
      </c>
      <c r="N229" s="23" t="s">
        <v>122</v>
      </c>
    </row>
    <row r="230" spans="1:15" x14ac:dyDescent="0.25">
      <c r="A230" s="33" t="s">
        <v>110</v>
      </c>
      <c r="B230" s="15"/>
      <c r="C230" s="16">
        <v>0</v>
      </c>
      <c r="D230" s="16">
        <v>271</v>
      </c>
      <c r="E230" s="16">
        <v>0</v>
      </c>
      <c r="F230" s="16">
        <v>0</v>
      </c>
      <c r="G230" s="16">
        <v>430</v>
      </c>
      <c r="H230" s="16">
        <v>346</v>
      </c>
      <c r="I230" s="16">
        <v>1603</v>
      </c>
      <c r="J230" s="15"/>
      <c r="K230" s="15"/>
      <c r="L230" s="14">
        <v>10.759907999999999</v>
      </c>
      <c r="N230" s="23" t="s">
        <v>123</v>
      </c>
    </row>
    <row r="231" spans="1:15" x14ac:dyDescent="0.25">
      <c r="A231" s="33" t="s">
        <v>111</v>
      </c>
      <c r="B231" s="15"/>
      <c r="C231" s="16">
        <v>0</v>
      </c>
      <c r="D231" s="16">
        <v>0</v>
      </c>
      <c r="E231" s="16">
        <v>0</v>
      </c>
      <c r="F231" s="16">
        <v>0</v>
      </c>
      <c r="G231" s="16">
        <v>153</v>
      </c>
      <c r="H231" s="16">
        <v>189</v>
      </c>
      <c r="I231" s="16">
        <v>1450</v>
      </c>
      <c r="J231" s="15"/>
      <c r="K231" s="15"/>
      <c r="L231" s="14">
        <v>5.8775219999999999</v>
      </c>
      <c r="N231" s="23" t="s">
        <v>124</v>
      </c>
    </row>
    <row r="232" spans="1:15" x14ac:dyDescent="0.25">
      <c r="A232" s="33" t="s">
        <v>112</v>
      </c>
      <c r="B232" s="15"/>
      <c r="C232" s="16">
        <v>0</v>
      </c>
      <c r="D232" s="16">
        <v>0</v>
      </c>
      <c r="E232" s="16">
        <v>0</v>
      </c>
      <c r="F232" s="16">
        <v>0</v>
      </c>
      <c r="G232" s="16">
        <v>254</v>
      </c>
      <c r="H232" s="16">
        <v>105</v>
      </c>
      <c r="I232" s="16">
        <v>1196</v>
      </c>
      <c r="J232" s="15"/>
      <c r="K232" s="15"/>
      <c r="L232" s="14">
        <v>3.2652899999999994</v>
      </c>
      <c r="N232" s="23" t="s">
        <v>125</v>
      </c>
    </row>
    <row r="233" spans="1:15" ht="13" thickBot="1" x14ac:dyDescent="0.3">
      <c r="A233" s="41" t="s">
        <v>113</v>
      </c>
      <c r="C233" s="42">
        <v>0</v>
      </c>
      <c r="D233" s="42">
        <v>0</v>
      </c>
      <c r="E233" s="42">
        <v>0</v>
      </c>
      <c r="F233" s="42">
        <v>0</v>
      </c>
      <c r="G233" s="42">
        <v>-139</v>
      </c>
      <c r="H233" s="42">
        <v>53</v>
      </c>
      <c r="I233" s="42">
        <v>1335</v>
      </c>
      <c r="J233" s="2"/>
      <c r="K233" s="2"/>
      <c r="L233" s="42">
        <v>1.6481939999999997</v>
      </c>
      <c r="N233" s="43" t="s">
        <v>113</v>
      </c>
    </row>
    <row r="234" spans="1:15" ht="13" x14ac:dyDescent="0.3">
      <c r="A234" s="37">
        <v>2009</v>
      </c>
      <c r="B234" s="15"/>
      <c r="C234" s="16"/>
      <c r="D234" s="16"/>
      <c r="E234" s="16"/>
      <c r="F234" s="16"/>
      <c r="G234" s="16"/>
      <c r="H234" s="16"/>
      <c r="I234" s="16"/>
      <c r="M234" s="3"/>
      <c r="N234" s="37">
        <v>2009</v>
      </c>
    </row>
    <row r="235" spans="1:15" x14ac:dyDescent="0.25">
      <c r="A235" s="33" t="s">
        <v>102</v>
      </c>
      <c r="B235" s="16"/>
      <c r="C235" s="16">
        <v>0</v>
      </c>
      <c r="D235" s="16">
        <v>149</v>
      </c>
      <c r="E235" s="16">
        <v>0</v>
      </c>
      <c r="F235" s="16">
        <v>0</v>
      </c>
      <c r="G235" s="16">
        <v>-3</v>
      </c>
      <c r="H235" s="16">
        <v>109</v>
      </c>
      <c r="I235" s="16">
        <v>1338</v>
      </c>
      <c r="J235" s="15"/>
      <c r="K235" s="15"/>
      <c r="L235" s="14">
        <v>3.3896819999999996</v>
      </c>
      <c r="N235" s="23" t="s">
        <v>115</v>
      </c>
      <c r="O235" s="10"/>
    </row>
    <row r="236" spans="1:15" x14ac:dyDescent="0.25">
      <c r="A236" s="33" t="s">
        <v>103</v>
      </c>
      <c r="B236" s="15"/>
      <c r="C236" s="16">
        <v>0</v>
      </c>
      <c r="D236" s="16">
        <v>989</v>
      </c>
      <c r="E236" s="16">
        <v>0</v>
      </c>
      <c r="F236" s="16">
        <v>0</v>
      </c>
      <c r="G236" s="16">
        <v>-835</v>
      </c>
      <c r="H236" s="16">
        <v>93</v>
      </c>
      <c r="I236" s="16">
        <v>2173</v>
      </c>
      <c r="J236" s="15"/>
      <c r="K236" s="15"/>
      <c r="L236" s="14">
        <v>2.8921139999999999</v>
      </c>
      <c r="N236" s="23" t="s">
        <v>116</v>
      </c>
      <c r="O236" s="10"/>
    </row>
    <row r="237" spans="1:15" x14ac:dyDescent="0.25">
      <c r="A237" s="33" t="s">
        <v>104</v>
      </c>
      <c r="B237" s="15"/>
      <c r="C237" s="16">
        <v>0</v>
      </c>
      <c r="D237" s="16">
        <v>0</v>
      </c>
      <c r="E237" s="16">
        <v>0</v>
      </c>
      <c r="F237" s="16">
        <v>0</v>
      </c>
      <c r="G237" s="16">
        <v>124</v>
      </c>
      <c r="H237" s="16">
        <v>160</v>
      </c>
      <c r="I237" s="16">
        <v>2049</v>
      </c>
      <c r="J237" s="15"/>
      <c r="K237" s="15"/>
      <c r="L237" s="14">
        <v>4.9756799999999997</v>
      </c>
      <c r="N237" s="23" t="s">
        <v>117</v>
      </c>
      <c r="O237" s="10"/>
    </row>
    <row r="238" spans="1:15" x14ac:dyDescent="0.25">
      <c r="A238" s="33" t="s">
        <v>105</v>
      </c>
      <c r="B238" s="15"/>
      <c r="C238" s="16">
        <v>0</v>
      </c>
      <c r="D238" s="16">
        <v>0</v>
      </c>
      <c r="E238" s="16">
        <v>0</v>
      </c>
      <c r="F238" s="16">
        <v>0</v>
      </c>
      <c r="G238" s="16">
        <v>210</v>
      </c>
      <c r="H238" s="16">
        <v>224</v>
      </c>
      <c r="I238" s="16">
        <v>1839</v>
      </c>
      <c r="J238" s="15"/>
      <c r="K238" s="15"/>
      <c r="L238" s="14">
        <v>6.9659519999999997</v>
      </c>
      <c r="N238" s="23" t="s">
        <v>118</v>
      </c>
      <c r="O238" s="10"/>
    </row>
    <row r="239" spans="1:15" x14ac:dyDescent="0.25">
      <c r="A239" s="33" t="s">
        <v>106</v>
      </c>
      <c r="B239" s="15"/>
      <c r="C239" s="16">
        <v>0</v>
      </c>
      <c r="D239" s="16">
        <v>678</v>
      </c>
      <c r="E239" s="16">
        <v>37</v>
      </c>
      <c r="F239" s="16">
        <v>0</v>
      </c>
      <c r="G239" s="16">
        <v>-418</v>
      </c>
      <c r="H239" s="16">
        <v>273</v>
      </c>
      <c r="I239" s="16">
        <v>2257</v>
      </c>
      <c r="J239" s="15"/>
      <c r="K239" s="15"/>
      <c r="L239" s="14">
        <v>8.4897539999999996</v>
      </c>
      <c r="N239" s="23" t="s">
        <v>119</v>
      </c>
      <c r="O239" s="10"/>
    </row>
    <row r="240" spans="1:15" x14ac:dyDescent="0.25">
      <c r="A240" s="33" t="s">
        <v>107</v>
      </c>
      <c r="B240" s="15"/>
      <c r="C240" s="16">
        <v>0</v>
      </c>
      <c r="D240" s="16">
        <v>0</v>
      </c>
      <c r="E240" s="16">
        <v>0</v>
      </c>
      <c r="F240" s="16">
        <v>0</v>
      </c>
      <c r="G240" s="16">
        <v>770</v>
      </c>
      <c r="H240" s="16">
        <v>542</v>
      </c>
      <c r="I240" s="16">
        <v>1487</v>
      </c>
      <c r="J240" s="15"/>
      <c r="K240" s="15"/>
      <c r="L240" s="14">
        <v>16.855115999999999</v>
      </c>
      <c r="N240" s="23" t="s">
        <v>120</v>
      </c>
      <c r="O240" s="10"/>
    </row>
    <row r="241" spans="1:15" x14ac:dyDescent="0.25">
      <c r="A241" s="33" t="s">
        <v>108</v>
      </c>
      <c r="B241" s="15"/>
      <c r="C241" s="16">
        <v>0</v>
      </c>
      <c r="D241" s="16">
        <v>530</v>
      </c>
      <c r="E241" s="16">
        <v>0</v>
      </c>
      <c r="F241" s="16">
        <v>0</v>
      </c>
      <c r="G241" s="16">
        <v>-215</v>
      </c>
      <c r="H241" s="16">
        <v>296</v>
      </c>
      <c r="I241" s="16">
        <v>1702</v>
      </c>
      <c r="J241" s="15"/>
      <c r="K241" s="15"/>
      <c r="L241" s="14">
        <v>9.2050079999999994</v>
      </c>
      <c r="N241" s="23" t="s">
        <v>121</v>
      </c>
      <c r="O241" s="10"/>
    </row>
    <row r="242" spans="1:15" x14ac:dyDescent="0.25">
      <c r="A242" s="33" t="s">
        <v>109</v>
      </c>
      <c r="B242" s="15"/>
      <c r="C242" s="16">
        <v>0</v>
      </c>
      <c r="D242" s="16">
        <v>0</v>
      </c>
      <c r="E242" s="16">
        <v>0</v>
      </c>
      <c r="F242" s="16">
        <v>0</v>
      </c>
      <c r="G242" s="16">
        <v>270</v>
      </c>
      <c r="H242" s="16">
        <v>305</v>
      </c>
      <c r="I242" s="16">
        <v>1432</v>
      </c>
      <c r="J242" s="15"/>
      <c r="K242" s="15"/>
      <c r="L242" s="14">
        <v>9.48489</v>
      </c>
      <c r="N242" s="23" t="s">
        <v>122</v>
      </c>
      <c r="O242" s="10"/>
    </row>
    <row r="243" spans="1:15" x14ac:dyDescent="0.25">
      <c r="A243" s="33" t="s">
        <v>110</v>
      </c>
      <c r="B243" s="15"/>
      <c r="C243" s="16">
        <v>0</v>
      </c>
      <c r="D243" s="16">
        <v>0</v>
      </c>
      <c r="E243" s="16">
        <v>0</v>
      </c>
      <c r="F243" s="16">
        <v>0</v>
      </c>
      <c r="G243" s="16">
        <v>227</v>
      </c>
      <c r="H243" s="16">
        <v>270</v>
      </c>
      <c r="I243" s="16">
        <v>1205</v>
      </c>
      <c r="J243" s="15"/>
      <c r="K243" s="15"/>
      <c r="L243" s="14">
        <v>8.3964599999999994</v>
      </c>
      <c r="N243" s="23" t="s">
        <v>123</v>
      </c>
      <c r="O243" s="10"/>
    </row>
    <row r="244" spans="1:15" x14ac:dyDescent="0.25">
      <c r="A244" s="33" t="s">
        <v>111</v>
      </c>
      <c r="B244" s="15"/>
      <c r="C244" s="16">
        <v>0</v>
      </c>
      <c r="D244" s="16">
        <v>0</v>
      </c>
      <c r="E244" s="16">
        <v>0</v>
      </c>
      <c r="F244" s="16">
        <v>0</v>
      </c>
      <c r="G244" s="16">
        <v>245</v>
      </c>
      <c r="H244" s="16">
        <v>229</v>
      </c>
      <c r="I244" s="16">
        <v>960</v>
      </c>
      <c r="J244" s="15"/>
      <c r="K244" s="15"/>
      <c r="L244" s="14">
        <v>7.121442</v>
      </c>
      <c r="N244" s="23" t="s">
        <v>124</v>
      </c>
      <c r="O244" s="10"/>
    </row>
    <row r="245" spans="1:15" x14ac:dyDescent="0.25">
      <c r="A245" s="33" t="s">
        <v>112</v>
      </c>
      <c r="B245" s="15"/>
      <c r="C245" s="16">
        <v>0</v>
      </c>
      <c r="D245" s="16">
        <v>0</v>
      </c>
      <c r="E245" s="16">
        <v>0</v>
      </c>
      <c r="F245" s="16">
        <v>0</v>
      </c>
      <c r="G245" s="16">
        <v>163</v>
      </c>
      <c r="H245" s="16">
        <v>81</v>
      </c>
      <c r="I245" s="16">
        <v>797</v>
      </c>
      <c r="J245" s="15"/>
      <c r="K245" s="15"/>
      <c r="L245" s="14">
        <v>2.5189379999999995</v>
      </c>
      <c r="N245" s="23" t="s">
        <v>125</v>
      </c>
      <c r="O245" s="10"/>
    </row>
    <row r="246" spans="1:15" ht="13" thickBot="1" x14ac:dyDescent="0.3">
      <c r="A246" s="41" t="s">
        <v>113</v>
      </c>
      <c r="C246" s="42">
        <v>0</v>
      </c>
      <c r="D246" s="42">
        <v>1124</v>
      </c>
      <c r="E246" s="42">
        <v>0</v>
      </c>
      <c r="F246" s="42">
        <v>0</v>
      </c>
      <c r="G246" s="42">
        <v>-843</v>
      </c>
      <c r="H246" s="42">
        <v>64</v>
      </c>
      <c r="I246" s="42">
        <v>1640</v>
      </c>
      <c r="J246" s="2"/>
      <c r="K246" s="2"/>
      <c r="L246" s="42">
        <v>1.9902719999999996</v>
      </c>
      <c r="N246" s="43" t="s">
        <v>113</v>
      </c>
    </row>
    <row r="247" spans="1:15" ht="13" x14ac:dyDescent="0.3">
      <c r="A247" s="37">
        <v>2010</v>
      </c>
      <c r="B247" s="15"/>
      <c r="C247" s="16"/>
      <c r="D247" s="16"/>
      <c r="E247" s="16"/>
      <c r="F247" s="16"/>
      <c r="G247" s="16"/>
      <c r="H247" s="16"/>
      <c r="I247" s="16"/>
      <c r="M247" s="3"/>
      <c r="N247" s="37">
        <v>2010</v>
      </c>
    </row>
    <row r="248" spans="1:15" x14ac:dyDescent="0.25">
      <c r="A248" s="33" t="s">
        <v>102</v>
      </c>
      <c r="B248" s="15"/>
      <c r="C248" s="16">
        <v>0</v>
      </c>
      <c r="D248" s="16">
        <v>0</v>
      </c>
      <c r="E248" s="16">
        <v>0</v>
      </c>
      <c r="F248" s="16">
        <v>0</v>
      </c>
      <c r="G248" s="16">
        <v>58</v>
      </c>
      <c r="H248" s="16">
        <v>52</v>
      </c>
      <c r="I248" s="16">
        <v>1582</v>
      </c>
      <c r="J248" s="15"/>
      <c r="K248" s="15"/>
      <c r="L248" s="14">
        <v>1.6170960000000001</v>
      </c>
      <c r="N248" s="23" t="s">
        <v>115</v>
      </c>
      <c r="O248" s="10"/>
    </row>
    <row r="249" spans="1:15" x14ac:dyDescent="0.25">
      <c r="A249" s="33" t="s">
        <v>103</v>
      </c>
      <c r="B249" s="15"/>
      <c r="C249" s="16">
        <v>0</v>
      </c>
      <c r="D249" s="16">
        <v>0</v>
      </c>
      <c r="E249" s="16">
        <v>0</v>
      </c>
      <c r="F249" s="16">
        <v>0</v>
      </c>
      <c r="G249" s="16">
        <v>84</v>
      </c>
      <c r="H249" s="16">
        <v>111</v>
      </c>
      <c r="I249" s="16">
        <v>1498</v>
      </c>
      <c r="J249" s="15"/>
      <c r="K249" s="15"/>
      <c r="L249" s="14">
        <v>3.4518779999999998</v>
      </c>
      <c r="N249" s="23" t="s">
        <v>116</v>
      </c>
      <c r="O249" s="10"/>
    </row>
    <row r="250" spans="1:15" x14ac:dyDescent="0.25">
      <c r="A250" s="33" t="s">
        <v>104</v>
      </c>
      <c r="B250" s="15"/>
      <c r="C250" s="16">
        <v>0</v>
      </c>
      <c r="D250" s="16">
        <v>0</v>
      </c>
      <c r="E250" s="16">
        <v>0</v>
      </c>
      <c r="F250" s="16">
        <v>0</v>
      </c>
      <c r="G250" s="16">
        <v>205</v>
      </c>
      <c r="H250" s="16">
        <v>172</v>
      </c>
      <c r="I250" s="16">
        <v>1293</v>
      </c>
      <c r="J250" s="15"/>
      <c r="K250" s="15"/>
      <c r="L250" s="14">
        <v>5.3488559999999987</v>
      </c>
      <c r="N250" s="23" t="s">
        <v>117</v>
      </c>
      <c r="O250" s="10"/>
    </row>
    <row r="251" spans="1:15" x14ac:dyDescent="0.25">
      <c r="A251" s="33" t="s">
        <v>105</v>
      </c>
      <c r="B251" s="15"/>
      <c r="C251" s="16">
        <v>0</v>
      </c>
      <c r="D251" s="16">
        <v>0</v>
      </c>
      <c r="E251" s="16">
        <v>0</v>
      </c>
      <c r="F251" s="16">
        <v>0</v>
      </c>
      <c r="G251" s="16">
        <v>169</v>
      </c>
      <c r="H251" s="16">
        <v>167</v>
      </c>
      <c r="I251" s="16">
        <v>1124</v>
      </c>
      <c r="J251" s="15"/>
      <c r="K251" s="15"/>
      <c r="L251" s="14">
        <v>5.1933659999999993</v>
      </c>
      <c r="N251" s="23" t="s">
        <v>118</v>
      </c>
      <c r="O251" s="10"/>
    </row>
    <row r="252" spans="1:15" x14ac:dyDescent="0.25">
      <c r="A252" s="33" t="s">
        <v>106</v>
      </c>
      <c r="B252" s="15"/>
      <c r="C252" s="16">
        <v>0</v>
      </c>
      <c r="D252" s="16">
        <v>702</v>
      </c>
      <c r="E252" s="16">
        <v>0</v>
      </c>
      <c r="F252" s="16">
        <v>0</v>
      </c>
      <c r="G252" s="16">
        <v>-371</v>
      </c>
      <c r="H252" s="16">
        <v>333</v>
      </c>
      <c r="I252" s="16">
        <v>1495</v>
      </c>
      <c r="J252" s="15"/>
      <c r="K252" s="15"/>
      <c r="L252" s="14">
        <v>10.355633999999998</v>
      </c>
      <c r="N252" s="23" t="s">
        <v>119</v>
      </c>
      <c r="O252" s="10"/>
    </row>
    <row r="253" spans="1:15" x14ac:dyDescent="0.25">
      <c r="A253" s="33" t="s">
        <v>107</v>
      </c>
      <c r="B253" s="15"/>
      <c r="C253" s="16">
        <v>0</v>
      </c>
      <c r="D253" s="16">
        <v>0</v>
      </c>
      <c r="E253" s="16">
        <v>0</v>
      </c>
      <c r="F253" s="16">
        <v>0</v>
      </c>
      <c r="G253" s="16">
        <v>393</v>
      </c>
      <c r="H253" s="16">
        <v>314</v>
      </c>
      <c r="I253" s="16">
        <v>1102</v>
      </c>
      <c r="J253" s="15"/>
      <c r="K253" s="15"/>
      <c r="L253" s="14">
        <v>9.7647719999999989</v>
      </c>
      <c r="N253" s="23" t="s">
        <v>120</v>
      </c>
      <c r="O253" s="10"/>
    </row>
    <row r="254" spans="1:15" x14ac:dyDescent="0.25">
      <c r="A254" s="33" t="s">
        <v>129</v>
      </c>
      <c r="B254" s="15"/>
      <c r="C254" s="16">
        <v>0</v>
      </c>
      <c r="D254" s="16">
        <v>1399</v>
      </c>
      <c r="E254" s="16">
        <v>69</v>
      </c>
      <c r="F254" s="16">
        <v>0</v>
      </c>
      <c r="G254" s="16">
        <v>-180</v>
      </c>
      <c r="H254" s="16">
        <v>305</v>
      </c>
      <c r="I254" s="16">
        <v>1282</v>
      </c>
      <c r="J254" s="15"/>
      <c r="K254" s="15"/>
      <c r="L254" s="14">
        <v>9.48489</v>
      </c>
      <c r="N254" s="23" t="s">
        <v>121</v>
      </c>
    </row>
    <row r="255" spans="1:15" x14ac:dyDescent="0.25">
      <c r="A255" s="33" t="s">
        <v>122</v>
      </c>
      <c r="C255" s="16">
        <v>0</v>
      </c>
      <c r="D255" s="16">
        <v>0</v>
      </c>
      <c r="E255" s="16">
        <v>0</v>
      </c>
      <c r="F255" s="16">
        <v>0</v>
      </c>
      <c r="G255" s="16">
        <v>395</v>
      </c>
      <c r="H255" s="16">
        <v>341</v>
      </c>
      <c r="I255" s="16">
        <v>887</v>
      </c>
      <c r="J255" s="15"/>
      <c r="K255" s="15"/>
      <c r="L255" s="14">
        <v>10.604417999999997</v>
      </c>
      <c r="N255" s="23" t="s">
        <v>122</v>
      </c>
    </row>
    <row r="256" spans="1:15" x14ac:dyDescent="0.25">
      <c r="A256" s="33" t="s">
        <v>123</v>
      </c>
      <c r="C256" s="16">
        <v>0</v>
      </c>
      <c r="D256" s="16">
        <v>0</v>
      </c>
      <c r="E256" s="16">
        <v>0</v>
      </c>
      <c r="F256" s="16">
        <v>0</v>
      </c>
      <c r="G256" s="16">
        <v>225</v>
      </c>
      <c r="H256" s="16">
        <v>308</v>
      </c>
      <c r="I256" s="16">
        <v>662</v>
      </c>
      <c r="J256" s="15"/>
      <c r="K256" s="15"/>
      <c r="L256" s="14">
        <v>9.5781839999999985</v>
      </c>
      <c r="N256" s="23" t="s">
        <v>123</v>
      </c>
    </row>
    <row r="257" spans="1:14" x14ac:dyDescent="0.25">
      <c r="A257" s="33" t="s">
        <v>131</v>
      </c>
      <c r="C257" s="3">
        <v>0</v>
      </c>
      <c r="D257" s="3">
        <v>0</v>
      </c>
      <c r="E257" s="3">
        <v>0</v>
      </c>
      <c r="F257" s="3">
        <v>0</v>
      </c>
      <c r="G257" s="3">
        <v>317</v>
      </c>
      <c r="H257" s="16">
        <v>140</v>
      </c>
      <c r="I257" s="16">
        <v>345</v>
      </c>
      <c r="J257" s="15"/>
      <c r="K257" s="15"/>
      <c r="L257" s="14">
        <v>4.3537199999999991</v>
      </c>
      <c r="N257" s="23" t="s">
        <v>124</v>
      </c>
    </row>
    <row r="258" spans="1:14" x14ac:dyDescent="0.25">
      <c r="A258" s="33" t="s">
        <v>125</v>
      </c>
      <c r="C258" s="3">
        <v>0</v>
      </c>
      <c r="D258" s="3">
        <v>1412</v>
      </c>
      <c r="E258" s="3">
        <v>0</v>
      </c>
      <c r="F258" s="3">
        <v>0</v>
      </c>
      <c r="G258" s="3">
        <v>-1231</v>
      </c>
      <c r="H258" s="16">
        <v>168</v>
      </c>
      <c r="I258" s="16">
        <v>1576</v>
      </c>
      <c r="J258" s="15"/>
      <c r="K258" s="15"/>
      <c r="L258" s="14">
        <v>5.2244640000000002</v>
      </c>
      <c r="N258" s="23" t="s">
        <v>125</v>
      </c>
    </row>
    <row r="259" spans="1:14" ht="13" thickBot="1" x14ac:dyDescent="0.3">
      <c r="A259" s="41" t="s">
        <v>113</v>
      </c>
      <c r="C259" s="42">
        <v>0</v>
      </c>
      <c r="D259" s="42">
        <v>0</v>
      </c>
      <c r="E259" s="42">
        <v>0</v>
      </c>
      <c r="F259" s="42">
        <v>0</v>
      </c>
      <c r="G259" s="42">
        <v>31</v>
      </c>
      <c r="H259" s="42">
        <v>24</v>
      </c>
      <c r="I259" s="42">
        <v>1545</v>
      </c>
      <c r="J259" s="2"/>
      <c r="K259" s="2"/>
      <c r="L259" s="42">
        <v>0.7463519999999999</v>
      </c>
      <c r="N259" s="43" t="s">
        <v>113</v>
      </c>
    </row>
    <row r="260" spans="1:14" ht="13" x14ac:dyDescent="0.3">
      <c r="A260" s="37">
        <v>2011</v>
      </c>
      <c r="B260" s="15"/>
      <c r="C260" s="16"/>
      <c r="D260" s="16"/>
      <c r="E260" s="16"/>
      <c r="F260" s="16"/>
      <c r="G260" s="16"/>
      <c r="H260" s="16"/>
      <c r="I260" s="16"/>
      <c r="M260" s="3"/>
      <c r="N260" s="37">
        <v>2011</v>
      </c>
    </row>
    <row r="261" spans="1:14" x14ac:dyDescent="0.25">
      <c r="A261" s="33" t="s">
        <v>102</v>
      </c>
      <c r="C261" s="3">
        <v>0</v>
      </c>
      <c r="D261" s="3">
        <v>0</v>
      </c>
      <c r="E261" s="3">
        <v>0</v>
      </c>
      <c r="F261" s="3">
        <v>0</v>
      </c>
      <c r="G261" s="3">
        <v>55</v>
      </c>
      <c r="H261" s="16">
        <v>37</v>
      </c>
      <c r="I261" s="16">
        <v>1490</v>
      </c>
      <c r="J261" s="15"/>
      <c r="K261" s="15"/>
      <c r="L261" s="14">
        <v>1.1506259999999999</v>
      </c>
      <c r="N261" s="23" t="s">
        <v>115</v>
      </c>
    </row>
    <row r="262" spans="1:14" x14ac:dyDescent="0.25">
      <c r="A262" s="33" t="s">
        <v>103</v>
      </c>
      <c r="C262" s="3">
        <v>0</v>
      </c>
      <c r="D262" s="3">
        <v>0</v>
      </c>
      <c r="E262" s="3">
        <v>0</v>
      </c>
      <c r="F262" s="3">
        <v>0</v>
      </c>
      <c r="G262" s="3">
        <v>87</v>
      </c>
      <c r="H262" s="16">
        <v>52</v>
      </c>
      <c r="I262" s="16">
        <v>1403</v>
      </c>
      <c r="J262" s="15"/>
      <c r="K262" s="15"/>
      <c r="L262" s="14">
        <v>1.6170960000000001</v>
      </c>
      <c r="N262" s="23" t="s">
        <v>116</v>
      </c>
    </row>
    <row r="263" spans="1:14" x14ac:dyDescent="0.25">
      <c r="A263" s="33" t="s">
        <v>104</v>
      </c>
      <c r="C263" s="3">
        <v>0</v>
      </c>
      <c r="D263" s="3">
        <v>0</v>
      </c>
      <c r="E263" s="3">
        <v>0</v>
      </c>
      <c r="F263" s="3">
        <v>0</v>
      </c>
      <c r="G263" s="3">
        <v>140</v>
      </c>
      <c r="H263" s="16">
        <v>164</v>
      </c>
      <c r="I263" s="16">
        <v>1263</v>
      </c>
      <c r="J263" s="15"/>
      <c r="K263" s="15"/>
      <c r="L263" s="14">
        <v>5.1000719999999991</v>
      </c>
      <c r="N263" s="23" t="s">
        <v>117</v>
      </c>
    </row>
    <row r="264" spans="1:14" x14ac:dyDescent="0.25">
      <c r="A264" s="33" t="s">
        <v>105</v>
      </c>
      <c r="C264" s="3">
        <v>0</v>
      </c>
      <c r="D264" s="3">
        <v>0</v>
      </c>
      <c r="E264" s="3">
        <v>0</v>
      </c>
      <c r="F264" s="3">
        <v>0</v>
      </c>
      <c r="G264" s="3">
        <v>221</v>
      </c>
      <c r="H264" s="16">
        <v>254</v>
      </c>
      <c r="I264" s="16">
        <v>1042</v>
      </c>
      <c r="J264" s="15"/>
      <c r="K264" s="15"/>
      <c r="L264" s="14">
        <v>7.898892</v>
      </c>
      <c r="N264" s="23" t="s">
        <v>118</v>
      </c>
    </row>
    <row r="265" spans="1:14" x14ac:dyDescent="0.25">
      <c r="A265" s="33" t="s">
        <v>137</v>
      </c>
      <c r="C265" s="3">
        <v>0</v>
      </c>
      <c r="D265" s="3">
        <v>0</v>
      </c>
      <c r="E265" s="3">
        <v>0</v>
      </c>
      <c r="F265" s="3">
        <v>0</v>
      </c>
      <c r="G265" s="3">
        <v>292</v>
      </c>
      <c r="H265" s="16">
        <v>252</v>
      </c>
      <c r="I265" s="16">
        <v>750</v>
      </c>
      <c r="J265" s="15"/>
      <c r="K265" s="15"/>
      <c r="L265" s="14">
        <v>7.836695999999999</v>
      </c>
      <c r="N265" s="23" t="s">
        <v>119</v>
      </c>
    </row>
    <row r="266" spans="1:14" x14ac:dyDescent="0.25">
      <c r="A266" s="33" t="s">
        <v>138</v>
      </c>
      <c r="C266" s="3">
        <v>0</v>
      </c>
      <c r="D266" s="3">
        <v>615</v>
      </c>
      <c r="E266" s="3">
        <v>0</v>
      </c>
      <c r="F266" s="3">
        <v>0</v>
      </c>
      <c r="G266" s="3">
        <v>-255</v>
      </c>
      <c r="H266" s="16">
        <v>335</v>
      </c>
      <c r="I266" s="16">
        <v>1005</v>
      </c>
      <c r="J266" s="15"/>
      <c r="K266" s="15"/>
      <c r="L266" s="14">
        <v>10.41783</v>
      </c>
      <c r="N266" s="23" t="s">
        <v>120</v>
      </c>
    </row>
    <row r="267" spans="1:14" x14ac:dyDescent="0.25">
      <c r="A267" s="33" t="s">
        <v>129</v>
      </c>
      <c r="C267" s="3">
        <v>0</v>
      </c>
      <c r="D267" s="3">
        <v>0</v>
      </c>
      <c r="E267" s="3">
        <v>0</v>
      </c>
      <c r="F267" s="3">
        <v>0</v>
      </c>
      <c r="G267" s="3">
        <v>233</v>
      </c>
      <c r="H267" s="16">
        <v>257</v>
      </c>
      <c r="I267" s="16">
        <v>772</v>
      </c>
      <c r="J267" s="15"/>
      <c r="K267" s="15"/>
      <c r="L267" s="14">
        <v>7.9921859999999993</v>
      </c>
      <c r="N267" s="23" t="s">
        <v>121</v>
      </c>
    </row>
    <row r="268" spans="1:14" x14ac:dyDescent="0.25">
      <c r="A268" s="33" t="s">
        <v>122</v>
      </c>
      <c r="C268" s="3">
        <v>0</v>
      </c>
      <c r="D268" s="3">
        <v>1104</v>
      </c>
      <c r="E268" s="3">
        <v>0</v>
      </c>
      <c r="F268" s="3">
        <v>0</v>
      </c>
      <c r="G268" s="3">
        <v>-860</v>
      </c>
      <c r="H268" s="16">
        <v>216</v>
      </c>
      <c r="I268" s="16">
        <v>1632</v>
      </c>
      <c r="J268" s="15"/>
      <c r="K268" s="15"/>
      <c r="L268" s="14">
        <v>6.7171679999999991</v>
      </c>
      <c r="N268" s="23" t="s">
        <v>122</v>
      </c>
    </row>
    <row r="269" spans="1:14" x14ac:dyDescent="0.25">
      <c r="A269" s="33" t="s">
        <v>123</v>
      </c>
      <c r="C269" s="3">
        <v>0</v>
      </c>
      <c r="D269" s="3">
        <v>0</v>
      </c>
      <c r="E269" s="3">
        <v>0</v>
      </c>
      <c r="F269" s="3">
        <v>0</v>
      </c>
      <c r="G269" s="3">
        <v>161</v>
      </c>
      <c r="H269" s="16">
        <v>157</v>
      </c>
      <c r="I269" s="16">
        <v>1471</v>
      </c>
      <c r="J269" s="15"/>
      <c r="K269" s="15"/>
      <c r="L269" s="14">
        <v>4.8823859999999994</v>
      </c>
      <c r="N269" s="23" t="s">
        <v>123</v>
      </c>
    </row>
    <row r="270" spans="1:14" x14ac:dyDescent="0.25">
      <c r="A270" s="33" t="s">
        <v>131</v>
      </c>
      <c r="C270" s="3">
        <v>0</v>
      </c>
      <c r="D270" s="3">
        <v>0</v>
      </c>
      <c r="E270" s="3">
        <v>0</v>
      </c>
      <c r="F270" s="3">
        <v>0</v>
      </c>
      <c r="G270" s="3">
        <v>262</v>
      </c>
      <c r="H270" s="16">
        <v>232</v>
      </c>
      <c r="I270" s="16">
        <v>1209</v>
      </c>
      <c r="J270" s="15"/>
      <c r="K270" s="15"/>
      <c r="L270" s="14">
        <v>7.2147360000000003</v>
      </c>
      <c r="N270" s="23" t="s">
        <v>124</v>
      </c>
    </row>
    <row r="271" spans="1:14" x14ac:dyDescent="0.25">
      <c r="A271" s="33" t="s">
        <v>125</v>
      </c>
      <c r="C271" s="3">
        <v>0</v>
      </c>
      <c r="D271" s="3">
        <v>0</v>
      </c>
      <c r="E271" s="3">
        <v>0</v>
      </c>
      <c r="F271" s="3">
        <v>0</v>
      </c>
      <c r="G271" s="3">
        <v>63</v>
      </c>
      <c r="H271" s="16">
        <v>75</v>
      </c>
      <c r="I271" s="16">
        <v>1146</v>
      </c>
      <c r="J271" s="15"/>
      <c r="K271" s="15"/>
      <c r="L271" s="14">
        <v>2.3323499999999999</v>
      </c>
      <c r="N271" s="23" t="s">
        <v>125</v>
      </c>
    </row>
    <row r="272" spans="1:14" ht="13" thickBot="1" x14ac:dyDescent="0.3">
      <c r="A272" s="41" t="s">
        <v>113</v>
      </c>
      <c r="C272" s="42">
        <v>0</v>
      </c>
      <c r="D272" s="42">
        <v>0</v>
      </c>
      <c r="E272" s="42">
        <v>0</v>
      </c>
      <c r="F272" s="42">
        <v>0</v>
      </c>
      <c r="G272" s="42">
        <v>62</v>
      </c>
      <c r="H272" s="42">
        <v>59</v>
      </c>
      <c r="I272" s="42">
        <v>1084</v>
      </c>
      <c r="J272" s="2"/>
      <c r="K272" s="2"/>
      <c r="L272" s="42">
        <v>1.8347819999999999</v>
      </c>
      <c r="N272" s="43" t="s">
        <v>113</v>
      </c>
    </row>
    <row r="273" spans="1:14" ht="13" x14ac:dyDescent="0.3">
      <c r="A273" s="37">
        <v>2012</v>
      </c>
      <c r="B273" s="15"/>
      <c r="C273" s="16"/>
      <c r="D273" s="16"/>
      <c r="E273" s="16"/>
      <c r="F273" s="16"/>
      <c r="G273" s="16"/>
      <c r="H273" s="16"/>
      <c r="I273" s="16"/>
      <c r="M273" s="3"/>
      <c r="N273" s="37">
        <v>2012</v>
      </c>
    </row>
    <row r="274" spans="1:14" x14ac:dyDescent="0.25">
      <c r="A274" s="33" t="s">
        <v>153</v>
      </c>
      <c r="C274" s="3">
        <v>0</v>
      </c>
      <c r="D274" s="3">
        <v>0</v>
      </c>
      <c r="E274" s="3">
        <v>0</v>
      </c>
      <c r="F274" s="3">
        <v>0</v>
      </c>
      <c r="G274" s="3">
        <v>84</v>
      </c>
      <c r="H274" s="16">
        <v>85</v>
      </c>
      <c r="I274" s="16">
        <v>1000</v>
      </c>
      <c r="J274" s="15"/>
      <c r="K274" s="15"/>
      <c r="L274" s="14">
        <v>2.6433299999999993</v>
      </c>
      <c r="N274" s="23" t="s">
        <v>115</v>
      </c>
    </row>
    <row r="275" spans="1:14" x14ac:dyDescent="0.25">
      <c r="A275" s="33" t="s">
        <v>154</v>
      </c>
      <c r="C275" s="3">
        <v>0</v>
      </c>
      <c r="D275" s="3">
        <v>0</v>
      </c>
      <c r="E275" s="3">
        <v>0</v>
      </c>
      <c r="F275" s="3">
        <v>0</v>
      </c>
      <c r="G275" s="3">
        <v>49</v>
      </c>
      <c r="H275" s="16">
        <v>54</v>
      </c>
      <c r="I275" s="16">
        <v>951</v>
      </c>
      <c r="J275" s="15"/>
      <c r="K275" s="15"/>
      <c r="L275" s="14">
        <v>1.6792919999999998</v>
      </c>
      <c r="N275" s="23" t="s">
        <v>116</v>
      </c>
    </row>
    <row r="276" spans="1:14" x14ac:dyDescent="0.25">
      <c r="A276" s="33" t="s">
        <v>155</v>
      </c>
      <c r="C276" s="3">
        <v>0</v>
      </c>
      <c r="D276" s="3">
        <v>0</v>
      </c>
      <c r="E276" s="3">
        <v>0</v>
      </c>
      <c r="F276" s="3">
        <v>0</v>
      </c>
      <c r="G276" s="3">
        <v>213</v>
      </c>
      <c r="H276" s="16">
        <v>205</v>
      </c>
      <c r="I276" s="16">
        <v>738</v>
      </c>
      <c r="J276" s="15"/>
      <c r="K276" s="15"/>
      <c r="L276" s="14">
        <v>6.3750899999999993</v>
      </c>
      <c r="N276" s="23" t="s">
        <v>117</v>
      </c>
    </row>
    <row r="277" spans="1:14" x14ac:dyDescent="0.25">
      <c r="A277" s="33" t="s">
        <v>118</v>
      </c>
      <c r="C277" s="3">
        <v>0</v>
      </c>
      <c r="D277" s="3">
        <v>1119</v>
      </c>
      <c r="E277" s="3">
        <v>0</v>
      </c>
      <c r="F277" s="3">
        <v>0</v>
      </c>
      <c r="G277" s="3">
        <v>-1011</v>
      </c>
      <c r="H277" s="16">
        <v>146</v>
      </c>
      <c r="I277" s="16">
        <v>1749</v>
      </c>
      <c r="J277" s="15"/>
      <c r="K277" s="15"/>
      <c r="L277" s="14">
        <v>4.5403079999999996</v>
      </c>
      <c r="N277" s="23" t="s">
        <v>118</v>
      </c>
    </row>
    <row r="278" spans="1:14" x14ac:dyDescent="0.25">
      <c r="A278" s="33" t="s">
        <v>137</v>
      </c>
      <c r="C278" s="3">
        <v>0</v>
      </c>
      <c r="D278" s="3">
        <v>0</v>
      </c>
      <c r="E278" s="3">
        <v>0</v>
      </c>
      <c r="F278" s="3">
        <v>0</v>
      </c>
      <c r="G278" s="3">
        <v>275</v>
      </c>
      <c r="H278" s="16">
        <v>237</v>
      </c>
      <c r="I278" s="16">
        <v>1474</v>
      </c>
      <c r="J278" s="15"/>
      <c r="K278" s="15"/>
      <c r="L278" s="14">
        <v>7.3702259999999988</v>
      </c>
      <c r="N278" s="23" t="s">
        <v>119</v>
      </c>
    </row>
    <row r="279" spans="1:14" x14ac:dyDescent="0.25">
      <c r="A279" s="33" t="s">
        <v>138</v>
      </c>
      <c r="C279" s="3">
        <v>0</v>
      </c>
      <c r="D279" s="3">
        <v>0</v>
      </c>
      <c r="E279" s="3">
        <v>0</v>
      </c>
      <c r="F279" s="3">
        <v>0</v>
      </c>
      <c r="G279" s="3">
        <v>342</v>
      </c>
      <c r="H279" s="16">
        <v>360</v>
      </c>
      <c r="I279" s="16">
        <v>1132</v>
      </c>
      <c r="J279" s="15"/>
      <c r="K279" s="15"/>
      <c r="L279" s="14">
        <v>11.195279999999999</v>
      </c>
      <c r="N279" s="23" t="s">
        <v>120</v>
      </c>
    </row>
    <row r="280" spans="1:14" x14ac:dyDescent="0.25">
      <c r="A280" s="33" t="s">
        <v>129</v>
      </c>
      <c r="C280" s="3">
        <v>0</v>
      </c>
      <c r="D280" s="3">
        <v>0</v>
      </c>
      <c r="E280" s="3">
        <v>0</v>
      </c>
      <c r="F280" s="3">
        <v>0</v>
      </c>
      <c r="G280" s="3">
        <v>259</v>
      </c>
      <c r="H280" s="16">
        <v>271</v>
      </c>
      <c r="I280" s="16">
        <v>873</v>
      </c>
      <c r="J280" s="15"/>
      <c r="K280" s="15"/>
      <c r="L280" s="14">
        <v>8.4275579999999994</v>
      </c>
      <c r="N280" s="23" t="s">
        <v>121</v>
      </c>
    </row>
    <row r="281" spans="1:14" x14ac:dyDescent="0.25">
      <c r="A281" s="33" t="s">
        <v>122</v>
      </c>
      <c r="C281" s="3">
        <v>0</v>
      </c>
      <c r="D281" s="3">
        <v>495</v>
      </c>
      <c r="E281" s="3">
        <v>0</v>
      </c>
      <c r="F281" s="3">
        <v>0</v>
      </c>
      <c r="G281" s="3">
        <v>-223</v>
      </c>
      <c r="H281" s="16">
        <v>432</v>
      </c>
      <c r="I281" s="16">
        <v>1096</v>
      </c>
      <c r="J281" s="15"/>
      <c r="K281" s="15"/>
      <c r="L281" s="14">
        <v>13.434335999999998</v>
      </c>
      <c r="N281" s="23" t="s">
        <v>122</v>
      </c>
    </row>
    <row r="282" spans="1:14" x14ac:dyDescent="0.25">
      <c r="A282" s="33" t="s">
        <v>123</v>
      </c>
      <c r="C282" s="3">
        <v>0</v>
      </c>
      <c r="D282" s="3">
        <v>0</v>
      </c>
      <c r="E282" s="3">
        <v>0</v>
      </c>
      <c r="F282" s="3">
        <v>0</v>
      </c>
      <c r="G282" s="3">
        <v>167</v>
      </c>
      <c r="H282" s="16">
        <v>129</v>
      </c>
      <c r="I282" s="16">
        <v>929</v>
      </c>
      <c r="J282" s="15"/>
      <c r="K282" s="15"/>
      <c r="L282" s="14">
        <v>4.0116419999999993</v>
      </c>
      <c r="N282" s="23" t="s">
        <v>123</v>
      </c>
    </row>
    <row r="283" spans="1:14" x14ac:dyDescent="0.25">
      <c r="A283" s="33" t="s">
        <v>131</v>
      </c>
      <c r="C283" s="3">
        <v>0</v>
      </c>
      <c r="D283" s="3">
        <v>0</v>
      </c>
      <c r="E283" s="3">
        <v>0</v>
      </c>
      <c r="F283" s="3">
        <v>0</v>
      </c>
      <c r="G283" s="3">
        <v>198</v>
      </c>
      <c r="H283" s="16">
        <v>138</v>
      </c>
      <c r="I283" s="16">
        <v>731</v>
      </c>
      <c r="J283" s="15"/>
      <c r="K283" s="15"/>
      <c r="L283" s="14">
        <v>4.291523999999999</v>
      </c>
      <c r="N283" s="23" t="s">
        <v>124</v>
      </c>
    </row>
    <row r="284" spans="1:14" x14ac:dyDescent="0.25">
      <c r="A284" s="33" t="s">
        <v>125</v>
      </c>
      <c r="C284" s="3">
        <v>0</v>
      </c>
      <c r="D284" s="3">
        <v>0</v>
      </c>
      <c r="E284" s="3">
        <v>0</v>
      </c>
      <c r="F284" s="3">
        <v>0</v>
      </c>
      <c r="G284" s="3">
        <v>105</v>
      </c>
      <c r="H284" s="16">
        <v>86</v>
      </c>
      <c r="I284" s="16">
        <v>626</v>
      </c>
      <c r="J284" s="15"/>
      <c r="K284" s="15"/>
      <c r="L284" s="14">
        <v>2.6744279999999994</v>
      </c>
      <c r="N284" s="23" t="s">
        <v>125</v>
      </c>
    </row>
    <row r="285" spans="1:14" ht="13" thickBot="1" x14ac:dyDescent="0.3">
      <c r="A285" s="41" t="s">
        <v>113</v>
      </c>
      <c r="C285" s="42">
        <v>0</v>
      </c>
      <c r="D285" s="42">
        <v>0</v>
      </c>
      <c r="E285" s="42">
        <v>0</v>
      </c>
      <c r="F285" s="42">
        <v>0</v>
      </c>
      <c r="G285" s="42">
        <v>48</v>
      </c>
      <c r="H285" s="42">
        <v>24</v>
      </c>
      <c r="I285" s="42">
        <v>578</v>
      </c>
      <c r="J285" s="2"/>
      <c r="K285" s="2"/>
      <c r="L285" s="42">
        <v>0.7463519999999999</v>
      </c>
      <c r="N285" s="43" t="s">
        <v>113</v>
      </c>
    </row>
    <row r="286" spans="1:14" ht="13" x14ac:dyDescent="0.3">
      <c r="A286" s="37">
        <v>2013</v>
      </c>
      <c r="B286" s="15"/>
      <c r="C286" s="16"/>
      <c r="D286" s="16"/>
      <c r="E286" s="16"/>
      <c r="F286" s="16"/>
      <c r="G286" s="16"/>
      <c r="H286" s="16"/>
      <c r="I286" s="16"/>
      <c r="M286" s="3"/>
      <c r="N286" s="37">
        <v>2013</v>
      </c>
    </row>
    <row r="287" spans="1:14" x14ac:dyDescent="0.25">
      <c r="A287" s="33" t="s">
        <v>153</v>
      </c>
      <c r="C287" s="3">
        <v>0</v>
      </c>
      <c r="D287" s="3">
        <v>0</v>
      </c>
      <c r="E287" s="3">
        <v>0</v>
      </c>
      <c r="F287" s="3">
        <v>0</v>
      </c>
      <c r="G287" s="3">
        <v>313</v>
      </c>
      <c r="H287" s="16">
        <v>53</v>
      </c>
      <c r="I287" s="16">
        <v>265</v>
      </c>
      <c r="J287" s="15"/>
      <c r="K287" s="15"/>
      <c r="L287" s="14">
        <v>1.6481939999999997</v>
      </c>
      <c r="N287" s="23" t="s">
        <v>115</v>
      </c>
    </row>
    <row r="288" spans="1:14" x14ac:dyDescent="0.25">
      <c r="A288" s="33" t="s">
        <v>154</v>
      </c>
      <c r="C288" s="3">
        <v>0</v>
      </c>
      <c r="D288" s="3">
        <v>1122</v>
      </c>
      <c r="E288" s="3">
        <v>0</v>
      </c>
      <c r="F288" s="3">
        <v>0</v>
      </c>
      <c r="G288" s="3">
        <v>-1126</v>
      </c>
      <c r="H288" s="16">
        <v>21</v>
      </c>
      <c r="I288" s="16">
        <v>1391</v>
      </c>
      <c r="J288" s="15"/>
      <c r="K288" s="15"/>
      <c r="L288" s="14">
        <v>0.65305800000000003</v>
      </c>
      <c r="N288" s="23" t="s">
        <v>116</v>
      </c>
    </row>
    <row r="289" spans="1:14" x14ac:dyDescent="0.25">
      <c r="A289" s="33" t="s">
        <v>155</v>
      </c>
      <c r="C289" s="3">
        <v>0</v>
      </c>
      <c r="D289" s="3">
        <v>0</v>
      </c>
      <c r="E289" s="3">
        <v>0</v>
      </c>
      <c r="F289" s="3">
        <v>0</v>
      </c>
      <c r="G289" s="3">
        <v>153</v>
      </c>
      <c r="H289" s="16">
        <v>82</v>
      </c>
      <c r="I289" s="16">
        <v>1238</v>
      </c>
      <c r="J289" s="15"/>
      <c r="K289" s="15"/>
      <c r="L289" s="14">
        <v>2.5500359999999995</v>
      </c>
      <c r="N289" s="23" t="s">
        <v>117</v>
      </c>
    </row>
    <row r="290" spans="1:14" x14ac:dyDescent="0.25">
      <c r="A290" s="33" t="s">
        <v>118</v>
      </c>
      <c r="C290" s="3">
        <v>0</v>
      </c>
      <c r="D290" s="3">
        <v>0</v>
      </c>
      <c r="E290" s="3">
        <v>0</v>
      </c>
      <c r="F290" s="3">
        <v>0</v>
      </c>
      <c r="G290" s="3">
        <v>164</v>
      </c>
      <c r="H290" s="16">
        <v>164</v>
      </c>
      <c r="I290" s="16">
        <v>1074</v>
      </c>
      <c r="J290" s="15"/>
      <c r="K290" s="15"/>
      <c r="L290" s="14">
        <v>5.1000719999999991</v>
      </c>
      <c r="N290" s="23" t="s">
        <v>118</v>
      </c>
    </row>
    <row r="291" spans="1:14" x14ac:dyDescent="0.25">
      <c r="A291" s="33" t="s">
        <v>137</v>
      </c>
      <c r="C291" s="3">
        <v>0</v>
      </c>
      <c r="D291" s="3">
        <v>0</v>
      </c>
      <c r="E291" s="3">
        <v>0</v>
      </c>
      <c r="F291" s="3">
        <v>0</v>
      </c>
      <c r="G291" s="3">
        <v>240</v>
      </c>
      <c r="H291" s="16">
        <v>244</v>
      </c>
      <c r="I291" s="16">
        <v>834</v>
      </c>
      <c r="J291" s="15"/>
      <c r="K291" s="15"/>
      <c r="L291" s="14">
        <v>7.5879119999999984</v>
      </c>
      <c r="N291" s="23" t="s">
        <v>119</v>
      </c>
    </row>
    <row r="292" spans="1:14" x14ac:dyDescent="0.25">
      <c r="A292" s="33" t="s">
        <v>138</v>
      </c>
      <c r="C292" s="3">
        <v>0</v>
      </c>
      <c r="D292" s="3">
        <v>0</v>
      </c>
      <c r="E292" s="3">
        <v>0</v>
      </c>
      <c r="F292" s="3">
        <v>0</v>
      </c>
      <c r="G292" s="3">
        <v>327</v>
      </c>
      <c r="H292" s="16">
        <v>175</v>
      </c>
      <c r="I292" s="16">
        <v>507</v>
      </c>
      <c r="J292" s="15"/>
      <c r="K292" s="15"/>
      <c r="L292" s="14">
        <v>5.4421499999999998</v>
      </c>
      <c r="N292" s="23" t="s">
        <v>120</v>
      </c>
    </row>
    <row r="293" spans="1:14" x14ac:dyDescent="0.25">
      <c r="A293" s="33" t="s">
        <v>129</v>
      </c>
      <c r="C293" s="3">
        <v>0</v>
      </c>
      <c r="D293" s="3">
        <v>0</v>
      </c>
      <c r="E293" s="3">
        <v>0</v>
      </c>
      <c r="F293" s="3">
        <v>0</v>
      </c>
      <c r="G293" s="3">
        <v>391</v>
      </c>
      <c r="H293" s="16">
        <v>304</v>
      </c>
      <c r="I293" s="16">
        <v>116</v>
      </c>
      <c r="J293" s="15"/>
      <c r="K293" s="15"/>
      <c r="L293" s="14">
        <v>9.4537919999999982</v>
      </c>
      <c r="N293" s="23" t="s">
        <v>121</v>
      </c>
    </row>
    <row r="294" spans="1:14" x14ac:dyDescent="0.25">
      <c r="A294" s="33" t="s">
        <v>122</v>
      </c>
      <c r="C294" s="3">
        <v>0</v>
      </c>
      <c r="D294" s="3">
        <v>634</v>
      </c>
      <c r="E294" s="3">
        <v>0</v>
      </c>
      <c r="F294" s="3">
        <v>0</v>
      </c>
      <c r="G294" s="3">
        <v>-455</v>
      </c>
      <c r="H294" s="16">
        <v>805</v>
      </c>
      <c r="I294" s="16">
        <v>571</v>
      </c>
      <c r="J294" s="15"/>
      <c r="K294" s="15"/>
      <c r="L294" s="14">
        <v>25.033889999999996</v>
      </c>
      <c r="N294" s="23" t="s">
        <v>122</v>
      </c>
    </row>
    <row r="295" spans="1:14" x14ac:dyDescent="0.25">
      <c r="A295" s="33" t="s">
        <v>123</v>
      </c>
      <c r="C295" s="3">
        <v>0</v>
      </c>
      <c r="D295" s="3">
        <v>0</v>
      </c>
      <c r="E295" s="3">
        <v>0</v>
      </c>
      <c r="F295" s="3">
        <v>0</v>
      </c>
      <c r="G295" s="3">
        <v>208</v>
      </c>
      <c r="H295" s="16">
        <v>143</v>
      </c>
      <c r="I295" s="16">
        <v>363</v>
      </c>
      <c r="J295" s="15"/>
      <c r="K295" s="15"/>
      <c r="L295" s="14">
        <v>4.4470140000000002</v>
      </c>
      <c r="N295" s="23" t="s">
        <v>123</v>
      </c>
    </row>
    <row r="296" spans="1:14" x14ac:dyDescent="0.25">
      <c r="A296" s="33" t="s">
        <v>131</v>
      </c>
      <c r="C296" s="3">
        <v>0</v>
      </c>
      <c r="D296" s="3">
        <v>0</v>
      </c>
      <c r="E296" s="3">
        <v>0</v>
      </c>
      <c r="F296" s="3">
        <v>0</v>
      </c>
      <c r="G296" s="3">
        <v>117</v>
      </c>
      <c r="H296" s="16">
        <v>95</v>
      </c>
      <c r="I296" s="16">
        <v>246</v>
      </c>
      <c r="J296" s="15"/>
      <c r="K296" s="15"/>
      <c r="L296" s="14">
        <v>2.95431</v>
      </c>
      <c r="N296" s="23" t="s">
        <v>124</v>
      </c>
    </row>
    <row r="297" spans="1:14" x14ac:dyDescent="0.25">
      <c r="A297" s="33" t="s">
        <v>125</v>
      </c>
      <c r="C297" s="3">
        <v>0</v>
      </c>
      <c r="D297" s="3">
        <v>0</v>
      </c>
      <c r="E297" s="3">
        <v>0</v>
      </c>
      <c r="F297" s="3">
        <v>0</v>
      </c>
      <c r="G297" s="3">
        <v>97</v>
      </c>
      <c r="H297" s="16">
        <v>81</v>
      </c>
      <c r="I297" s="16">
        <v>149</v>
      </c>
      <c r="J297" s="15"/>
      <c r="K297" s="15"/>
      <c r="L297" s="14">
        <v>2.5189379999999995</v>
      </c>
      <c r="N297" s="23" t="s">
        <v>125</v>
      </c>
    </row>
    <row r="298" spans="1:14" ht="13" thickBot="1" x14ac:dyDescent="0.3">
      <c r="A298" s="41" t="s">
        <v>113</v>
      </c>
      <c r="C298" s="42">
        <v>0</v>
      </c>
      <c r="D298" s="42">
        <v>0</v>
      </c>
      <c r="E298" s="42">
        <v>0</v>
      </c>
      <c r="F298" s="42">
        <v>0</v>
      </c>
      <c r="G298" s="42">
        <v>134</v>
      </c>
      <c r="H298" s="42">
        <v>58</v>
      </c>
      <c r="I298" s="42">
        <v>15</v>
      </c>
      <c r="J298" s="2"/>
      <c r="K298" s="2"/>
      <c r="L298" s="54">
        <v>1.8036840000000001</v>
      </c>
      <c r="N298" s="43" t="s">
        <v>113</v>
      </c>
    </row>
    <row r="299" spans="1:14" ht="13" x14ac:dyDescent="0.3">
      <c r="A299" s="37">
        <f>'Olieforbrug, TJ'!A299</f>
        <v>2014</v>
      </c>
      <c r="B299" s="15"/>
      <c r="C299" s="16"/>
      <c r="D299" s="16"/>
      <c r="E299" s="16"/>
      <c r="F299" s="16"/>
      <c r="G299" s="16"/>
      <c r="H299" s="16"/>
      <c r="I299" s="16"/>
      <c r="M299" s="3"/>
      <c r="N299" s="37">
        <f>'Olieforbrug, TJ'!M299</f>
        <v>2014</v>
      </c>
    </row>
    <row r="300" spans="1:14" x14ac:dyDescent="0.25">
      <c r="A300" s="33" t="s">
        <v>153</v>
      </c>
      <c r="C300" s="3">
        <v>0</v>
      </c>
      <c r="D300" s="3">
        <v>0</v>
      </c>
      <c r="E300" s="3">
        <v>0</v>
      </c>
      <c r="F300" s="3">
        <v>0</v>
      </c>
      <c r="G300" s="3">
        <v>0</v>
      </c>
      <c r="H300" s="16">
        <v>33</v>
      </c>
      <c r="I300" s="16">
        <v>15</v>
      </c>
      <c r="J300" s="15"/>
      <c r="K300" s="15"/>
      <c r="L300" s="14">
        <v>1.0262339999999999</v>
      </c>
      <c r="N300" s="23" t="s">
        <v>115</v>
      </c>
    </row>
    <row r="301" spans="1:14" x14ac:dyDescent="0.25">
      <c r="A301" s="33" t="s">
        <v>154</v>
      </c>
      <c r="C301" s="3">
        <v>0</v>
      </c>
      <c r="D301" s="3">
        <v>1480</v>
      </c>
      <c r="E301" s="3">
        <v>0</v>
      </c>
      <c r="F301" s="3">
        <v>0</v>
      </c>
      <c r="G301" s="3">
        <v>-1440</v>
      </c>
      <c r="H301" s="16">
        <v>69</v>
      </c>
      <c r="I301" s="16">
        <v>1455</v>
      </c>
      <c r="J301" s="15"/>
      <c r="K301" s="15"/>
      <c r="L301" s="14">
        <v>2.1457619999999995</v>
      </c>
      <c r="N301" s="23" t="s">
        <v>116</v>
      </c>
    </row>
    <row r="302" spans="1:14" x14ac:dyDescent="0.25">
      <c r="A302" s="33" t="s">
        <v>155</v>
      </c>
      <c r="C302" s="3">
        <v>0</v>
      </c>
      <c r="D302" s="3">
        <v>0</v>
      </c>
      <c r="E302" s="3">
        <v>0</v>
      </c>
      <c r="F302" s="3">
        <v>0</v>
      </c>
      <c r="G302" s="3">
        <v>137</v>
      </c>
      <c r="H302" s="16">
        <v>135</v>
      </c>
      <c r="I302" s="16">
        <v>1318</v>
      </c>
      <c r="J302" s="15"/>
      <c r="K302" s="15"/>
      <c r="L302" s="14">
        <v>4.1982299999999997</v>
      </c>
      <c r="N302" s="23" t="s">
        <v>117</v>
      </c>
    </row>
    <row r="303" spans="1:14" x14ac:dyDescent="0.25">
      <c r="A303" s="33" t="s">
        <v>118</v>
      </c>
      <c r="C303" s="3">
        <v>0</v>
      </c>
      <c r="D303" s="3">
        <v>0</v>
      </c>
      <c r="E303" s="3">
        <v>0</v>
      </c>
      <c r="F303" s="3">
        <v>0</v>
      </c>
      <c r="G303" s="3">
        <v>158</v>
      </c>
      <c r="H303" s="16">
        <v>121</v>
      </c>
      <c r="I303" s="16">
        <v>1160</v>
      </c>
      <c r="J303" s="15"/>
      <c r="K303" s="15"/>
      <c r="L303" s="14">
        <v>3.7628579999999996</v>
      </c>
      <c r="N303" s="23" t="s">
        <v>118</v>
      </c>
    </row>
    <row r="304" spans="1:14" x14ac:dyDescent="0.25">
      <c r="A304" s="33" t="s">
        <v>137</v>
      </c>
      <c r="C304" s="3">
        <v>0</v>
      </c>
      <c r="D304" s="3">
        <v>0</v>
      </c>
      <c r="E304" s="3">
        <v>0</v>
      </c>
      <c r="F304" s="3">
        <v>0</v>
      </c>
      <c r="G304" s="3">
        <v>223</v>
      </c>
      <c r="H304" s="16">
        <v>230</v>
      </c>
      <c r="I304" s="16">
        <v>937</v>
      </c>
      <c r="J304" s="15"/>
      <c r="K304" s="15"/>
      <c r="L304" s="14">
        <v>7.1525399999999992</v>
      </c>
      <c r="N304" s="23" t="s">
        <v>119</v>
      </c>
    </row>
    <row r="305" spans="1:14" x14ac:dyDescent="0.25">
      <c r="A305" s="33" t="s">
        <v>138</v>
      </c>
      <c r="C305" s="3">
        <v>0</v>
      </c>
      <c r="D305" s="3">
        <v>734</v>
      </c>
      <c r="E305" s="3">
        <v>0</v>
      </c>
      <c r="F305" s="3">
        <v>0</v>
      </c>
      <c r="G305" s="3">
        <v>-459</v>
      </c>
      <c r="H305" s="16">
        <v>203</v>
      </c>
      <c r="I305" s="16">
        <v>1396</v>
      </c>
      <c r="J305" s="15"/>
      <c r="K305" s="15"/>
      <c r="L305" s="14">
        <v>6.3128939999999991</v>
      </c>
      <c r="N305" s="23" t="s">
        <v>120</v>
      </c>
    </row>
    <row r="306" spans="1:14" x14ac:dyDescent="0.25">
      <c r="A306" s="33" t="s">
        <v>129</v>
      </c>
      <c r="C306" s="3">
        <v>0</v>
      </c>
      <c r="D306" s="3">
        <v>0</v>
      </c>
      <c r="E306" s="3">
        <v>0</v>
      </c>
      <c r="F306" s="3">
        <v>0</v>
      </c>
      <c r="G306" s="3">
        <v>349</v>
      </c>
      <c r="H306" s="16">
        <v>245</v>
      </c>
      <c r="I306" s="16">
        <v>1047</v>
      </c>
      <c r="J306" s="15"/>
      <c r="K306" s="15"/>
      <c r="L306" s="14">
        <v>7.6190099999999994</v>
      </c>
      <c r="N306" s="23" t="s">
        <v>121</v>
      </c>
    </row>
    <row r="307" spans="1:14" x14ac:dyDescent="0.25">
      <c r="A307" s="33" t="s">
        <v>122</v>
      </c>
      <c r="C307" s="3">
        <v>0</v>
      </c>
      <c r="D307" s="3">
        <v>0</v>
      </c>
      <c r="E307" s="3">
        <v>0</v>
      </c>
      <c r="F307" s="3">
        <v>0</v>
      </c>
      <c r="G307" s="3">
        <v>158</v>
      </c>
      <c r="H307" s="16">
        <v>141</v>
      </c>
      <c r="I307" s="16">
        <v>889</v>
      </c>
      <c r="J307" s="15"/>
      <c r="K307" s="15"/>
      <c r="L307" s="14">
        <v>4.3848179999999992</v>
      </c>
      <c r="N307" s="23" t="s">
        <v>122</v>
      </c>
    </row>
    <row r="308" spans="1:14" x14ac:dyDescent="0.25">
      <c r="A308" s="33" t="s">
        <v>123</v>
      </c>
      <c r="C308" s="3">
        <v>0</v>
      </c>
      <c r="D308" s="3">
        <v>0</v>
      </c>
      <c r="E308" s="3">
        <v>0</v>
      </c>
      <c r="F308" s="3">
        <v>0</v>
      </c>
      <c r="G308" s="3">
        <v>159</v>
      </c>
      <c r="H308" s="16">
        <v>121</v>
      </c>
      <c r="I308" s="16">
        <v>730</v>
      </c>
      <c r="J308" s="15"/>
      <c r="K308" s="15"/>
      <c r="L308" s="14">
        <v>3.7628579999999996</v>
      </c>
      <c r="N308" s="23" t="s">
        <v>123</v>
      </c>
    </row>
    <row r="309" spans="1:14" x14ac:dyDescent="0.25">
      <c r="A309" s="33" t="s">
        <v>131</v>
      </c>
      <c r="C309" s="3">
        <v>0</v>
      </c>
      <c r="D309" s="3">
        <v>0</v>
      </c>
      <c r="E309" s="3">
        <v>0</v>
      </c>
      <c r="F309" s="3">
        <v>0</v>
      </c>
      <c r="G309" s="3">
        <v>14</v>
      </c>
      <c r="H309" s="16">
        <v>66</v>
      </c>
      <c r="I309" s="16">
        <v>716</v>
      </c>
      <c r="J309" s="15"/>
      <c r="K309" s="15"/>
      <c r="L309" s="14">
        <v>2.0524679999999997</v>
      </c>
      <c r="N309" s="23" t="s">
        <v>124</v>
      </c>
    </row>
    <row r="310" spans="1:14" x14ac:dyDescent="0.25">
      <c r="A310" s="33" t="s">
        <v>125</v>
      </c>
      <c r="C310" s="3">
        <v>0</v>
      </c>
      <c r="D310" s="3">
        <v>0</v>
      </c>
      <c r="E310" s="3">
        <v>0</v>
      </c>
      <c r="F310" s="3">
        <v>0</v>
      </c>
      <c r="G310" s="3">
        <v>61</v>
      </c>
      <c r="H310" s="16">
        <v>67</v>
      </c>
      <c r="I310" s="16">
        <v>655</v>
      </c>
      <c r="J310" s="15"/>
      <c r="K310" s="15"/>
      <c r="L310" s="14">
        <v>2.0835659999999998</v>
      </c>
      <c r="N310" s="23" t="s">
        <v>125</v>
      </c>
    </row>
    <row r="311" spans="1:14" ht="13" thickBot="1" x14ac:dyDescent="0.3">
      <c r="A311" s="41" t="s">
        <v>113</v>
      </c>
      <c r="C311" s="42">
        <v>0</v>
      </c>
      <c r="D311" s="42">
        <v>0</v>
      </c>
      <c r="E311" s="42">
        <v>114</v>
      </c>
      <c r="F311" s="42">
        <v>0</v>
      </c>
      <c r="G311" s="42">
        <v>120</v>
      </c>
      <c r="H311" s="42">
        <v>121</v>
      </c>
      <c r="I311" s="42">
        <v>535</v>
      </c>
      <c r="J311" s="2"/>
      <c r="K311" s="2"/>
      <c r="L311" s="54">
        <v>3.7628579999999996</v>
      </c>
      <c r="N311" s="43" t="s">
        <v>113</v>
      </c>
    </row>
    <row r="312" spans="1:14" ht="13" x14ac:dyDescent="0.3">
      <c r="A312" s="37">
        <f>'Olieforbrug, TJ'!A312</f>
        <v>2015</v>
      </c>
      <c r="B312" s="15"/>
      <c r="C312" s="16"/>
      <c r="D312" s="16"/>
      <c r="E312" s="16"/>
      <c r="F312" s="16"/>
      <c r="G312" s="16"/>
      <c r="H312" s="16"/>
      <c r="I312" s="16"/>
      <c r="M312" s="3"/>
      <c r="N312" s="37">
        <f>'Olieforbrug, TJ'!M312</f>
        <v>2015</v>
      </c>
    </row>
    <row r="313" spans="1:14" x14ac:dyDescent="0.25">
      <c r="A313" s="33" t="str">
        <f>'Olieforbrug, TJ'!A313</f>
        <v>Januar</v>
      </c>
      <c r="C313" s="65">
        <v>0</v>
      </c>
      <c r="D313" s="65">
        <v>0</v>
      </c>
      <c r="E313" s="65">
        <v>23</v>
      </c>
      <c r="F313" s="65">
        <v>0</v>
      </c>
      <c r="G313" s="65">
        <f>I311-I313</f>
        <v>119</v>
      </c>
      <c r="H313" s="65">
        <v>43</v>
      </c>
      <c r="I313" s="65">
        <v>416</v>
      </c>
      <c r="J313" s="70"/>
      <c r="K313" s="70"/>
      <c r="L313" s="69">
        <f>H313*0.71*43.8/1000</f>
        <v>1.3372139999999997</v>
      </c>
      <c r="N313" s="23" t="str">
        <f>'Olieforbrug, TJ'!M313</f>
        <v>January</v>
      </c>
    </row>
    <row r="314" spans="1:14" x14ac:dyDescent="0.25">
      <c r="A314" s="33" t="str">
        <f>'Olieforbrug, TJ'!A314</f>
        <v>Februar</v>
      </c>
      <c r="C314" s="65">
        <v>0</v>
      </c>
      <c r="D314" s="65">
        <v>0</v>
      </c>
      <c r="E314" s="65">
        <v>123</v>
      </c>
      <c r="F314" s="65">
        <v>0</v>
      </c>
      <c r="G314" s="65">
        <f t="shared" ref="G314:G319" si="89">I313-I314</f>
        <v>151</v>
      </c>
      <c r="H314" s="65">
        <v>56</v>
      </c>
      <c r="I314" s="65">
        <v>265</v>
      </c>
      <c r="J314" s="70"/>
      <c r="K314" s="70"/>
      <c r="L314" s="69">
        <f t="shared" ref="L314:L317" si="90">H314*0.71*43.8/1000</f>
        <v>1.7414879999999999</v>
      </c>
      <c r="N314" s="23" t="str">
        <f>'Olieforbrug, TJ'!M314</f>
        <v>February</v>
      </c>
    </row>
    <row r="315" spans="1:14" x14ac:dyDescent="0.25">
      <c r="A315" s="33" t="str">
        <f>'Olieforbrug, TJ'!A315</f>
        <v>Marts</v>
      </c>
      <c r="C315" s="65">
        <v>0</v>
      </c>
      <c r="D315" s="65">
        <v>0</v>
      </c>
      <c r="E315" s="65">
        <v>113</v>
      </c>
      <c r="F315" s="65">
        <v>0</v>
      </c>
      <c r="G315" s="65">
        <f t="shared" si="89"/>
        <v>201</v>
      </c>
      <c r="H315" s="65">
        <v>148</v>
      </c>
      <c r="I315" s="65">
        <v>64</v>
      </c>
      <c r="J315" s="70"/>
      <c r="K315" s="70"/>
      <c r="L315" s="69">
        <f t="shared" si="90"/>
        <v>4.6025039999999997</v>
      </c>
      <c r="N315" s="23" t="str">
        <f>'Olieforbrug, TJ'!M315</f>
        <v>March</v>
      </c>
    </row>
    <row r="316" spans="1:14" x14ac:dyDescent="0.25">
      <c r="A316" s="33" t="str">
        <f>'Olieforbrug, TJ'!A316</f>
        <v>April</v>
      </c>
      <c r="C316" s="65">
        <v>0</v>
      </c>
      <c r="D316" s="65">
        <v>1194</v>
      </c>
      <c r="E316" s="65">
        <v>162</v>
      </c>
      <c r="F316" s="65">
        <v>0</v>
      </c>
      <c r="G316" s="65">
        <f t="shared" si="89"/>
        <v>-872</v>
      </c>
      <c r="H316" s="65">
        <v>167</v>
      </c>
      <c r="I316" s="65">
        <v>936</v>
      </c>
      <c r="J316" s="70"/>
      <c r="K316" s="70"/>
      <c r="L316" s="69">
        <f t="shared" si="90"/>
        <v>5.1933659999999993</v>
      </c>
      <c r="N316" s="23" t="str">
        <f>'Olieforbrug, TJ'!M316</f>
        <v>April</v>
      </c>
    </row>
    <row r="317" spans="1:14" x14ac:dyDescent="0.25">
      <c r="A317" s="33" t="str">
        <f>'Olieforbrug, TJ'!A317</f>
        <v>Maj</v>
      </c>
      <c r="C317" s="65">
        <v>0</v>
      </c>
      <c r="D317" s="65">
        <v>0</v>
      </c>
      <c r="E317" s="65">
        <v>249</v>
      </c>
      <c r="F317" s="65">
        <v>0</v>
      </c>
      <c r="G317" s="65">
        <f t="shared" si="89"/>
        <v>382</v>
      </c>
      <c r="H317" s="65">
        <v>112</v>
      </c>
      <c r="I317" s="65">
        <v>554</v>
      </c>
      <c r="J317" s="70"/>
      <c r="K317" s="70"/>
      <c r="L317" s="69">
        <f t="shared" si="90"/>
        <v>3.4829759999999998</v>
      </c>
      <c r="N317" s="23" t="str">
        <f>'Olieforbrug, TJ'!M317</f>
        <v>May</v>
      </c>
    </row>
    <row r="318" spans="1:14" x14ac:dyDescent="0.25">
      <c r="A318" s="33" t="str">
        <f>'Olieforbrug, TJ'!A318</f>
        <v>Juni</v>
      </c>
      <c r="C318" s="65">
        <v>0</v>
      </c>
      <c r="D318" s="65">
        <v>29</v>
      </c>
      <c r="E318" s="65">
        <v>687</v>
      </c>
      <c r="F318" s="65">
        <v>0</v>
      </c>
      <c r="G318" s="65">
        <f t="shared" si="89"/>
        <v>449</v>
      </c>
      <c r="H318" s="65">
        <v>143</v>
      </c>
      <c r="I318" s="65">
        <v>105</v>
      </c>
      <c r="J318" s="70"/>
      <c r="K318" s="70"/>
      <c r="L318" s="69">
        <f t="shared" ref="L318" si="91">H318*0.71*43.8/1000</f>
        <v>4.4470140000000002</v>
      </c>
      <c r="N318" s="23" t="str">
        <f>'Olieforbrug, TJ'!M318</f>
        <v>June</v>
      </c>
    </row>
    <row r="319" spans="1:14" x14ac:dyDescent="0.25">
      <c r="A319" s="33" t="str">
        <f>'Olieforbrug, TJ'!A319</f>
        <v>Juli</v>
      </c>
      <c r="C319" s="65">
        <v>0</v>
      </c>
      <c r="D319" s="65">
        <v>1400</v>
      </c>
      <c r="E319" s="65">
        <v>81</v>
      </c>
      <c r="F319" s="65">
        <v>0</v>
      </c>
      <c r="G319" s="65">
        <f t="shared" si="89"/>
        <v>-750</v>
      </c>
      <c r="H319" s="65">
        <v>298</v>
      </c>
      <c r="I319" s="65">
        <v>855</v>
      </c>
      <c r="J319" s="70"/>
      <c r="K319" s="70"/>
      <c r="L319" s="69">
        <f t="shared" ref="L319" si="92">H319*0.71*43.8/1000</f>
        <v>9.2672039999999978</v>
      </c>
      <c r="N319" s="23" t="str">
        <f>'Olieforbrug, TJ'!M319</f>
        <v>July</v>
      </c>
    </row>
    <row r="320" spans="1:14" x14ac:dyDescent="0.25">
      <c r="A320" s="33" t="str">
        <f>'Olieforbrug, TJ'!A320</f>
        <v>August</v>
      </c>
      <c r="C320" s="65">
        <v>0</v>
      </c>
      <c r="D320" s="65">
        <v>30</v>
      </c>
      <c r="E320" s="65">
        <v>435</v>
      </c>
      <c r="F320" s="65">
        <v>0</v>
      </c>
      <c r="G320" s="65">
        <f t="shared" ref="G320" si="93">I319-I320</f>
        <v>444</v>
      </c>
      <c r="H320" s="65">
        <v>197</v>
      </c>
      <c r="I320" s="65">
        <v>411</v>
      </c>
      <c r="J320" s="70"/>
      <c r="K320" s="70"/>
      <c r="L320" s="69">
        <f t="shared" ref="L320" si="94">H320*0.71*43.8/1000</f>
        <v>6.1263059999999996</v>
      </c>
      <c r="N320" s="23" t="str">
        <f>'Olieforbrug, TJ'!M320</f>
        <v>August</v>
      </c>
    </row>
    <row r="321" spans="1:14" x14ac:dyDescent="0.25">
      <c r="A321" s="33" t="str">
        <f>'Olieforbrug, TJ'!A321</f>
        <v>September</v>
      </c>
      <c r="C321" s="65">
        <v>0</v>
      </c>
      <c r="D321" s="65">
        <v>627</v>
      </c>
      <c r="E321" s="65">
        <v>117</v>
      </c>
      <c r="F321" s="65">
        <v>0</v>
      </c>
      <c r="G321" s="65">
        <f t="shared" ref="G321" si="95">I320-I321</f>
        <v>-279</v>
      </c>
      <c r="H321" s="65">
        <v>237</v>
      </c>
      <c r="I321" s="65">
        <v>690</v>
      </c>
      <c r="J321" s="70"/>
      <c r="K321" s="70"/>
      <c r="L321" s="69">
        <f t="shared" ref="L321" si="96">H321*0.71*43.8/1000</f>
        <v>7.3702259999999988</v>
      </c>
      <c r="N321" s="23" t="str">
        <f>'Olieforbrug, TJ'!M321</f>
        <v>September</v>
      </c>
    </row>
    <row r="322" spans="1:14" x14ac:dyDescent="0.25">
      <c r="A322" s="33" t="str">
        <f>'Olieforbrug, TJ'!A322</f>
        <v>Oktober</v>
      </c>
      <c r="C322" s="65">
        <v>0</v>
      </c>
      <c r="D322" s="65">
        <v>30</v>
      </c>
      <c r="E322" s="65">
        <v>185</v>
      </c>
      <c r="F322" s="65">
        <v>0</v>
      </c>
      <c r="G322" s="65">
        <f t="shared" ref="G322:G323" si="97">I321-I322</f>
        <v>313</v>
      </c>
      <c r="H322" s="65">
        <v>157</v>
      </c>
      <c r="I322" s="65">
        <v>377</v>
      </c>
      <c r="J322" s="70"/>
      <c r="K322" s="70"/>
      <c r="L322" s="69">
        <f t="shared" ref="L322:L323" si="98">H322*0.71*43.8/1000</f>
        <v>4.8823859999999994</v>
      </c>
      <c r="N322" s="23" t="str">
        <f>'Olieforbrug, TJ'!M322</f>
        <v>October</v>
      </c>
    </row>
    <row r="323" spans="1:14" x14ac:dyDescent="0.25">
      <c r="A323" s="33" t="str">
        <f>'Olieforbrug, TJ'!A323</f>
        <v>November</v>
      </c>
      <c r="C323" s="65">
        <v>0</v>
      </c>
      <c r="D323" s="65">
        <v>31</v>
      </c>
      <c r="E323" s="65">
        <v>182</v>
      </c>
      <c r="F323" s="65">
        <v>0</v>
      </c>
      <c r="G323" s="65">
        <f t="shared" si="97"/>
        <v>135</v>
      </c>
      <c r="H323" s="65">
        <v>93</v>
      </c>
      <c r="I323" s="65">
        <v>242</v>
      </c>
      <c r="J323" s="70"/>
      <c r="K323" s="70"/>
      <c r="L323" s="69">
        <f t="shared" si="98"/>
        <v>2.8921139999999999</v>
      </c>
      <c r="N323" s="23" t="str">
        <f>'Olieforbrug, TJ'!M323</f>
        <v>November</v>
      </c>
    </row>
    <row r="324" spans="1:14" ht="13" thickBot="1" x14ac:dyDescent="0.3">
      <c r="A324" s="41" t="str">
        <f>'Olieforbrug, TJ'!A324</f>
        <v>December</v>
      </c>
      <c r="C324" s="42">
        <v>0</v>
      </c>
      <c r="D324" s="42">
        <v>0</v>
      </c>
      <c r="E324" s="42">
        <v>78</v>
      </c>
      <c r="F324" s="42">
        <v>0</v>
      </c>
      <c r="G324" s="42">
        <f t="shared" ref="G324" si="99">I323-I324</f>
        <v>156</v>
      </c>
      <c r="H324" s="42">
        <v>62</v>
      </c>
      <c r="I324" s="42">
        <v>86</v>
      </c>
      <c r="J324" s="2"/>
      <c r="K324" s="2"/>
      <c r="L324" s="54">
        <f>H324*0.71*43.8/1000</f>
        <v>1.9280759999999999</v>
      </c>
      <c r="N324" s="43" t="str">
        <f>'Olieforbrug, TJ'!M324</f>
        <v>December</v>
      </c>
    </row>
    <row r="325" spans="1:14" ht="13" x14ac:dyDescent="0.3">
      <c r="A325" s="37">
        <f>'Olieforbrug, TJ'!A325</f>
        <v>2016</v>
      </c>
      <c r="B325" s="15"/>
      <c r="C325" s="16"/>
      <c r="D325" s="16"/>
      <c r="E325" s="16"/>
      <c r="F325" s="16"/>
      <c r="G325" s="16"/>
      <c r="H325" s="16"/>
      <c r="I325" s="16"/>
      <c r="M325" s="3"/>
      <c r="N325" s="37">
        <f>'Olieforbrug, TJ'!M325</f>
        <v>2016</v>
      </c>
    </row>
    <row r="326" spans="1:14" x14ac:dyDescent="0.25">
      <c r="A326" s="33" t="str">
        <f>'Olieforbrug, TJ'!A326</f>
        <v>Januar</v>
      </c>
      <c r="C326" s="65">
        <v>0</v>
      </c>
      <c r="D326" s="65">
        <v>1273</v>
      </c>
      <c r="E326" s="65">
        <v>75</v>
      </c>
      <c r="F326" s="65">
        <v>0</v>
      </c>
      <c r="G326" s="65">
        <v>-1153</v>
      </c>
      <c r="H326" s="65">
        <v>44</v>
      </c>
      <c r="I326" s="65">
        <v>1239</v>
      </c>
      <c r="J326" s="70"/>
      <c r="K326" s="70"/>
      <c r="L326" s="69">
        <v>1.368312</v>
      </c>
      <c r="N326" s="23" t="str">
        <f>'Olieforbrug, TJ'!M326</f>
        <v>January</v>
      </c>
    </row>
    <row r="327" spans="1:14" x14ac:dyDescent="0.25">
      <c r="A327" s="33" t="str">
        <f>'Olieforbrug, TJ'!A327</f>
        <v>Februar</v>
      </c>
      <c r="C327" s="65">
        <v>0</v>
      </c>
      <c r="D327" s="65">
        <v>0</v>
      </c>
      <c r="E327" s="65">
        <v>71</v>
      </c>
      <c r="F327" s="65">
        <v>0</v>
      </c>
      <c r="G327" s="65">
        <v>154</v>
      </c>
      <c r="H327" s="65">
        <v>56</v>
      </c>
      <c r="I327" s="65">
        <v>1085</v>
      </c>
      <c r="J327" s="70"/>
      <c r="K327" s="70"/>
      <c r="L327" s="69">
        <v>1.7414879999999999</v>
      </c>
      <c r="N327" s="23" t="str">
        <f>'Olieforbrug, TJ'!M327</f>
        <v>February</v>
      </c>
    </row>
    <row r="328" spans="1:14" x14ac:dyDescent="0.25">
      <c r="A328" s="33" t="str">
        <f>'Olieforbrug, TJ'!A328</f>
        <v>Marts</v>
      </c>
      <c r="C328" s="65">
        <v>0</v>
      </c>
      <c r="D328" s="65">
        <v>0</v>
      </c>
      <c r="E328" s="65">
        <v>141</v>
      </c>
      <c r="F328" s="65">
        <v>0</v>
      </c>
      <c r="G328" s="65">
        <v>250</v>
      </c>
      <c r="H328" s="65">
        <v>115</v>
      </c>
      <c r="I328" s="65">
        <v>835</v>
      </c>
      <c r="J328" s="70"/>
      <c r="K328" s="70"/>
      <c r="L328" s="69">
        <v>3.5762699999999996</v>
      </c>
      <c r="N328" s="23" t="str">
        <f>'Olieforbrug, TJ'!M328</f>
        <v>March</v>
      </c>
    </row>
    <row r="329" spans="1:14" x14ac:dyDescent="0.25">
      <c r="A329" s="33" t="str">
        <f>'Olieforbrug, TJ'!A329</f>
        <v>April</v>
      </c>
      <c r="C329" s="65">
        <v>0</v>
      </c>
      <c r="D329" s="65">
        <v>0</v>
      </c>
      <c r="E329" s="65">
        <v>77</v>
      </c>
      <c r="F329" s="65">
        <v>0</v>
      </c>
      <c r="G329" s="65">
        <v>279</v>
      </c>
      <c r="H329" s="65">
        <v>173</v>
      </c>
      <c r="I329" s="65">
        <v>556</v>
      </c>
      <c r="J329" s="70"/>
      <c r="K329" s="70"/>
      <c r="L329" s="69">
        <v>5.3799539999999997</v>
      </c>
      <c r="N329" s="23" t="str">
        <f>'Olieforbrug, TJ'!M329</f>
        <v>April</v>
      </c>
    </row>
    <row r="330" spans="1:14" x14ac:dyDescent="0.25">
      <c r="A330" s="33" t="str">
        <f>'Olieforbrug, TJ'!A330</f>
        <v>Maj</v>
      </c>
      <c r="C330" s="65">
        <v>0</v>
      </c>
      <c r="D330" s="65">
        <v>1063</v>
      </c>
      <c r="E330" s="65">
        <v>161</v>
      </c>
      <c r="F330" s="65">
        <v>0</v>
      </c>
      <c r="G330" s="65">
        <v>-737</v>
      </c>
      <c r="H330" s="65">
        <v>82</v>
      </c>
      <c r="I330" s="65">
        <v>1293</v>
      </c>
      <c r="J330" s="70"/>
      <c r="K330" s="70"/>
      <c r="L330" s="69">
        <v>2.5500359999999995</v>
      </c>
      <c r="N330" s="23" t="str">
        <f>'Olieforbrug, TJ'!M330</f>
        <v>May</v>
      </c>
    </row>
    <row r="331" spans="1:14" x14ac:dyDescent="0.25">
      <c r="A331" s="33" t="str">
        <f>'Olieforbrug, TJ'!A331</f>
        <v>Juni</v>
      </c>
      <c r="C331" s="65">
        <v>0</v>
      </c>
      <c r="D331" s="65">
        <v>31</v>
      </c>
      <c r="E331" s="65">
        <v>280</v>
      </c>
      <c r="F331" s="65">
        <v>0</v>
      </c>
      <c r="G331" s="65">
        <v>518</v>
      </c>
      <c r="H331" s="65">
        <v>270</v>
      </c>
      <c r="I331" s="65">
        <v>775</v>
      </c>
      <c r="J331" s="70"/>
      <c r="K331" s="70"/>
      <c r="L331" s="69">
        <v>8.3964599999999994</v>
      </c>
      <c r="N331" s="23" t="str">
        <f>'Olieforbrug, TJ'!M331</f>
        <v>June</v>
      </c>
    </row>
    <row r="332" spans="1:14" x14ac:dyDescent="0.25">
      <c r="A332" s="33" t="str">
        <f>'Olieforbrug, TJ'!A332</f>
        <v>Juli</v>
      </c>
      <c r="C332" s="65">
        <v>0</v>
      </c>
      <c r="D332" s="65">
        <v>0</v>
      </c>
      <c r="E332" s="65">
        <v>146</v>
      </c>
      <c r="F332" s="65">
        <v>0</v>
      </c>
      <c r="G332" s="65">
        <v>313</v>
      </c>
      <c r="H332" s="65">
        <v>172</v>
      </c>
      <c r="I332" s="65">
        <v>462</v>
      </c>
      <c r="J332" s="70"/>
      <c r="K332" s="70"/>
      <c r="L332" s="69">
        <v>5.3488559999999987</v>
      </c>
      <c r="N332" s="23" t="str">
        <f>'Olieforbrug, TJ'!M332</f>
        <v>July</v>
      </c>
    </row>
    <row r="333" spans="1:14" x14ac:dyDescent="0.25">
      <c r="A333" s="33" t="str">
        <f>'Olieforbrug, TJ'!A333</f>
        <v>August</v>
      </c>
      <c r="C333" s="65">
        <v>0</v>
      </c>
      <c r="D333" s="65">
        <v>32</v>
      </c>
      <c r="E333" s="65">
        <v>188</v>
      </c>
      <c r="F333" s="65">
        <v>0</v>
      </c>
      <c r="G333" s="65">
        <v>390</v>
      </c>
      <c r="H333" s="65">
        <v>196</v>
      </c>
      <c r="I333" s="65">
        <v>72</v>
      </c>
      <c r="J333" s="70"/>
      <c r="K333" s="70"/>
      <c r="L333" s="69">
        <v>6.0952079999999995</v>
      </c>
      <c r="N333" s="23" t="str">
        <f>'Olieforbrug, TJ'!M333</f>
        <v>August</v>
      </c>
    </row>
    <row r="334" spans="1:14" x14ac:dyDescent="0.25">
      <c r="A334" s="33" t="str">
        <f>'Olieforbrug, TJ'!A334</f>
        <v>September</v>
      </c>
      <c r="C334" s="65">
        <v>0</v>
      </c>
      <c r="D334" s="65">
        <v>1248</v>
      </c>
      <c r="E334" s="65">
        <v>80</v>
      </c>
      <c r="F334" s="65">
        <v>0</v>
      </c>
      <c r="G334" s="65">
        <v>-970</v>
      </c>
      <c r="H334" s="65">
        <v>231</v>
      </c>
      <c r="I334" s="65">
        <v>1042</v>
      </c>
      <c r="J334" s="70"/>
      <c r="K334" s="70"/>
      <c r="L334" s="69">
        <v>7.1836379999999993</v>
      </c>
      <c r="N334" s="23" t="str">
        <f>'Olieforbrug, TJ'!M334</f>
        <v>September</v>
      </c>
    </row>
    <row r="335" spans="1:14" x14ac:dyDescent="0.25">
      <c r="A335" s="33" t="str">
        <f>'Olieforbrug, TJ'!A335</f>
        <v>Oktober</v>
      </c>
      <c r="C335" s="65">
        <v>0</v>
      </c>
      <c r="D335" s="65">
        <v>31</v>
      </c>
      <c r="E335" s="65">
        <v>120</v>
      </c>
      <c r="F335" s="65">
        <v>0</v>
      </c>
      <c r="G335" s="65">
        <v>201</v>
      </c>
      <c r="H335" s="65">
        <v>111</v>
      </c>
      <c r="I335" s="65">
        <v>841</v>
      </c>
      <c r="J335" s="70"/>
      <c r="K335" s="70"/>
      <c r="L335" s="69">
        <v>3.4518779999999998</v>
      </c>
      <c r="N335" s="23" t="str">
        <f>'Olieforbrug, TJ'!M335</f>
        <v>October</v>
      </c>
    </row>
    <row r="336" spans="1:14" x14ac:dyDescent="0.25">
      <c r="A336" s="33" t="str">
        <f>'Olieforbrug, TJ'!A336</f>
        <v>November</v>
      </c>
      <c r="C336" s="65">
        <v>0</v>
      </c>
      <c r="D336" s="65">
        <v>31</v>
      </c>
      <c r="E336" s="65">
        <v>40</v>
      </c>
      <c r="F336" s="65">
        <v>0</v>
      </c>
      <c r="G336" s="65">
        <v>83</v>
      </c>
      <c r="H336" s="65">
        <v>73</v>
      </c>
      <c r="I336" s="65">
        <v>758</v>
      </c>
      <c r="J336" s="70"/>
      <c r="K336" s="70"/>
      <c r="L336" s="69">
        <v>2.2701539999999998</v>
      </c>
      <c r="N336" s="23" t="str">
        <f>'Olieforbrug, TJ'!M336</f>
        <v>November</v>
      </c>
    </row>
    <row r="337" spans="1:14" ht="13" thickBot="1" x14ac:dyDescent="0.3">
      <c r="A337" s="41" t="str">
        <f>'Olieforbrug, TJ'!A337</f>
        <v>December</v>
      </c>
      <c r="C337" s="42">
        <v>0</v>
      </c>
      <c r="D337" s="42">
        <v>0</v>
      </c>
      <c r="E337" s="42">
        <v>203</v>
      </c>
      <c r="F337" s="42">
        <v>0</v>
      </c>
      <c r="G337" s="42">
        <v>287</v>
      </c>
      <c r="H337" s="42">
        <v>49</v>
      </c>
      <c r="I337" s="42">
        <v>471</v>
      </c>
      <c r="J337" s="2"/>
      <c r="K337" s="2"/>
      <c r="L337" s="54">
        <v>1.5238019999999999</v>
      </c>
      <c r="N337" s="43" t="str">
        <f>'Olieforbrug, TJ'!M337</f>
        <v>December</v>
      </c>
    </row>
    <row r="338" spans="1:14" ht="13" x14ac:dyDescent="0.3">
      <c r="A338" s="37">
        <v>2017</v>
      </c>
      <c r="B338" s="15"/>
      <c r="C338" s="16"/>
      <c r="D338" s="16"/>
      <c r="E338" s="16"/>
      <c r="F338" s="16"/>
      <c r="G338" s="16"/>
      <c r="H338" s="16"/>
      <c r="I338" s="16"/>
      <c r="J338" s="15"/>
      <c r="K338" s="15"/>
      <c r="L338" s="14"/>
      <c r="M338" s="3"/>
      <c r="N338" s="37">
        <v>2017</v>
      </c>
    </row>
    <row r="339" spans="1:14" x14ac:dyDescent="0.25">
      <c r="A339" s="23" t="str">
        <f>'Olieforbrug, TJ'!A339</f>
        <v>Januar</v>
      </c>
      <c r="C339" s="16">
        <v>0</v>
      </c>
      <c r="D339" s="16">
        <v>35</v>
      </c>
      <c r="E339" s="16">
        <v>45</v>
      </c>
      <c r="F339" s="16">
        <v>0</v>
      </c>
      <c r="G339" s="16">
        <f>I337-I339</f>
        <v>14</v>
      </c>
      <c r="H339" s="16">
        <v>35</v>
      </c>
      <c r="I339" s="16">
        <v>457</v>
      </c>
      <c r="J339" s="15"/>
      <c r="K339" s="15"/>
      <c r="L339" s="14">
        <f t="shared" ref="L339" si="100">H339*0.71*43.8/1000</f>
        <v>1.0884299999999998</v>
      </c>
      <c r="N339" s="23" t="str">
        <f>'Olieforbrug, TJ'!M339</f>
        <v>January</v>
      </c>
    </row>
    <row r="340" spans="1:14" x14ac:dyDescent="0.25">
      <c r="A340" s="23" t="str">
        <f>'Olieforbrug, TJ'!A340</f>
        <v>Februar</v>
      </c>
      <c r="C340" s="16">
        <v>0</v>
      </c>
      <c r="D340" s="16">
        <v>0</v>
      </c>
      <c r="E340" s="16">
        <v>0</v>
      </c>
      <c r="F340" s="16">
        <v>0</v>
      </c>
      <c r="G340" s="16">
        <f t="shared" ref="G340:G345" si="101">I339-I340</f>
        <v>186</v>
      </c>
      <c r="H340" s="16">
        <v>213</v>
      </c>
      <c r="I340" s="16">
        <v>271</v>
      </c>
      <c r="J340" s="15"/>
      <c r="K340" s="15"/>
      <c r="L340" s="14">
        <f t="shared" ref="L340" si="102">H340*0.71*43.8/1000</f>
        <v>6.6238739999999989</v>
      </c>
      <c r="N340" s="23" t="str">
        <f>'Olieforbrug, TJ'!M340</f>
        <v>February</v>
      </c>
    </row>
    <row r="341" spans="1:14" x14ac:dyDescent="0.25">
      <c r="A341" s="23" t="str">
        <f>'Olieforbrug, TJ'!A341</f>
        <v>Marts</v>
      </c>
      <c r="C341" s="16">
        <v>0</v>
      </c>
      <c r="D341" s="16">
        <v>31</v>
      </c>
      <c r="E341" s="16">
        <v>17</v>
      </c>
      <c r="F341" s="16">
        <v>0</v>
      </c>
      <c r="G341" s="16">
        <f t="shared" si="101"/>
        <v>17</v>
      </c>
      <c r="H341" s="16">
        <v>31</v>
      </c>
      <c r="I341" s="16">
        <v>254</v>
      </c>
      <c r="J341" s="15"/>
      <c r="K341" s="15"/>
      <c r="L341" s="14">
        <f t="shared" ref="L341" si="103">H341*0.71*43.8/1000</f>
        <v>0.96403799999999995</v>
      </c>
      <c r="N341" s="23" t="str">
        <f>'Olieforbrug, TJ'!M341</f>
        <v>March</v>
      </c>
    </row>
    <row r="342" spans="1:14" x14ac:dyDescent="0.25">
      <c r="A342" s="23" t="str">
        <f>'Olieforbrug, TJ'!A342</f>
        <v>April</v>
      </c>
      <c r="C342" s="16">
        <v>0</v>
      </c>
      <c r="D342" s="16">
        <v>30</v>
      </c>
      <c r="E342" s="16">
        <v>0</v>
      </c>
      <c r="F342" s="16">
        <v>0</v>
      </c>
      <c r="G342" s="16">
        <f t="shared" si="101"/>
        <v>53</v>
      </c>
      <c r="H342" s="16">
        <v>83</v>
      </c>
      <c r="I342" s="16">
        <v>201</v>
      </c>
      <c r="J342" s="15"/>
      <c r="K342" s="15"/>
      <c r="L342" s="14">
        <f t="shared" ref="L342" si="104">H342*0.71*43.8/1000</f>
        <v>2.581134</v>
      </c>
      <c r="N342" s="23" t="str">
        <f>'Olieforbrug, TJ'!M342</f>
        <v>April</v>
      </c>
    </row>
    <row r="343" spans="1:14" x14ac:dyDescent="0.25">
      <c r="A343" s="23" t="str">
        <f>'Olieforbrug, TJ'!A343</f>
        <v>Maj</v>
      </c>
      <c r="C343" s="16">
        <v>0</v>
      </c>
      <c r="D343" s="16">
        <v>61</v>
      </c>
      <c r="E343" s="16">
        <v>0</v>
      </c>
      <c r="F343" s="16">
        <v>0</v>
      </c>
      <c r="G343" s="16">
        <f t="shared" si="101"/>
        <v>35</v>
      </c>
      <c r="H343" s="16">
        <v>96</v>
      </c>
      <c r="I343" s="16">
        <v>166</v>
      </c>
      <c r="J343" s="15"/>
      <c r="K343" s="15"/>
      <c r="L343" s="14">
        <f t="shared" ref="L343" si="105">H343*0.71*43.8/1000</f>
        <v>2.9854079999999996</v>
      </c>
      <c r="N343" s="23" t="str">
        <f>'Olieforbrug, TJ'!M343</f>
        <v>May</v>
      </c>
    </row>
    <row r="344" spans="1:14" x14ac:dyDescent="0.25">
      <c r="A344" s="23" t="str">
        <f>'Olieforbrug, TJ'!A344</f>
        <v>Juni</v>
      </c>
      <c r="C344" s="16">
        <v>0</v>
      </c>
      <c r="D344" s="16">
        <v>43</v>
      </c>
      <c r="E344" s="16">
        <v>21</v>
      </c>
      <c r="F344" s="16">
        <v>0</v>
      </c>
      <c r="G344" s="16">
        <f t="shared" si="101"/>
        <v>88</v>
      </c>
      <c r="H344" s="16">
        <v>110</v>
      </c>
      <c r="I344" s="16">
        <v>78</v>
      </c>
      <c r="J344" s="15"/>
      <c r="K344" s="15"/>
      <c r="L344" s="14">
        <f t="shared" ref="L344" si="106">H344*0.71*43.8/1000</f>
        <v>3.4207799999999997</v>
      </c>
      <c r="N344" s="23" t="str">
        <f>'Olieforbrug, TJ'!M344</f>
        <v>June</v>
      </c>
    </row>
    <row r="345" spans="1:14" x14ac:dyDescent="0.25">
      <c r="A345" s="23" t="str">
        <f>'Olieforbrug, TJ'!A345</f>
        <v>Juli</v>
      </c>
      <c r="C345" s="16">
        <v>0</v>
      </c>
      <c r="D345" s="16">
        <v>37</v>
      </c>
      <c r="E345" s="16">
        <v>0</v>
      </c>
      <c r="F345" s="16">
        <v>0</v>
      </c>
      <c r="G345" s="16">
        <f t="shared" si="101"/>
        <v>15</v>
      </c>
      <c r="H345" s="16">
        <v>55</v>
      </c>
      <c r="I345" s="16">
        <v>63</v>
      </c>
      <c r="J345" s="15"/>
      <c r="K345" s="15"/>
      <c r="L345" s="14">
        <f t="shared" ref="L345" si="107">H345*0.71*43.8/1000</f>
        <v>1.7103899999999999</v>
      </c>
      <c r="N345" s="23" t="str">
        <f>'Olieforbrug, TJ'!M345</f>
        <v>July</v>
      </c>
    </row>
    <row r="346" spans="1:14" x14ac:dyDescent="0.25">
      <c r="A346" s="23" t="str">
        <f>'Olieforbrug, TJ'!A346</f>
        <v>August</v>
      </c>
      <c r="C346" s="16">
        <v>0</v>
      </c>
      <c r="D346" s="16">
        <v>90</v>
      </c>
      <c r="E346" s="16">
        <v>0</v>
      </c>
      <c r="F346" s="16">
        <v>0</v>
      </c>
      <c r="G346" s="16">
        <f t="shared" ref="G346" si="108">I345-I346</f>
        <v>15</v>
      </c>
      <c r="H346" s="16">
        <v>105</v>
      </c>
      <c r="I346" s="16">
        <v>48</v>
      </c>
      <c r="J346" s="15"/>
      <c r="K346" s="15"/>
      <c r="L346" s="14">
        <f t="shared" ref="L346" si="109">H346*0.71*43.8/1000</f>
        <v>3.2652899999999994</v>
      </c>
      <c r="N346" s="23" t="str">
        <f>'Olieforbrug, TJ'!M346</f>
        <v>August</v>
      </c>
    </row>
    <row r="347" spans="1:14" x14ac:dyDescent="0.25">
      <c r="A347" s="23" t="str">
        <f>'Olieforbrug, TJ'!A347</f>
        <v>September</v>
      </c>
      <c r="C347" s="16">
        <v>0</v>
      </c>
      <c r="D347" s="16">
        <v>60</v>
      </c>
      <c r="E347" s="16">
        <v>23</v>
      </c>
      <c r="F347" s="16">
        <v>0</v>
      </c>
      <c r="G347" s="16">
        <f t="shared" ref="G347" si="110">I346-I347</f>
        <v>-14</v>
      </c>
      <c r="H347" s="16">
        <v>70</v>
      </c>
      <c r="I347" s="16">
        <v>62</v>
      </c>
      <c r="J347" s="15"/>
      <c r="K347" s="15"/>
      <c r="L347" s="14">
        <f t="shared" ref="L347" si="111">H347*0.71*43.8/1000</f>
        <v>2.1768599999999996</v>
      </c>
      <c r="N347" s="23" t="str">
        <f>'Olieforbrug, TJ'!M347</f>
        <v>September</v>
      </c>
    </row>
    <row r="348" spans="1:14" x14ac:dyDescent="0.25">
      <c r="A348" s="23" t="str">
        <f>'Olieforbrug, TJ'!A348</f>
        <v>Oktober</v>
      </c>
      <c r="C348" s="16">
        <v>0</v>
      </c>
      <c r="D348" s="16">
        <v>60</v>
      </c>
      <c r="E348" s="16">
        <v>0</v>
      </c>
      <c r="F348" s="16">
        <v>0</v>
      </c>
      <c r="G348" s="16">
        <f>I347-I348</f>
        <v>62</v>
      </c>
      <c r="H348" s="16">
        <v>108</v>
      </c>
      <c r="I348" s="16">
        <v>0</v>
      </c>
      <c r="J348" s="15"/>
      <c r="K348" s="15"/>
      <c r="L348" s="14">
        <f t="shared" ref="L348" si="112">H348*0.71*43.8/1000</f>
        <v>3.3585839999999996</v>
      </c>
      <c r="N348" s="23" t="str">
        <f>'Olieforbrug, TJ'!M348</f>
        <v>October</v>
      </c>
    </row>
    <row r="349" spans="1:14" x14ac:dyDescent="0.25">
      <c r="A349" s="23" t="str">
        <f>'Olieforbrug, TJ'!A349</f>
        <v>November</v>
      </c>
      <c r="C349" s="16">
        <v>0</v>
      </c>
      <c r="D349" s="16">
        <v>30</v>
      </c>
      <c r="E349" s="16">
        <v>0</v>
      </c>
      <c r="F349" s="16">
        <v>0</v>
      </c>
      <c r="G349" s="16">
        <f t="shared" ref="G349" si="113">I348-I349</f>
        <v>0</v>
      </c>
      <c r="H349" s="16">
        <v>30</v>
      </c>
      <c r="I349" s="16">
        <v>0</v>
      </c>
      <c r="J349" s="15"/>
      <c r="K349" s="15"/>
      <c r="L349" s="14">
        <f t="shared" ref="L349" si="114">H349*0.71*43.8/1000</f>
        <v>0.93293999999999988</v>
      </c>
      <c r="N349" s="23" t="str">
        <f>'Olieforbrug, TJ'!M349</f>
        <v>November</v>
      </c>
    </row>
    <row r="350" spans="1:14" ht="13" thickBot="1" x14ac:dyDescent="0.3">
      <c r="A350" s="41" t="str">
        <f>'Olieforbrug, TJ'!A350</f>
        <v>December</v>
      </c>
      <c r="C350" s="42">
        <v>0</v>
      </c>
      <c r="D350" s="42">
        <v>60</v>
      </c>
      <c r="E350" s="42">
        <v>0</v>
      </c>
      <c r="F350" s="42">
        <v>0</v>
      </c>
      <c r="G350" s="42">
        <f t="shared" ref="G350" si="115">I349-I350</f>
        <v>0</v>
      </c>
      <c r="H350" s="42">
        <v>60</v>
      </c>
      <c r="I350" s="42">
        <v>0</v>
      </c>
      <c r="J350" s="2"/>
      <c r="K350" s="2"/>
      <c r="L350" s="54">
        <f t="shared" ref="L350" si="116">H350*0.71*43.8/1000</f>
        <v>1.8658799999999998</v>
      </c>
      <c r="N350" s="43" t="str">
        <f>'Olieforbrug, TJ'!M350</f>
        <v>December</v>
      </c>
    </row>
    <row r="351" spans="1:14" ht="13" x14ac:dyDescent="0.3">
      <c r="A351" s="37">
        <v>2018</v>
      </c>
      <c r="B351" s="15"/>
      <c r="C351" s="16"/>
      <c r="D351" s="16"/>
      <c r="E351" s="16"/>
      <c r="F351" s="16"/>
      <c r="G351" s="16"/>
      <c r="H351" s="16"/>
      <c r="I351" s="16"/>
      <c r="J351" s="15"/>
      <c r="K351" s="15"/>
      <c r="L351" s="14"/>
      <c r="M351" s="3"/>
      <c r="N351" s="37">
        <v>2018</v>
      </c>
    </row>
    <row r="352" spans="1:14" x14ac:dyDescent="0.25">
      <c r="A352" s="23" t="str">
        <f>'Olieforbrug, TJ'!A352</f>
        <v>Januar</v>
      </c>
      <c r="C352" s="16">
        <v>0</v>
      </c>
      <c r="D352" s="16">
        <v>0</v>
      </c>
      <c r="E352" s="16">
        <v>0</v>
      </c>
      <c r="F352" s="16">
        <v>0</v>
      </c>
      <c r="G352" s="16">
        <f>I350-I352</f>
        <v>0</v>
      </c>
      <c r="H352" s="16">
        <v>0</v>
      </c>
      <c r="I352" s="16">
        <v>0</v>
      </c>
      <c r="J352" s="15"/>
      <c r="K352" s="15"/>
      <c r="L352" s="16">
        <f t="shared" ref="L352" si="117">H352*0.71*43.8/1000</f>
        <v>0</v>
      </c>
      <c r="N352" s="23" t="str">
        <f>'Olieforbrug, TJ'!M352</f>
        <v>January</v>
      </c>
    </row>
    <row r="353" spans="1:14" x14ac:dyDescent="0.25">
      <c r="A353" s="23" t="str">
        <f>'Olieforbrug, TJ'!A353</f>
        <v>Februar</v>
      </c>
      <c r="C353" s="16">
        <v>0</v>
      </c>
      <c r="D353" s="16">
        <v>1476</v>
      </c>
      <c r="E353" s="16">
        <v>0</v>
      </c>
      <c r="F353" s="16">
        <v>0</v>
      </c>
      <c r="G353" s="16">
        <f>I352-I353</f>
        <v>-1439</v>
      </c>
      <c r="H353" s="16">
        <v>30</v>
      </c>
      <c r="I353" s="16">
        <v>1439</v>
      </c>
      <c r="J353" s="15"/>
      <c r="K353" s="15"/>
      <c r="L353" s="16">
        <f t="shared" ref="L353" si="118">H353*0.71*43.8/1000</f>
        <v>0.93293999999999988</v>
      </c>
      <c r="N353" s="23" t="str">
        <f>'Olieforbrug, TJ'!M353</f>
        <v>February</v>
      </c>
    </row>
    <row r="354" spans="1:14" x14ac:dyDescent="0.25">
      <c r="A354" s="23" t="str">
        <f>'Olieforbrug, TJ'!A354</f>
        <v>Marts</v>
      </c>
      <c r="C354" s="16">
        <v>0</v>
      </c>
      <c r="D354" s="16">
        <v>33</v>
      </c>
      <c r="E354" s="16">
        <v>0</v>
      </c>
      <c r="F354" s="16">
        <v>0</v>
      </c>
      <c r="G354" s="16">
        <f t="shared" ref="G354:G357" si="119">I353-I354</f>
        <v>64</v>
      </c>
      <c r="H354" s="16">
        <v>101</v>
      </c>
      <c r="I354" s="16">
        <v>1375</v>
      </c>
      <c r="J354" s="15"/>
      <c r="K354" s="15"/>
      <c r="L354" s="16">
        <f t="shared" ref="L354:L359" si="120">H354*0.71*43.8/1000</f>
        <v>3.1408979999999995</v>
      </c>
      <c r="N354" s="23" t="str">
        <f>'Olieforbrug, TJ'!M354</f>
        <v>March</v>
      </c>
    </row>
    <row r="355" spans="1:14" x14ac:dyDescent="0.25">
      <c r="A355" s="23" t="str">
        <f>'Olieforbrug, TJ'!A355</f>
        <v>April</v>
      </c>
      <c r="C355" s="16">
        <v>0</v>
      </c>
      <c r="D355" s="16">
        <v>42</v>
      </c>
      <c r="E355" s="16">
        <v>0</v>
      </c>
      <c r="F355" s="16">
        <v>0</v>
      </c>
      <c r="G355" s="16">
        <f t="shared" si="119"/>
        <v>108</v>
      </c>
      <c r="H355" s="16">
        <v>148</v>
      </c>
      <c r="I355" s="16">
        <v>1267</v>
      </c>
      <c r="J355" s="15"/>
      <c r="K355" s="15"/>
      <c r="L355" s="16">
        <f t="shared" si="120"/>
        <v>4.6025039999999997</v>
      </c>
      <c r="N355" s="23" t="str">
        <f>'Olieforbrug, TJ'!M355</f>
        <v>April</v>
      </c>
    </row>
    <row r="356" spans="1:14" x14ac:dyDescent="0.25">
      <c r="A356" s="23" t="str">
        <f>'Olieforbrug, TJ'!A356</f>
        <v>Maj</v>
      </c>
      <c r="C356" s="16">
        <v>0</v>
      </c>
      <c r="D356" s="16">
        <v>42</v>
      </c>
      <c r="E356" s="16">
        <v>0</v>
      </c>
      <c r="F356" s="16">
        <v>0</v>
      </c>
      <c r="G356" s="16">
        <f t="shared" si="119"/>
        <v>0</v>
      </c>
      <c r="H356" s="16">
        <v>148</v>
      </c>
      <c r="I356" s="16">
        <v>1267</v>
      </c>
      <c r="J356" s="15"/>
      <c r="K356" s="15"/>
      <c r="L356" s="16">
        <f t="shared" si="120"/>
        <v>4.6025039999999997</v>
      </c>
      <c r="N356" s="23" t="str">
        <f>'Olieforbrug, TJ'!M356</f>
        <v>May</v>
      </c>
    </row>
    <row r="357" spans="1:14" x14ac:dyDescent="0.25">
      <c r="A357" s="23" t="str">
        <f>'Olieforbrug, TJ'!A357</f>
        <v>Juni</v>
      </c>
      <c r="C357" s="16">
        <v>0</v>
      </c>
      <c r="D357" s="16">
        <v>110</v>
      </c>
      <c r="E357" s="16">
        <v>0</v>
      </c>
      <c r="F357" s="16">
        <v>0</v>
      </c>
      <c r="G357" s="16">
        <f t="shared" si="119"/>
        <v>317</v>
      </c>
      <c r="H357" s="16">
        <v>310</v>
      </c>
      <c r="I357" s="16">
        <v>950</v>
      </c>
      <c r="J357" s="15"/>
      <c r="K357" s="15"/>
      <c r="L357" s="16">
        <f t="shared" si="120"/>
        <v>9.6403799999999986</v>
      </c>
      <c r="N357" s="23" t="str">
        <f>'Olieforbrug, TJ'!M357</f>
        <v>June</v>
      </c>
    </row>
    <row r="358" spans="1:14" x14ac:dyDescent="0.25">
      <c r="A358" s="23" t="str">
        <f>'Olieforbrug, TJ'!A358</f>
        <v>Juli</v>
      </c>
      <c r="C358" s="16">
        <v>0</v>
      </c>
      <c r="D358" s="16">
        <v>68</v>
      </c>
      <c r="E358" s="16">
        <v>0</v>
      </c>
      <c r="F358" s="16">
        <v>0</v>
      </c>
      <c r="G358" s="16">
        <f t="shared" ref="G358:G363" si="121">I357-I358</f>
        <v>155</v>
      </c>
      <c r="H358" s="16">
        <v>218</v>
      </c>
      <c r="I358" s="16">
        <v>795</v>
      </c>
      <c r="J358" s="15"/>
      <c r="K358" s="15"/>
      <c r="L358" s="16">
        <f t="shared" si="120"/>
        <v>6.7793639999999993</v>
      </c>
      <c r="N358" s="23" t="str">
        <f>'Olieforbrug, TJ'!M358</f>
        <v>July</v>
      </c>
    </row>
    <row r="359" spans="1:14" x14ac:dyDescent="0.25">
      <c r="A359" s="23" t="str">
        <f>'Olieforbrug, TJ'!A359</f>
        <v>August</v>
      </c>
      <c r="C359" s="16">
        <v>0</v>
      </c>
      <c r="D359" s="16">
        <v>126</v>
      </c>
      <c r="E359" s="16">
        <v>0</v>
      </c>
      <c r="F359" s="16">
        <v>0</v>
      </c>
      <c r="G359" s="16">
        <f t="shared" si="121"/>
        <v>82</v>
      </c>
      <c r="H359" s="16">
        <v>206</v>
      </c>
      <c r="I359" s="16">
        <v>713</v>
      </c>
      <c r="J359" s="15"/>
      <c r="K359" s="15"/>
      <c r="L359" s="16">
        <f t="shared" si="120"/>
        <v>6.4061879999999993</v>
      </c>
      <c r="N359" s="23" t="str">
        <f>'Olieforbrug, TJ'!M359</f>
        <v>August</v>
      </c>
    </row>
    <row r="360" spans="1:14" x14ac:dyDescent="0.25">
      <c r="A360" s="23" t="str">
        <f>'Olieforbrug, TJ'!A360</f>
        <v>September</v>
      </c>
      <c r="C360" s="16">
        <v>0</v>
      </c>
      <c r="D360" s="16">
        <v>785</v>
      </c>
      <c r="E360" s="16">
        <v>0</v>
      </c>
      <c r="F360" s="16">
        <v>0</v>
      </c>
      <c r="G360" s="16">
        <f t="shared" si="121"/>
        <v>-701</v>
      </c>
      <c r="H360" s="16">
        <v>80</v>
      </c>
      <c r="I360" s="16">
        <v>1414</v>
      </c>
      <c r="J360" s="15"/>
      <c r="K360" s="15"/>
      <c r="L360" s="16">
        <f t="shared" ref="L360" si="122">H360*0.71*43.8/1000</f>
        <v>2.4878399999999998</v>
      </c>
      <c r="N360" s="23" t="str">
        <f>'Olieforbrug, TJ'!M360</f>
        <v>September</v>
      </c>
    </row>
    <row r="361" spans="1:14" x14ac:dyDescent="0.25">
      <c r="A361" s="23" t="str">
        <f>'Olieforbrug, TJ'!A361</f>
        <v>Oktober</v>
      </c>
      <c r="C361" s="16">
        <v>0</v>
      </c>
      <c r="D361" s="16">
        <v>3</v>
      </c>
      <c r="E361" s="16">
        <v>0</v>
      </c>
      <c r="F361" s="16">
        <v>0</v>
      </c>
      <c r="G361" s="16">
        <f t="shared" si="121"/>
        <v>80</v>
      </c>
      <c r="H361" s="16">
        <v>83</v>
      </c>
      <c r="I361" s="16">
        <v>1334</v>
      </c>
      <c r="J361" s="15"/>
      <c r="K361" s="15"/>
      <c r="L361" s="16">
        <f t="shared" ref="L361" si="123">H361*0.71*43.8/1000</f>
        <v>2.581134</v>
      </c>
      <c r="N361" s="23" t="str">
        <f>'Olieforbrug, TJ'!M361</f>
        <v>October</v>
      </c>
    </row>
    <row r="362" spans="1:14" x14ac:dyDescent="0.25">
      <c r="A362" s="23" t="str">
        <f>'Olieforbrug, TJ'!A362</f>
        <v>November</v>
      </c>
      <c r="C362" s="16">
        <v>0</v>
      </c>
      <c r="D362" s="16">
        <v>53</v>
      </c>
      <c r="E362" s="16">
        <v>0</v>
      </c>
      <c r="F362" s="16">
        <v>0</v>
      </c>
      <c r="G362" s="16">
        <f t="shared" si="121"/>
        <v>112</v>
      </c>
      <c r="H362" s="16">
        <v>164</v>
      </c>
      <c r="I362" s="16">
        <v>1222</v>
      </c>
      <c r="J362" s="15"/>
      <c r="K362" s="15"/>
      <c r="L362" s="16">
        <f t="shared" ref="L362" si="124">H362*0.71*43.8/1000</f>
        <v>5.1000719999999991</v>
      </c>
      <c r="N362" s="23" t="str">
        <f>'Olieforbrug, TJ'!M362</f>
        <v>November</v>
      </c>
    </row>
    <row r="363" spans="1:14" ht="13" thickBot="1" x14ac:dyDescent="0.3">
      <c r="A363" s="41" t="str">
        <f>'Olieforbrug, TJ'!A363</f>
        <v>December</v>
      </c>
      <c r="C363" s="42">
        <v>0</v>
      </c>
      <c r="D363" s="42">
        <v>32</v>
      </c>
      <c r="E363" s="42">
        <v>0</v>
      </c>
      <c r="F363" s="42">
        <v>0</v>
      </c>
      <c r="G363" s="42">
        <f t="shared" si="121"/>
        <v>1</v>
      </c>
      <c r="H363" s="42">
        <v>32</v>
      </c>
      <c r="I363" s="42">
        <v>1221</v>
      </c>
      <c r="J363" s="2"/>
      <c r="K363" s="2"/>
      <c r="L363" s="54">
        <f t="shared" ref="L363" si="125">H363*0.71*43.8/1000</f>
        <v>0.9951359999999998</v>
      </c>
      <c r="N363" s="43" t="str">
        <f>'Olieforbrug, TJ'!M363</f>
        <v>December</v>
      </c>
    </row>
    <row r="364" spans="1:14" ht="13" x14ac:dyDescent="0.3">
      <c r="A364" s="37">
        <v>2019</v>
      </c>
      <c r="B364" s="15"/>
      <c r="C364" s="16"/>
      <c r="D364" s="16"/>
      <c r="E364" s="16"/>
      <c r="F364" s="16"/>
      <c r="G364" s="16"/>
      <c r="H364" s="16"/>
      <c r="I364" s="16"/>
      <c r="J364" s="15"/>
      <c r="K364" s="15"/>
      <c r="L364" s="14"/>
      <c r="M364" s="3"/>
      <c r="N364" s="37">
        <v>2019</v>
      </c>
    </row>
    <row r="365" spans="1:14" x14ac:dyDescent="0.25">
      <c r="A365" s="23" t="str">
        <f>'Olieforbrug, TJ'!A365</f>
        <v>Januar</v>
      </c>
      <c r="C365" s="16">
        <v>0</v>
      </c>
      <c r="D365" s="16">
        <v>30</v>
      </c>
      <c r="E365" s="16">
        <v>0</v>
      </c>
      <c r="F365" s="16">
        <v>0</v>
      </c>
      <c r="G365" s="16">
        <f>I363-I365</f>
        <v>75</v>
      </c>
      <c r="H365" s="16">
        <v>106</v>
      </c>
      <c r="I365" s="16">
        <v>1146</v>
      </c>
      <c r="J365" s="15"/>
      <c r="K365" s="15"/>
      <c r="L365" s="16">
        <f t="shared" ref="L365" si="126">H365*0.71*43.8/1000</f>
        <v>3.2963879999999994</v>
      </c>
      <c r="N365" s="23" t="str">
        <f>'Olieforbrug, TJ'!M365</f>
        <v>January</v>
      </c>
    </row>
    <row r="366" spans="1:14" x14ac:dyDescent="0.25">
      <c r="A366" s="23" t="str">
        <f>'Olieforbrug, TJ'!A366</f>
        <v>Februar</v>
      </c>
      <c r="C366" s="16">
        <v>0</v>
      </c>
      <c r="D366" s="16">
        <v>10</v>
      </c>
      <c r="E366" s="16">
        <v>0</v>
      </c>
      <c r="F366" s="16">
        <v>0</v>
      </c>
      <c r="G366" s="16">
        <f t="shared" ref="G366:G371" si="127">I365-I366</f>
        <v>4</v>
      </c>
      <c r="H366" s="16">
        <v>10</v>
      </c>
      <c r="I366" s="16">
        <v>1142</v>
      </c>
      <c r="J366" s="15"/>
      <c r="K366" s="15"/>
      <c r="L366" s="16">
        <f t="shared" ref="L366" si="128">H366*0.71*43.8/1000</f>
        <v>0.31097999999999998</v>
      </c>
      <c r="N366" s="23" t="str">
        <f>'Olieforbrug, TJ'!M366</f>
        <v>February</v>
      </c>
    </row>
    <row r="367" spans="1:14" x14ac:dyDescent="0.25">
      <c r="A367" s="23" t="str">
        <f>'Olieforbrug, TJ'!A367</f>
        <v>Marts</v>
      </c>
      <c r="C367" s="16">
        <v>0</v>
      </c>
      <c r="D367" s="16">
        <v>30</v>
      </c>
      <c r="E367" s="16">
        <v>0</v>
      </c>
      <c r="F367" s="16">
        <v>0</v>
      </c>
      <c r="G367" s="16">
        <f t="shared" si="127"/>
        <v>24</v>
      </c>
      <c r="H367" s="16">
        <v>52</v>
      </c>
      <c r="I367" s="16">
        <v>1118</v>
      </c>
      <c r="J367" s="15"/>
      <c r="K367" s="15"/>
      <c r="L367" s="16">
        <f t="shared" ref="L367" si="129">H367*0.71*43.8/1000</f>
        <v>1.6170960000000001</v>
      </c>
      <c r="N367" s="23" t="str">
        <f>'Olieforbrug, TJ'!M367</f>
        <v>March</v>
      </c>
    </row>
    <row r="368" spans="1:14" ht="12.65" customHeight="1" x14ac:dyDescent="0.25">
      <c r="A368" s="23" t="str">
        <f>'Olieforbrug, TJ'!A368</f>
        <v>April</v>
      </c>
      <c r="C368" s="16">
        <v>0</v>
      </c>
      <c r="D368" s="16">
        <v>64</v>
      </c>
      <c r="E368" s="16">
        <v>0</v>
      </c>
      <c r="F368" s="16">
        <v>0</v>
      </c>
      <c r="G368" s="16">
        <f t="shared" si="127"/>
        <v>274</v>
      </c>
      <c r="H368" s="16">
        <v>338</v>
      </c>
      <c r="I368" s="16">
        <v>844</v>
      </c>
      <c r="J368" s="15"/>
      <c r="K368" s="15"/>
      <c r="L368" s="16">
        <f t="shared" ref="L368" si="130">H368*0.71*43.8/1000</f>
        <v>10.511123999999999</v>
      </c>
      <c r="N368" s="23" t="str">
        <f>'Olieforbrug, TJ'!M368</f>
        <v>April</v>
      </c>
    </row>
    <row r="369" spans="1:14" ht="12.65" customHeight="1" x14ac:dyDescent="0.25">
      <c r="A369" s="23" t="str">
        <f>'Olieforbrug, TJ'!A369</f>
        <v>Maj</v>
      </c>
      <c r="C369" s="16">
        <v>0</v>
      </c>
      <c r="D369" s="16">
        <v>60</v>
      </c>
      <c r="E369" s="16">
        <v>0</v>
      </c>
      <c r="F369" s="16">
        <v>0</v>
      </c>
      <c r="G369" s="16">
        <f t="shared" si="127"/>
        <v>303</v>
      </c>
      <c r="H369" s="16">
        <v>360</v>
      </c>
      <c r="I369" s="16">
        <v>541</v>
      </c>
      <c r="J369" s="15"/>
      <c r="K369" s="15"/>
      <c r="L369" s="16">
        <f t="shared" ref="L369" si="131">H369*0.71*43.8/1000</f>
        <v>11.195279999999999</v>
      </c>
      <c r="N369" s="23" t="str">
        <f>'Olieforbrug, TJ'!M369</f>
        <v>May</v>
      </c>
    </row>
    <row r="370" spans="1:14" ht="12.65" customHeight="1" x14ac:dyDescent="0.25">
      <c r="A370" s="23" t="str">
        <f>'Olieforbrug, TJ'!A370</f>
        <v>Juni</v>
      </c>
      <c r="C370" s="16">
        <v>0</v>
      </c>
      <c r="D370" s="16">
        <v>1162</v>
      </c>
      <c r="E370" s="16">
        <v>0</v>
      </c>
      <c r="F370" s="16">
        <v>0</v>
      </c>
      <c r="G370" s="16">
        <f t="shared" si="127"/>
        <v>-828</v>
      </c>
      <c r="H370" s="16">
        <v>333</v>
      </c>
      <c r="I370" s="16">
        <v>1369</v>
      </c>
      <c r="J370" s="15"/>
      <c r="K370" s="15"/>
      <c r="L370" s="16">
        <f t="shared" ref="L370" si="132">H370*0.71*43.8/1000</f>
        <v>10.355633999999998</v>
      </c>
      <c r="N370" s="23" t="str">
        <f>'Olieforbrug, TJ'!M370</f>
        <v>June</v>
      </c>
    </row>
    <row r="371" spans="1:14" ht="12.65" customHeight="1" x14ac:dyDescent="0.25">
      <c r="A371" s="23" t="str">
        <f>'Olieforbrug, TJ'!A371</f>
        <v>Juli</v>
      </c>
      <c r="C371" s="16">
        <v>0</v>
      </c>
      <c r="D371" s="16">
        <v>36</v>
      </c>
      <c r="E371" s="16">
        <v>0</v>
      </c>
      <c r="F371" s="16">
        <v>0</v>
      </c>
      <c r="G371" s="16">
        <f t="shared" si="127"/>
        <v>220</v>
      </c>
      <c r="H371" s="16">
        <v>253</v>
      </c>
      <c r="I371" s="16">
        <v>1149</v>
      </c>
      <c r="J371" s="15"/>
      <c r="K371" s="15"/>
      <c r="L371" s="16">
        <f t="shared" ref="L371" si="133">H371*0.71*43.8/1000</f>
        <v>7.8677939999999991</v>
      </c>
      <c r="N371" s="23" t="str">
        <f>'Olieforbrug, TJ'!M371</f>
        <v>July</v>
      </c>
    </row>
    <row r="372" spans="1:14" ht="12" customHeight="1" x14ac:dyDescent="0.25">
      <c r="A372" s="23" t="str">
        <f>'Olieforbrug, TJ'!A372</f>
        <v>August</v>
      </c>
      <c r="C372" s="16">
        <v>0</v>
      </c>
      <c r="D372" s="16">
        <v>64</v>
      </c>
      <c r="E372" s="16">
        <v>0</v>
      </c>
      <c r="F372" s="16">
        <v>0</v>
      </c>
      <c r="G372" s="16">
        <f t="shared" ref="G372" si="134">I371-I372</f>
        <v>212</v>
      </c>
      <c r="H372" s="16">
        <v>275</v>
      </c>
      <c r="I372" s="16">
        <v>937</v>
      </c>
      <c r="J372" s="15"/>
      <c r="K372" s="15"/>
      <c r="L372" s="16">
        <f t="shared" ref="L372" si="135">H372*0.71*43.8/1000</f>
        <v>8.5519499999999997</v>
      </c>
      <c r="N372" s="23" t="str">
        <f>'Olieforbrug, TJ'!M372</f>
        <v>August</v>
      </c>
    </row>
    <row r="373" spans="1:14" ht="13.5" customHeight="1" x14ac:dyDescent="0.25">
      <c r="A373" s="23" t="str">
        <f>'Olieforbrug, TJ'!A373</f>
        <v>September</v>
      </c>
      <c r="C373" s="16">
        <v>0</v>
      </c>
      <c r="D373" s="16">
        <v>15</v>
      </c>
      <c r="E373" s="16">
        <v>0</v>
      </c>
      <c r="F373" s="16">
        <v>0</v>
      </c>
      <c r="G373" s="16">
        <f t="shared" ref="G373" si="136">I372-I373</f>
        <v>153</v>
      </c>
      <c r="H373" s="16">
        <v>167</v>
      </c>
      <c r="I373" s="16">
        <v>784</v>
      </c>
      <c r="J373" s="15"/>
      <c r="K373" s="15"/>
      <c r="L373" s="16">
        <f t="shared" ref="L373" si="137">H373*0.71*43.8/1000</f>
        <v>5.1933659999999993</v>
      </c>
      <c r="N373" s="23" t="str">
        <f>'Olieforbrug, TJ'!M373</f>
        <v>September</v>
      </c>
    </row>
    <row r="374" spans="1:14" ht="14.25" customHeight="1" x14ac:dyDescent="0.25">
      <c r="A374" s="23" t="str">
        <f>'Olieforbrug, TJ'!A374</f>
        <v>Oktober</v>
      </c>
      <c r="C374" s="16">
        <v>0</v>
      </c>
      <c r="D374" s="16">
        <v>0</v>
      </c>
      <c r="E374" s="16">
        <v>0</v>
      </c>
      <c r="F374" s="16">
        <v>0</v>
      </c>
      <c r="G374" s="16">
        <f t="shared" ref="G374" si="138">I373-I374</f>
        <v>137</v>
      </c>
      <c r="H374" s="16">
        <v>137</v>
      </c>
      <c r="I374" s="16">
        <v>647</v>
      </c>
      <c r="J374" s="15"/>
      <c r="K374" s="15"/>
      <c r="L374" s="16">
        <f t="shared" ref="L374" si="139">H374*0.71*43.8/1000</f>
        <v>4.2604259999999998</v>
      </c>
      <c r="N374" s="23" t="str">
        <f>'Olieforbrug, TJ'!M374</f>
        <v>October</v>
      </c>
    </row>
    <row r="375" spans="1:14" ht="14.25" customHeight="1" x14ac:dyDescent="0.25">
      <c r="A375" s="23" t="str">
        <f>'Olieforbrug, TJ'!A375</f>
        <v>November</v>
      </c>
      <c r="C375" s="16">
        <v>0</v>
      </c>
      <c r="D375" s="16">
        <v>17</v>
      </c>
      <c r="E375" s="16">
        <v>0</v>
      </c>
      <c r="F375" s="16">
        <v>0</v>
      </c>
      <c r="G375" s="16">
        <f t="shared" ref="G375" si="140">I374-I375</f>
        <v>97</v>
      </c>
      <c r="H375" s="16">
        <v>114</v>
      </c>
      <c r="I375" s="16">
        <v>550</v>
      </c>
      <c r="J375" s="15"/>
      <c r="K375" s="15"/>
      <c r="L375" s="16">
        <f t="shared" ref="L375" si="141">H375*0.71*43.8/1000</f>
        <v>3.5451719999999995</v>
      </c>
      <c r="N375" s="23" t="str">
        <f>'Olieforbrug, TJ'!M375</f>
        <v>November</v>
      </c>
    </row>
    <row r="376" spans="1:14" ht="13" thickBot="1" x14ac:dyDescent="0.3">
      <c r="A376" s="41" t="str">
        <f>'Olieforbrug, TJ'!A376</f>
        <v>December</v>
      </c>
      <c r="C376" s="42">
        <v>0</v>
      </c>
      <c r="D376" s="42">
        <v>23</v>
      </c>
      <c r="E376" s="42">
        <v>0</v>
      </c>
      <c r="F376" s="42">
        <v>0</v>
      </c>
      <c r="G376" s="42">
        <f t="shared" ref="G376" si="142">I375-I376</f>
        <v>67</v>
      </c>
      <c r="H376" s="42">
        <v>89</v>
      </c>
      <c r="I376" s="42">
        <v>483</v>
      </c>
      <c r="J376" s="2"/>
      <c r="K376" s="2"/>
      <c r="L376" s="54">
        <f t="shared" ref="L376" si="143">H376*0.71*43.8/1000</f>
        <v>2.7677219999999996</v>
      </c>
      <c r="N376" s="43" t="str">
        <f>'Olieforbrug, TJ'!M376</f>
        <v>December</v>
      </c>
    </row>
    <row r="377" spans="1:14" ht="13" x14ac:dyDescent="0.3">
      <c r="A377" s="37">
        <v>2020</v>
      </c>
      <c r="B377" s="15"/>
      <c r="C377" s="16"/>
      <c r="D377" s="16"/>
      <c r="E377" s="16"/>
      <c r="F377" s="16"/>
      <c r="G377" s="16"/>
      <c r="H377" s="16"/>
      <c r="I377" s="16"/>
      <c r="J377" s="15"/>
      <c r="K377" s="15"/>
      <c r="L377" s="14"/>
      <c r="M377" s="3"/>
      <c r="N377" s="37">
        <v>2020</v>
      </c>
    </row>
    <row r="378" spans="1:14" x14ac:dyDescent="0.25">
      <c r="A378" s="23" t="str">
        <f>'Olieforbrug, TJ'!A378</f>
        <v>Januar</v>
      </c>
      <c r="C378" s="16">
        <v>0</v>
      </c>
      <c r="D378" s="16">
        <v>59</v>
      </c>
      <c r="E378" s="16">
        <v>0</v>
      </c>
      <c r="F378" s="16">
        <v>0</v>
      </c>
      <c r="G378" s="16">
        <f>I376-I378</f>
        <v>47</v>
      </c>
      <c r="H378" s="16">
        <v>105</v>
      </c>
      <c r="I378" s="16">
        <v>436</v>
      </c>
      <c r="J378" s="15"/>
      <c r="K378" s="15"/>
      <c r="L378" s="16">
        <f t="shared" ref="L378" si="144">H378*0.71*43.8/1000</f>
        <v>3.2652899999999994</v>
      </c>
      <c r="N378" s="23" t="str">
        <f>'Olieforbrug, TJ'!M378</f>
        <v>January</v>
      </c>
    </row>
    <row r="379" spans="1:14" x14ac:dyDescent="0.25">
      <c r="A379" s="23" t="str">
        <f>'Olieforbrug, TJ'!A379</f>
        <v>Februar</v>
      </c>
      <c r="C379" s="16">
        <v>0</v>
      </c>
      <c r="D379" s="16">
        <v>31</v>
      </c>
      <c r="E379" s="16">
        <v>0</v>
      </c>
      <c r="F379" s="16">
        <v>0</v>
      </c>
      <c r="G379" s="65">
        <f t="shared" ref="G379:G384" si="145">I378-I379</f>
        <v>187</v>
      </c>
      <c r="H379" s="16">
        <v>218</v>
      </c>
      <c r="I379" s="16">
        <v>249</v>
      </c>
      <c r="J379" s="15"/>
      <c r="K379" s="15"/>
      <c r="L379" s="16">
        <f t="shared" ref="L379" si="146">H379*0.71*43.8/1000</f>
        <v>6.7793639999999993</v>
      </c>
      <c r="N379" s="23" t="str">
        <f>'Olieforbrug, TJ'!M379</f>
        <v>February</v>
      </c>
    </row>
    <row r="380" spans="1:14" ht="12" customHeight="1" x14ac:dyDescent="0.25">
      <c r="A380" s="23" t="str">
        <f>'Olieforbrug, TJ'!A380</f>
        <v>Marts</v>
      </c>
      <c r="C380" s="16">
        <v>0</v>
      </c>
      <c r="D380" s="16">
        <v>1229</v>
      </c>
      <c r="E380" s="16">
        <v>0</v>
      </c>
      <c r="F380" s="16">
        <v>0</v>
      </c>
      <c r="G380" s="65">
        <f t="shared" si="145"/>
        <v>-1183</v>
      </c>
      <c r="H380" s="16">
        <v>46</v>
      </c>
      <c r="I380" s="16">
        <v>1432</v>
      </c>
      <c r="J380" s="15"/>
      <c r="K380" s="15"/>
      <c r="L380" s="16">
        <f t="shared" ref="L380" si="147">H380*0.71*43.8/1000</f>
        <v>1.4305079999999999</v>
      </c>
      <c r="N380" s="23" t="str">
        <f>'Olieforbrug, TJ'!M380</f>
        <v>March</v>
      </c>
    </row>
    <row r="381" spans="1:14" ht="12" customHeight="1" x14ac:dyDescent="0.25">
      <c r="A381" s="23" t="str">
        <f>'Olieforbrug, TJ'!A381</f>
        <v>April</v>
      </c>
      <c r="C381" s="16">
        <v>0</v>
      </c>
      <c r="D381" s="16">
        <v>28</v>
      </c>
      <c r="E381" s="16">
        <v>0</v>
      </c>
      <c r="F381" s="16">
        <v>0</v>
      </c>
      <c r="G381" s="65">
        <f t="shared" si="145"/>
        <v>50</v>
      </c>
      <c r="H381" s="16">
        <v>76</v>
      </c>
      <c r="I381" s="16">
        <v>1382</v>
      </c>
      <c r="J381" s="15"/>
      <c r="K381" s="15"/>
      <c r="L381" s="16">
        <f t="shared" ref="L381" si="148">H381*0.71*43.8/1000</f>
        <v>2.3634479999999995</v>
      </c>
      <c r="N381" s="23" t="str">
        <f>'Olieforbrug, TJ'!M381</f>
        <v>April</v>
      </c>
    </row>
    <row r="382" spans="1:14" ht="12" customHeight="1" x14ac:dyDescent="0.25">
      <c r="A382" s="23" t="str">
        <f>'Olieforbrug, TJ'!A382</f>
        <v>Maj</v>
      </c>
      <c r="C382" s="16">
        <v>0</v>
      </c>
      <c r="D382" s="16">
        <v>29</v>
      </c>
      <c r="E382" s="16">
        <v>0</v>
      </c>
      <c r="F382" s="16">
        <v>0</v>
      </c>
      <c r="G382" s="65">
        <f t="shared" si="145"/>
        <v>122</v>
      </c>
      <c r="H382" s="16">
        <v>150</v>
      </c>
      <c r="I382" s="16">
        <v>1260</v>
      </c>
      <c r="J382" s="15"/>
      <c r="K382" s="15"/>
      <c r="L382" s="16">
        <f t="shared" ref="L382" si="149">H382*0.71*43.8/1000</f>
        <v>4.6646999999999998</v>
      </c>
      <c r="N382" s="23" t="str">
        <f>'Olieforbrug, TJ'!M382</f>
        <v>May</v>
      </c>
    </row>
    <row r="383" spans="1:14" ht="14.25" customHeight="1" x14ac:dyDescent="0.25">
      <c r="A383" s="23" t="str">
        <f>'Olieforbrug, TJ'!A383</f>
        <v>Juni</v>
      </c>
      <c r="C383" s="16">
        <v>0</v>
      </c>
      <c r="D383" s="16">
        <v>30</v>
      </c>
      <c r="E383" s="16">
        <v>0</v>
      </c>
      <c r="F383" s="16">
        <v>0</v>
      </c>
      <c r="G383" s="65">
        <f t="shared" si="145"/>
        <v>360</v>
      </c>
      <c r="H383" s="16">
        <v>388</v>
      </c>
      <c r="I383" s="16">
        <v>900</v>
      </c>
      <c r="J383" s="15"/>
      <c r="K383" s="15"/>
      <c r="L383" s="16">
        <f t="shared" ref="L383" si="150">H383*0.71*43.8/1000</f>
        <v>12.066023999999997</v>
      </c>
      <c r="N383" s="23" t="str">
        <f>'Olieforbrug, TJ'!M383</f>
        <v>June</v>
      </c>
    </row>
    <row r="384" spans="1:14" ht="14.25" customHeight="1" x14ac:dyDescent="0.25">
      <c r="A384" s="23" t="str">
        <f>'Olieforbrug, TJ'!A384</f>
        <v>Juli</v>
      </c>
      <c r="C384" s="16">
        <v>0</v>
      </c>
      <c r="D384" s="16">
        <v>66</v>
      </c>
      <c r="E384" s="16">
        <v>0</v>
      </c>
      <c r="F384" s="16">
        <v>0</v>
      </c>
      <c r="G384" s="65">
        <f t="shared" si="145"/>
        <v>228</v>
      </c>
      <c r="H384" s="16">
        <v>293</v>
      </c>
      <c r="I384" s="16">
        <v>672</v>
      </c>
      <c r="J384" s="15"/>
      <c r="K384" s="15"/>
      <c r="L384" s="16">
        <f t="shared" ref="L384:L385" si="151">H384*0.71*43.8/1000</f>
        <v>9.1117139999999992</v>
      </c>
      <c r="N384" s="23" t="str">
        <f>'Olieforbrug, TJ'!M384</f>
        <v>July</v>
      </c>
    </row>
    <row r="385" spans="1:14" x14ac:dyDescent="0.25">
      <c r="A385" s="23" t="str">
        <f>'Olieforbrug, TJ'!A385</f>
        <v>August</v>
      </c>
      <c r="C385" s="16">
        <v>0</v>
      </c>
      <c r="D385" s="16">
        <v>0</v>
      </c>
      <c r="E385" s="16">
        <v>0</v>
      </c>
      <c r="F385" s="16">
        <v>0</v>
      </c>
      <c r="G385" s="65">
        <f t="shared" ref="G385" si="152">I384-I385</f>
        <v>214</v>
      </c>
      <c r="H385" s="16">
        <v>214</v>
      </c>
      <c r="I385" s="16">
        <v>458</v>
      </c>
      <c r="L385" s="16">
        <f t="shared" si="151"/>
        <v>6.6549719999999999</v>
      </c>
      <c r="N385" s="23" t="str">
        <f>'Olieforbrug, TJ'!M385</f>
        <v>August</v>
      </c>
    </row>
    <row r="386" spans="1:14" x14ac:dyDescent="0.25">
      <c r="A386" s="23" t="str">
        <f>'Olieforbrug, TJ'!A386</f>
        <v>September</v>
      </c>
      <c r="C386" s="16">
        <v>0</v>
      </c>
      <c r="D386" s="16">
        <v>496</v>
      </c>
      <c r="E386" s="16">
        <v>0</v>
      </c>
      <c r="F386" s="16">
        <v>0</v>
      </c>
      <c r="G386" s="65">
        <f t="shared" ref="G386" si="153">I385-I386</f>
        <v>-291</v>
      </c>
      <c r="H386" s="16">
        <v>203</v>
      </c>
      <c r="I386" s="16">
        <v>749</v>
      </c>
      <c r="L386" s="16">
        <f t="shared" ref="L386" si="154">H386*0.71*43.8/1000</f>
        <v>6.3128939999999991</v>
      </c>
      <c r="N386" s="23" t="str">
        <f>'Olieforbrug, TJ'!M386</f>
        <v>September</v>
      </c>
    </row>
    <row r="387" spans="1:14" x14ac:dyDescent="0.25">
      <c r="A387" s="23" t="str">
        <f>'Olieforbrug, TJ'!A387</f>
        <v>Oktober</v>
      </c>
      <c r="C387" s="16">
        <v>0</v>
      </c>
      <c r="D387" s="16">
        <v>14</v>
      </c>
      <c r="E387" s="16">
        <v>0</v>
      </c>
      <c r="F387" s="16">
        <v>0</v>
      </c>
      <c r="G387" s="65">
        <f t="shared" ref="G387" si="155">I386-I387</f>
        <v>83</v>
      </c>
      <c r="H387" s="16">
        <v>97</v>
      </c>
      <c r="I387" s="16">
        <v>666</v>
      </c>
      <c r="L387" s="16">
        <f t="shared" ref="L387" si="156">H387*0.71*43.8/1000</f>
        <v>3.0165059999999992</v>
      </c>
      <c r="N387" s="23" t="str">
        <f>'Olieforbrug, TJ'!M387</f>
        <v>October</v>
      </c>
    </row>
    <row r="388" spans="1:14" x14ac:dyDescent="0.25">
      <c r="A388" s="23" t="str">
        <f>'Olieforbrug, TJ'!A388</f>
        <v>November</v>
      </c>
      <c r="C388" s="16">
        <v>0</v>
      </c>
      <c r="D388" s="16">
        <v>29</v>
      </c>
      <c r="E388" s="16">
        <v>0</v>
      </c>
      <c r="F388" s="16">
        <v>0</v>
      </c>
      <c r="G388" s="65">
        <f t="shared" ref="G388" si="157">I387-I388</f>
        <v>130</v>
      </c>
      <c r="H388" s="16">
        <v>159</v>
      </c>
      <c r="I388" s="16">
        <v>536</v>
      </c>
      <c r="L388" s="16">
        <f t="shared" ref="L388:L389" si="158">H388*0.71*43.8/1000</f>
        <v>4.9445819999999996</v>
      </c>
      <c r="N388" s="23" t="str">
        <f>'Olieforbrug, TJ'!M388</f>
        <v>November</v>
      </c>
    </row>
    <row r="389" spans="1:14" ht="13" thickBot="1" x14ac:dyDescent="0.3">
      <c r="A389" s="41" t="str">
        <f>'Olieforbrug, TJ'!A389</f>
        <v>December</v>
      </c>
      <c r="C389" s="42">
        <v>0</v>
      </c>
      <c r="D389" s="42">
        <v>0</v>
      </c>
      <c r="E389" s="42">
        <v>0</v>
      </c>
      <c r="F389" s="42">
        <v>0</v>
      </c>
      <c r="G389" s="42">
        <f t="shared" ref="G389" si="159">I388-I389</f>
        <v>42</v>
      </c>
      <c r="H389" s="42">
        <v>42</v>
      </c>
      <c r="I389" s="42">
        <v>494</v>
      </c>
      <c r="J389" s="2"/>
      <c r="K389" s="2"/>
      <c r="L389" s="54">
        <f t="shared" si="158"/>
        <v>1.3061160000000001</v>
      </c>
      <c r="N389" s="43" t="str">
        <f>'Olieforbrug, TJ'!M389</f>
        <v>December</v>
      </c>
    </row>
    <row r="390" spans="1:14" ht="13" x14ac:dyDescent="0.3">
      <c r="A390" s="37">
        <f>'Olieforbrug, TJ'!A390</f>
        <v>2021</v>
      </c>
      <c r="B390" s="15"/>
      <c r="C390" s="16"/>
      <c r="D390" s="16"/>
      <c r="E390" s="16"/>
      <c r="F390" s="16"/>
      <c r="G390" s="16"/>
      <c r="H390" s="16"/>
      <c r="I390" s="16"/>
      <c r="J390" s="15"/>
      <c r="K390" s="15"/>
      <c r="L390" s="14"/>
      <c r="M390" s="3"/>
      <c r="N390" s="37">
        <f>'Olieforbrug, TJ'!M390</f>
        <v>2021</v>
      </c>
    </row>
    <row r="391" spans="1:14" ht="13" customHeight="1" x14ac:dyDescent="0.25">
      <c r="A391" s="23" t="str">
        <f>'Olieforbrug, TJ'!A391</f>
        <v>Januar</v>
      </c>
      <c r="C391" s="16">
        <v>0</v>
      </c>
      <c r="D391" s="16">
        <v>0</v>
      </c>
      <c r="E391" s="16">
        <v>0</v>
      </c>
      <c r="F391" s="16">
        <v>0</v>
      </c>
      <c r="G391" s="16">
        <f>I389-I391</f>
        <v>139</v>
      </c>
      <c r="H391" s="16">
        <v>138</v>
      </c>
      <c r="I391" s="16">
        <v>355</v>
      </c>
      <c r="J391" s="15"/>
      <c r="K391" s="15"/>
      <c r="L391" s="16">
        <f t="shared" ref="L391" si="160">H391*0.71*43.8/1000</f>
        <v>4.291523999999999</v>
      </c>
      <c r="N391" s="23" t="str">
        <f>'Olieforbrug, TJ'!M391</f>
        <v>January</v>
      </c>
    </row>
    <row r="392" spans="1:14" ht="13" customHeight="1" x14ac:dyDescent="0.25">
      <c r="A392" s="23" t="str">
        <f>'Olieforbrug, TJ'!A392</f>
        <v>Februar</v>
      </c>
      <c r="C392" s="16">
        <v>0</v>
      </c>
      <c r="D392" s="16">
        <v>30</v>
      </c>
      <c r="E392" s="16">
        <v>0</v>
      </c>
      <c r="F392" s="16">
        <v>0</v>
      </c>
      <c r="G392" s="16">
        <f t="shared" ref="G392:G397" si="161">I391-I392</f>
        <v>355</v>
      </c>
      <c r="H392" s="16">
        <v>378</v>
      </c>
      <c r="I392" s="16">
        <v>0</v>
      </c>
      <c r="J392" s="15"/>
      <c r="K392" s="15"/>
      <c r="L392" s="16">
        <f t="shared" ref="L392" si="162">H392*0.71*43.8/1000</f>
        <v>11.755044</v>
      </c>
      <c r="N392" s="23" t="str">
        <f>'Olieforbrug, TJ'!M392</f>
        <v>February</v>
      </c>
    </row>
    <row r="393" spans="1:14" ht="13" customHeight="1" x14ac:dyDescent="0.25">
      <c r="A393" s="23" t="str">
        <f>'Olieforbrug, TJ'!A393</f>
        <v>Marts</v>
      </c>
      <c r="C393" s="16">
        <v>0</v>
      </c>
      <c r="D393" s="16">
        <v>16</v>
      </c>
      <c r="E393" s="16">
        <v>0</v>
      </c>
      <c r="F393" s="16">
        <v>0</v>
      </c>
      <c r="G393" s="16">
        <f t="shared" si="161"/>
        <v>0</v>
      </c>
      <c r="H393" s="16">
        <v>16</v>
      </c>
      <c r="I393" s="16">
        <v>0</v>
      </c>
      <c r="J393" s="15"/>
      <c r="K393" s="15"/>
      <c r="L393" s="16">
        <f t="shared" ref="L393" si="163">H393*0.71*43.8/1000</f>
        <v>0.4975679999999999</v>
      </c>
      <c r="N393" s="23" t="str">
        <f>'Olieforbrug, TJ'!M393</f>
        <v>March</v>
      </c>
    </row>
    <row r="394" spans="1:14" x14ac:dyDescent="0.25">
      <c r="A394" s="23" t="str">
        <f>'Olieforbrug, TJ'!A394</f>
        <v>April</v>
      </c>
      <c r="C394" s="16">
        <v>0</v>
      </c>
      <c r="D394" s="16">
        <v>61</v>
      </c>
      <c r="E394" s="16">
        <v>0</v>
      </c>
      <c r="F394" s="16">
        <v>0</v>
      </c>
      <c r="G394" s="16">
        <f t="shared" si="161"/>
        <v>0</v>
      </c>
      <c r="H394" s="16">
        <v>61</v>
      </c>
      <c r="I394" s="16">
        <v>0</v>
      </c>
      <c r="J394" s="15"/>
      <c r="K394" s="15"/>
      <c r="L394" s="16">
        <f t="shared" ref="L394" si="164">H394*0.71*43.8/1000</f>
        <v>1.8969779999999996</v>
      </c>
      <c r="N394" s="23" t="str">
        <f>'Olieforbrug, TJ'!M394</f>
        <v>April</v>
      </c>
    </row>
    <row r="395" spans="1:14" x14ac:dyDescent="0.25">
      <c r="A395" s="23" t="str">
        <f>'Olieforbrug, TJ'!A395</f>
        <v>Maj</v>
      </c>
      <c r="C395" s="16">
        <v>0</v>
      </c>
      <c r="D395" s="16">
        <v>61</v>
      </c>
      <c r="E395" s="16">
        <v>0</v>
      </c>
      <c r="F395" s="16">
        <v>0</v>
      </c>
      <c r="G395" s="16">
        <f t="shared" si="161"/>
        <v>0</v>
      </c>
      <c r="H395" s="16">
        <v>61</v>
      </c>
      <c r="I395" s="16">
        <v>0</v>
      </c>
      <c r="J395" s="15"/>
      <c r="K395" s="15"/>
      <c r="L395" s="16">
        <f t="shared" ref="L395" si="165">H395*0.71*43.8/1000</f>
        <v>1.8969779999999996</v>
      </c>
      <c r="N395" s="23" t="str">
        <f>'Olieforbrug, TJ'!M395</f>
        <v>May</v>
      </c>
    </row>
    <row r="396" spans="1:14" x14ac:dyDescent="0.25">
      <c r="A396" s="23" t="str">
        <f>'Olieforbrug, TJ'!A396</f>
        <v>Juni</v>
      </c>
      <c r="C396" s="16">
        <v>0</v>
      </c>
      <c r="D396" s="16">
        <v>69</v>
      </c>
      <c r="E396" s="16">
        <v>0</v>
      </c>
      <c r="F396" s="16">
        <v>0</v>
      </c>
      <c r="G396" s="16">
        <f t="shared" si="161"/>
        <v>0</v>
      </c>
      <c r="H396" s="16">
        <v>69</v>
      </c>
      <c r="I396" s="16">
        <v>0</v>
      </c>
      <c r="J396" s="15"/>
      <c r="K396" s="15"/>
      <c r="L396" s="16">
        <f t="shared" ref="L396" si="166">H396*0.71*43.8/1000</f>
        <v>2.1457619999999995</v>
      </c>
      <c r="N396" s="23" t="str">
        <f>'Olieforbrug, TJ'!M396</f>
        <v>June</v>
      </c>
    </row>
    <row r="397" spans="1:14" x14ac:dyDescent="0.25">
      <c r="A397" s="23" t="str">
        <f>'Olieforbrug, TJ'!A397</f>
        <v>Juli</v>
      </c>
      <c r="C397" s="16">
        <v>0</v>
      </c>
      <c r="D397" s="16">
        <v>48</v>
      </c>
      <c r="E397" s="16">
        <v>0</v>
      </c>
      <c r="F397" s="16">
        <v>0</v>
      </c>
      <c r="G397" s="16">
        <f t="shared" si="161"/>
        <v>0</v>
      </c>
      <c r="H397" s="16">
        <v>48</v>
      </c>
      <c r="I397" s="16">
        <v>0</v>
      </c>
      <c r="J397" s="15"/>
      <c r="K397" s="15"/>
      <c r="L397" s="16">
        <f t="shared" ref="L397" si="167">H397*0.71*43.8/1000</f>
        <v>1.4927039999999998</v>
      </c>
      <c r="N397" s="23" t="str">
        <f>'Olieforbrug, TJ'!M397</f>
        <v>July</v>
      </c>
    </row>
    <row r="398" spans="1:14" x14ac:dyDescent="0.25">
      <c r="A398" s="23" t="str">
        <f>'Olieforbrug, TJ'!A398</f>
        <v>August</v>
      </c>
      <c r="C398" s="16">
        <v>0</v>
      </c>
      <c r="D398" s="16">
        <v>14</v>
      </c>
      <c r="E398" s="16">
        <v>0</v>
      </c>
      <c r="F398" s="16">
        <v>0</v>
      </c>
      <c r="G398" s="16">
        <f t="shared" ref="G398" si="168">I397-I398</f>
        <v>0</v>
      </c>
      <c r="H398" s="16">
        <v>14</v>
      </c>
      <c r="I398" s="16">
        <v>0</v>
      </c>
      <c r="J398" s="15"/>
      <c r="K398" s="15"/>
      <c r="L398" s="16">
        <f t="shared" ref="L398" si="169">H398*0.71*43.8/1000</f>
        <v>0.43537199999999998</v>
      </c>
      <c r="N398" s="23" t="str">
        <f>'Olieforbrug, TJ'!M398</f>
        <v>August</v>
      </c>
    </row>
  </sheetData>
  <phoneticPr fontId="2" type="noConversion"/>
  <pageMargins left="0.75" right="0.75" top="1" bottom="1" header="0.5" footer="0.5"/>
  <headerFooter alignWithMargins="0"/>
  <ignoredErrors>
    <ignoredError sqref="C89:L99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>
    <tabColor theme="6" tint="0.59999389629810485"/>
  </sheetPr>
  <dimension ref="A1:P398"/>
  <sheetViews>
    <sheetView zoomScale="80" zoomScaleNormal="80" workbookViewId="0">
      <pane xSplit="2" ySplit="5" topLeftCell="C6" activePane="bottomRight" state="frozen"/>
      <selection activeCell="K17" sqref="K17:K20"/>
      <selection pane="topRight" activeCell="K17" sqref="K17:K20"/>
      <selection pane="bottomLeft" activeCell="K17" sqref="K17:K20"/>
      <selection pane="bottomRight" activeCell="S51" sqref="S51"/>
    </sheetView>
  </sheetViews>
  <sheetFormatPr defaultRowHeight="12.5" x14ac:dyDescent="0.25"/>
  <cols>
    <col min="1" max="1" width="20.7265625" customWidth="1"/>
    <col min="2" max="2" width="9.7265625" customWidth="1"/>
    <col min="3" max="3" width="15.26953125" style="3" customWidth="1"/>
    <col min="4" max="5" width="12.26953125" style="3" customWidth="1"/>
    <col min="6" max="6" width="14.81640625" style="3" bestFit="1" customWidth="1"/>
    <col min="7" max="7" width="14" style="3" customWidth="1"/>
    <col min="8" max="8" width="20.7265625" style="3" customWidth="1"/>
    <col min="9" max="9" width="20.26953125" style="3" customWidth="1"/>
    <col min="10" max="10" width="5" customWidth="1"/>
    <col min="11" max="11" width="3.453125" customWidth="1"/>
    <col min="12" max="12" width="17.81640625" bestFit="1" customWidth="1"/>
    <col min="14" max="14" width="20.7265625" customWidth="1"/>
    <col min="15" max="15" width="9.7265625" customWidth="1"/>
    <col min="16" max="16" width="9.7265625" bestFit="1" customWidth="1"/>
  </cols>
  <sheetData>
    <row r="1" spans="1:15" x14ac:dyDescent="0.25">
      <c r="A1" s="1" t="s">
        <v>10</v>
      </c>
      <c r="B1" s="1"/>
      <c r="C1" t="s">
        <v>150</v>
      </c>
      <c r="D1"/>
      <c r="E1"/>
      <c r="F1"/>
      <c r="G1"/>
      <c r="H1"/>
      <c r="I1"/>
      <c r="M1" s="4"/>
      <c r="N1" s="27" t="s">
        <v>71</v>
      </c>
      <c r="O1" s="27"/>
    </row>
    <row r="2" spans="1:15" x14ac:dyDescent="0.25">
      <c r="A2" s="1" t="s">
        <v>1</v>
      </c>
      <c r="B2" s="1"/>
      <c r="C2" t="s">
        <v>149</v>
      </c>
      <c r="D2"/>
      <c r="E2"/>
      <c r="F2"/>
      <c r="G2"/>
      <c r="H2"/>
      <c r="I2"/>
      <c r="N2" s="27" t="s">
        <v>70</v>
      </c>
      <c r="O2" s="27"/>
    </row>
    <row r="4" spans="1:15" ht="13" thickBot="1" x14ac:dyDescent="0.3">
      <c r="A4" s="5"/>
      <c r="C4" s="30" t="s">
        <v>8</v>
      </c>
      <c r="D4" s="30" t="s">
        <v>2</v>
      </c>
      <c r="E4" s="30" t="s">
        <v>3</v>
      </c>
      <c r="F4" s="30" t="s">
        <v>4</v>
      </c>
      <c r="G4" s="30" t="s">
        <v>5</v>
      </c>
      <c r="H4" s="30" t="s">
        <v>6</v>
      </c>
      <c r="I4" s="30" t="s">
        <v>7</v>
      </c>
      <c r="J4" s="23"/>
      <c r="K4" s="23"/>
      <c r="L4" s="31" t="s">
        <v>30</v>
      </c>
      <c r="N4" s="5"/>
    </row>
    <row r="5" spans="1:15" ht="13" thickBot="1" x14ac:dyDescent="0.3">
      <c r="A5" s="18"/>
      <c r="C5" s="28" t="s">
        <v>32</v>
      </c>
      <c r="D5" s="28" t="s">
        <v>33</v>
      </c>
      <c r="E5" s="28" t="s">
        <v>34</v>
      </c>
      <c r="F5" s="29" t="s">
        <v>35</v>
      </c>
      <c r="G5" s="28" t="s">
        <v>36</v>
      </c>
      <c r="H5" s="29" t="s">
        <v>68</v>
      </c>
      <c r="I5" s="28" t="s">
        <v>38</v>
      </c>
      <c r="J5" s="23"/>
      <c r="K5" s="23"/>
      <c r="L5" s="31" t="s">
        <v>68</v>
      </c>
      <c r="N5" s="18"/>
    </row>
    <row r="6" spans="1:15" ht="13" x14ac:dyDescent="0.3">
      <c r="A6" s="21"/>
      <c r="C6" s="10"/>
      <c r="D6" s="10"/>
      <c r="E6" s="10"/>
      <c r="F6" s="10"/>
      <c r="G6" s="10"/>
      <c r="H6" s="10"/>
      <c r="I6" s="10"/>
    </row>
    <row r="7" spans="1:15" ht="13" x14ac:dyDescent="0.3">
      <c r="A7" s="22">
        <v>2005</v>
      </c>
      <c r="C7" s="3">
        <v>3838662</v>
      </c>
      <c r="D7" s="3">
        <v>2506336</v>
      </c>
      <c r="E7" s="3">
        <v>1152906</v>
      </c>
      <c r="F7" s="3">
        <v>324239</v>
      </c>
      <c r="G7" s="3">
        <v>-352513</v>
      </c>
      <c r="H7" s="3">
        <v>4594678</v>
      </c>
      <c r="I7" s="3">
        <v>1047939</v>
      </c>
      <c r="J7" s="3"/>
      <c r="K7" s="3"/>
      <c r="L7" s="3">
        <v>166930.03068</v>
      </c>
      <c r="N7" s="22">
        <v>2005</v>
      </c>
      <c r="O7" s="3"/>
    </row>
    <row r="8" spans="1:15" ht="13" x14ac:dyDescent="0.3">
      <c r="A8" s="22">
        <v>2006</v>
      </c>
      <c r="C8" s="3">
        <v>3878709</v>
      </c>
      <c r="D8" s="3">
        <v>2870686.6</v>
      </c>
      <c r="E8" s="3">
        <v>1991523</v>
      </c>
      <c r="F8" s="3">
        <v>301913</v>
      </c>
      <c r="G8" s="3">
        <v>134718</v>
      </c>
      <c r="H8" s="3">
        <v>4645201</v>
      </c>
      <c r="I8" s="3">
        <v>913221</v>
      </c>
      <c r="J8" s="3"/>
      <c r="K8" s="3"/>
      <c r="L8" s="3">
        <v>166614.069468</v>
      </c>
      <c r="N8" s="22">
        <v>2006</v>
      </c>
      <c r="O8" s="3"/>
    </row>
    <row r="9" spans="1:15" ht="13" x14ac:dyDescent="0.3">
      <c r="A9" s="22">
        <v>2007</v>
      </c>
      <c r="C9" s="3">
        <v>3807206</v>
      </c>
      <c r="D9" s="3">
        <v>2530442</v>
      </c>
      <c r="E9" s="3">
        <v>1386909</v>
      </c>
      <c r="F9" s="3">
        <v>254395</v>
      </c>
      <c r="G9" s="3">
        <v>34313</v>
      </c>
      <c r="H9" s="3">
        <v>4728585</v>
      </c>
      <c r="I9" s="3">
        <v>878908</v>
      </c>
      <c r="J9" s="3"/>
      <c r="K9" s="3"/>
      <c r="L9" s="3">
        <v>169604.88678</v>
      </c>
      <c r="N9" s="22">
        <v>2007</v>
      </c>
      <c r="O9" s="3"/>
    </row>
    <row r="10" spans="1:15" ht="13" x14ac:dyDescent="0.3">
      <c r="A10" s="22">
        <v>2008</v>
      </c>
      <c r="C10" s="3">
        <v>3688522</v>
      </c>
      <c r="D10" s="3">
        <v>3118042</v>
      </c>
      <c r="E10" s="3">
        <v>1207350</v>
      </c>
      <c r="F10" s="3">
        <v>312748</v>
      </c>
      <c r="G10" s="3">
        <v>-435689</v>
      </c>
      <c r="H10" s="3">
        <v>4768243</v>
      </c>
      <c r="I10" s="3">
        <v>1314597</v>
      </c>
      <c r="J10" s="3"/>
      <c r="K10" s="3"/>
      <c r="L10" s="3">
        <v>171027.339924</v>
      </c>
      <c r="N10" s="22">
        <v>2008</v>
      </c>
      <c r="O10" s="3"/>
    </row>
    <row r="11" spans="1:15" ht="13" x14ac:dyDescent="0.3">
      <c r="A11" s="22">
        <v>2009</v>
      </c>
      <c r="C11" s="3">
        <v>3938644</v>
      </c>
      <c r="D11" s="3">
        <v>2463762</v>
      </c>
      <c r="E11" s="3">
        <v>1405173</v>
      </c>
      <c r="F11" s="3">
        <v>290876</v>
      </c>
      <c r="G11" s="3">
        <v>-146112</v>
      </c>
      <c r="H11" s="3">
        <v>4593518</v>
      </c>
      <c r="I11" s="3">
        <v>1460709</v>
      </c>
      <c r="J11" s="3"/>
      <c r="K11" s="3"/>
      <c r="L11" s="3">
        <v>164760.30362400002</v>
      </c>
      <c r="N11" s="22">
        <v>2009</v>
      </c>
      <c r="O11" s="3"/>
    </row>
    <row r="12" spans="1:15" ht="13" x14ac:dyDescent="0.3">
      <c r="A12" s="22">
        <v>2010</v>
      </c>
      <c r="C12" s="3">
        <v>3605735</v>
      </c>
      <c r="D12" s="3">
        <v>2642384</v>
      </c>
      <c r="E12" s="3">
        <v>1217783</v>
      </c>
      <c r="F12" s="3">
        <v>320428</v>
      </c>
      <c r="G12" s="3">
        <v>-7105</v>
      </c>
      <c r="H12" s="3">
        <v>4680403</v>
      </c>
      <c r="I12" s="3">
        <v>1467814</v>
      </c>
      <c r="J12" s="3"/>
      <c r="K12" s="3"/>
      <c r="L12" s="3">
        <v>167876.694804</v>
      </c>
      <c r="N12" s="22">
        <v>2010</v>
      </c>
      <c r="O12" s="3"/>
    </row>
    <row r="13" spans="1:15" ht="13" x14ac:dyDescent="0.3">
      <c r="A13" s="22">
        <v>2011</v>
      </c>
      <c r="C13" s="3">
        <v>3401875</v>
      </c>
      <c r="D13" s="3">
        <v>2711426</v>
      </c>
      <c r="E13" s="3">
        <v>1481810</v>
      </c>
      <c r="F13" s="3">
        <v>290857</v>
      </c>
      <c r="G13" s="3">
        <v>249588</v>
      </c>
      <c r="H13" s="3">
        <v>4579339</v>
      </c>
      <c r="I13" s="3">
        <v>1218226</v>
      </c>
      <c r="J13" s="3"/>
      <c r="K13" s="3"/>
      <c r="L13" s="3">
        <v>164251.731252</v>
      </c>
      <c r="N13" s="22">
        <v>2011</v>
      </c>
      <c r="O13" s="3"/>
    </row>
    <row r="14" spans="1:15" ht="13" x14ac:dyDescent="0.3">
      <c r="A14" s="22">
        <v>2012</v>
      </c>
      <c r="C14" s="3">
        <v>4060451</v>
      </c>
      <c r="D14" s="3">
        <v>2343404</v>
      </c>
      <c r="E14" s="3">
        <v>1762721</v>
      </c>
      <c r="F14" s="3">
        <v>290828</v>
      </c>
      <c r="G14" s="3">
        <v>43368</v>
      </c>
      <c r="H14" s="3">
        <v>4417061</v>
      </c>
      <c r="I14" s="3">
        <v>1174858</v>
      </c>
      <c r="J14" s="3"/>
      <c r="K14" s="3"/>
      <c r="L14" s="3">
        <v>158431.14394799998</v>
      </c>
      <c r="N14" s="22">
        <v>2012</v>
      </c>
      <c r="O14" s="3"/>
    </row>
    <row r="15" spans="1:15" ht="13" x14ac:dyDescent="0.3">
      <c r="A15" s="22">
        <v>2013</v>
      </c>
      <c r="C15" s="3">
        <v>3807643</v>
      </c>
      <c r="D15" s="3">
        <v>3023665</v>
      </c>
      <c r="E15" s="3">
        <v>1996696</v>
      </c>
      <c r="F15" s="3">
        <v>312780</v>
      </c>
      <c r="G15" s="3">
        <v>-194470</v>
      </c>
      <c r="H15" s="3">
        <v>4379192</v>
      </c>
      <c r="I15" s="3">
        <v>1369328</v>
      </c>
      <c r="J15" s="3"/>
      <c r="K15" s="22"/>
      <c r="L15" s="3">
        <v>157072.858656</v>
      </c>
      <c r="M15" s="3"/>
      <c r="N15" s="22">
        <v>2013</v>
      </c>
      <c r="O15" s="3"/>
    </row>
    <row r="16" spans="1:15" ht="13" x14ac:dyDescent="0.3">
      <c r="A16" s="22">
        <v>2014</v>
      </c>
      <c r="C16" s="3">
        <f t="shared" ref="C16:H16" si="0">SUM(C89:C92)</f>
        <v>3613341</v>
      </c>
      <c r="D16" s="3">
        <f t="shared" si="0"/>
        <v>3276298</v>
      </c>
      <c r="E16" s="3">
        <f t="shared" si="0"/>
        <v>1989328</v>
      </c>
      <c r="F16" s="3">
        <f t="shared" si="0"/>
        <v>324911</v>
      </c>
      <c r="G16" s="3">
        <f t="shared" si="0"/>
        <v>-324359</v>
      </c>
      <c r="H16" s="3">
        <f t="shared" si="0"/>
        <v>4329818</v>
      </c>
      <c r="I16" s="3">
        <f>I92</f>
        <v>1693687</v>
      </c>
      <c r="J16" s="3"/>
      <c r="K16" s="22"/>
      <c r="L16" s="3">
        <f t="shared" ref="L16" si="1">SUM(L89:L92)</f>
        <v>155301.91202400002</v>
      </c>
      <c r="M16" s="3"/>
      <c r="N16" s="22">
        <v>2014</v>
      </c>
      <c r="O16" s="3"/>
    </row>
    <row r="17" spans="1:15" ht="13" x14ac:dyDescent="0.3">
      <c r="A17" s="22">
        <v>2015</v>
      </c>
      <c r="C17" s="3">
        <f t="shared" ref="C17:G17" si="2">SUM(C94:C97)</f>
        <v>3867983</v>
      </c>
      <c r="D17" s="3">
        <f t="shared" si="2"/>
        <v>4567962</v>
      </c>
      <c r="E17" s="3">
        <f t="shared" si="2"/>
        <v>3062567</v>
      </c>
      <c r="F17" s="3">
        <f t="shared" si="2"/>
        <v>476970</v>
      </c>
      <c r="G17" s="3">
        <f t="shared" si="2"/>
        <v>-504762</v>
      </c>
      <c r="H17" s="3">
        <f>SUM(H94:H97)</f>
        <v>4466315</v>
      </c>
      <c r="I17" s="3">
        <f>I97</f>
        <v>2198449</v>
      </c>
      <c r="J17" s="3"/>
      <c r="K17" s="3"/>
      <c r="L17" s="3">
        <f>SUM(L94:L97)</f>
        <v>160197.78642000002</v>
      </c>
      <c r="M17" s="3"/>
      <c r="N17" s="22">
        <v>2015</v>
      </c>
      <c r="O17" s="3"/>
    </row>
    <row r="18" spans="1:15" ht="13" x14ac:dyDescent="0.3">
      <c r="A18" s="22">
        <v>2016</v>
      </c>
      <c r="C18" s="3">
        <f>SUM(C99:C102)</f>
        <v>3680577</v>
      </c>
      <c r="D18" s="3">
        <f t="shared" ref="D18:L18" si="3">SUM(D99:D102)</f>
        <v>4521231</v>
      </c>
      <c r="E18" s="3">
        <f t="shared" si="3"/>
        <v>3352610</v>
      </c>
      <c r="F18" s="3">
        <f t="shared" si="3"/>
        <v>489535</v>
      </c>
      <c r="G18" s="3">
        <f t="shared" si="3"/>
        <v>23562</v>
      </c>
      <c r="H18" s="3">
        <f t="shared" si="3"/>
        <v>4487770</v>
      </c>
      <c r="I18" s="3">
        <f>I102</f>
        <v>2174887</v>
      </c>
      <c r="J18" s="3"/>
      <c r="K18" s="3"/>
      <c r="L18" s="3">
        <f t="shared" si="3"/>
        <v>160967.33436000001</v>
      </c>
      <c r="M18" s="3"/>
      <c r="N18" s="22">
        <v>2016</v>
      </c>
    </row>
    <row r="19" spans="1:15" ht="13" x14ac:dyDescent="0.3">
      <c r="A19" s="22">
        <v>2017</v>
      </c>
      <c r="C19" s="3">
        <f>SUM(C104:C107)</f>
        <v>4081948</v>
      </c>
      <c r="D19" s="3">
        <f t="shared" ref="D19:H19" si="4">SUM(D104:D107)</f>
        <v>3308077</v>
      </c>
      <c r="E19" s="3">
        <f t="shared" si="4"/>
        <v>2802786</v>
      </c>
      <c r="F19" s="3">
        <f t="shared" si="4"/>
        <v>429337</v>
      </c>
      <c r="G19" s="3">
        <f t="shared" si="4"/>
        <v>376778</v>
      </c>
      <c r="H19" s="3">
        <f t="shared" si="4"/>
        <v>4567350</v>
      </c>
      <c r="I19" s="3">
        <f>I107</f>
        <v>1798109</v>
      </c>
      <c r="J19" s="3"/>
      <c r="K19" s="65"/>
      <c r="L19" s="3">
        <f>SUM(L104:L107)</f>
        <v>163821.70980000001</v>
      </c>
      <c r="M19" s="57"/>
      <c r="N19" s="22">
        <v>2017</v>
      </c>
    </row>
    <row r="20" spans="1:15" ht="13" x14ac:dyDescent="0.3">
      <c r="A20" s="22">
        <v>2018</v>
      </c>
      <c r="C20" s="3">
        <f>SUM(C109:C112)</f>
        <v>3899366</v>
      </c>
      <c r="D20" s="3">
        <f t="shared" ref="D20:H20" si="5">SUM(D109:D112)</f>
        <v>2842319</v>
      </c>
      <c r="E20" s="3">
        <f t="shared" si="5"/>
        <v>2024089</v>
      </c>
      <c r="F20" s="3">
        <f t="shared" si="5"/>
        <v>433977</v>
      </c>
      <c r="G20" s="3">
        <f t="shared" si="5"/>
        <v>219820</v>
      </c>
      <c r="H20" s="3">
        <f t="shared" si="5"/>
        <v>4684144</v>
      </c>
      <c r="I20" s="3">
        <f>I112</f>
        <v>1578289</v>
      </c>
      <c r="J20" s="3"/>
      <c r="L20" s="3">
        <f t="shared" ref="L20" si="6">SUM(L109:L112)</f>
        <v>168010.876992</v>
      </c>
      <c r="M20" s="57"/>
      <c r="N20" s="22">
        <v>2018</v>
      </c>
    </row>
    <row r="21" spans="1:15" ht="13" x14ac:dyDescent="0.3">
      <c r="A21" s="22">
        <v>2019</v>
      </c>
      <c r="C21" s="3">
        <f>SUM(C114:C117)</f>
        <v>4203689</v>
      </c>
      <c r="D21" s="3">
        <f t="shared" ref="D21:H21" si="7">SUM(D114:D117)</f>
        <v>3323495</v>
      </c>
      <c r="E21" s="3">
        <f t="shared" si="7"/>
        <v>2339767</v>
      </c>
      <c r="F21" s="3">
        <f t="shared" si="7"/>
        <v>405192</v>
      </c>
      <c r="G21" s="3">
        <f t="shared" si="7"/>
        <v>-325483</v>
      </c>
      <c r="H21" s="3">
        <f t="shared" si="7"/>
        <v>4763536</v>
      </c>
      <c r="I21" s="3">
        <f>SUM(I117)</f>
        <v>1903772</v>
      </c>
      <c r="J21" s="3"/>
      <c r="L21" s="3">
        <f t="shared" ref="L21" si="8">SUM(L114:L117)</f>
        <v>170858.50924799999</v>
      </c>
      <c r="M21" s="57"/>
      <c r="N21" s="22">
        <v>2019</v>
      </c>
    </row>
    <row r="22" spans="1:15" ht="13" x14ac:dyDescent="0.3">
      <c r="A22" s="22">
        <v>2020</v>
      </c>
      <c r="C22" s="3">
        <f>SUM(C119:C122)</f>
        <v>4047879</v>
      </c>
      <c r="D22" s="3">
        <f t="shared" ref="D22:H22" si="9">SUM(D119:D122)</f>
        <v>2792671</v>
      </c>
      <c r="E22" s="3">
        <f t="shared" si="9"/>
        <v>2036762</v>
      </c>
      <c r="F22" s="3">
        <f t="shared" si="9"/>
        <v>402003</v>
      </c>
      <c r="G22" s="3">
        <f t="shared" si="9"/>
        <v>-278698</v>
      </c>
      <c r="H22" s="3">
        <f t="shared" si="9"/>
        <v>4253227</v>
      </c>
      <c r="I22" s="3">
        <f>SUM(I122)</f>
        <v>2182470</v>
      </c>
      <c r="J22" s="3"/>
      <c r="L22" s="3">
        <f t="shared" ref="L22" si="10">SUM(L119:L122)</f>
        <v>152554.74603600003</v>
      </c>
      <c r="M22" s="57"/>
      <c r="N22" s="22">
        <v>2020</v>
      </c>
    </row>
    <row r="23" spans="1:15" x14ac:dyDescent="0.25">
      <c r="A23" s="23"/>
      <c r="J23" s="3"/>
      <c r="K23" s="3"/>
      <c r="L23" s="3"/>
      <c r="M23" s="3"/>
    </row>
    <row r="24" spans="1:15" ht="13" x14ac:dyDescent="0.3">
      <c r="A24" s="22" t="str">
        <f>'Olieforbrug, TJ'!A24</f>
        <v>Januar - august</v>
      </c>
      <c r="J24" s="3"/>
      <c r="K24" s="3"/>
      <c r="L24" s="3"/>
      <c r="M24" s="3"/>
      <c r="N24" s="22" t="str">
        <f>'Olieforbrug, TJ'!M24</f>
        <v>January -August</v>
      </c>
    </row>
    <row r="25" spans="1:15" ht="13" x14ac:dyDescent="0.3">
      <c r="A25" s="22">
        <f>'Olieforbrug, TJ'!A25</f>
        <v>2005</v>
      </c>
      <c r="C25" s="3">
        <f>SUM(C183:C190)</f>
        <v>2550235</v>
      </c>
      <c r="D25" s="3">
        <f t="shared" ref="D25:H25" si="11">SUM(D183:D190)</f>
        <v>1654050</v>
      </c>
      <c r="E25" s="3">
        <f t="shared" si="11"/>
        <v>625606</v>
      </c>
      <c r="F25" s="3">
        <f t="shared" si="11"/>
        <v>195830</v>
      </c>
      <c r="G25" s="3">
        <f t="shared" si="11"/>
        <v>-423833</v>
      </c>
      <c r="H25" s="3">
        <f t="shared" si="11"/>
        <v>3005567</v>
      </c>
      <c r="I25" s="3">
        <f>SUM(I190)</f>
        <v>1119259</v>
      </c>
      <c r="J25" s="3"/>
      <c r="K25" s="3"/>
      <c r="L25" s="3">
        <f t="shared" ref="L25" si="12">SUM(L183:L190)</f>
        <v>107803.67715599999</v>
      </c>
      <c r="M25" s="3"/>
      <c r="N25" s="22">
        <f>'Olieforbrug, TJ'!M25</f>
        <v>2005</v>
      </c>
    </row>
    <row r="26" spans="1:15" ht="13" x14ac:dyDescent="0.3">
      <c r="A26" s="22">
        <f>'Olieforbrug, TJ'!A26</f>
        <v>2006</v>
      </c>
      <c r="C26" s="3">
        <f>SUM(C196:C203)</f>
        <v>2516735</v>
      </c>
      <c r="D26" s="3">
        <f t="shared" ref="D26:H26" si="13">SUM(D196:D203)</f>
        <v>2027298</v>
      </c>
      <c r="E26" s="3">
        <f t="shared" si="13"/>
        <v>1115054</v>
      </c>
      <c r="F26" s="3">
        <f t="shared" si="13"/>
        <v>208797</v>
      </c>
      <c r="G26" s="3">
        <f t="shared" si="13"/>
        <v>-131655</v>
      </c>
      <c r="H26" s="3">
        <f t="shared" si="13"/>
        <v>3099707</v>
      </c>
      <c r="I26" s="3">
        <f>SUM(I203)</f>
        <v>1179594</v>
      </c>
      <c r="J26" s="3"/>
      <c r="K26" s="3"/>
      <c r="L26" s="3">
        <f t="shared" ref="L26" si="14">SUM(L196:L203)</f>
        <v>111180.29067599999</v>
      </c>
      <c r="M26" s="3"/>
      <c r="N26" s="22">
        <f>'Olieforbrug, TJ'!M26</f>
        <v>2006</v>
      </c>
    </row>
    <row r="27" spans="1:15" ht="13" x14ac:dyDescent="0.3">
      <c r="A27" s="22">
        <f>'Olieforbrug, TJ'!A27</f>
        <v>2007</v>
      </c>
      <c r="C27" s="3">
        <f>SUM(C209:C216)</f>
        <v>2395263</v>
      </c>
      <c r="D27" s="3">
        <f t="shared" ref="D27:H27" si="15">SUM(D209:D216)</f>
        <v>1746680</v>
      </c>
      <c r="E27" s="3">
        <f t="shared" si="15"/>
        <v>730150</v>
      </c>
      <c r="F27" s="3">
        <f t="shared" si="15"/>
        <v>175613</v>
      </c>
      <c r="G27" s="3">
        <f t="shared" si="15"/>
        <v>-139151</v>
      </c>
      <c r="H27" s="3">
        <f t="shared" si="15"/>
        <v>3092700</v>
      </c>
      <c r="I27" s="3">
        <f>SUM(I216)</f>
        <v>1052372</v>
      </c>
      <c r="J27" s="3"/>
      <c r="K27" s="3"/>
      <c r="L27" s="3">
        <f t="shared" ref="L27" si="16">SUM(L209:L216)</f>
        <v>110928.9636</v>
      </c>
      <c r="M27" s="3"/>
      <c r="N27" s="22">
        <f>'Olieforbrug, TJ'!M27</f>
        <v>2007</v>
      </c>
    </row>
    <row r="28" spans="1:15" ht="13" x14ac:dyDescent="0.3">
      <c r="A28" s="22">
        <f>'Olieforbrug, TJ'!A28</f>
        <v>2008</v>
      </c>
      <c r="C28" s="3">
        <f>SUM(C222:C229)</f>
        <v>2298867</v>
      </c>
      <c r="D28" s="3">
        <f t="shared" ref="D28:H28" si="17">SUM(D222:D229)</f>
        <v>1816564</v>
      </c>
      <c r="E28" s="3">
        <f t="shared" si="17"/>
        <v>677053</v>
      </c>
      <c r="F28" s="3">
        <f t="shared" si="17"/>
        <v>209800</v>
      </c>
      <c r="G28" s="3">
        <f t="shared" si="17"/>
        <v>-94574</v>
      </c>
      <c r="H28" s="3">
        <f t="shared" si="17"/>
        <v>3129097</v>
      </c>
      <c r="I28" s="3">
        <f>SUM(I229)</f>
        <v>973482</v>
      </c>
      <c r="J28" s="3"/>
      <c r="K28" s="3"/>
      <c r="L28" s="3">
        <f t="shared" ref="L28" si="18">SUM(L222:L229)</f>
        <v>112234.45119599999</v>
      </c>
      <c r="M28" s="3"/>
      <c r="N28" s="22">
        <f>'Olieforbrug, TJ'!M28</f>
        <v>2008</v>
      </c>
    </row>
    <row r="29" spans="1:15" ht="13" x14ac:dyDescent="0.3">
      <c r="A29" s="22">
        <f>'Olieforbrug, TJ'!A29</f>
        <v>2009</v>
      </c>
      <c r="C29" s="3">
        <f>SUM(C235:C242)</f>
        <v>2746239</v>
      </c>
      <c r="D29" s="3">
        <f t="shared" ref="D29:H29" si="19">SUM(D235:D242)</f>
        <v>1712619</v>
      </c>
      <c r="E29" s="3">
        <f t="shared" si="19"/>
        <v>1009775</v>
      </c>
      <c r="F29" s="3">
        <f t="shared" si="19"/>
        <v>192832</v>
      </c>
      <c r="G29" s="3">
        <f t="shared" si="19"/>
        <v>-264675</v>
      </c>
      <c r="H29" s="3">
        <f t="shared" si="19"/>
        <v>3035481</v>
      </c>
      <c r="I29" s="3">
        <f>SUM(I242)</f>
        <v>1579272</v>
      </c>
      <c r="J29" s="3"/>
      <c r="K29" s="3"/>
      <c r="L29" s="3">
        <f t="shared" ref="L29" si="20">SUM(L235:L242)</f>
        <v>108876.63250800001</v>
      </c>
      <c r="M29" s="3"/>
      <c r="N29" s="22">
        <f>'Olieforbrug, TJ'!M29</f>
        <v>2009</v>
      </c>
    </row>
    <row r="30" spans="1:15" ht="13" x14ac:dyDescent="0.3">
      <c r="A30" s="22">
        <f>'Olieforbrug, TJ'!A30</f>
        <v>2010</v>
      </c>
      <c r="C30" s="3">
        <f>SUM(C248:C255)</f>
        <v>2621701</v>
      </c>
      <c r="D30" s="3">
        <f t="shared" ref="D30:H30" si="21">SUM(D248:D255)</f>
        <v>1633730</v>
      </c>
      <c r="E30" s="3">
        <f t="shared" si="21"/>
        <v>781437</v>
      </c>
      <c r="F30" s="3">
        <f t="shared" si="21"/>
        <v>225817</v>
      </c>
      <c r="G30" s="3">
        <f t="shared" si="21"/>
        <v>-158554</v>
      </c>
      <c r="H30" s="3">
        <f t="shared" si="21"/>
        <v>3029777</v>
      </c>
      <c r="I30" s="3">
        <f>SUM(I255)</f>
        <v>1619263</v>
      </c>
      <c r="J30" s="3"/>
      <c r="K30" s="3"/>
      <c r="L30" s="3">
        <f t="shared" ref="L30" si="22">SUM(L248:L255)</f>
        <v>108672.04143599998</v>
      </c>
      <c r="M30" s="3"/>
      <c r="N30" s="22">
        <f>'Olieforbrug, TJ'!M30</f>
        <v>2010</v>
      </c>
    </row>
    <row r="31" spans="1:15" ht="13" x14ac:dyDescent="0.3">
      <c r="A31" s="22">
        <f>'Olieforbrug, TJ'!A31</f>
        <v>2011</v>
      </c>
      <c r="C31" s="3">
        <f>SUM(C261:C268)</f>
        <v>2371171</v>
      </c>
      <c r="D31" s="3">
        <f t="shared" ref="D31:H31" si="23">SUM(D261:D268)</f>
        <v>1722267</v>
      </c>
      <c r="E31" s="3">
        <f t="shared" si="23"/>
        <v>1132106</v>
      </c>
      <c r="F31" s="3">
        <f t="shared" si="23"/>
        <v>188654</v>
      </c>
      <c r="G31" s="3">
        <f t="shared" si="23"/>
        <v>269087</v>
      </c>
      <c r="H31" s="3">
        <f t="shared" si="23"/>
        <v>3007582</v>
      </c>
      <c r="I31" s="3">
        <f>SUM(I268)</f>
        <v>1198727</v>
      </c>
      <c r="J31" s="3"/>
      <c r="K31" s="3"/>
      <c r="L31" s="3">
        <f t="shared" ref="L31" si="24">SUM(L261:L268)</f>
        <v>107875.95117600002</v>
      </c>
      <c r="M31" s="3"/>
      <c r="N31" s="22">
        <f>'Olieforbrug, TJ'!M31</f>
        <v>2011</v>
      </c>
    </row>
    <row r="32" spans="1:15" ht="13" x14ac:dyDescent="0.3">
      <c r="A32" s="22">
        <f>'Olieforbrug, TJ'!A32</f>
        <v>2012</v>
      </c>
      <c r="C32" s="3">
        <f>SUM(C274:C281)</f>
        <v>2624779</v>
      </c>
      <c r="D32" s="3">
        <f t="shared" ref="D32:H32" si="25">SUM(D274:D281)</f>
        <v>1492001</v>
      </c>
      <c r="E32" s="3">
        <f t="shared" si="25"/>
        <v>1062111</v>
      </c>
      <c r="F32" s="3">
        <f t="shared" si="25"/>
        <v>205916</v>
      </c>
      <c r="G32" s="3">
        <f t="shared" si="25"/>
        <v>56158</v>
      </c>
      <c r="H32" s="3">
        <f t="shared" si="25"/>
        <v>2914888</v>
      </c>
      <c r="I32" s="3">
        <f>SUM(I281)</f>
        <v>1162068</v>
      </c>
      <c r="J32" s="3"/>
      <c r="K32" s="3"/>
      <c r="L32" s="3">
        <f t="shared" ref="L32" si="26">SUM(L274:L281)</f>
        <v>104551.20278400001</v>
      </c>
      <c r="M32" s="3"/>
      <c r="N32" s="22">
        <f>'Olieforbrug, TJ'!M32</f>
        <v>2012</v>
      </c>
    </row>
    <row r="33" spans="1:14" ht="13" x14ac:dyDescent="0.3">
      <c r="A33" s="22">
        <f>'Olieforbrug, TJ'!A33</f>
        <v>2013</v>
      </c>
      <c r="C33" s="3">
        <f>SUM(C287:C294)</f>
        <v>2501379</v>
      </c>
      <c r="D33" s="3">
        <f t="shared" ref="D33:H33" si="27">SUM(D287:D294)</f>
        <v>1942916</v>
      </c>
      <c r="E33" s="3">
        <f t="shared" si="27"/>
        <v>1244563</v>
      </c>
      <c r="F33" s="3">
        <f t="shared" si="27"/>
        <v>211798</v>
      </c>
      <c r="G33" s="3">
        <f t="shared" si="27"/>
        <v>-93368</v>
      </c>
      <c r="H33" s="3">
        <f t="shared" si="27"/>
        <v>2929414</v>
      </c>
      <c r="I33" s="3">
        <f>SUM(I294)</f>
        <v>1268226</v>
      </c>
      <c r="J33" s="3"/>
      <c r="K33" s="3"/>
      <c r="L33" s="3">
        <f t="shared" ref="L33" si="28">SUM(L287:L294)</f>
        <v>105072.22135200002</v>
      </c>
      <c r="M33" s="3"/>
      <c r="N33" s="22">
        <f>'Olieforbrug, TJ'!M33</f>
        <v>2013</v>
      </c>
    </row>
    <row r="34" spans="1:14" ht="13" x14ac:dyDescent="0.3">
      <c r="A34" s="22">
        <f>'Olieforbrug, TJ'!A34</f>
        <v>2014</v>
      </c>
      <c r="C34" s="3">
        <f>SUM(C300:C307)</f>
        <v>2421630</v>
      </c>
      <c r="D34" s="3">
        <f t="shared" ref="D34:H34" si="29">SUM(D300:D307)</f>
        <v>1912229</v>
      </c>
      <c r="E34" s="3">
        <f t="shared" si="29"/>
        <v>1224841</v>
      </c>
      <c r="F34" s="3">
        <f t="shared" si="29"/>
        <v>220495</v>
      </c>
      <c r="G34" s="3">
        <f t="shared" si="29"/>
        <v>-92817</v>
      </c>
      <c r="H34" s="3">
        <f t="shared" si="29"/>
        <v>2821896</v>
      </c>
      <c r="I34" s="3">
        <f>SUM(I307)</f>
        <v>1462145</v>
      </c>
      <c r="J34" s="3"/>
      <c r="K34" s="3"/>
      <c r="L34" s="3">
        <f t="shared" ref="L34" si="30">SUM(L300:L307)</f>
        <v>101215.76572800001</v>
      </c>
      <c r="M34" s="3"/>
      <c r="N34" s="22">
        <f>'Olieforbrug, TJ'!M34</f>
        <v>2014</v>
      </c>
    </row>
    <row r="35" spans="1:14" ht="13" x14ac:dyDescent="0.3">
      <c r="A35" s="22">
        <f>'Olieforbrug, TJ'!A35</f>
        <v>2015</v>
      </c>
      <c r="C35" s="3">
        <f>SUM(C313:C320)</f>
        <v>2676570</v>
      </c>
      <c r="D35" s="3">
        <f t="shared" ref="D35:H35" si="31">SUM(D313:D320)</f>
        <v>3066814</v>
      </c>
      <c r="E35" s="3">
        <f t="shared" si="31"/>
        <v>2057844</v>
      </c>
      <c r="F35" s="3">
        <f t="shared" si="31"/>
        <v>312090</v>
      </c>
      <c r="G35" s="3">
        <f t="shared" si="31"/>
        <v>-453176</v>
      </c>
      <c r="H35" s="3">
        <f t="shared" si="31"/>
        <v>2976460</v>
      </c>
      <c r="I35" s="3">
        <f>SUM(I320)</f>
        <v>2146863</v>
      </c>
      <c r="J35" s="3"/>
      <c r="K35" s="3"/>
      <c r="L35" s="3">
        <f t="shared" ref="L35" si="32">SUM(L313:L320)</f>
        <v>106759.66728000001</v>
      </c>
      <c r="M35" s="3"/>
      <c r="N35" s="22">
        <f>'Olieforbrug, TJ'!M35</f>
        <v>2015</v>
      </c>
    </row>
    <row r="36" spans="1:14" ht="13" x14ac:dyDescent="0.3">
      <c r="A36" s="22">
        <f>'Olieforbrug, TJ'!A36</f>
        <v>2016</v>
      </c>
      <c r="C36" s="3">
        <f>SUM(C326:C333)</f>
        <v>2326388</v>
      </c>
      <c r="D36" s="3">
        <f t="shared" ref="D36:H36" si="33">SUM(D326:D333)</f>
        <v>3035324</v>
      </c>
      <c r="E36" s="3">
        <f t="shared" si="33"/>
        <v>2038812</v>
      </c>
      <c r="F36" s="3">
        <f t="shared" si="33"/>
        <v>333153</v>
      </c>
      <c r="G36" s="3">
        <f t="shared" si="33"/>
        <v>-93559</v>
      </c>
      <c r="H36" s="3">
        <f t="shared" si="33"/>
        <v>2962910</v>
      </c>
      <c r="I36" s="3">
        <f>SUM(I333)</f>
        <v>2292008</v>
      </c>
      <c r="J36" s="3"/>
      <c r="K36" s="3"/>
      <c r="L36" s="3">
        <f t="shared" ref="L36" si="34">SUM(L326:L333)</f>
        <v>106273.65587999999</v>
      </c>
      <c r="M36" s="3"/>
      <c r="N36" s="22">
        <f>'Olieforbrug, TJ'!M36</f>
        <v>2016</v>
      </c>
    </row>
    <row r="37" spans="1:14" ht="13" x14ac:dyDescent="0.3">
      <c r="A37" s="22">
        <f>'Olieforbrug, TJ'!A37</f>
        <v>2017</v>
      </c>
      <c r="C37" s="3">
        <f>SUM(C339:C346)</f>
        <v>2923985</v>
      </c>
      <c r="D37" s="3">
        <f t="shared" ref="D37:H37" si="35">SUM(D339:D346)</f>
        <v>2103539</v>
      </c>
      <c r="E37" s="3">
        <f t="shared" si="35"/>
        <v>1910986</v>
      </c>
      <c r="F37" s="3">
        <f t="shared" si="35"/>
        <v>282318</v>
      </c>
      <c r="G37" s="3">
        <f t="shared" si="35"/>
        <v>144481</v>
      </c>
      <c r="H37" s="3">
        <f t="shared" si="35"/>
        <v>3007505</v>
      </c>
      <c r="I37" s="3">
        <f>SUM(I346)</f>
        <v>2030406</v>
      </c>
      <c r="J37" s="3"/>
      <c r="K37" s="3"/>
      <c r="L37" s="3">
        <f t="shared" ref="L37" si="36">SUM(L339:L346)</f>
        <v>107873.18934000001</v>
      </c>
      <c r="M37" s="3"/>
      <c r="N37" s="22">
        <f>'Olieforbrug, TJ'!M37</f>
        <v>2017</v>
      </c>
    </row>
    <row r="38" spans="1:14" ht="13" x14ac:dyDescent="0.3">
      <c r="A38" s="22">
        <f>'Olieforbrug, TJ'!A38</f>
        <v>2018</v>
      </c>
      <c r="C38" s="3">
        <f>SUM(C352:C359)</f>
        <v>2622995</v>
      </c>
      <c r="D38" s="3">
        <f t="shared" ref="D38:H38" si="37">SUM(D352:D359)</f>
        <v>1889820</v>
      </c>
      <c r="E38" s="3">
        <f t="shared" si="37"/>
        <v>1397501</v>
      </c>
      <c r="F38" s="3">
        <f t="shared" si="37"/>
        <v>291879</v>
      </c>
      <c r="G38" s="3">
        <f t="shared" si="37"/>
        <v>95151</v>
      </c>
      <c r="H38" s="3">
        <f t="shared" si="37"/>
        <v>3096610</v>
      </c>
      <c r="I38" s="3">
        <f>SUM(I359)</f>
        <v>1702958</v>
      </c>
      <c r="J38" s="3"/>
      <c r="K38" s="3"/>
      <c r="L38" s="3">
        <f t="shared" ref="L38" si="38">SUM(L352:L359)</f>
        <v>111069.20748</v>
      </c>
      <c r="M38" s="3"/>
      <c r="N38" s="22">
        <f>'Olieforbrug, TJ'!M38</f>
        <v>2018</v>
      </c>
    </row>
    <row r="39" spans="1:14" ht="13" x14ac:dyDescent="0.3">
      <c r="A39" s="22">
        <f>'Olieforbrug, TJ'!A39</f>
        <v>2019</v>
      </c>
      <c r="C39" s="3">
        <f>SUM(C365:C372)</f>
        <v>2864046</v>
      </c>
      <c r="D39" s="3">
        <f t="shared" ref="D39:H39" si="39">SUM(D365:D372)</f>
        <v>2139050</v>
      </c>
      <c r="E39" s="3">
        <f t="shared" si="39"/>
        <v>1416576</v>
      </c>
      <c r="F39" s="3">
        <f t="shared" si="39"/>
        <v>280316</v>
      </c>
      <c r="G39" s="3">
        <f t="shared" si="39"/>
        <v>-333783</v>
      </c>
      <c r="H39" s="3">
        <f t="shared" si="39"/>
        <v>3230412</v>
      </c>
      <c r="I39" s="3">
        <f>SUM(I372)</f>
        <v>1912072</v>
      </c>
      <c r="J39" s="3"/>
      <c r="K39" s="3"/>
      <c r="L39" s="3">
        <f t="shared" ref="L39" si="40">SUM(L365:L372)</f>
        <v>115868.41761600002</v>
      </c>
      <c r="M39" s="3"/>
      <c r="N39" s="22">
        <f>'Olieforbrug, TJ'!M39</f>
        <v>2019</v>
      </c>
    </row>
    <row r="40" spans="1:14" ht="13" x14ac:dyDescent="0.3">
      <c r="A40" s="22">
        <f>'Olieforbrug, TJ'!A40</f>
        <v>2020</v>
      </c>
      <c r="C40" s="3">
        <f>SUM(C378:C385)</f>
        <v>2881281</v>
      </c>
      <c r="D40" s="3">
        <f t="shared" ref="D40:H40" si="41">SUM(D378:D385)</f>
        <v>1794755</v>
      </c>
      <c r="E40" s="3">
        <f t="shared" si="41"/>
        <v>1234848</v>
      </c>
      <c r="F40" s="3">
        <f t="shared" si="41"/>
        <v>287189</v>
      </c>
      <c r="G40" s="3">
        <f t="shared" si="41"/>
        <v>-369899</v>
      </c>
      <c r="H40" s="3">
        <f t="shared" si="41"/>
        <v>2818609</v>
      </c>
      <c r="I40" s="3">
        <f>SUM(I385)</f>
        <v>2273671</v>
      </c>
      <c r="J40" s="3"/>
      <c r="K40" s="3"/>
      <c r="L40" s="3">
        <f t="shared" ref="L40" si="42">SUM(L378:L385)</f>
        <v>101097.867612</v>
      </c>
      <c r="M40" s="3"/>
      <c r="N40" s="22">
        <f>'Olieforbrug, TJ'!M40</f>
        <v>2020</v>
      </c>
    </row>
    <row r="41" spans="1:14" ht="13" x14ac:dyDescent="0.3">
      <c r="A41" s="22">
        <f>'Olieforbrug, TJ'!A41</f>
        <v>2021</v>
      </c>
      <c r="C41" s="3">
        <f>SUM(C391:C398)</f>
        <v>2890541</v>
      </c>
      <c r="D41" s="3">
        <f t="shared" ref="D41:H41" si="43">SUM(D391:D398)</f>
        <v>1364238</v>
      </c>
      <c r="E41" s="3">
        <f t="shared" si="43"/>
        <v>1362854</v>
      </c>
      <c r="F41" s="3">
        <f t="shared" si="43"/>
        <v>282397</v>
      </c>
      <c r="G41" s="3">
        <f t="shared" si="43"/>
        <v>197466</v>
      </c>
      <c r="H41" s="3">
        <f t="shared" si="43"/>
        <v>2872433</v>
      </c>
      <c r="I41" s="3">
        <f>SUM(I398)</f>
        <v>1985004</v>
      </c>
      <c r="J41" s="3"/>
      <c r="K41" s="3"/>
      <c r="L41" s="3">
        <f t="shared" ref="L41" si="44">SUM(L391:L398)</f>
        <v>103028.42684400002</v>
      </c>
      <c r="M41" s="3"/>
      <c r="N41" s="22">
        <f>'Olieforbrug, TJ'!M41</f>
        <v>2021</v>
      </c>
    </row>
    <row r="42" spans="1:14" ht="13" x14ac:dyDescent="0.3">
      <c r="A42" s="22"/>
      <c r="J42" s="3"/>
      <c r="K42" s="3"/>
      <c r="L42" s="84"/>
      <c r="M42" s="3"/>
      <c r="N42" s="22"/>
    </row>
    <row r="43" spans="1:14" ht="13.5" thickBot="1" x14ac:dyDescent="0.35">
      <c r="A43" s="2"/>
      <c r="C43" s="25"/>
      <c r="D43" s="25"/>
      <c r="E43" s="25"/>
      <c r="F43" s="25"/>
      <c r="G43" s="25"/>
      <c r="H43" s="25"/>
      <c r="I43" s="25"/>
      <c r="L43" s="25"/>
      <c r="N43" s="2"/>
    </row>
    <row r="44" spans="1:14" x14ac:dyDescent="0.25">
      <c r="A44" s="23" t="s">
        <v>40</v>
      </c>
      <c r="C44" s="3">
        <v>1000017</v>
      </c>
      <c r="D44" s="3">
        <v>471980</v>
      </c>
      <c r="E44" s="3">
        <v>169043</v>
      </c>
      <c r="F44" s="3">
        <v>74697</v>
      </c>
      <c r="G44" s="3">
        <v>-25690</v>
      </c>
      <c r="H44" s="3">
        <v>1188557</v>
      </c>
      <c r="I44" s="3">
        <v>721116</v>
      </c>
      <c r="L44" s="3">
        <v>42631.162475999998</v>
      </c>
      <c r="N44" s="26" t="s">
        <v>61</v>
      </c>
    </row>
    <row r="45" spans="1:14" x14ac:dyDescent="0.25">
      <c r="A45" s="23" t="s">
        <v>41</v>
      </c>
      <c r="C45" s="3">
        <v>867604</v>
      </c>
      <c r="D45" s="3">
        <v>620593</v>
      </c>
      <c r="E45" s="3">
        <v>253423</v>
      </c>
      <c r="F45" s="3">
        <v>79385</v>
      </c>
      <c r="G45" s="3">
        <v>-95674</v>
      </c>
      <c r="H45" s="3">
        <v>1120350</v>
      </c>
      <c r="I45" s="3">
        <v>816790</v>
      </c>
      <c r="L45" s="3">
        <v>40184.713799999998</v>
      </c>
      <c r="N45" s="26" t="s">
        <v>62</v>
      </c>
    </row>
    <row r="46" spans="1:14" x14ac:dyDescent="0.25">
      <c r="A46" s="23" t="s">
        <v>42</v>
      </c>
      <c r="C46" s="3">
        <v>958411</v>
      </c>
      <c r="D46" s="3">
        <v>761241</v>
      </c>
      <c r="E46" s="3">
        <v>316754</v>
      </c>
      <c r="F46" s="3">
        <v>65731</v>
      </c>
      <c r="G46" s="3">
        <v>-295995</v>
      </c>
      <c r="H46" s="3">
        <v>1079506</v>
      </c>
      <c r="I46" s="3">
        <v>1112785</v>
      </c>
      <c r="L46" s="3">
        <v>40847.841383999999</v>
      </c>
      <c r="N46" s="26" t="s">
        <v>63</v>
      </c>
    </row>
    <row r="47" spans="1:14" x14ac:dyDescent="0.25">
      <c r="A47" s="23" t="s">
        <v>43</v>
      </c>
      <c r="C47" s="3">
        <v>1012630</v>
      </c>
      <c r="D47" s="3">
        <v>652522</v>
      </c>
      <c r="E47" s="3">
        <v>413686</v>
      </c>
      <c r="F47" s="3">
        <v>104426</v>
      </c>
      <c r="G47" s="3">
        <v>64846</v>
      </c>
      <c r="H47" s="3">
        <v>1206265</v>
      </c>
      <c r="I47" s="3">
        <v>1047939</v>
      </c>
      <c r="L47" s="3">
        <v>43266.313020000001</v>
      </c>
      <c r="N47" s="26" t="s">
        <v>64</v>
      </c>
    </row>
    <row r="48" spans="1:14" x14ac:dyDescent="0.25">
      <c r="A48" s="23"/>
      <c r="L48" s="3"/>
    </row>
    <row r="49" spans="1:14" x14ac:dyDescent="0.25">
      <c r="A49" s="23" t="s">
        <v>44</v>
      </c>
      <c r="C49" s="3">
        <v>978524</v>
      </c>
      <c r="D49" s="3">
        <v>740622</v>
      </c>
      <c r="E49" s="3">
        <v>430886</v>
      </c>
      <c r="F49" s="3">
        <v>75228</v>
      </c>
      <c r="G49" s="3">
        <v>30589</v>
      </c>
      <c r="H49" s="3">
        <v>1274949</v>
      </c>
      <c r="I49" s="3">
        <v>1017350</v>
      </c>
      <c r="L49" s="3">
        <v>45729.870732000003</v>
      </c>
      <c r="N49" s="26" t="s">
        <v>81</v>
      </c>
    </row>
    <row r="50" spans="1:14" x14ac:dyDescent="0.25">
      <c r="A50" s="23" t="s">
        <v>45</v>
      </c>
      <c r="C50" s="3">
        <v>898306</v>
      </c>
      <c r="D50" s="3">
        <v>681878</v>
      </c>
      <c r="E50" s="3">
        <v>355765</v>
      </c>
      <c r="F50" s="3">
        <v>83510</v>
      </c>
      <c r="G50" s="3">
        <v>-8519</v>
      </c>
      <c r="H50" s="3">
        <v>1122956</v>
      </c>
      <c r="I50" s="3">
        <v>1025869</v>
      </c>
      <c r="L50" s="3">
        <v>40278.185808000002</v>
      </c>
      <c r="N50" s="26" t="s">
        <v>82</v>
      </c>
    </row>
    <row r="51" spans="1:14" x14ac:dyDescent="0.25">
      <c r="A51" s="23" t="s">
        <v>46</v>
      </c>
      <c r="C51" s="3">
        <v>882114</v>
      </c>
      <c r="D51" s="3">
        <v>817733</v>
      </c>
      <c r="E51" s="3">
        <v>405007</v>
      </c>
      <c r="F51" s="3">
        <v>78107</v>
      </c>
      <c r="G51" s="3">
        <v>-151636</v>
      </c>
      <c r="H51" s="3">
        <v>1100294</v>
      </c>
      <c r="I51" s="3">
        <v>1177505</v>
      </c>
      <c r="L51" s="3">
        <v>39465.345192000001</v>
      </c>
      <c r="N51" s="26" t="s">
        <v>83</v>
      </c>
    </row>
    <row r="52" spans="1:14" x14ac:dyDescent="0.25">
      <c r="A52" s="23" t="s">
        <v>47</v>
      </c>
      <c r="C52" s="3">
        <v>1119765</v>
      </c>
      <c r="D52" s="3">
        <v>630453.6</v>
      </c>
      <c r="E52" s="3">
        <v>799865</v>
      </c>
      <c r="F52" s="3">
        <v>65068</v>
      </c>
      <c r="G52" s="3">
        <v>264284</v>
      </c>
      <c r="H52" s="3">
        <v>1147002</v>
      </c>
      <c r="I52" s="3">
        <v>913221</v>
      </c>
      <c r="L52" s="3">
        <v>41140.667735999996</v>
      </c>
      <c r="N52" s="26" t="s">
        <v>84</v>
      </c>
    </row>
    <row r="53" spans="1:14" x14ac:dyDescent="0.25">
      <c r="A53" s="23"/>
      <c r="L53" s="3"/>
    </row>
    <row r="54" spans="1:14" x14ac:dyDescent="0.25">
      <c r="A54" s="23" t="s">
        <v>48</v>
      </c>
      <c r="C54" s="3">
        <v>952810</v>
      </c>
      <c r="D54" s="3">
        <v>718629</v>
      </c>
      <c r="E54" s="3">
        <v>307339</v>
      </c>
      <c r="F54" s="3">
        <v>63351</v>
      </c>
      <c r="G54" s="3">
        <v>-73055</v>
      </c>
      <c r="H54" s="3">
        <v>1232499</v>
      </c>
      <c r="I54" s="3">
        <v>986276</v>
      </c>
      <c r="L54" s="3">
        <v>44207.274131999999</v>
      </c>
      <c r="N54" s="26" t="s">
        <v>85</v>
      </c>
    </row>
    <row r="55" spans="1:14" x14ac:dyDescent="0.25">
      <c r="A55" s="23" t="s">
        <v>49</v>
      </c>
      <c r="C55" s="3">
        <v>800533</v>
      </c>
      <c r="D55" s="3">
        <v>611408</v>
      </c>
      <c r="E55" s="3">
        <v>321072</v>
      </c>
      <c r="F55" s="3">
        <v>70835</v>
      </c>
      <c r="G55" s="3">
        <v>100935</v>
      </c>
      <c r="H55" s="3">
        <v>1105740</v>
      </c>
      <c r="I55" s="3">
        <v>885341</v>
      </c>
      <c r="L55" s="3">
        <v>39660.682319999993</v>
      </c>
      <c r="N55" s="26" t="s">
        <v>86</v>
      </c>
    </row>
    <row r="56" spans="1:14" x14ac:dyDescent="0.25">
      <c r="A56" s="23" t="s">
        <v>50</v>
      </c>
      <c r="C56" s="3">
        <v>993024</v>
      </c>
      <c r="D56" s="3">
        <v>605350</v>
      </c>
      <c r="E56" s="3">
        <v>362020</v>
      </c>
      <c r="F56" s="3">
        <v>61098</v>
      </c>
      <c r="G56" s="3">
        <v>-31526</v>
      </c>
      <c r="H56" s="3">
        <v>1148073</v>
      </c>
      <c r="I56" s="3">
        <v>916867</v>
      </c>
      <c r="L56" s="3">
        <v>41179.082364000002</v>
      </c>
      <c r="N56" s="26" t="s">
        <v>87</v>
      </c>
    </row>
    <row r="57" spans="1:14" x14ac:dyDescent="0.25">
      <c r="A57" s="23" t="s">
        <v>51</v>
      </c>
      <c r="C57" s="3">
        <v>1060839</v>
      </c>
      <c r="D57" s="3">
        <v>595055</v>
      </c>
      <c r="E57" s="3">
        <v>396478</v>
      </c>
      <c r="F57" s="3">
        <v>59111</v>
      </c>
      <c r="G57" s="3">
        <v>37959</v>
      </c>
      <c r="H57" s="3">
        <v>1242273</v>
      </c>
      <c r="I57" s="3">
        <v>878908</v>
      </c>
      <c r="L57" s="3">
        <v>44557.847964000001</v>
      </c>
      <c r="N57" s="26" t="s">
        <v>88</v>
      </c>
    </row>
    <row r="58" spans="1:14" x14ac:dyDescent="0.25">
      <c r="A58" s="23"/>
      <c r="L58" s="3"/>
    </row>
    <row r="59" spans="1:14" x14ac:dyDescent="0.25">
      <c r="A59" s="23" t="s">
        <v>52</v>
      </c>
      <c r="C59" s="3">
        <v>745377</v>
      </c>
      <c r="D59" s="3">
        <v>720487</v>
      </c>
      <c r="E59" s="3">
        <v>285012</v>
      </c>
      <c r="F59" s="3">
        <v>74607</v>
      </c>
      <c r="G59" s="3">
        <v>126336</v>
      </c>
      <c r="H59" s="3">
        <v>1220157</v>
      </c>
      <c r="I59" s="3">
        <v>752572</v>
      </c>
      <c r="L59" s="3">
        <v>43764.591276000006</v>
      </c>
      <c r="N59" s="26" t="s">
        <v>89</v>
      </c>
    </row>
    <row r="60" spans="1:14" x14ac:dyDescent="0.25">
      <c r="A60" s="23" t="s">
        <v>53</v>
      </c>
      <c r="C60" s="3">
        <v>874587</v>
      </c>
      <c r="D60" s="3">
        <v>709792</v>
      </c>
      <c r="E60" s="3">
        <v>185658</v>
      </c>
      <c r="F60" s="3">
        <v>95620</v>
      </c>
      <c r="G60" s="3">
        <v>-130954</v>
      </c>
      <c r="H60" s="3">
        <v>1175973</v>
      </c>
      <c r="I60" s="3">
        <v>883526</v>
      </c>
      <c r="L60" s="3">
        <v>42179.799564000001</v>
      </c>
      <c r="N60" s="26" t="s">
        <v>90</v>
      </c>
    </row>
    <row r="61" spans="1:14" x14ac:dyDescent="0.25">
      <c r="A61" s="23" t="s">
        <v>54</v>
      </c>
      <c r="C61" s="3">
        <v>1020610</v>
      </c>
      <c r="D61" s="3">
        <v>638004</v>
      </c>
      <c r="E61" s="3">
        <v>342316</v>
      </c>
      <c r="F61" s="3">
        <v>68577</v>
      </c>
      <c r="G61" s="3">
        <v>-81728</v>
      </c>
      <c r="H61" s="3">
        <v>1158317</v>
      </c>
      <c r="I61" s="3">
        <v>965254</v>
      </c>
      <c r="L61" s="3">
        <v>41546.514155999997</v>
      </c>
      <c r="N61" s="26" t="s">
        <v>91</v>
      </c>
    </row>
    <row r="62" spans="1:14" x14ac:dyDescent="0.25">
      <c r="A62" s="23" t="s">
        <v>55</v>
      </c>
      <c r="C62" s="3">
        <v>1047948</v>
      </c>
      <c r="D62" s="3">
        <v>1049759</v>
      </c>
      <c r="E62" s="3">
        <v>394364</v>
      </c>
      <c r="F62" s="3">
        <v>73944</v>
      </c>
      <c r="G62" s="3">
        <v>-349343</v>
      </c>
      <c r="H62" s="3">
        <v>1213796</v>
      </c>
      <c r="I62" s="3">
        <v>1314597</v>
      </c>
      <c r="L62" s="3">
        <v>43536.434928000002</v>
      </c>
      <c r="N62" s="26" t="s">
        <v>92</v>
      </c>
    </row>
    <row r="63" spans="1:14" x14ac:dyDescent="0.25">
      <c r="A63" s="23"/>
      <c r="L63" s="3"/>
    </row>
    <row r="64" spans="1:14" x14ac:dyDescent="0.25">
      <c r="A64" s="23" t="s">
        <v>56</v>
      </c>
      <c r="C64" s="3">
        <v>1101948</v>
      </c>
      <c r="D64" s="3">
        <v>722076</v>
      </c>
      <c r="E64" s="3">
        <v>419788</v>
      </c>
      <c r="F64" s="3">
        <v>56483</v>
      </c>
      <c r="G64" s="3">
        <v>-162685</v>
      </c>
      <c r="H64" s="3">
        <v>1245281</v>
      </c>
      <c r="I64" s="3">
        <v>1477282</v>
      </c>
      <c r="L64" s="3">
        <v>44665.738907999999</v>
      </c>
      <c r="N64" s="26" t="s">
        <v>93</v>
      </c>
    </row>
    <row r="65" spans="1:14" x14ac:dyDescent="0.25">
      <c r="A65" s="23" t="s">
        <v>57</v>
      </c>
      <c r="C65" s="3">
        <v>1033493</v>
      </c>
      <c r="D65" s="3">
        <v>572476</v>
      </c>
      <c r="E65" s="3">
        <v>323021</v>
      </c>
      <c r="F65" s="3">
        <v>90485</v>
      </c>
      <c r="G65" s="3">
        <v>-108840</v>
      </c>
      <c r="H65" s="3">
        <v>1073370</v>
      </c>
      <c r="I65" s="3">
        <v>1586122</v>
      </c>
      <c r="L65" s="3">
        <v>38499.635159999998</v>
      </c>
      <c r="N65" s="26" t="s">
        <v>94</v>
      </c>
    </row>
    <row r="66" spans="1:14" x14ac:dyDescent="0.25">
      <c r="A66" s="23" t="s">
        <v>58</v>
      </c>
      <c r="C66" s="3">
        <v>850974</v>
      </c>
      <c r="D66" s="3">
        <v>603158</v>
      </c>
      <c r="E66" s="3">
        <v>370191</v>
      </c>
      <c r="F66" s="3">
        <v>80249</v>
      </c>
      <c r="G66" s="3">
        <v>99017</v>
      </c>
      <c r="H66" s="3">
        <v>1104948</v>
      </c>
      <c r="I66" s="3">
        <v>1487105</v>
      </c>
      <c r="L66" s="3">
        <v>39632.274864000006</v>
      </c>
      <c r="N66" s="26" t="s">
        <v>95</v>
      </c>
    </row>
    <row r="67" spans="1:14" x14ac:dyDescent="0.25">
      <c r="A67" s="23" t="s">
        <v>96</v>
      </c>
      <c r="C67" s="3">
        <v>952229</v>
      </c>
      <c r="D67" s="3">
        <v>566052</v>
      </c>
      <c r="E67" s="3">
        <v>292173</v>
      </c>
      <c r="F67" s="3">
        <v>63659</v>
      </c>
      <c r="G67" s="3">
        <v>26396</v>
      </c>
      <c r="H67" s="3">
        <v>1169919</v>
      </c>
      <c r="I67" s="3">
        <v>1460709</v>
      </c>
      <c r="L67" s="3">
        <v>41962.654692000004</v>
      </c>
      <c r="N67" s="26" t="s">
        <v>97</v>
      </c>
    </row>
    <row r="68" spans="1:14" x14ac:dyDescent="0.25">
      <c r="A68" s="23"/>
      <c r="L68" s="3"/>
      <c r="N68" s="26"/>
    </row>
    <row r="69" spans="1:14" x14ac:dyDescent="0.25">
      <c r="A69" s="32" t="s">
        <v>98</v>
      </c>
      <c r="C69" s="3">
        <v>957473</v>
      </c>
      <c r="D69" s="3">
        <v>717898</v>
      </c>
      <c r="E69" s="3">
        <v>284593</v>
      </c>
      <c r="F69" s="3">
        <v>74196</v>
      </c>
      <c r="G69" s="3">
        <v>-42511</v>
      </c>
      <c r="H69" s="3">
        <v>1228056</v>
      </c>
      <c r="I69" s="3">
        <v>1503220</v>
      </c>
      <c r="L69" s="3">
        <v>44047.912607999999</v>
      </c>
      <c r="N69" s="26" t="s">
        <v>99</v>
      </c>
    </row>
    <row r="70" spans="1:14" x14ac:dyDescent="0.25">
      <c r="A70" s="32" t="s">
        <v>114</v>
      </c>
      <c r="C70" s="3">
        <v>1019718</v>
      </c>
      <c r="D70" s="3">
        <v>588010</v>
      </c>
      <c r="E70" s="3">
        <v>298045</v>
      </c>
      <c r="F70" s="3">
        <v>95429</v>
      </c>
      <c r="G70" s="3">
        <v>-97683</v>
      </c>
      <c r="H70" s="3">
        <v>1096944</v>
      </c>
      <c r="I70" s="3">
        <v>1600903</v>
      </c>
      <c r="J70" s="3"/>
      <c r="K70" s="3"/>
      <c r="L70" s="3">
        <v>39345.187392</v>
      </c>
      <c r="N70" s="26" t="s">
        <v>126</v>
      </c>
    </row>
    <row r="71" spans="1:14" x14ac:dyDescent="0.25">
      <c r="A71" s="32" t="s">
        <v>127</v>
      </c>
      <c r="C71" s="3">
        <v>853467</v>
      </c>
      <c r="D71" s="3">
        <v>584884</v>
      </c>
      <c r="E71" s="3">
        <v>352806</v>
      </c>
      <c r="F71" s="3">
        <v>82681</v>
      </c>
      <c r="G71" s="3">
        <v>108699</v>
      </c>
      <c r="H71" s="3">
        <v>1117665</v>
      </c>
      <c r="I71" s="3">
        <v>1492204</v>
      </c>
      <c r="J71" s="3"/>
      <c r="K71" s="3"/>
      <c r="L71" s="3">
        <v>40088.408219999998</v>
      </c>
      <c r="N71" s="26" t="s">
        <v>128</v>
      </c>
    </row>
    <row r="72" spans="1:14" x14ac:dyDescent="0.25">
      <c r="A72" s="32" t="s">
        <v>132</v>
      </c>
      <c r="C72" s="3">
        <v>775077</v>
      </c>
      <c r="D72" s="3">
        <v>751592</v>
      </c>
      <c r="E72" s="3">
        <v>282339</v>
      </c>
      <c r="F72" s="3">
        <v>68122</v>
      </c>
      <c r="G72" s="3">
        <v>24390</v>
      </c>
      <c r="H72" s="3">
        <v>1237738</v>
      </c>
      <c r="I72" s="3">
        <v>1467814</v>
      </c>
      <c r="J72" s="3"/>
      <c r="K72" s="3"/>
      <c r="L72" s="3">
        <v>44395.186584000003</v>
      </c>
      <c r="N72" s="26" t="s">
        <v>133</v>
      </c>
    </row>
    <row r="73" spans="1:14" x14ac:dyDescent="0.25">
      <c r="A73" s="32"/>
      <c r="J73" s="3"/>
      <c r="K73" s="3"/>
      <c r="L73" s="3"/>
      <c r="N73" s="26"/>
    </row>
    <row r="74" spans="1:14" x14ac:dyDescent="0.25">
      <c r="A74" s="32" t="s">
        <v>134</v>
      </c>
      <c r="C74" s="3">
        <v>842688</v>
      </c>
      <c r="D74" s="3">
        <v>737660</v>
      </c>
      <c r="E74" s="3">
        <v>431408</v>
      </c>
      <c r="F74" s="3">
        <v>48842</v>
      </c>
      <c r="G74" s="3">
        <v>134924</v>
      </c>
      <c r="H74" s="3">
        <v>1206979</v>
      </c>
      <c r="I74" s="3">
        <v>1332890</v>
      </c>
      <c r="J74" s="3"/>
      <c r="K74" s="3"/>
      <c r="L74" s="3">
        <v>43291.922772000005</v>
      </c>
      <c r="N74" s="26" t="s">
        <v>135</v>
      </c>
    </row>
    <row r="75" spans="1:14" x14ac:dyDescent="0.25">
      <c r="A75" s="32" t="s">
        <v>139</v>
      </c>
      <c r="C75" s="3">
        <v>924508</v>
      </c>
      <c r="D75" s="3">
        <v>621998</v>
      </c>
      <c r="E75" s="3">
        <v>472003</v>
      </c>
      <c r="F75" s="3">
        <v>84237</v>
      </c>
      <c r="G75" s="3">
        <v>103257</v>
      </c>
      <c r="H75" s="3">
        <v>1086934</v>
      </c>
      <c r="I75" s="3">
        <v>1229633</v>
      </c>
      <c r="J75" s="3"/>
      <c r="K75" s="3"/>
      <c r="L75" s="3">
        <v>38986.148712000002</v>
      </c>
      <c r="N75" s="26" t="s">
        <v>140</v>
      </c>
    </row>
    <row r="76" spans="1:14" x14ac:dyDescent="0.25">
      <c r="A76" s="32" t="s">
        <v>141</v>
      </c>
      <c r="C76" s="3">
        <v>879150</v>
      </c>
      <c r="D76" s="3">
        <v>577719</v>
      </c>
      <c r="E76" s="3">
        <v>325924</v>
      </c>
      <c r="F76" s="3">
        <v>75252</v>
      </c>
      <c r="G76" s="3">
        <v>57855</v>
      </c>
      <c r="H76" s="3">
        <v>1114134</v>
      </c>
      <c r="I76" s="3">
        <v>1171778</v>
      </c>
      <c r="J76" s="3"/>
      <c r="K76" s="3"/>
      <c r="L76" s="3">
        <v>39961.758311999998</v>
      </c>
      <c r="N76" s="26" t="s">
        <v>142</v>
      </c>
    </row>
    <row r="77" spans="1:14" x14ac:dyDescent="0.25">
      <c r="A77" s="32" t="s">
        <v>151</v>
      </c>
      <c r="C77" s="3">
        <v>755529</v>
      </c>
      <c r="D77" s="3">
        <v>774049</v>
      </c>
      <c r="E77" s="3">
        <v>252475</v>
      </c>
      <c r="F77" s="3">
        <v>82526</v>
      </c>
      <c r="G77" s="3">
        <v>-46448</v>
      </c>
      <c r="H77" s="3">
        <v>1171292</v>
      </c>
      <c r="I77" s="3">
        <v>1218226</v>
      </c>
      <c r="J77" s="3"/>
      <c r="K77" s="3"/>
      <c r="L77" s="3">
        <v>42011.901456</v>
      </c>
      <c r="N77" s="26" t="s">
        <v>152</v>
      </c>
    </row>
    <row r="78" spans="1:14" x14ac:dyDescent="0.25">
      <c r="A78" s="32"/>
      <c r="J78" s="3"/>
      <c r="K78" s="3"/>
      <c r="L78" s="3"/>
      <c r="N78" s="26"/>
    </row>
    <row r="79" spans="1:14" x14ac:dyDescent="0.25">
      <c r="A79" s="32" t="s">
        <v>156</v>
      </c>
      <c r="C79" s="3">
        <v>992122</v>
      </c>
      <c r="D79" s="3">
        <v>518531</v>
      </c>
      <c r="E79" s="3">
        <v>345191</v>
      </c>
      <c r="F79" s="3">
        <v>61632</v>
      </c>
      <c r="G79" s="3">
        <v>63863</v>
      </c>
      <c r="H79" s="3">
        <v>1154429</v>
      </c>
      <c r="I79" s="3">
        <v>1154363</v>
      </c>
      <c r="J79" s="3"/>
      <c r="K79" s="3"/>
      <c r="L79" s="3">
        <v>41407.059372000003</v>
      </c>
      <c r="N79" s="26" t="s">
        <v>157</v>
      </c>
    </row>
    <row r="80" spans="1:14" x14ac:dyDescent="0.25">
      <c r="A80" s="32" t="s">
        <v>159</v>
      </c>
      <c r="C80" s="3">
        <v>906301</v>
      </c>
      <c r="D80" s="3">
        <v>638320</v>
      </c>
      <c r="E80" s="3">
        <v>490109</v>
      </c>
      <c r="F80" s="3">
        <v>87690</v>
      </c>
      <c r="G80" s="3">
        <v>67225</v>
      </c>
      <c r="H80" s="3">
        <v>1043732</v>
      </c>
      <c r="I80" s="3">
        <v>1087138</v>
      </c>
      <c r="J80" s="3"/>
      <c r="K80" s="3"/>
      <c r="L80" s="3">
        <v>37436.579376000002</v>
      </c>
      <c r="N80" s="26" t="s">
        <v>160</v>
      </c>
    </row>
    <row r="81" spans="1:16" x14ac:dyDescent="0.25">
      <c r="A81" s="32" t="s">
        <v>161</v>
      </c>
      <c r="C81" s="3">
        <v>1030637</v>
      </c>
      <c r="D81" s="3">
        <v>569691</v>
      </c>
      <c r="E81" s="3">
        <v>318534</v>
      </c>
      <c r="F81" s="3">
        <v>77446</v>
      </c>
      <c r="G81" s="3">
        <v>-135595</v>
      </c>
      <c r="H81" s="3">
        <v>1085369</v>
      </c>
      <c r="I81" s="3">
        <v>1222733</v>
      </c>
      <c r="J81" s="3"/>
      <c r="K81" s="3"/>
      <c r="L81" s="3">
        <v>38930.015291999996</v>
      </c>
      <c r="N81" s="26" t="s">
        <v>162</v>
      </c>
    </row>
    <row r="82" spans="1:16" x14ac:dyDescent="0.25">
      <c r="A82" s="32" t="s">
        <v>163</v>
      </c>
      <c r="C82" s="3">
        <v>1131391</v>
      </c>
      <c r="D82" s="3">
        <v>616862</v>
      </c>
      <c r="E82" s="3">
        <v>608887</v>
      </c>
      <c r="F82" s="3">
        <v>64060</v>
      </c>
      <c r="G82" s="3">
        <v>47875</v>
      </c>
      <c r="H82" s="3">
        <v>1133531</v>
      </c>
      <c r="I82" s="3">
        <v>1174858</v>
      </c>
      <c r="J82" s="3"/>
      <c r="K82" s="3"/>
      <c r="L82" s="3">
        <v>40657.489908000003</v>
      </c>
      <c r="N82" s="26" t="s">
        <v>164</v>
      </c>
    </row>
    <row r="83" spans="1:16" x14ac:dyDescent="0.25">
      <c r="A83" s="32"/>
      <c r="J83" s="3"/>
      <c r="K83" s="3"/>
      <c r="L83" s="3"/>
      <c r="N83" s="26"/>
    </row>
    <row r="84" spans="1:16" x14ac:dyDescent="0.25">
      <c r="A84" s="32" t="s">
        <v>165</v>
      </c>
      <c r="C84" s="3">
        <v>851026</v>
      </c>
      <c r="D84" s="3">
        <v>869677</v>
      </c>
      <c r="E84" s="3">
        <v>409021</v>
      </c>
      <c r="F84" s="3">
        <v>70842</v>
      </c>
      <c r="G84" s="3">
        <v>-126362</v>
      </c>
      <c r="H84" s="3">
        <v>1109431</v>
      </c>
      <c r="I84" s="3">
        <v>1301220</v>
      </c>
      <c r="J84" s="3"/>
      <c r="K84" s="3"/>
      <c r="L84" s="3">
        <v>39793.071108000004</v>
      </c>
      <c r="M84" s="3"/>
      <c r="N84" s="26" t="s">
        <v>166</v>
      </c>
    </row>
    <row r="85" spans="1:16" x14ac:dyDescent="0.25">
      <c r="A85" s="32" t="s">
        <v>167</v>
      </c>
      <c r="C85" s="3">
        <v>1052931</v>
      </c>
      <c r="D85" s="3">
        <v>635740</v>
      </c>
      <c r="E85" s="3">
        <v>488356</v>
      </c>
      <c r="F85" s="3">
        <v>79759</v>
      </c>
      <c r="G85" s="3">
        <v>-49949</v>
      </c>
      <c r="H85" s="3">
        <v>1096133</v>
      </c>
      <c r="I85" s="3">
        <v>1351169</v>
      </c>
      <c r="J85" s="3"/>
      <c r="K85" s="3"/>
      <c r="L85" s="3">
        <v>39316.098444000003</v>
      </c>
      <c r="M85" s="3"/>
      <c r="N85" s="26" t="s">
        <v>168</v>
      </c>
    </row>
    <row r="86" spans="1:16" x14ac:dyDescent="0.25">
      <c r="A86" s="32" t="s">
        <v>169</v>
      </c>
      <c r="C86" s="3">
        <v>867878</v>
      </c>
      <c r="D86" s="3">
        <v>757514</v>
      </c>
      <c r="E86" s="3">
        <v>503669</v>
      </c>
      <c r="F86" s="3">
        <v>89468</v>
      </c>
      <c r="G86" s="3">
        <v>42742</v>
      </c>
      <c r="H86" s="3">
        <v>1093866</v>
      </c>
      <c r="I86" s="3">
        <v>1308427</v>
      </c>
      <c r="J86" s="3"/>
      <c r="K86" s="3"/>
      <c r="L86" s="3">
        <v>39234.785688000004</v>
      </c>
      <c r="M86" s="3"/>
      <c r="N86" s="26" t="s">
        <v>170</v>
      </c>
    </row>
    <row r="87" spans="1:16" x14ac:dyDescent="0.25">
      <c r="A87" s="32" t="s">
        <v>171</v>
      </c>
      <c r="C87" s="3">
        <v>1035808</v>
      </c>
      <c r="D87" s="3">
        <v>760734</v>
      </c>
      <c r="E87" s="3">
        <v>595650</v>
      </c>
      <c r="F87" s="3">
        <v>72711</v>
      </c>
      <c r="G87" s="3">
        <v>-60901</v>
      </c>
      <c r="H87" s="3">
        <v>1079762</v>
      </c>
      <c r="I87" s="3">
        <v>1369328</v>
      </c>
      <c r="J87" s="3"/>
      <c r="L87" s="3">
        <v>38728.903416000001</v>
      </c>
      <c r="M87" s="3"/>
      <c r="N87" s="26" t="s">
        <v>172</v>
      </c>
    </row>
    <row r="88" spans="1:16" x14ac:dyDescent="0.25">
      <c r="A88" s="32"/>
      <c r="J88" s="3"/>
      <c r="K88" s="3"/>
      <c r="L88" s="3"/>
      <c r="M88" s="26"/>
    </row>
    <row r="89" spans="1:16" x14ac:dyDescent="0.25">
      <c r="A89" s="32" t="s">
        <v>173</v>
      </c>
      <c r="C89" s="3">
        <f>SUM(C300:C302)</f>
        <v>873959</v>
      </c>
      <c r="D89" s="3">
        <f t="shared" ref="D89:H89" si="45">SUM(D300:D302)</f>
        <v>570395</v>
      </c>
      <c r="E89" s="3">
        <f t="shared" si="45"/>
        <v>429492</v>
      </c>
      <c r="F89" s="3">
        <f t="shared" si="45"/>
        <v>76049</v>
      </c>
      <c r="G89" s="3">
        <f t="shared" si="45"/>
        <v>120391</v>
      </c>
      <c r="H89" s="3">
        <f t="shared" si="45"/>
        <v>1060163</v>
      </c>
      <c r="I89" s="3">
        <f>I302</f>
        <v>1248937</v>
      </c>
      <c r="J89" s="3"/>
      <c r="K89" s="3"/>
      <c r="L89" s="3">
        <f t="shared" ref="L89" si="46">SUM(L300:L302)</f>
        <v>38025.926484000003</v>
      </c>
      <c r="N89" s="26" t="s">
        <v>174</v>
      </c>
    </row>
    <row r="90" spans="1:16" x14ac:dyDescent="0.25">
      <c r="A90" s="32" t="s">
        <v>175</v>
      </c>
      <c r="C90" s="3">
        <f>SUM(C303:C305)</f>
        <v>952901</v>
      </c>
      <c r="D90" s="3">
        <f t="shared" ref="D90:H90" si="47">SUM(D303:D305)</f>
        <v>703385</v>
      </c>
      <c r="E90" s="3">
        <f t="shared" si="47"/>
        <v>444008</v>
      </c>
      <c r="F90" s="3">
        <f t="shared" si="47"/>
        <v>86027</v>
      </c>
      <c r="G90" s="3">
        <f t="shared" si="47"/>
        <v>-95186</v>
      </c>
      <c r="H90" s="3">
        <f t="shared" si="47"/>
        <v>1048162</v>
      </c>
      <c r="I90" s="3">
        <f>I305</f>
        <v>1344123</v>
      </c>
      <c r="J90" s="3"/>
      <c r="L90" s="3">
        <f t="shared" ref="L90" si="48">SUM(L303:L305)</f>
        <v>37595.474616</v>
      </c>
      <c r="M90" s="3"/>
      <c r="N90" s="26" t="s">
        <v>176</v>
      </c>
    </row>
    <row r="91" spans="1:16" x14ac:dyDescent="0.25">
      <c r="A91" s="32" t="s">
        <v>177</v>
      </c>
      <c r="C91" s="3">
        <f>SUM(C306:C308)</f>
        <v>892647</v>
      </c>
      <c r="D91" s="3">
        <f t="shared" ref="D91:L91" si="49">SUM(D306:D308)</f>
        <v>912813</v>
      </c>
      <c r="E91" s="3">
        <f t="shared" si="49"/>
        <v>523760</v>
      </c>
      <c r="F91" s="3">
        <f t="shared" si="49"/>
        <v>84348</v>
      </c>
      <c r="G91" s="3">
        <f t="shared" si="49"/>
        <v>-108826</v>
      </c>
      <c r="H91" s="3">
        <f t="shared" si="49"/>
        <v>1100082</v>
      </c>
      <c r="I91" s="3">
        <f>I308</f>
        <v>1452949</v>
      </c>
      <c r="J91" s="3"/>
      <c r="K91" s="3"/>
      <c r="L91" s="3">
        <f t="shared" si="49"/>
        <v>39457.741176000003</v>
      </c>
      <c r="M91" s="3"/>
      <c r="N91" s="26" t="s">
        <v>178</v>
      </c>
    </row>
    <row r="92" spans="1:16" x14ac:dyDescent="0.25">
      <c r="A92" s="32" t="s">
        <v>179</v>
      </c>
      <c r="C92" s="3">
        <f>SUM(C309:C311)</f>
        <v>893834</v>
      </c>
      <c r="D92" s="3">
        <f t="shared" ref="D92:H92" si="50">SUM(D309:D311)</f>
        <v>1089705</v>
      </c>
      <c r="E92" s="3">
        <f t="shared" si="50"/>
        <v>592068</v>
      </c>
      <c r="F92" s="3">
        <f t="shared" si="50"/>
        <v>78487</v>
      </c>
      <c r="G92" s="3">
        <f t="shared" si="50"/>
        <v>-240738</v>
      </c>
      <c r="H92" s="3">
        <f t="shared" si="50"/>
        <v>1121411</v>
      </c>
      <c r="I92" s="3">
        <f>I311</f>
        <v>1693687</v>
      </c>
      <c r="J92" s="3"/>
      <c r="L92" s="3">
        <f t="shared" ref="L92" si="51">SUM(L309:L311)</f>
        <v>40222.769748000006</v>
      </c>
      <c r="M92" s="3"/>
      <c r="N92" s="26" t="s">
        <v>180</v>
      </c>
    </row>
    <row r="93" spans="1:16" x14ac:dyDescent="0.25">
      <c r="A93" s="32"/>
      <c r="J93" s="3"/>
      <c r="L93" s="3"/>
      <c r="M93" s="3"/>
      <c r="N93" s="26"/>
    </row>
    <row r="94" spans="1:16" s="57" customFormat="1" x14ac:dyDescent="0.25">
      <c r="A94" s="32" t="s">
        <v>181</v>
      </c>
      <c r="C94" s="3">
        <f>SUM(C313:C315)</f>
        <v>992221</v>
      </c>
      <c r="D94" s="3">
        <f t="shared" ref="D94:G94" si="52">SUM(D313:D315)</f>
        <v>1150764</v>
      </c>
      <c r="E94" s="3">
        <f t="shared" si="52"/>
        <v>747846</v>
      </c>
      <c r="F94" s="3">
        <f t="shared" si="52"/>
        <v>125966</v>
      </c>
      <c r="G94" s="3">
        <f t="shared" si="52"/>
        <v>-149370</v>
      </c>
      <c r="H94" s="3">
        <f>SUM(H313:H315)</f>
        <v>1160342</v>
      </c>
      <c r="I94" s="3">
        <f>I315</f>
        <v>1843057</v>
      </c>
      <c r="J94" s="65"/>
      <c r="L94" s="3">
        <f>SUM(L313:L315)</f>
        <v>41619.146856000007</v>
      </c>
      <c r="M94" s="65"/>
      <c r="N94" s="26" t="s">
        <v>185</v>
      </c>
      <c r="P94"/>
    </row>
    <row r="95" spans="1:16" s="57" customFormat="1" x14ac:dyDescent="0.25">
      <c r="A95" s="32" t="s">
        <v>182</v>
      </c>
      <c r="C95" s="3">
        <f>SUM(C316:C318)</f>
        <v>991553</v>
      </c>
      <c r="D95" s="3">
        <f t="shared" ref="D95:H95" si="53">SUM(D316:D318)</f>
        <v>1032299</v>
      </c>
      <c r="E95" s="3">
        <f t="shared" si="53"/>
        <v>706791</v>
      </c>
      <c r="F95" s="3">
        <f t="shared" si="53"/>
        <v>110231</v>
      </c>
      <c r="G95" s="3">
        <f t="shared" si="53"/>
        <v>-130193</v>
      </c>
      <c r="H95" s="3">
        <f t="shared" si="53"/>
        <v>1078670</v>
      </c>
      <c r="I95" s="3">
        <f>I318</f>
        <v>1973250</v>
      </c>
      <c r="J95" s="65"/>
      <c r="L95" s="3">
        <f t="shared" ref="L95" si="54">SUM(L316:L318)</f>
        <v>38689.735560000001</v>
      </c>
      <c r="M95" s="65"/>
      <c r="N95" s="26" t="s">
        <v>186</v>
      </c>
      <c r="P95"/>
    </row>
    <row r="96" spans="1:16" s="57" customFormat="1" x14ac:dyDescent="0.25">
      <c r="A96" s="32" t="s">
        <v>183</v>
      </c>
      <c r="C96" s="3">
        <f>SUM(C319:C321)</f>
        <v>886158</v>
      </c>
      <c r="D96" s="3">
        <f t="shared" ref="D96:H96" si="55">SUM(D319:D321)</f>
        <v>1251395</v>
      </c>
      <c r="E96" s="3">
        <f t="shared" si="55"/>
        <v>858463</v>
      </c>
      <c r="F96" s="3">
        <f t="shared" si="55"/>
        <v>121901</v>
      </c>
      <c r="G96" s="3">
        <f t="shared" si="55"/>
        <v>-42416</v>
      </c>
      <c r="H96" s="3">
        <f t="shared" si="55"/>
        <v>1131500</v>
      </c>
      <c r="I96" s="3">
        <f>I321</f>
        <v>2015666</v>
      </c>
      <c r="J96" s="65"/>
      <c r="L96" s="3">
        <f>SUM(L319:L321)</f>
        <v>40584.642</v>
      </c>
      <c r="M96" s="65"/>
      <c r="N96" s="26" t="s">
        <v>187</v>
      </c>
      <c r="P96"/>
    </row>
    <row r="97" spans="1:16" s="57" customFormat="1" x14ac:dyDescent="0.25">
      <c r="A97" s="32" t="s">
        <v>184</v>
      </c>
      <c r="C97" s="3">
        <f>SUM(C322:C324)</f>
        <v>998051</v>
      </c>
      <c r="D97" s="3">
        <f t="shared" ref="D97:H97" si="56">SUM(D322:D324)</f>
        <v>1133504</v>
      </c>
      <c r="E97" s="3">
        <f t="shared" si="56"/>
        <v>749467</v>
      </c>
      <c r="F97" s="3">
        <f t="shared" si="56"/>
        <v>118872</v>
      </c>
      <c r="G97" s="3">
        <f t="shared" si="56"/>
        <v>-182783</v>
      </c>
      <c r="H97" s="3">
        <f t="shared" si="56"/>
        <v>1095803</v>
      </c>
      <c r="I97" s="3">
        <f>I324</f>
        <v>2198449</v>
      </c>
      <c r="J97" s="65"/>
      <c r="L97" s="3">
        <f t="shared" ref="L97" si="57">SUM(L322:L324)</f>
        <v>39304.262004000004</v>
      </c>
      <c r="M97" s="65"/>
      <c r="N97" s="26" t="s">
        <v>188</v>
      </c>
      <c r="P97"/>
    </row>
    <row r="98" spans="1:16" s="57" customFormat="1" x14ac:dyDescent="0.25">
      <c r="A98" s="32"/>
      <c r="C98" s="3"/>
      <c r="D98" s="3"/>
      <c r="E98" s="3"/>
      <c r="F98" s="3"/>
      <c r="G98" s="3"/>
      <c r="H98" s="3"/>
      <c r="I98" s="3"/>
      <c r="J98" s="65"/>
      <c r="L98" s="3"/>
      <c r="M98" s="65"/>
      <c r="N98" s="26"/>
      <c r="P98"/>
    </row>
    <row r="99" spans="1:16" s="57" customFormat="1" x14ac:dyDescent="0.25">
      <c r="A99" s="32" t="s">
        <v>193</v>
      </c>
      <c r="C99" s="3">
        <f>SUM(C326:C328)</f>
        <v>1011914</v>
      </c>
      <c r="D99" s="3">
        <f t="shared" ref="D99:H99" si="58">SUM(D326:D328)</f>
        <v>1131509</v>
      </c>
      <c r="E99" s="3">
        <f t="shared" si="58"/>
        <v>746863</v>
      </c>
      <c r="F99" s="3">
        <f t="shared" si="58"/>
        <v>135366</v>
      </c>
      <c r="G99" s="3">
        <f t="shared" si="58"/>
        <v>-193729</v>
      </c>
      <c r="H99" s="3">
        <f t="shared" si="58"/>
        <v>1085451</v>
      </c>
      <c r="I99" s="3">
        <f>I328</f>
        <v>2392178</v>
      </c>
      <c r="J99" s="65"/>
      <c r="L99" s="3">
        <f>SUM(L326:L328)</f>
        <v>38932.956468000004</v>
      </c>
      <c r="M99" s="65"/>
      <c r="N99" s="26" t="s">
        <v>189</v>
      </c>
      <c r="P99"/>
    </row>
    <row r="100" spans="1:16" s="57" customFormat="1" x14ac:dyDescent="0.25">
      <c r="A100" s="32" t="s">
        <v>194</v>
      </c>
      <c r="C100" s="3">
        <f>SUM(C329:C331)</f>
        <v>632122</v>
      </c>
      <c r="D100" s="3">
        <f t="shared" ref="D100:H100" si="59">SUM(D329:D331)</f>
        <v>1218343</v>
      </c>
      <c r="E100" s="3">
        <f t="shared" si="59"/>
        <v>727016</v>
      </c>
      <c r="F100" s="3">
        <f t="shared" si="59"/>
        <v>115637</v>
      </c>
      <c r="G100" s="3">
        <f t="shared" si="59"/>
        <v>113235</v>
      </c>
      <c r="H100" s="3">
        <f t="shared" si="59"/>
        <v>1128953</v>
      </c>
      <c r="I100" s="3">
        <f>I331</f>
        <v>2278943</v>
      </c>
      <c r="J100" s="65"/>
      <c r="L100" s="3">
        <f>SUM(L329:L331)</f>
        <v>40493.286204000004</v>
      </c>
      <c r="M100" s="65"/>
      <c r="N100" s="26" t="s">
        <v>190</v>
      </c>
      <c r="P100"/>
    </row>
    <row r="101" spans="1:16" s="57" customFormat="1" x14ac:dyDescent="0.25">
      <c r="A101" s="32" t="s">
        <v>195</v>
      </c>
      <c r="C101" s="3">
        <f>SUM(C332:C334)</f>
        <v>999977</v>
      </c>
      <c r="D101" s="3">
        <f t="shared" ref="D101:L101" si="60">SUM(D332:D334)</f>
        <v>1035694</v>
      </c>
      <c r="E101" s="3">
        <f t="shared" si="60"/>
        <v>897004</v>
      </c>
      <c r="F101" s="3">
        <f t="shared" si="60"/>
        <v>125883</v>
      </c>
      <c r="G101" s="3">
        <f t="shared" si="60"/>
        <v>84143</v>
      </c>
      <c r="H101" s="3">
        <f t="shared" si="60"/>
        <v>1146127</v>
      </c>
      <c r="I101" s="3">
        <f>I334</f>
        <v>2194800</v>
      </c>
      <c r="J101" s="3"/>
      <c r="K101" s="3"/>
      <c r="L101" s="3">
        <f t="shared" si="60"/>
        <v>41109.283236000003</v>
      </c>
      <c r="M101" s="65"/>
      <c r="N101" s="26" t="s">
        <v>191</v>
      </c>
      <c r="P101"/>
    </row>
    <row r="102" spans="1:16" s="57" customFormat="1" x14ac:dyDescent="0.25">
      <c r="A102" s="32" t="s">
        <v>196</v>
      </c>
      <c r="C102" s="3">
        <f>SUM(C335:C337)</f>
        <v>1036564</v>
      </c>
      <c r="D102" s="3">
        <f t="shared" ref="D102:L102" si="61">SUM(D335:D337)</f>
        <v>1135685</v>
      </c>
      <c r="E102" s="3">
        <f t="shared" si="61"/>
        <v>981727</v>
      </c>
      <c r="F102" s="3">
        <f t="shared" si="61"/>
        <v>112649</v>
      </c>
      <c r="G102" s="3">
        <f t="shared" si="61"/>
        <v>19913</v>
      </c>
      <c r="H102" s="3">
        <f t="shared" si="61"/>
        <v>1127239</v>
      </c>
      <c r="I102" s="3">
        <f>I337</f>
        <v>2174887</v>
      </c>
      <c r="J102" s="3"/>
      <c r="K102" s="3"/>
      <c r="L102" s="3">
        <f t="shared" si="61"/>
        <v>40431.808451999997</v>
      </c>
      <c r="M102" s="65"/>
      <c r="N102" s="26" t="s">
        <v>192</v>
      </c>
      <c r="P102"/>
    </row>
    <row r="103" spans="1:16" s="57" customFormat="1" x14ac:dyDescent="0.25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65"/>
      <c r="N103" s="26"/>
      <c r="P103"/>
    </row>
    <row r="104" spans="1:16" s="57" customFormat="1" x14ac:dyDescent="0.25">
      <c r="A104" s="32" t="s">
        <v>198</v>
      </c>
      <c r="C104" s="3">
        <f>SUM(C339:C341)</f>
        <v>1134376</v>
      </c>
      <c r="D104" s="3">
        <f t="shared" ref="D104:H104" si="62">SUM(D339:D341)</f>
        <v>769658</v>
      </c>
      <c r="E104" s="3">
        <f t="shared" si="62"/>
        <v>786711</v>
      </c>
      <c r="F104" s="3">
        <f t="shared" si="62"/>
        <v>107205</v>
      </c>
      <c r="G104" s="3">
        <f t="shared" si="62"/>
        <v>116407</v>
      </c>
      <c r="H104" s="3">
        <f t="shared" si="62"/>
        <v>1133501</v>
      </c>
      <c r="I104" s="3">
        <f>I341</f>
        <v>2058480</v>
      </c>
      <c r="J104" s="3"/>
      <c r="K104" s="3"/>
      <c r="L104" s="3">
        <f>SUM(L339:L341)</f>
        <v>40656.413868000003</v>
      </c>
      <c r="M104" s="65"/>
      <c r="N104" s="26" t="s">
        <v>202</v>
      </c>
      <c r="P104"/>
    </row>
    <row r="105" spans="1:16" s="57" customFormat="1" x14ac:dyDescent="0.25">
      <c r="A105" s="32" t="s">
        <v>199</v>
      </c>
      <c r="C105" s="3">
        <f t="shared" ref="C105:H105" si="63">SUM(C342:C344)</f>
        <v>1108923</v>
      </c>
      <c r="D105" s="3">
        <f t="shared" si="63"/>
        <v>755818</v>
      </c>
      <c r="E105" s="3">
        <f t="shared" si="63"/>
        <v>664365</v>
      </c>
      <c r="F105" s="3">
        <f t="shared" si="63"/>
        <v>100191</v>
      </c>
      <c r="G105" s="3">
        <f t="shared" si="63"/>
        <v>10171</v>
      </c>
      <c r="H105" s="3">
        <f t="shared" si="63"/>
        <v>1133246</v>
      </c>
      <c r="I105" s="3">
        <f>I344</f>
        <v>2048309</v>
      </c>
      <c r="J105" s="3"/>
      <c r="K105" s="3"/>
      <c r="L105" s="3">
        <f>SUM(L342:L344)</f>
        <v>40647.267528000004</v>
      </c>
      <c r="M105" s="65"/>
      <c r="N105" s="26" t="s">
        <v>203</v>
      </c>
      <c r="P105"/>
    </row>
    <row r="106" spans="1:16" s="57" customFormat="1" x14ac:dyDescent="0.25">
      <c r="A106" s="32" t="s">
        <v>200</v>
      </c>
      <c r="C106" s="3">
        <f>SUM(C345:C347)</f>
        <v>872576</v>
      </c>
      <c r="D106" s="3">
        <f t="shared" ref="D106:L106" si="64">SUM(D345:D347)</f>
        <v>831000</v>
      </c>
      <c r="E106" s="3">
        <f t="shared" si="64"/>
        <v>724914</v>
      </c>
      <c r="F106" s="3">
        <f t="shared" si="64"/>
        <v>102935</v>
      </c>
      <c r="G106" s="3">
        <f t="shared" si="64"/>
        <v>260421</v>
      </c>
      <c r="H106" s="3">
        <f t="shared" si="64"/>
        <v>1135760</v>
      </c>
      <c r="I106" s="3">
        <f>I347</f>
        <v>1787888</v>
      </c>
      <c r="J106" s="3"/>
      <c r="K106" s="3"/>
      <c r="L106" s="3">
        <f t="shared" si="64"/>
        <v>40737.43968000001</v>
      </c>
      <c r="M106" s="65"/>
      <c r="N106" s="26" t="s">
        <v>204</v>
      </c>
      <c r="P106"/>
    </row>
    <row r="107" spans="1:16" s="57" customFormat="1" x14ac:dyDescent="0.25">
      <c r="A107" s="32" t="s">
        <v>201</v>
      </c>
      <c r="C107" s="3">
        <f t="shared" ref="C107:H107" si="65">SUM(C348:C350)</f>
        <v>966073</v>
      </c>
      <c r="D107" s="3">
        <f t="shared" si="65"/>
        <v>951601</v>
      </c>
      <c r="E107" s="3">
        <f t="shared" si="65"/>
        <v>626796</v>
      </c>
      <c r="F107" s="3">
        <f t="shared" si="65"/>
        <v>119006</v>
      </c>
      <c r="G107" s="3">
        <f t="shared" si="65"/>
        <v>-10221</v>
      </c>
      <c r="H107" s="3">
        <f t="shared" si="65"/>
        <v>1164843</v>
      </c>
      <c r="I107" s="3">
        <f>I350</f>
        <v>1798109</v>
      </c>
      <c r="J107" s="3"/>
      <c r="K107" s="3"/>
      <c r="L107" s="3">
        <f>SUM(L348:L350)</f>
        <v>41780.588724000001</v>
      </c>
      <c r="M107" s="65"/>
      <c r="N107" s="26" t="s">
        <v>205</v>
      </c>
      <c r="P107"/>
    </row>
    <row r="108" spans="1:16" s="57" customFormat="1" x14ac:dyDescent="0.25">
      <c r="A108" s="32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65"/>
      <c r="N108" s="26"/>
      <c r="P108"/>
    </row>
    <row r="109" spans="1:16" s="57" customFormat="1" x14ac:dyDescent="0.25">
      <c r="A109" s="32" t="s">
        <v>206</v>
      </c>
      <c r="C109" s="3">
        <f t="shared" ref="C109:H109" si="66">SUM(C352:C354)</f>
        <v>1011375</v>
      </c>
      <c r="D109" s="3">
        <f t="shared" si="66"/>
        <v>685836</v>
      </c>
      <c r="E109" s="3">
        <f t="shared" si="66"/>
        <v>555467</v>
      </c>
      <c r="F109" s="3">
        <f t="shared" si="66"/>
        <v>97188</v>
      </c>
      <c r="G109" s="3">
        <f t="shared" si="66"/>
        <v>127469</v>
      </c>
      <c r="H109" s="3">
        <f t="shared" si="66"/>
        <v>1177648</v>
      </c>
      <c r="I109" s="3">
        <f>SUM(I354)</f>
        <v>1670640</v>
      </c>
      <c r="J109" s="3"/>
      <c r="L109" s="3">
        <f>SUM(L352:L354)</f>
        <v>42239.878463999994</v>
      </c>
      <c r="M109" s="65"/>
      <c r="N109" s="26" t="s">
        <v>210</v>
      </c>
    </row>
    <row r="110" spans="1:16" s="57" customFormat="1" x14ac:dyDescent="0.25">
      <c r="A110" s="32" t="s">
        <v>207</v>
      </c>
      <c r="C110" s="3">
        <f>SUM(C355:C357)</f>
        <v>937032</v>
      </c>
      <c r="D110" s="3">
        <f t="shared" ref="D110:L110" si="67">SUM(D355:D357)</f>
        <v>732432</v>
      </c>
      <c r="E110" s="3">
        <f t="shared" si="67"/>
        <v>535499</v>
      </c>
      <c r="F110" s="3">
        <f t="shared" si="67"/>
        <v>112465</v>
      </c>
      <c r="G110" s="3">
        <f t="shared" si="67"/>
        <v>-21840</v>
      </c>
      <c r="H110" s="3">
        <f t="shared" si="67"/>
        <v>1159962</v>
      </c>
      <c r="I110" s="3">
        <f>I357</f>
        <v>1692480</v>
      </c>
      <c r="J110" s="3"/>
      <c r="K110" s="3"/>
      <c r="L110" s="3">
        <f t="shared" si="67"/>
        <v>41605.517015999998</v>
      </c>
      <c r="M110" s="65"/>
      <c r="N110" s="26" t="s">
        <v>211</v>
      </c>
    </row>
    <row r="111" spans="1:16" s="57" customFormat="1" x14ac:dyDescent="0.25">
      <c r="A111" s="32" t="s">
        <v>208</v>
      </c>
      <c r="C111" s="3">
        <f>SUM(C358:C360)</f>
        <v>945884</v>
      </c>
      <c r="D111" s="3">
        <f t="shared" ref="D111:H111" si="68">SUM(D358:D360)</f>
        <v>735239</v>
      </c>
      <c r="E111" s="3">
        <f t="shared" si="68"/>
        <v>431964</v>
      </c>
      <c r="F111" s="3">
        <f t="shared" si="68"/>
        <v>113818</v>
      </c>
      <c r="G111" s="3">
        <f t="shared" si="68"/>
        <v>-19431</v>
      </c>
      <c r="H111" s="3">
        <f t="shared" si="68"/>
        <v>1130514</v>
      </c>
      <c r="I111" s="3">
        <f>I360</f>
        <v>1711911</v>
      </c>
      <c r="J111" s="3"/>
      <c r="L111" s="3">
        <f t="shared" ref="L111" si="69">SUM(L358:L360)</f>
        <v>40549.276152000006</v>
      </c>
      <c r="M111" s="65"/>
      <c r="N111" s="26" t="s">
        <v>212</v>
      </c>
    </row>
    <row r="112" spans="1:16" s="57" customFormat="1" x14ac:dyDescent="0.25">
      <c r="A112" s="32" t="s">
        <v>209</v>
      </c>
      <c r="C112" s="3">
        <f>SUM(C361:C363)</f>
        <v>1005075</v>
      </c>
      <c r="D112" s="3">
        <f t="shared" ref="D112:H112" si="70">SUM(D361:D363)</f>
        <v>688812</v>
      </c>
      <c r="E112" s="3">
        <f t="shared" si="70"/>
        <v>501159</v>
      </c>
      <c r="F112" s="3">
        <f t="shared" si="70"/>
        <v>110506</v>
      </c>
      <c r="G112" s="3">
        <f t="shared" si="70"/>
        <v>133622</v>
      </c>
      <c r="H112" s="3">
        <f t="shared" si="70"/>
        <v>1216020</v>
      </c>
      <c r="I112" s="3">
        <f>I363</f>
        <v>1578289</v>
      </c>
      <c r="J112" s="3"/>
      <c r="L112" s="3">
        <f t="shared" ref="L112" si="71">SUM(L361:L363)</f>
        <v>43616.20536</v>
      </c>
      <c r="M112" s="65"/>
      <c r="N112" s="26" t="s">
        <v>213</v>
      </c>
    </row>
    <row r="113" spans="1:14" s="57" customFormat="1" x14ac:dyDescent="0.25">
      <c r="A113" s="32"/>
      <c r="C113" s="3"/>
      <c r="D113" s="3"/>
      <c r="E113" s="3"/>
      <c r="F113" s="3"/>
      <c r="G113" s="3"/>
      <c r="H113" s="3"/>
      <c r="I113" s="3"/>
      <c r="J113" s="3"/>
      <c r="L113" s="3"/>
      <c r="M113" s="65"/>
      <c r="N113" s="26"/>
    </row>
    <row r="114" spans="1:14" s="57" customFormat="1" x14ac:dyDescent="0.25">
      <c r="A114" s="32" t="str">
        <f>'Olieforbrug, TJ'!A114</f>
        <v>1. kvartal 2019</v>
      </c>
      <c r="C114" s="3">
        <f>SUM(C365:C367)</f>
        <v>1099171</v>
      </c>
      <c r="D114" s="3">
        <f t="shared" ref="D114:H114" si="72">SUM(D365:D367)</f>
        <v>766916</v>
      </c>
      <c r="E114" s="3">
        <f t="shared" si="72"/>
        <v>613738</v>
      </c>
      <c r="F114" s="3">
        <f t="shared" si="72"/>
        <v>96820</v>
      </c>
      <c r="G114" s="3">
        <f t="shared" si="72"/>
        <v>-77562</v>
      </c>
      <c r="H114" s="3">
        <f t="shared" si="72"/>
        <v>1109200</v>
      </c>
      <c r="I114" s="3">
        <f>SUM(I367)</f>
        <v>1655851</v>
      </c>
      <c r="J114" s="3"/>
      <c r="L114" s="3">
        <f t="shared" ref="L114" si="73">SUM(L365:L367)</f>
        <v>39784.785600000003</v>
      </c>
      <c r="M114" s="65"/>
      <c r="N114" s="26" t="str">
        <f>'Olieforbrug, TJ'!M114</f>
        <v>1. Quarter 2019</v>
      </c>
    </row>
    <row r="115" spans="1:14" s="57" customFormat="1" x14ac:dyDescent="0.25">
      <c r="A115" s="32" t="str">
        <f>'Olieforbrug, TJ'!A115</f>
        <v>2. kvartal 2019</v>
      </c>
      <c r="C115" s="3">
        <f>SUM(C368:C370)</f>
        <v>1066310</v>
      </c>
      <c r="D115" s="3">
        <f t="shared" ref="D115:H115" si="74">SUM(D368:D370)</f>
        <v>895642</v>
      </c>
      <c r="E115" s="3">
        <f t="shared" si="74"/>
        <v>467311</v>
      </c>
      <c r="F115" s="3">
        <f t="shared" si="74"/>
        <v>114294</v>
      </c>
      <c r="G115" s="3">
        <f t="shared" si="74"/>
        <v>-251598</v>
      </c>
      <c r="H115" s="3">
        <f t="shared" si="74"/>
        <v>1350435</v>
      </c>
      <c r="I115" s="3">
        <f>SUM(I370)</f>
        <v>1907449</v>
      </c>
      <c r="J115" s="3"/>
      <c r="L115" s="3">
        <f t="shared" ref="L115" si="75">SUM(L368:L370)</f>
        <v>48437.402580000002</v>
      </c>
      <c r="M115" s="65"/>
      <c r="N115" s="26" t="str">
        <f>'Olieforbrug, TJ'!M115</f>
        <v>2. Quarter 2019</v>
      </c>
    </row>
    <row r="116" spans="1:14" s="57" customFormat="1" x14ac:dyDescent="0.25">
      <c r="A116" s="32" t="str">
        <f>'Olieforbrug, TJ'!A116</f>
        <v>3. kvartal 2019</v>
      </c>
      <c r="C116" s="3">
        <f>SUM(C371:C373)</f>
        <v>919065</v>
      </c>
      <c r="D116" s="3">
        <f>SUM(D371:D373)</f>
        <v>778732</v>
      </c>
      <c r="E116" s="3">
        <f t="shared" ref="E116:H116" si="76">SUM(E371:E373)</f>
        <v>535064</v>
      </c>
      <c r="F116" s="3">
        <f t="shared" si="76"/>
        <v>100966</v>
      </c>
      <c r="G116" s="3">
        <f t="shared" si="76"/>
        <v>85318</v>
      </c>
      <c r="H116" s="3">
        <f t="shared" si="76"/>
        <v>1159067</v>
      </c>
      <c r="I116" s="3">
        <f>SUM(I373)</f>
        <v>1822131</v>
      </c>
      <c r="J116" s="3"/>
      <c r="K116" s="3"/>
      <c r="L116" s="3">
        <f t="shared" ref="L116" si="77">SUM(L371:L373)</f>
        <v>41573.415156000003</v>
      </c>
      <c r="M116" s="65"/>
      <c r="N116" s="26" t="str">
        <f>'Olieforbrug, TJ'!M116</f>
        <v>3. Quarter 2019</v>
      </c>
    </row>
    <row r="117" spans="1:14" s="57" customFormat="1" x14ac:dyDescent="0.25">
      <c r="A117" s="32" t="str">
        <f>'Olieforbrug, TJ'!A117</f>
        <v>4. kvartal 2019</v>
      </c>
      <c r="C117" s="3">
        <f t="shared" ref="C117:G117" si="78">SUM(C374:C376)</f>
        <v>1119143</v>
      </c>
      <c r="D117" s="3">
        <f t="shared" si="78"/>
        <v>882205</v>
      </c>
      <c r="E117" s="3">
        <f t="shared" si="78"/>
        <v>723654</v>
      </c>
      <c r="F117" s="3">
        <f t="shared" si="78"/>
        <v>93112</v>
      </c>
      <c r="G117" s="3">
        <f t="shared" si="78"/>
        <v>-81641</v>
      </c>
      <c r="H117" s="3">
        <f>SUM(H374:H376)</f>
        <v>1144834</v>
      </c>
      <c r="I117" s="3">
        <f>SUM(I376)</f>
        <v>1903772</v>
      </c>
      <c r="J117" s="3"/>
      <c r="L117" s="3">
        <f>SUM(L374:L376)</f>
        <v>41062.905912000002</v>
      </c>
      <c r="M117" s="65"/>
      <c r="N117" s="26" t="str">
        <f>'Olieforbrug, TJ'!M117</f>
        <v>4. Quarter 2019</v>
      </c>
    </row>
    <row r="118" spans="1:14" s="57" customFormat="1" x14ac:dyDescent="0.25">
      <c r="A118" s="32"/>
      <c r="C118" s="3"/>
      <c r="D118" s="3"/>
      <c r="E118" s="3"/>
      <c r="F118" s="3"/>
      <c r="G118" s="3"/>
      <c r="H118" s="3"/>
      <c r="I118" s="3"/>
      <c r="J118" s="3"/>
      <c r="L118" s="3"/>
      <c r="M118" s="65"/>
      <c r="N118" s="26"/>
    </row>
    <row r="119" spans="1:14" s="57" customFormat="1" x14ac:dyDescent="0.25">
      <c r="A119" s="32" t="str">
        <f>'Olieforbrug, TJ'!A119</f>
        <v>1. kvartal 2020</v>
      </c>
      <c r="C119" s="3">
        <f>SUM(C378:C380)</f>
        <v>1102734</v>
      </c>
      <c r="D119" s="3">
        <f t="shared" ref="D119:H119" si="79">SUM(D378:D380)</f>
        <v>627652</v>
      </c>
      <c r="E119" s="3">
        <f t="shared" si="79"/>
        <v>513289</v>
      </c>
      <c r="F119" s="3">
        <f t="shared" si="79"/>
        <v>106342</v>
      </c>
      <c r="G119" s="3">
        <f t="shared" si="79"/>
        <v>-44441</v>
      </c>
      <c r="H119" s="3">
        <f t="shared" si="79"/>
        <v>1063256</v>
      </c>
      <c r="I119" s="3">
        <f>SUM(I380)</f>
        <v>1948213</v>
      </c>
      <c r="J119" s="3"/>
      <c r="K119" s="3"/>
      <c r="L119" s="3">
        <f t="shared" ref="L119" si="80">SUM(L378:L380)</f>
        <v>38136.866207999999</v>
      </c>
      <c r="M119" s="65"/>
      <c r="N119" s="26" t="str">
        <f>'Olieforbrug, TJ'!M119</f>
        <v>1. Quarter 2020</v>
      </c>
    </row>
    <row r="120" spans="1:14" s="57" customFormat="1" x14ac:dyDescent="0.25">
      <c r="A120" s="32" t="str">
        <f>'Olieforbrug, TJ'!A120</f>
        <v>2. kvartal 2020</v>
      </c>
      <c r="C120" s="3">
        <f t="shared" ref="C120:H120" si="81">SUM(C381:C383)</f>
        <v>1059043</v>
      </c>
      <c r="D120" s="3">
        <f t="shared" si="81"/>
        <v>781257</v>
      </c>
      <c r="E120" s="3">
        <f t="shared" si="81"/>
        <v>422650</v>
      </c>
      <c r="F120" s="3">
        <f t="shared" si="81"/>
        <v>125202</v>
      </c>
      <c r="G120" s="3">
        <f t="shared" si="81"/>
        <v>-277855</v>
      </c>
      <c r="H120" s="3">
        <f t="shared" si="81"/>
        <v>1028371</v>
      </c>
      <c r="I120" s="3">
        <f>SUM(I383)</f>
        <v>2226068</v>
      </c>
      <c r="J120" s="3"/>
      <c r="L120" s="3">
        <f>SUM(L381:L383)</f>
        <v>36885.611027999999</v>
      </c>
      <c r="M120" s="65"/>
      <c r="N120" s="26" t="str">
        <f>'Olieforbrug, TJ'!M120</f>
        <v>2. Quarter 2020</v>
      </c>
    </row>
    <row r="121" spans="1:14" s="57" customFormat="1" x14ac:dyDescent="0.25">
      <c r="A121" s="32" t="str">
        <f>'Olieforbrug, TJ'!A121</f>
        <v>3. kvartal 2020</v>
      </c>
      <c r="C121" s="3">
        <f>SUM(C384:C386)</f>
        <v>885920</v>
      </c>
      <c r="D121" s="3">
        <f t="shared" ref="D121:H121" si="82">SUM(D384:D386)</f>
        <v>702177</v>
      </c>
      <c r="E121" s="3">
        <f t="shared" si="82"/>
        <v>459042</v>
      </c>
      <c r="F121" s="3">
        <f t="shared" si="82"/>
        <v>85508</v>
      </c>
      <c r="G121" s="3">
        <f t="shared" si="82"/>
        <v>30393</v>
      </c>
      <c r="H121" s="3">
        <f t="shared" si="82"/>
        <v>1102711</v>
      </c>
      <c r="I121" s="3">
        <f>SUM(I386)</f>
        <v>2195675</v>
      </c>
      <c r="J121" s="3"/>
      <c r="K121" s="3"/>
      <c r="L121" s="3">
        <f t="shared" ref="L121" si="83">SUM(L384:L386)</f>
        <v>39552.038148000007</v>
      </c>
      <c r="M121" s="65"/>
      <c r="N121" s="26" t="str">
        <f>'Olieforbrug, TJ'!M121</f>
        <v>3. Quarter 2020</v>
      </c>
    </row>
    <row r="122" spans="1:14" s="57" customFormat="1" x14ac:dyDescent="0.25">
      <c r="A122" s="32" t="str">
        <f>'Olieforbrug, TJ'!A122</f>
        <v>4. kvartal 2020</v>
      </c>
      <c r="C122" s="3">
        <f>SUM(C387:C389)</f>
        <v>1000182</v>
      </c>
      <c r="D122" s="3">
        <f t="shared" ref="D122:H122" si="84">SUM(D387:D389)</f>
        <v>681585</v>
      </c>
      <c r="E122" s="3">
        <f t="shared" si="84"/>
        <v>641781</v>
      </c>
      <c r="F122" s="3">
        <f t="shared" si="84"/>
        <v>84951</v>
      </c>
      <c r="G122" s="3">
        <f t="shared" si="84"/>
        <v>13205</v>
      </c>
      <c r="H122" s="3">
        <f t="shared" si="84"/>
        <v>1058889</v>
      </c>
      <c r="I122" s="3">
        <f>SUM(I389)</f>
        <v>2182470</v>
      </c>
      <c r="J122" s="3"/>
      <c r="L122" s="3">
        <f t="shared" ref="L122" si="85">SUM(L387:L389)</f>
        <v>37980.230651999998</v>
      </c>
      <c r="M122" s="65"/>
      <c r="N122" s="26" t="str">
        <f>'Olieforbrug, TJ'!M122</f>
        <v>4. Quarter 2020</v>
      </c>
    </row>
    <row r="123" spans="1:14" s="57" customFormat="1" x14ac:dyDescent="0.25">
      <c r="A123" s="32"/>
      <c r="C123" s="3"/>
      <c r="D123" s="3"/>
      <c r="E123" s="3"/>
      <c r="F123" s="3"/>
      <c r="G123" s="3"/>
      <c r="H123" s="3"/>
      <c r="I123" s="3"/>
      <c r="J123" s="3"/>
      <c r="L123" s="3"/>
      <c r="M123" s="65"/>
      <c r="N123" s="26"/>
    </row>
    <row r="124" spans="1:14" s="57" customFormat="1" x14ac:dyDescent="0.25">
      <c r="A124" s="32" t="str">
        <f>'Olieforbrug, TJ'!A124</f>
        <v>1. kvartal 2021</v>
      </c>
      <c r="C124" s="3">
        <f>SUM(C391:C393)</f>
        <v>1085912</v>
      </c>
      <c r="D124" s="3">
        <f t="shared" ref="D124:H124" si="86">SUM(D391:D393)</f>
        <v>455326</v>
      </c>
      <c r="E124" s="3">
        <f t="shared" si="86"/>
        <v>434549</v>
      </c>
      <c r="F124" s="3">
        <f t="shared" si="86"/>
        <v>101930</v>
      </c>
      <c r="G124" s="3">
        <f t="shared" si="86"/>
        <v>8163</v>
      </c>
      <c r="H124" s="3">
        <f t="shared" si="86"/>
        <v>1034533</v>
      </c>
      <c r="I124" s="3">
        <f>SUM(I393)</f>
        <v>2174307</v>
      </c>
      <c r="J124" s="3"/>
      <c r="L124" s="3">
        <f t="shared" ref="L124" si="87">SUM(L391:L393)</f>
        <v>37106.629644000001</v>
      </c>
      <c r="M124" s="65"/>
      <c r="N124" s="26" t="str">
        <f>'Olieforbrug, TJ'!M124</f>
        <v>1. Quarter 2021</v>
      </c>
    </row>
    <row r="125" spans="1:14" s="57" customFormat="1" x14ac:dyDescent="0.25">
      <c r="A125" s="32" t="str">
        <f>'Olieforbrug, TJ'!A125</f>
        <v>2. kvartal 2021</v>
      </c>
      <c r="C125" s="3">
        <f>SUM(C394:C396)</f>
        <v>1087975</v>
      </c>
      <c r="D125" s="3">
        <f t="shared" ref="D125:H125" si="88">SUM(D394:D396)</f>
        <v>525886</v>
      </c>
      <c r="E125" s="3">
        <f t="shared" si="88"/>
        <v>541187</v>
      </c>
      <c r="F125" s="3">
        <f t="shared" si="88"/>
        <v>108663</v>
      </c>
      <c r="G125" s="3">
        <f t="shared" si="88"/>
        <v>97427</v>
      </c>
      <c r="H125" s="3">
        <f t="shared" si="88"/>
        <v>1085199</v>
      </c>
      <c r="I125" s="3">
        <f>SUM(I396)</f>
        <v>2076880</v>
      </c>
      <c r="J125" s="3"/>
      <c r="L125" s="3">
        <f t="shared" ref="L125" si="89">SUM(L394:L396)</f>
        <v>38923.917732000002</v>
      </c>
      <c r="M125" s="65"/>
      <c r="N125" s="26" t="str">
        <f>'Olieforbrug, TJ'!M125</f>
        <v>2. Quarter 2021</v>
      </c>
    </row>
    <row r="126" spans="1:14" s="57" customFormat="1" x14ac:dyDescent="0.25">
      <c r="A126" s="32" t="str">
        <f>'Olieforbrug, TJ'!A126</f>
        <v>3. kvartal 2021</v>
      </c>
      <c r="C126" s="3"/>
      <c r="D126" s="3"/>
      <c r="E126" s="3"/>
      <c r="F126" s="3"/>
      <c r="G126" s="3"/>
      <c r="H126" s="3"/>
      <c r="I126" s="3"/>
      <c r="J126" s="3"/>
      <c r="L126" s="3"/>
      <c r="M126" s="65"/>
      <c r="N126" s="26" t="str">
        <f>'Olieforbrug, TJ'!M126</f>
        <v>3. Quarter 2021</v>
      </c>
    </row>
    <row r="127" spans="1:14" s="57" customFormat="1" x14ac:dyDescent="0.25">
      <c r="A127" s="32" t="str">
        <f>'Olieforbrug, TJ'!A127</f>
        <v>4. kvartal 2021</v>
      </c>
      <c r="C127" s="3"/>
      <c r="D127" s="3"/>
      <c r="E127" s="3"/>
      <c r="F127" s="3"/>
      <c r="G127" s="3"/>
      <c r="H127" s="3"/>
      <c r="I127" s="3"/>
      <c r="J127" s="3"/>
      <c r="L127" s="3"/>
      <c r="M127" s="65"/>
      <c r="N127" s="26" t="str">
        <f>'Olieforbrug, TJ'!M127</f>
        <v>4. Quarter 2021</v>
      </c>
    </row>
    <row r="128" spans="1:14" x14ac:dyDescent="0.25">
      <c r="A128" s="32"/>
      <c r="J128" s="3"/>
      <c r="K128" s="3"/>
      <c r="L128" s="3"/>
      <c r="M128" s="3"/>
      <c r="N128" s="26"/>
    </row>
    <row r="129" spans="1:14" ht="13.5" thickBot="1" x14ac:dyDescent="0.35">
      <c r="A129" s="2"/>
      <c r="C129" s="25"/>
      <c r="D129" s="25"/>
      <c r="E129" s="25"/>
      <c r="F129" s="25"/>
      <c r="G129" s="25"/>
      <c r="H129" s="25"/>
      <c r="I129" s="25"/>
      <c r="J129" s="3"/>
      <c r="K129" s="3"/>
      <c r="L129" s="25"/>
      <c r="N129" s="2"/>
    </row>
    <row r="130" spans="1:14" ht="13" x14ac:dyDescent="0.3">
      <c r="A130" s="37">
        <v>2001</v>
      </c>
      <c r="C130" s="34"/>
      <c r="D130" s="34"/>
      <c r="E130" s="34"/>
      <c r="F130" s="34"/>
      <c r="G130" s="34"/>
      <c r="H130" s="34"/>
      <c r="I130" s="34"/>
      <c r="J130" s="7"/>
      <c r="K130" s="7"/>
      <c r="L130" s="34"/>
      <c r="N130" s="37">
        <v>2001</v>
      </c>
    </row>
    <row r="131" spans="1:14" x14ac:dyDescent="0.25">
      <c r="A131" s="33" t="s">
        <v>102</v>
      </c>
      <c r="C131" s="3">
        <v>330287</v>
      </c>
      <c r="D131" s="3">
        <v>143565</v>
      </c>
      <c r="E131" s="3">
        <v>101483</v>
      </c>
      <c r="F131" s="3">
        <v>45943</v>
      </c>
      <c r="G131" s="3">
        <v>85793</v>
      </c>
      <c r="H131" s="3">
        <v>402884</v>
      </c>
      <c r="I131" s="3">
        <v>859518</v>
      </c>
      <c r="N131" s="23" t="s">
        <v>115</v>
      </c>
    </row>
    <row r="132" spans="1:14" x14ac:dyDescent="0.25">
      <c r="A132" s="33" t="s">
        <v>103</v>
      </c>
      <c r="C132" s="3">
        <v>317562</v>
      </c>
      <c r="D132" s="3">
        <v>171259</v>
      </c>
      <c r="E132" s="3">
        <v>81636</v>
      </c>
      <c r="F132" s="3">
        <v>43220</v>
      </c>
      <c r="G132" s="3">
        <v>8213</v>
      </c>
      <c r="H132" s="3">
        <v>377177</v>
      </c>
      <c r="I132" s="3">
        <v>851305</v>
      </c>
      <c r="N132" s="23" t="s">
        <v>116</v>
      </c>
    </row>
    <row r="133" spans="1:14" x14ac:dyDescent="0.25">
      <c r="A133" s="33" t="s">
        <v>104</v>
      </c>
      <c r="C133" s="3">
        <v>265816</v>
      </c>
      <c r="D133" s="3">
        <v>217491</v>
      </c>
      <c r="E133" s="3">
        <v>44649</v>
      </c>
      <c r="F133" s="3">
        <v>38204</v>
      </c>
      <c r="G133" s="3">
        <v>23377</v>
      </c>
      <c r="H133" s="3">
        <v>432604</v>
      </c>
      <c r="I133" s="3">
        <v>827928</v>
      </c>
      <c r="N133" s="23" t="s">
        <v>117</v>
      </c>
    </row>
    <row r="134" spans="1:14" x14ac:dyDescent="0.25">
      <c r="A134" s="33" t="s">
        <v>105</v>
      </c>
      <c r="B134" s="15"/>
      <c r="C134" s="16">
        <v>330707</v>
      </c>
      <c r="D134" s="16">
        <v>169413</v>
      </c>
      <c r="E134" s="16">
        <v>48408</v>
      </c>
      <c r="F134" s="16">
        <v>43794</v>
      </c>
      <c r="G134" s="16">
        <v>-46936</v>
      </c>
      <c r="H134" s="16">
        <v>360809</v>
      </c>
      <c r="I134" s="16">
        <v>874864</v>
      </c>
      <c r="J134" s="15"/>
      <c r="K134" s="15"/>
      <c r="L134" s="15"/>
      <c r="N134" s="23" t="s">
        <v>118</v>
      </c>
    </row>
    <row r="135" spans="1:14" x14ac:dyDescent="0.25">
      <c r="A135" s="33" t="s">
        <v>106</v>
      </c>
      <c r="B135" s="15"/>
      <c r="C135" s="16">
        <v>367187</v>
      </c>
      <c r="D135" s="16">
        <v>164590</v>
      </c>
      <c r="E135" s="16">
        <v>72049</v>
      </c>
      <c r="F135" s="16">
        <v>37620</v>
      </c>
      <c r="G135" s="16">
        <v>-72274</v>
      </c>
      <c r="H135" s="16">
        <v>346077</v>
      </c>
      <c r="I135" s="16">
        <v>947138</v>
      </c>
      <c r="J135" s="15"/>
      <c r="K135" s="15"/>
      <c r="L135" s="15"/>
      <c r="N135" s="23" t="s">
        <v>119</v>
      </c>
    </row>
    <row r="136" spans="1:14" x14ac:dyDescent="0.25">
      <c r="A136" s="33" t="s">
        <v>107</v>
      </c>
      <c r="B136" s="15"/>
      <c r="C136" s="16">
        <v>316147</v>
      </c>
      <c r="D136" s="16">
        <v>178912</v>
      </c>
      <c r="E136" s="16">
        <v>150375</v>
      </c>
      <c r="F136" s="16">
        <v>48020</v>
      </c>
      <c r="G136" s="16">
        <v>27131</v>
      </c>
      <c r="H136" s="16">
        <v>319329</v>
      </c>
      <c r="I136" s="16">
        <v>920010</v>
      </c>
      <c r="J136" s="15"/>
      <c r="K136" s="15"/>
      <c r="L136" s="15"/>
      <c r="N136" s="23" t="s">
        <v>120</v>
      </c>
    </row>
    <row r="137" spans="1:14" x14ac:dyDescent="0.25">
      <c r="A137" s="33" t="s">
        <v>108</v>
      </c>
      <c r="B137" s="15"/>
      <c r="C137" s="16">
        <v>314602</v>
      </c>
      <c r="D137" s="16">
        <v>178261</v>
      </c>
      <c r="E137" s="16">
        <v>134011</v>
      </c>
      <c r="F137" s="16">
        <v>43752</v>
      </c>
      <c r="G137" s="16">
        <v>-28757</v>
      </c>
      <c r="H137" s="16">
        <v>278312</v>
      </c>
      <c r="I137" s="16">
        <v>948767</v>
      </c>
      <c r="J137" s="15"/>
      <c r="K137" s="15"/>
      <c r="L137" s="15"/>
      <c r="N137" s="23" t="s">
        <v>121</v>
      </c>
    </row>
    <row r="138" spans="1:14" x14ac:dyDescent="0.25">
      <c r="A138" s="33" t="s">
        <v>109</v>
      </c>
      <c r="B138" s="15"/>
      <c r="C138" s="16">
        <v>338812</v>
      </c>
      <c r="D138" s="16">
        <v>199947</v>
      </c>
      <c r="E138" s="16">
        <v>100537</v>
      </c>
      <c r="F138" s="16">
        <v>47700</v>
      </c>
      <c r="G138" s="16">
        <v>-14551</v>
      </c>
      <c r="H138" s="16">
        <v>365919</v>
      </c>
      <c r="I138" s="16">
        <v>963318</v>
      </c>
      <c r="J138" s="15"/>
      <c r="K138" s="15"/>
      <c r="L138" s="15"/>
      <c r="N138" s="23" t="s">
        <v>122</v>
      </c>
    </row>
    <row r="139" spans="1:14" x14ac:dyDescent="0.25">
      <c r="A139" s="33" t="s">
        <v>110</v>
      </c>
      <c r="B139" s="15"/>
      <c r="C139" s="16">
        <v>262722</v>
      </c>
      <c r="D139" s="16">
        <v>154843</v>
      </c>
      <c r="E139" s="16">
        <v>60093</v>
      </c>
      <c r="F139" s="16">
        <v>47722</v>
      </c>
      <c r="G139" s="16">
        <v>75588</v>
      </c>
      <c r="H139" s="16">
        <v>374942</v>
      </c>
      <c r="I139" s="16">
        <v>887730</v>
      </c>
      <c r="J139" s="15"/>
      <c r="K139" s="15"/>
      <c r="L139" s="15"/>
      <c r="N139" s="23" t="s">
        <v>123</v>
      </c>
    </row>
    <row r="140" spans="1:14" x14ac:dyDescent="0.25">
      <c r="A140" s="33" t="s">
        <v>111</v>
      </c>
      <c r="B140" s="15"/>
      <c r="C140" s="16">
        <v>331390</v>
      </c>
      <c r="D140" s="16">
        <v>243165</v>
      </c>
      <c r="E140" s="16">
        <v>81009</v>
      </c>
      <c r="F140" s="16">
        <v>35118</v>
      </c>
      <c r="G140" s="16">
        <v>-60187</v>
      </c>
      <c r="H140" s="16">
        <v>371988</v>
      </c>
      <c r="I140" s="16">
        <v>947917</v>
      </c>
      <c r="J140" s="15"/>
      <c r="K140" s="15"/>
      <c r="L140" s="15"/>
      <c r="N140" s="23" t="s">
        <v>124</v>
      </c>
    </row>
    <row r="141" spans="1:14" x14ac:dyDescent="0.25">
      <c r="A141" s="33" t="s">
        <v>112</v>
      </c>
      <c r="B141" s="15"/>
      <c r="C141" s="16">
        <v>306549</v>
      </c>
      <c r="D141" s="16">
        <v>163805</v>
      </c>
      <c r="E141" s="16">
        <v>84651</v>
      </c>
      <c r="F141" s="16">
        <v>45671</v>
      </c>
      <c r="G141" s="16">
        <v>57605</v>
      </c>
      <c r="H141" s="16">
        <v>378181</v>
      </c>
      <c r="I141" s="16">
        <v>890312</v>
      </c>
      <c r="J141" s="15"/>
      <c r="K141" s="15"/>
      <c r="L141" s="15"/>
      <c r="N141" s="23" t="s">
        <v>125</v>
      </c>
    </row>
    <row r="142" spans="1:14" ht="13" thickBot="1" x14ac:dyDescent="0.3">
      <c r="A142" s="41" t="s">
        <v>113</v>
      </c>
      <c r="C142" s="42">
        <v>351780</v>
      </c>
      <c r="D142" s="42">
        <v>199116</v>
      </c>
      <c r="E142" s="42">
        <v>51966</v>
      </c>
      <c r="F142" s="42">
        <v>53575</v>
      </c>
      <c r="G142" s="42">
        <v>-74746</v>
      </c>
      <c r="H142" s="42">
        <v>379714</v>
      </c>
      <c r="I142" s="42">
        <v>965058</v>
      </c>
      <c r="J142" s="2"/>
      <c r="K142" s="2"/>
      <c r="L142" s="42"/>
      <c r="N142" s="43" t="s">
        <v>113</v>
      </c>
    </row>
    <row r="143" spans="1:14" ht="13" x14ac:dyDescent="0.3">
      <c r="A143" s="37">
        <v>2002</v>
      </c>
      <c r="B143" s="15"/>
      <c r="C143" s="16"/>
      <c r="D143" s="16"/>
      <c r="E143" s="16"/>
      <c r="F143" s="16"/>
      <c r="G143" s="16"/>
      <c r="H143" s="16"/>
      <c r="I143" s="16"/>
      <c r="M143" s="3"/>
      <c r="N143" s="37">
        <v>2002</v>
      </c>
    </row>
    <row r="144" spans="1:14" x14ac:dyDescent="0.25">
      <c r="A144" s="33" t="s">
        <v>102</v>
      </c>
      <c r="B144" s="15"/>
      <c r="C144" s="16">
        <v>357653</v>
      </c>
      <c r="D144" s="16">
        <v>186782</v>
      </c>
      <c r="E144" s="16">
        <v>76288</v>
      </c>
      <c r="F144" s="16">
        <v>42527</v>
      </c>
      <c r="G144" s="16">
        <v>1063</v>
      </c>
      <c r="H144" s="16">
        <v>395325</v>
      </c>
      <c r="I144" s="16">
        <v>963995</v>
      </c>
      <c r="J144" s="15"/>
      <c r="K144" s="15"/>
      <c r="L144" s="15"/>
      <c r="N144" s="23" t="s">
        <v>115</v>
      </c>
    </row>
    <row r="145" spans="1:14" x14ac:dyDescent="0.25">
      <c r="A145" s="33" t="s">
        <v>103</v>
      </c>
      <c r="B145" s="15"/>
      <c r="C145" s="16">
        <v>325207</v>
      </c>
      <c r="D145" s="16">
        <v>180181</v>
      </c>
      <c r="E145" s="16">
        <v>57383</v>
      </c>
      <c r="F145" s="16">
        <v>40384</v>
      </c>
      <c r="G145" s="16">
        <v>-83694</v>
      </c>
      <c r="H145" s="16">
        <v>332916</v>
      </c>
      <c r="I145" s="16">
        <v>1047689</v>
      </c>
      <c r="J145" s="15"/>
      <c r="K145" s="15"/>
      <c r="L145" s="15"/>
      <c r="N145" s="23" t="s">
        <v>116</v>
      </c>
    </row>
    <row r="146" spans="1:14" x14ac:dyDescent="0.25">
      <c r="A146" s="33" t="s">
        <v>104</v>
      </c>
      <c r="B146" s="15"/>
      <c r="C146" s="16">
        <v>379988</v>
      </c>
      <c r="D146" s="16">
        <v>196893</v>
      </c>
      <c r="E146" s="16">
        <v>48802</v>
      </c>
      <c r="F146" s="16">
        <v>48234</v>
      </c>
      <c r="G146" s="16">
        <v>-96601</v>
      </c>
      <c r="H146" s="16">
        <v>382625</v>
      </c>
      <c r="I146" s="16">
        <v>1144290</v>
      </c>
      <c r="J146" s="15"/>
      <c r="K146" s="15"/>
      <c r="L146" s="15"/>
      <c r="N146" s="23" t="s">
        <v>117</v>
      </c>
    </row>
    <row r="147" spans="1:14" x14ac:dyDescent="0.25">
      <c r="A147" s="33" t="s">
        <v>105</v>
      </c>
      <c r="B147" s="15"/>
      <c r="C147" s="16">
        <v>271169</v>
      </c>
      <c r="D147" s="16">
        <v>143239</v>
      </c>
      <c r="E147" s="16">
        <v>73362</v>
      </c>
      <c r="F147" s="16">
        <v>46913</v>
      </c>
      <c r="G147" s="16">
        <v>104650</v>
      </c>
      <c r="H147" s="16">
        <v>380604</v>
      </c>
      <c r="I147" s="16">
        <v>1039640</v>
      </c>
      <c r="J147" s="15"/>
      <c r="K147" s="15"/>
      <c r="L147" s="15"/>
      <c r="N147" s="23" t="s">
        <v>118</v>
      </c>
    </row>
    <row r="148" spans="1:14" x14ac:dyDescent="0.25">
      <c r="A148" s="33" t="s">
        <v>106</v>
      </c>
      <c r="B148" s="15"/>
      <c r="C148" s="16">
        <v>304398</v>
      </c>
      <c r="D148" s="16">
        <v>178872</v>
      </c>
      <c r="E148" s="16">
        <v>121140</v>
      </c>
      <c r="F148" s="16">
        <v>33663</v>
      </c>
      <c r="G148" s="16">
        <v>39769</v>
      </c>
      <c r="H148" s="16">
        <v>328199</v>
      </c>
      <c r="I148" s="16">
        <v>999871</v>
      </c>
      <c r="J148" s="15"/>
      <c r="K148" s="15"/>
      <c r="L148" s="15"/>
      <c r="N148" s="23" t="s">
        <v>119</v>
      </c>
    </row>
    <row r="149" spans="1:14" x14ac:dyDescent="0.25">
      <c r="A149" s="33" t="s">
        <v>107</v>
      </c>
      <c r="B149" s="15"/>
      <c r="C149" s="16">
        <v>333359</v>
      </c>
      <c r="D149" s="16">
        <v>116157</v>
      </c>
      <c r="E149" s="16">
        <v>86355</v>
      </c>
      <c r="F149" s="16">
        <v>41647</v>
      </c>
      <c r="G149" s="16">
        <v>-32167</v>
      </c>
      <c r="H149" s="16">
        <v>288099</v>
      </c>
      <c r="I149" s="16">
        <v>1032038</v>
      </c>
      <c r="J149" s="15"/>
      <c r="K149" s="15"/>
      <c r="L149" s="15"/>
      <c r="N149" s="23" t="s">
        <v>120</v>
      </c>
    </row>
    <row r="150" spans="1:14" x14ac:dyDescent="0.25">
      <c r="A150" s="33" t="s">
        <v>108</v>
      </c>
      <c r="B150" s="15"/>
      <c r="C150" s="16">
        <v>339439</v>
      </c>
      <c r="D150" s="16">
        <v>132846</v>
      </c>
      <c r="E150" s="16">
        <v>169613</v>
      </c>
      <c r="F150" s="16">
        <v>43208</v>
      </c>
      <c r="G150" s="16">
        <v>19816</v>
      </c>
      <c r="H150" s="16">
        <v>295729</v>
      </c>
      <c r="I150" s="16">
        <v>1012222</v>
      </c>
      <c r="J150" s="15"/>
      <c r="K150" s="15"/>
      <c r="L150" s="15"/>
      <c r="N150" s="23" t="s">
        <v>121</v>
      </c>
    </row>
    <row r="151" spans="1:14" x14ac:dyDescent="0.25">
      <c r="A151" s="33" t="s">
        <v>109</v>
      </c>
      <c r="B151" s="15"/>
      <c r="C151" s="16">
        <v>358361</v>
      </c>
      <c r="D151" s="16">
        <v>173064</v>
      </c>
      <c r="E151" s="16">
        <v>163615</v>
      </c>
      <c r="F151" s="16">
        <v>39827</v>
      </c>
      <c r="G151" s="16">
        <v>29060</v>
      </c>
      <c r="H151" s="16">
        <v>355904</v>
      </c>
      <c r="I151" s="16">
        <v>983162</v>
      </c>
      <c r="J151" s="15"/>
      <c r="K151" s="15"/>
      <c r="L151" s="15"/>
      <c r="N151" s="23" t="s">
        <v>122</v>
      </c>
    </row>
    <row r="152" spans="1:14" x14ac:dyDescent="0.25">
      <c r="A152" s="33" t="s">
        <v>110</v>
      </c>
      <c r="B152" s="15"/>
      <c r="C152" s="16">
        <v>315793</v>
      </c>
      <c r="D152" s="16">
        <v>223223</v>
      </c>
      <c r="E152" s="16">
        <v>123701</v>
      </c>
      <c r="F152" s="16">
        <v>52262</v>
      </c>
      <c r="G152" s="16">
        <v>-25219</v>
      </c>
      <c r="H152" s="16">
        <v>355287</v>
      </c>
      <c r="I152" s="16">
        <v>1008381</v>
      </c>
      <c r="J152" s="15"/>
      <c r="K152" s="15"/>
      <c r="L152" s="15"/>
      <c r="N152" s="23" t="s">
        <v>123</v>
      </c>
    </row>
    <row r="153" spans="1:14" x14ac:dyDescent="0.25">
      <c r="A153" s="33" t="s">
        <v>111</v>
      </c>
      <c r="B153" s="15"/>
      <c r="C153" s="16">
        <v>242345</v>
      </c>
      <c r="D153" s="16">
        <v>160221</v>
      </c>
      <c r="E153" s="16">
        <v>33489</v>
      </c>
      <c r="F153" s="16">
        <v>57553</v>
      </c>
      <c r="G153" s="16">
        <v>93222</v>
      </c>
      <c r="H153" s="16">
        <v>380921</v>
      </c>
      <c r="I153" s="16">
        <v>915159</v>
      </c>
      <c r="J153" s="15"/>
      <c r="K153" s="15"/>
      <c r="L153" s="15"/>
      <c r="N153" s="23" t="s">
        <v>124</v>
      </c>
    </row>
    <row r="154" spans="1:14" x14ac:dyDescent="0.25">
      <c r="A154" s="33" t="s">
        <v>112</v>
      </c>
      <c r="B154" s="15"/>
      <c r="C154" s="16">
        <v>262735</v>
      </c>
      <c r="D154" s="16">
        <v>169137</v>
      </c>
      <c r="E154" s="16">
        <v>54516</v>
      </c>
      <c r="F154" s="16">
        <v>44819</v>
      </c>
      <c r="G154" s="16">
        <v>53681</v>
      </c>
      <c r="H154" s="16">
        <v>385820</v>
      </c>
      <c r="I154" s="16">
        <v>861478</v>
      </c>
      <c r="J154" s="15"/>
      <c r="K154" s="15"/>
      <c r="L154" s="15"/>
      <c r="N154" s="23" t="s">
        <v>125</v>
      </c>
    </row>
    <row r="155" spans="1:14" ht="13" thickBot="1" x14ac:dyDescent="0.3">
      <c r="A155" s="41" t="s">
        <v>113</v>
      </c>
      <c r="C155" s="42">
        <v>376001</v>
      </c>
      <c r="D155" s="42">
        <v>184744</v>
      </c>
      <c r="E155" s="42">
        <v>113635</v>
      </c>
      <c r="F155" s="42">
        <v>52791</v>
      </c>
      <c r="G155" s="42">
        <v>-993003</v>
      </c>
      <c r="H155" s="42">
        <v>391720</v>
      </c>
      <c r="I155" s="42">
        <v>1854481</v>
      </c>
      <c r="J155" s="2"/>
      <c r="K155" s="2"/>
      <c r="L155" s="42"/>
      <c r="N155" s="43" t="s">
        <v>113</v>
      </c>
    </row>
    <row r="156" spans="1:14" ht="13" x14ac:dyDescent="0.3">
      <c r="A156" s="37">
        <v>2003</v>
      </c>
      <c r="B156" s="15"/>
      <c r="C156" s="16"/>
      <c r="D156" s="16"/>
      <c r="E156" s="16"/>
      <c r="F156" s="16"/>
      <c r="G156" s="16"/>
      <c r="H156" s="16"/>
      <c r="I156" s="16"/>
      <c r="M156" s="3"/>
      <c r="N156" s="37">
        <v>2003</v>
      </c>
    </row>
    <row r="157" spans="1:14" x14ac:dyDescent="0.25">
      <c r="A157" s="33" t="s">
        <v>102</v>
      </c>
      <c r="B157" s="15"/>
      <c r="C157" s="16">
        <v>321363</v>
      </c>
      <c r="D157" s="16">
        <v>159481</v>
      </c>
      <c r="E157" s="16">
        <v>30631</v>
      </c>
      <c r="F157" s="16">
        <v>48179</v>
      </c>
      <c r="G157" s="16">
        <v>1032164</v>
      </c>
      <c r="H157" s="16">
        <v>423486</v>
      </c>
      <c r="I157" s="16">
        <v>822317</v>
      </c>
      <c r="J157" s="15"/>
      <c r="K157" s="15"/>
      <c r="L157" s="15"/>
      <c r="N157" s="23" t="s">
        <v>115</v>
      </c>
    </row>
    <row r="158" spans="1:14" x14ac:dyDescent="0.25">
      <c r="A158" s="33" t="s">
        <v>103</v>
      </c>
      <c r="B158" s="15"/>
      <c r="C158" s="16">
        <v>290753</v>
      </c>
      <c r="D158" s="16">
        <v>194337</v>
      </c>
      <c r="E158" s="16">
        <v>75980</v>
      </c>
      <c r="F158" s="16">
        <v>53164</v>
      </c>
      <c r="G158" s="16">
        <v>49461</v>
      </c>
      <c r="H158" s="16">
        <v>401988</v>
      </c>
      <c r="I158" s="16">
        <v>772856</v>
      </c>
      <c r="J158" s="15"/>
      <c r="K158" s="15"/>
      <c r="L158" s="15"/>
      <c r="N158" s="23" t="s">
        <v>116</v>
      </c>
    </row>
    <row r="159" spans="1:14" x14ac:dyDescent="0.25">
      <c r="A159" s="33" t="s">
        <v>104</v>
      </c>
      <c r="B159" s="15"/>
      <c r="C159" s="16">
        <v>361523</v>
      </c>
      <c r="D159" s="16">
        <v>171357</v>
      </c>
      <c r="E159" s="16">
        <v>74945</v>
      </c>
      <c r="F159" s="16">
        <v>40188</v>
      </c>
      <c r="G159" s="16">
        <v>-14932</v>
      </c>
      <c r="H159" s="16">
        <v>399975</v>
      </c>
      <c r="I159" s="16">
        <v>787788</v>
      </c>
      <c r="J159" s="15"/>
      <c r="K159" s="15"/>
      <c r="L159" s="15"/>
      <c r="N159" s="23" t="s">
        <v>117</v>
      </c>
    </row>
    <row r="160" spans="1:14" x14ac:dyDescent="0.25">
      <c r="A160" s="33" t="s">
        <v>105</v>
      </c>
      <c r="B160" s="15"/>
      <c r="C160" s="16">
        <v>340148</v>
      </c>
      <c r="D160" s="16">
        <v>187030</v>
      </c>
      <c r="E160" s="16">
        <v>91275</v>
      </c>
      <c r="F160" s="16">
        <v>40880</v>
      </c>
      <c r="G160" s="16">
        <v>-23372</v>
      </c>
      <c r="H160" s="16">
        <v>366453</v>
      </c>
      <c r="I160" s="16">
        <v>811160</v>
      </c>
      <c r="J160" s="15"/>
      <c r="K160" s="15"/>
      <c r="L160" s="15"/>
      <c r="N160" s="23" t="s">
        <v>118</v>
      </c>
    </row>
    <row r="161" spans="1:14" x14ac:dyDescent="0.25">
      <c r="A161" s="33" t="s">
        <v>106</v>
      </c>
      <c r="B161" s="15"/>
      <c r="C161" s="16">
        <v>371131</v>
      </c>
      <c r="D161" s="16">
        <v>175056</v>
      </c>
      <c r="E161" s="16">
        <v>147448</v>
      </c>
      <c r="F161" s="16">
        <v>44259</v>
      </c>
      <c r="G161" s="16">
        <v>-15264</v>
      </c>
      <c r="H161" s="16">
        <v>351475</v>
      </c>
      <c r="I161" s="16">
        <v>826424</v>
      </c>
      <c r="J161" s="15"/>
      <c r="K161" s="15"/>
      <c r="L161" s="15"/>
      <c r="N161" s="23" t="s">
        <v>119</v>
      </c>
    </row>
    <row r="162" spans="1:14" x14ac:dyDescent="0.25">
      <c r="A162" s="33" t="s">
        <v>107</v>
      </c>
      <c r="B162" s="15"/>
      <c r="C162" s="16">
        <v>358829</v>
      </c>
      <c r="D162" s="16">
        <v>180786</v>
      </c>
      <c r="E162" s="16">
        <v>139916</v>
      </c>
      <c r="F162" s="16">
        <v>43077</v>
      </c>
      <c r="G162" s="16">
        <v>-8407</v>
      </c>
      <c r="H162" s="16">
        <v>308247</v>
      </c>
      <c r="I162" s="16">
        <v>834831</v>
      </c>
      <c r="J162" s="15"/>
      <c r="K162" s="15"/>
      <c r="L162" s="15"/>
      <c r="N162" s="23" t="s">
        <v>120</v>
      </c>
    </row>
    <row r="163" spans="1:14" x14ac:dyDescent="0.25">
      <c r="A163" s="33" t="s">
        <v>108</v>
      </c>
      <c r="B163" s="15"/>
      <c r="C163" s="16">
        <v>372135</v>
      </c>
      <c r="D163" s="16">
        <v>237308</v>
      </c>
      <c r="E163" s="16">
        <v>154963</v>
      </c>
      <c r="F163" s="16">
        <v>39039</v>
      </c>
      <c r="G163" s="16">
        <v>-102868</v>
      </c>
      <c r="H163" s="16">
        <v>309257</v>
      </c>
      <c r="I163" s="16">
        <v>937699</v>
      </c>
      <c r="J163" s="15"/>
      <c r="K163" s="15"/>
      <c r="L163" s="15"/>
      <c r="N163" s="23" t="s">
        <v>121</v>
      </c>
    </row>
    <row r="164" spans="1:14" x14ac:dyDescent="0.25">
      <c r="A164" s="33" t="s">
        <v>109</v>
      </c>
      <c r="B164" s="15"/>
      <c r="C164" s="16">
        <v>385116</v>
      </c>
      <c r="D164" s="16">
        <v>247564</v>
      </c>
      <c r="E164" s="16">
        <v>125583</v>
      </c>
      <c r="F164" s="16">
        <v>50251</v>
      </c>
      <c r="G164" s="16">
        <v>-104147</v>
      </c>
      <c r="H164" s="16">
        <v>351852</v>
      </c>
      <c r="I164" s="16">
        <v>1041846</v>
      </c>
      <c r="J164" s="15"/>
      <c r="K164" s="15"/>
      <c r="L164" s="15"/>
      <c r="N164" s="23" t="s">
        <v>122</v>
      </c>
    </row>
    <row r="165" spans="1:14" x14ac:dyDescent="0.25">
      <c r="A165" s="33" t="s">
        <v>110</v>
      </c>
      <c r="B165" s="15"/>
      <c r="C165" s="16">
        <v>272372</v>
      </c>
      <c r="D165" s="16">
        <v>184310</v>
      </c>
      <c r="E165" s="16">
        <v>123580</v>
      </c>
      <c r="F165" s="16">
        <v>49086</v>
      </c>
      <c r="G165" s="16">
        <v>76064</v>
      </c>
      <c r="H165" s="16">
        <v>382460</v>
      </c>
      <c r="I165" s="16">
        <v>965782</v>
      </c>
      <c r="J165" s="15"/>
      <c r="K165" s="15"/>
      <c r="L165" s="15"/>
      <c r="N165" s="23" t="s">
        <v>123</v>
      </c>
    </row>
    <row r="166" spans="1:14" x14ac:dyDescent="0.25">
      <c r="A166" s="33" t="s">
        <v>111</v>
      </c>
      <c r="B166" s="15"/>
      <c r="C166" s="16">
        <v>307538</v>
      </c>
      <c r="D166" s="16">
        <v>187548</v>
      </c>
      <c r="E166" s="16">
        <v>235915</v>
      </c>
      <c r="F166" s="16">
        <v>39836</v>
      </c>
      <c r="G166" s="16">
        <v>214076</v>
      </c>
      <c r="H166" s="16">
        <v>437113</v>
      </c>
      <c r="I166" s="16">
        <v>751706</v>
      </c>
      <c r="J166" s="15"/>
      <c r="K166" s="15"/>
      <c r="L166" s="15"/>
      <c r="N166" s="23" t="s">
        <v>124</v>
      </c>
    </row>
    <row r="167" spans="1:14" x14ac:dyDescent="0.25">
      <c r="A167" s="33" t="s">
        <v>112</v>
      </c>
      <c r="B167" s="15"/>
      <c r="C167" s="16">
        <v>372912</v>
      </c>
      <c r="D167" s="16">
        <v>211179</v>
      </c>
      <c r="E167" s="16">
        <v>61783</v>
      </c>
      <c r="F167" s="16">
        <v>29524</v>
      </c>
      <c r="G167" s="16">
        <v>-135750</v>
      </c>
      <c r="H167" s="16">
        <v>346397</v>
      </c>
      <c r="I167" s="16">
        <v>887456</v>
      </c>
      <c r="J167" s="15"/>
      <c r="K167" s="15"/>
      <c r="L167" s="15"/>
      <c r="N167" s="23" t="s">
        <v>125</v>
      </c>
    </row>
    <row r="168" spans="1:14" ht="13" thickBot="1" x14ac:dyDescent="0.3">
      <c r="A168" s="41" t="s">
        <v>113</v>
      </c>
      <c r="C168" s="42">
        <v>354981</v>
      </c>
      <c r="D168" s="42">
        <v>158611</v>
      </c>
      <c r="E168" s="42">
        <v>89596</v>
      </c>
      <c r="F168" s="42">
        <v>39667</v>
      </c>
      <c r="G168" s="42">
        <v>-7929</v>
      </c>
      <c r="H168" s="42">
        <v>370447</v>
      </c>
      <c r="I168" s="42">
        <v>895385</v>
      </c>
      <c r="J168" s="2"/>
      <c r="K168" s="2"/>
      <c r="L168" s="42"/>
      <c r="N168" s="43" t="s">
        <v>113</v>
      </c>
    </row>
    <row r="169" spans="1:14" ht="13" x14ac:dyDescent="0.3">
      <c r="A169" s="37">
        <v>2004</v>
      </c>
      <c r="B169" s="15"/>
      <c r="C169" s="16"/>
      <c r="D169" s="16"/>
      <c r="E169" s="16"/>
      <c r="F169" s="16"/>
      <c r="G169" s="16"/>
      <c r="H169" s="16"/>
      <c r="I169" s="16"/>
      <c r="M169" s="3"/>
      <c r="N169" s="37">
        <v>2004</v>
      </c>
    </row>
    <row r="170" spans="1:14" x14ac:dyDescent="0.25">
      <c r="A170" s="33" t="s">
        <v>102</v>
      </c>
      <c r="B170" s="15"/>
      <c r="C170" s="16">
        <v>367978</v>
      </c>
      <c r="D170" s="16">
        <v>216910</v>
      </c>
      <c r="E170" s="16">
        <v>113122</v>
      </c>
      <c r="F170" s="16">
        <v>40323</v>
      </c>
      <c r="G170" s="16">
        <v>-11001</v>
      </c>
      <c r="H170" s="16">
        <v>419916</v>
      </c>
      <c r="I170" s="16">
        <v>906386</v>
      </c>
      <c r="J170" s="15"/>
      <c r="K170" s="15"/>
      <c r="L170" s="15"/>
      <c r="N170" s="23" t="s">
        <v>115</v>
      </c>
    </row>
    <row r="171" spans="1:14" x14ac:dyDescent="0.25">
      <c r="A171" s="33" t="s">
        <v>103</v>
      </c>
      <c r="B171" s="15"/>
      <c r="C171" s="16">
        <v>344923</v>
      </c>
      <c r="D171" s="16">
        <v>169077</v>
      </c>
      <c r="E171" s="16">
        <v>144220</v>
      </c>
      <c r="F171" s="16">
        <v>28738</v>
      </c>
      <c r="G171" s="16">
        <v>40082</v>
      </c>
      <c r="H171" s="16">
        <v>381726</v>
      </c>
      <c r="I171" s="16">
        <v>866304</v>
      </c>
      <c r="J171" s="15"/>
      <c r="K171" s="15"/>
      <c r="L171" s="15"/>
      <c r="N171" s="23" t="s">
        <v>116</v>
      </c>
    </row>
    <row r="172" spans="1:14" x14ac:dyDescent="0.25">
      <c r="A172" s="33" t="s">
        <v>104</v>
      </c>
      <c r="B172" s="15"/>
      <c r="C172" s="16">
        <v>322238</v>
      </c>
      <c r="D172" s="16">
        <v>179539</v>
      </c>
      <c r="E172" s="16">
        <v>74583</v>
      </c>
      <c r="F172" s="16">
        <v>33687</v>
      </c>
      <c r="G172" s="16">
        <v>56569</v>
      </c>
      <c r="H172" s="16">
        <v>440785</v>
      </c>
      <c r="I172" s="16">
        <v>809735</v>
      </c>
      <c r="J172" s="15"/>
      <c r="K172" s="15"/>
      <c r="L172" s="15"/>
      <c r="N172" s="23" t="s">
        <v>117</v>
      </c>
    </row>
    <row r="173" spans="1:14" x14ac:dyDescent="0.25">
      <c r="A173" s="33" t="s">
        <v>105</v>
      </c>
      <c r="B173" s="15"/>
      <c r="C173" s="16">
        <v>346665</v>
      </c>
      <c r="D173" s="16">
        <v>203022</v>
      </c>
      <c r="E173" s="16">
        <v>118956</v>
      </c>
      <c r="F173" s="16">
        <v>46558</v>
      </c>
      <c r="G173" s="16">
        <v>-24530</v>
      </c>
      <c r="H173" s="16">
        <v>378698</v>
      </c>
      <c r="I173" s="16">
        <v>834265</v>
      </c>
      <c r="J173" s="15"/>
      <c r="K173" s="15"/>
      <c r="L173" s="15"/>
      <c r="N173" s="23" t="s">
        <v>118</v>
      </c>
    </row>
    <row r="174" spans="1:14" x14ac:dyDescent="0.25">
      <c r="A174" s="33" t="s">
        <v>106</v>
      </c>
      <c r="B174" s="15"/>
      <c r="C174" s="16">
        <v>327603</v>
      </c>
      <c r="D174" s="16">
        <v>186330</v>
      </c>
      <c r="E174" s="16">
        <v>90868</v>
      </c>
      <c r="F174" s="16">
        <v>40298</v>
      </c>
      <c r="G174" s="16">
        <v>-46743</v>
      </c>
      <c r="H174" s="16">
        <v>322131</v>
      </c>
      <c r="I174" s="16">
        <v>881008</v>
      </c>
      <c r="J174" s="15"/>
      <c r="K174" s="15"/>
      <c r="L174" s="15"/>
      <c r="N174" s="23" t="s">
        <v>119</v>
      </c>
    </row>
    <row r="175" spans="1:14" x14ac:dyDescent="0.25">
      <c r="A175" s="33" t="s">
        <v>107</v>
      </c>
      <c r="B175" s="15"/>
      <c r="C175" s="16">
        <v>303411</v>
      </c>
      <c r="D175" s="16">
        <v>114436</v>
      </c>
      <c r="E175" s="16">
        <v>110175</v>
      </c>
      <c r="F175" s="16">
        <v>32309</v>
      </c>
      <c r="G175" s="16">
        <v>84788</v>
      </c>
      <c r="H175" s="16">
        <v>341318</v>
      </c>
      <c r="I175" s="16">
        <v>796220</v>
      </c>
      <c r="J175" s="15"/>
      <c r="K175" s="15"/>
      <c r="L175" s="15"/>
      <c r="N175" s="23" t="s">
        <v>120</v>
      </c>
    </row>
    <row r="176" spans="1:14" x14ac:dyDescent="0.25">
      <c r="A176" s="33" t="s">
        <v>108</v>
      </c>
      <c r="B176" s="15"/>
      <c r="C176" s="16">
        <v>354978</v>
      </c>
      <c r="D176" s="16">
        <v>213722</v>
      </c>
      <c r="E176" s="16">
        <v>123283</v>
      </c>
      <c r="F176" s="16">
        <v>33417</v>
      </c>
      <c r="G176" s="16">
        <v>-140531</v>
      </c>
      <c r="H176" s="16">
        <v>302900</v>
      </c>
      <c r="I176" s="16">
        <v>936751</v>
      </c>
      <c r="J176" s="15"/>
      <c r="K176" s="15"/>
      <c r="L176" s="15"/>
      <c r="N176" s="23" t="s">
        <v>121</v>
      </c>
    </row>
    <row r="177" spans="1:14" x14ac:dyDescent="0.25">
      <c r="A177" s="33" t="s">
        <v>109</v>
      </c>
      <c r="B177" s="15"/>
      <c r="C177" s="16">
        <v>372393</v>
      </c>
      <c r="D177" s="16">
        <v>198763</v>
      </c>
      <c r="E177" s="16">
        <v>73910</v>
      </c>
      <c r="F177" s="16">
        <v>30781</v>
      </c>
      <c r="G177" s="16">
        <v>-93207</v>
      </c>
      <c r="H177" s="16">
        <v>361071</v>
      </c>
      <c r="I177" s="16">
        <v>1029958</v>
      </c>
      <c r="J177" s="15"/>
      <c r="K177" s="15"/>
      <c r="L177" s="15"/>
      <c r="N177" s="23" t="s">
        <v>122</v>
      </c>
    </row>
    <row r="178" spans="1:14" x14ac:dyDescent="0.25">
      <c r="A178" s="33" t="s">
        <v>110</v>
      </c>
      <c r="B178" s="15"/>
      <c r="C178" s="16">
        <v>267008</v>
      </c>
      <c r="D178" s="16">
        <v>205084</v>
      </c>
      <c r="E178" s="16">
        <v>115530</v>
      </c>
      <c r="F178" s="16">
        <v>24100</v>
      </c>
      <c r="G178" s="16">
        <v>68305</v>
      </c>
      <c r="H178" s="16">
        <v>393003</v>
      </c>
      <c r="I178" s="16">
        <v>961653</v>
      </c>
      <c r="J178" s="15"/>
      <c r="K178" s="15"/>
      <c r="L178" s="15"/>
      <c r="N178" s="23" t="s">
        <v>123</v>
      </c>
    </row>
    <row r="179" spans="1:14" x14ac:dyDescent="0.25">
      <c r="A179" s="33" t="s">
        <v>111</v>
      </c>
      <c r="B179" s="15"/>
      <c r="C179" s="16">
        <v>385225</v>
      </c>
      <c r="D179" s="16">
        <v>187577</v>
      </c>
      <c r="E179" s="16">
        <v>91198</v>
      </c>
      <c r="F179" s="16">
        <v>32442</v>
      </c>
      <c r="G179" s="16">
        <v>-54724</v>
      </c>
      <c r="H179" s="16">
        <v>374498</v>
      </c>
      <c r="I179" s="16">
        <v>1016377</v>
      </c>
      <c r="J179" s="15"/>
      <c r="K179" s="15"/>
      <c r="L179" s="15"/>
      <c r="N179" s="23" t="s">
        <v>124</v>
      </c>
    </row>
    <row r="180" spans="1:14" x14ac:dyDescent="0.25">
      <c r="A180" s="33" t="s">
        <v>112</v>
      </c>
      <c r="B180" s="15"/>
      <c r="C180" s="16">
        <v>259770</v>
      </c>
      <c r="D180" s="16">
        <v>117516</v>
      </c>
      <c r="E180" s="16">
        <v>100629</v>
      </c>
      <c r="F180" s="16">
        <v>29853</v>
      </c>
      <c r="G180" s="16">
        <v>162231</v>
      </c>
      <c r="H180" s="16">
        <v>395010</v>
      </c>
      <c r="I180" s="16">
        <v>854146</v>
      </c>
      <c r="J180" s="15"/>
      <c r="K180" s="15"/>
      <c r="L180" s="15"/>
      <c r="N180" s="23" t="s">
        <v>125</v>
      </c>
    </row>
    <row r="181" spans="1:14" ht="13" thickBot="1" x14ac:dyDescent="0.3">
      <c r="A181" s="41" t="s">
        <v>113</v>
      </c>
      <c r="C181" s="42">
        <v>310891</v>
      </c>
      <c r="D181" s="42">
        <v>194076</v>
      </c>
      <c r="E181" s="42">
        <v>233530</v>
      </c>
      <c r="F181" s="42">
        <v>27756</v>
      </c>
      <c r="G181" s="42">
        <v>158720</v>
      </c>
      <c r="H181" s="42">
        <v>416131</v>
      </c>
      <c r="I181" s="42">
        <v>695426</v>
      </c>
      <c r="J181" s="2"/>
      <c r="K181" s="2"/>
      <c r="L181" s="42"/>
      <c r="N181" s="43" t="s">
        <v>113</v>
      </c>
    </row>
    <row r="182" spans="1:14" ht="13" x14ac:dyDescent="0.3">
      <c r="A182" s="37">
        <v>2005</v>
      </c>
      <c r="B182" s="15"/>
      <c r="C182" s="16"/>
      <c r="D182" s="16"/>
      <c r="E182" s="16"/>
      <c r="F182" s="16"/>
      <c r="G182" s="16"/>
      <c r="H182" s="16"/>
      <c r="I182" s="16"/>
      <c r="M182" s="3"/>
      <c r="N182" s="37">
        <v>2005</v>
      </c>
    </row>
    <row r="183" spans="1:14" x14ac:dyDescent="0.25">
      <c r="A183" s="33" t="s">
        <v>102</v>
      </c>
      <c r="B183" s="15"/>
      <c r="C183" s="16">
        <v>341267</v>
      </c>
      <c r="D183" s="16">
        <v>123210</v>
      </c>
      <c r="E183" s="16">
        <v>53115</v>
      </c>
      <c r="F183" s="16">
        <v>25565</v>
      </c>
      <c r="G183" s="16">
        <v>-18191</v>
      </c>
      <c r="H183" s="16">
        <v>370253</v>
      </c>
      <c r="I183" s="16">
        <v>713617</v>
      </c>
      <c r="J183" s="15"/>
      <c r="K183" s="15"/>
      <c r="L183" s="14">
        <v>13280.234603999999</v>
      </c>
      <c r="N183" s="23" t="s">
        <v>115</v>
      </c>
    </row>
    <row r="184" spans="1:14" x14ac:dyDescent="0.25">
      <c r="A184" s="33" t="s">
        <v>103</v>
      </c>
      <c r="B184" s="15"/>
      <c r="C184" s="16">
        <v>317396</v>
      </c>
      <c r="D184" s="16">
        <v>152732</v>
      </c>
      <c r="E184" s="16">
        <v>42087</v>
      </c>
      <c r="F184" s="16">
        <v>25330</v>
      </c>
      <c r="G184" s="16">
        <v>-5616</v>
      </c>
      <c r="H184" s="16">
        <v>387218</v>
      </c>
      <c r="I184" s="16">
        <v>719233</v>
      </c>
      <c r="J184" s="15"/>
      <c r="K184" s="15"/>
      <c r="L184" s="14">
        <v>13888.735224000002</v>
      </c>
      <c r="N184" s="23" t="s">
        <v>116</v>
      </c>
    </row>
    <row r="185" spans="1:14" x14ac:dyDescent="0.25">
      <c r="A185" s="33" t="s">
        <v>104</v>
      </c>
      <c r="B185" s="15"/>
      <c r="C185" s="16">
        <v>341354</v>
      </c>
      <c r="D185" s="16">
        <v>196038</v>
      </c>
      <c r="E185" s="16">
        <v>73841</v>
      </c>
      <c r="F185" s="16">
        <v>23802</v>
      </c>
      <c r="G185" s="16">
        <v>-1883</v>
      </c>
      <c r="H185" s="16">
        <v>431086</v>
      </c>
      <c r="I185" s="16">
        <v>721116</v>
      </c>
      <c r="J185" s="15"/>
      <c r="K185" s="15"/>
      <c r="L185" s="14">
        <v>15462.192648</v>
      </c>
      <c r="N185" s="23" t="s">
        <v>117</v>
      </c>
    </row>
    <row r="186" spans="1:14" x14ac:dyDescent="0.25">
      <c r="A186" s="33" t="s">
        <v>105</v>
      </c>
      <c r="B186" s="15"/>
      <c r="C186" s="16">
        <v>251737</v>
      </c>
      <c r="D186" s="16">
        <v>197309</v>
      </c>
      <c r="E186" s="16">
        <v>87275</v>
      </c>
      <c r="F186" s="16">
        <v>26578</v>
      </c>
      <c r="G186" s="16">
        <v>54375</v>
      </c>
      <c r="H186" s="16">
        <v>402627</v>
      </c>
      <c r="I186" s="16">
        <v>666741</v>
      </c>
      <c r="J186" s="15"/>
      <c r="K186" s="15"/>
      <c r="L186" s="14">
        <v>14441.425236000001</v>
      </c>
      <c r="N186" s="23" t="s">
        <v>118</v>
      </c>
    </row>
    <row r="187" spans="1:14" x14ac:dyDescent="0.25">
      <c r="A187" s="33" t="s">
        <v>106</v>
      </c>
      <c r="B187" s="15"/>
      <c r="C187" s="16">
        <v>269603</v>
      </c>
      <c r="D187" s="16">
        <v>235348</v>
      </c>
      <c r="E187" s="16">
        <v>100399</v>
      </c>
      <c r="F187" s="16">
        <v>28989</v>
      </c>
      <c r="G187" s="16">
        <v>-37468</v>
      </c>
      <c r="H187" s="16">
        <v>370418</v>
      </c>
      <c r="I187" s="16">
        <v>704209</v>
      </c>
      <c r="J187" s="15"/>
      <c r="K187" s="15"/>
      <c r="L187" s="14">
        <v>13286.152824000001</v>
      </c>
      <c r="N187" s="23" t="s">
        <v>119</v>
      </c>
    </row>
    <row r="188" spans="1:14" x14ac:dyDescent="0.25">
      <c r="A188" s="33" t="s">
        <v>107</v>
      </c>
      <c r="B188" s="15"/>
      <c r="C188" s="16">
        <v>346264</v>
      </c>
      <c r="D188" s="16">
        <v>187936</v>
      </c>
      <c r="E188" s="16">
        <v>65749</v>
      </c>
      <c r="F188" s="16">
        <v>23818</v>
      </c>
      <c r="G188" s="16">
        <v>-112581</v>
      </c>
      <c r="H188" s="16">
        <v>347305</v>
      </c>
      <c r="I188" s="16">
        <v>816790</v>
      </c>
      <c r="J188" s="15"/>
      <c r="K188" s="15"/>
      <c r="L188" s="14">
        <v>12457.135740000002</v>
      </c>
      <c r="N188" s="23" t="s">
        <v>120</v>
      </c>
    </row>
    <row r="189" spans="1:14" x14ac:dyDescent="0.25">
      <c r="A189" s="33" t="s">
        <v>108</v>
      </c>
      <c r="B189" s="15"/>
      <c r="C189" s="16">
        <v>383565</v>
      </c>
      <c r="D189" s="16">
        <v>260947</v>
      </c>
      <c r="E189" s="16">
        <v>92493</v>
      </c>
      <c r="F189" s="16">
        <v>19374</v>
      </c>
      <c r="G189" s="16">
        <v>-240053</v>
      </c>
      <c r="H189" s="16">
        <v>289680</v>
      </c>
      <c r="I189" s="16">
        <v>1056843</v>
      </c>
      <c r="J189" s="15"/>
      <c r="K189" s="15"/>
      <c r="L189" s="14">
        <v>10390.24224</v>
      </c>
      <c r="N189" s="23" t="s">
        <v>121</v>
      </c>
    </row>
    <row r="190" spans="1:14" x14ac:dyDescent="0.25">
      <c r="A190" s="33" t="s">
        <v>109</v>
      </c>
      <c r="B190" s="15"/>
      <c r="C190" s="16">
        <v>299049</v>
      </c>
      <c r="D190" s="16">
        <v>300530</v>
      </c>
      <c r="E190" s="16">
        <v>110647</v>
      </c>
      <c r="F190" s="16">
        <v>22374</v>
      </c>
      <c r="G190" s="16">
        <v>-62416</v>
      </c>
      <c r="H190" s="16">
        <v>406980</v>
      </c>
      <c r="I190" s="16">
        <v>1119259</v>
      </c>
      <c r="J190" s="15"/>
      <c r="K190" s="15"/>
      <c r="L190" s="14">
        <v>14597.558640000001</v>
      </c>
      <c r="N190" s="23" t="s">
        <v>122</v>
      </c>
    </row>
    <row r="191" spans="1:14" x14ac:dyDescent="0.25">
      <c r="A191" s="33" t="s">
        <v>110</v>
      </c>
      <c r="B191" s="15"/>
      <c r="C191" s="16">
        <v>275797</v>
      </c>
      <c r="D191" s="16">
        <v>199764</v>
      </c>
      <c r="E191" s="16">
        <v>113614</v>
      </c>
      <c r="F191" s="16">
        <v>23983</v>
      </c>
      <c r="G191" s="16">
        <v>6474</v>
      </c>
      <c r="H191" s="16">
        <v>382846</v>
      </c>
      <c r="I191" s="16">
        <v>1112785</v>
      </c>
      <c r="J191" s="15"/>
      <c r="K191" s="15"/>
      <c r="L191" s="14">
        <v>15860.040503999999</v>
      </c>
      <c r="N191" s="23" t="s">
        <v>123</v>
      </c>
    </row>
    <row r="192" spans="1:14" x14ac:dyDescent="0.25">
      <c r="A192" s="33" t="s">
        <v>111</v>
      </c>
      <c r="B192" s="15"/>
      <c r="C192" s="16">
        <v>344152</v>
      </c>
      <c r="D192" s="16">
        <v>175101</v>
      </c>
      <c r="E192" s="16">
        <v>178670</v>
      </c>
      <c r="F192" s="16">
        <v>21907</v>
      </c>
      <c r="G192" s="16">
        <v>27966</v>
      </c>
      <c r="H192" s="16">
        <v>372850</v>
      </c>
      <c r="I192" s="16">
        <v>1084819</v>
      </c>
      <c r="J192" s="15"/>
      <c r="K192" s="15"/>
      <c r="L192" s="14">
        <v>13373.383800000001</v>
      </c>
      <c r="N192" s="23" t="s">
        <v>124</v>
      </c>
    </row>
    <row r="193" spans="1:14" x14ac:dyDescent="0.25">
      <c r="A193" s="33" t="s">
        <v>112</v>
      </c>
      <c r="B193" s="15"/>
      <c r="C193" s="16">
        <v>278852</v>
      </c>
      <c r="D193" s="16">
        <v>204686</v>
      </c>
      <c r="E193" s="16">
        <v>117194</v>
      </c>
      <c r="F193" s="16">
        <v>23317</v>
      </c>
      <c r="G193" s="16">
        <v>49453</v>
      </c>
      <c r="H193" s="16">
        <v>391237</v>
      </c>
      <c r="I193" s="16">
        <v>1035366</v>
      </c>
      <c r="J193" s="15"/>
      <c r="K193" s="15"/>
      <c r="L193" s="14">
        <v>14032.888716000001</v>
      </c>
      <c r="N193" s="23" t="s">
        <v>125</v>
      </c>
    </row>
    <row r="194" spans="1:14" ht="13" thickBot="1" x14ac:dyDescent="0.3">
      <c r="A194" s="41" t="s">
        <v>113</v>
      </c>
      <c r="C194" s="42">
        <v>389626</v>
      </c>
      <c r="D194" s="42">
        <v>272735</v>
      </c>
      <c r="E194" s="42">
        <v>117822</v>
      </c>
      <c r="F194" s="42">
        <v>59202</v>
      </c>
      <c r="G194" s="42">
        <v>-12573</v>
      </c>
      <c r="H194" s="42">
        <v>442178</v>
      </c>
      <c r="I194" s="42">
        <v>1047939</v>
      </c>
      <c r="J194" s="2"/>
      <c r="K194" s="2"/>
      <c r="L194" s="42">
        <v>15860.040503999999</v>
      </c>
      <c r="N194" s="43" t="s">
        <v>113</v>
      </c>
    </row>
    <row r="195" spans="1:14" ht="13" x14ac:dyDescent="0.3">
      <c r="A195" s="37">
        <v>2006</v>
      </c>
      <c r="B195" s="15"/>
      <c r="C195" s="16"/>
      <c r="D195" s="16"/>
      <c r="E195" s="16"/>
      <c r="F195" s="16"/>
      <c r="G195" s="16"/>
      <c r="H195" s="16"/>
      <c r="I195" s="16"/>
      <c r="M195" s="3"/>
      <c r="N195" s="37">
        <v>2006</v>
      </c>
    </row>
    <row r="196" spans="1:14" x14ac:dyDescent="0.25">
      <c r="A196" s="33" t="s">
        <v>102</v>
      </c>
      <c r="B196" s="15"/>
      <c r="C196" s="16">
        <v>350969</v>
      </c>
      <c r="D196" s="16">
        <v>314730</v>
      </c>
      <c r="E196" s="16">
        <v>110690</v>
      </c>
      <c r="F196" s="16">
        <v>29273</v>
      </c>
      <c r="G196" s="16">
        <v>-137302</v>
      </c>
      <c r="H196" s="16">
        <v>417895</v>
      </c>
      <c r="I196" s="16">
        <v>1185241</v>
      </c>
      <c r="J196" s="15"/>
      <c r="K196" s="15"/>
      <c r="L196" s="14">
        <v>14989.057860000001</v>
      </c>
      <c r="N196" s="23" t="s">
        <v>115</v>
      </c>
    </row>
    <row r="197" spans="1:14" x14ac:dyDescent="0.25">
      <c r="A197" s="33" t="s">
        <v>103</v>
      </c>
      <c r="B197" s="15"/>
      <c r="C197" s="16">
        <v>328437</v>
      </c>
      <c r="D197" s="16">
        <v>219660</v>
      </c>
      <c r="E197" s="16">
        <v>135744</v>
      </c>
      <c r="F197" s="16">
        <v>19134</v>
      </c>
      <c r="G197" s="16">
        <v>-4366</v>
      </c>
      <c r="H197" s="16">
        <v>382314</v>
      </c>
      <c r="I197" s="16">
        <v>1189607</v>
      </c>
      <c r="J197" s="15"/>
      <c r="K197" s="15"/>
      <c r="L197" s="14">
        <v>13712.838552000001</v>
      </c>
      <c r="N197" s="23" t="s">
        <v>116</v>
      </c>
    </row>
    <row r="198" spans="1:14" x14ac:dyDescent="0.25">
      <c r="A198" s="33" t="s">
        <v>104</v>
      </c>
      <c r="B198" s="15"/>
      <c r="C198" s="16">
        <v>299118</v>
      </c>
      <c r="D198" s="16">
        <v>206232</v>
      </c>
      <c r="E198" s="16">
        <v>184452</v>
      </c>
      <c r="F198" s="16">
        <v>26821</v>
      </c>
      <c r="G198" s="16">
        <v>172257</v>
      </c>
      <c r="H198" s="16">
        <v>474740</v>
      </c>
      <c r="I198" s="16">
        <v>1017350</v>
      </c>
      <c r="J198" s="15"/>
      <c r="K198" s="15"/>
      <c r="L198" s="14">
        <v>17027.974320000001</v>
      </c>
      <c r="N198" s="23" t="s">
        <v>117</v>
      </c>
    </row>
    <row r="199" spans="1:14" x14ac:dyDescent="0.25">
      <c r="A199" s="33" t="s">
        <v>105</v>
      </c>
      <c r="B199" s="15"/>
      <c r="C199" s="16">
        <v>337122</v>
      </c>
      <c r="D199" s="16">
        <v>199782</v>
      </c>
      <c r="E199" s="16">
        <v>142312</v>
      </c>
      <c r="F199" s="16">
        <v>30078</v>
      </c>
      <c r="G199" s="16">
        <v>19015</v>
      </c>
      <c r="H199" s="16">
        <v>370866</v>
      </c>
      <c r="I199" s="16">
        <v>998335</v>
      </c>
      <c r="J199" s="15"/>
      <c r="K199" s="15"/>
      <c r="L199" s="14">
        <v>13302.221688000001</v>
      </c>
      <c r="N199" s="23" t="s">
        <v>118</v>
      </c>
    </row>
    <row r="200" spans="1:14" x14ac:dyDescent="0.25">
      <c r="A200" s="33" t="s">
        <v>106</v>
      </c>
      <c r="B200" s="15"/>
      <c r="C200" s="16">
        <v>364531</v>
      </c>
      <c r="D200" s="16">
        <v>224353</v>
      </c>
      <c r="E200" s="16">
        <v>131726</v>
      </c>
      <c r="F200" s="16">
        <v>33812</v>
      </c>
      <c r="G200" s="16">
        <v>-44932</v>
      </c>
      <c r="H200" s="16">
        <v>389299</v>
      </c>
      <c r="I200" s="16">
        <v>1043267</v>
      </c>
      <c r="J200" s="15"/>
      <c r="K200" s="15"/>
      <c r="L200" s="14">
        <v>13963.376532</v>
      </c>
      <c r="N200" s="23" t="s">
        <v>119</v>
      </c>
    </row>
    <row r="201" spans="1:14" x14ac:dyDescent="0.25">
      <c r="A201" s="33" t="s">
        <v>107</v>
      </c>
      <c r="B201" s="15"/>
      <c r="C201" s="16">
        <v>196653</v>
      </c>
      <c r="D201" s="16">
        <v>257743</v>
      </c>
      <c r="E201" s="16">
        <v>81727</v>
      </c>
      <c r="F201" s="16">
        <v>19620</v>
      </c>
      <c r="G201" s="16">
        <v>17398</v>
      </c>
      <c r="H201" s="16">
        <v>362791</v>
      </c>
      <c r="I201" s="16">
        <v>1025869</v>
      </c>
      <c r="J201" s="15"/>
      <c r="K201" s="15"/>
      <c r="L201" s="14">
        <v>13012.587588000002</v>
      </c>
      <c r="N201" s="23" t="s">
        <v>120</v>
      </c>
    </row>
    <row r="202" spans="1:14" x14ac:dyDescent="0.25">
      <c r="A202" s="33" t="s">
        <v>108</v>
      </c>
      <c r="B202" s="15"/>
      <c r="C202" s="16">
        <v>439095</v>
      </c>
      <c r="D202" s="16">
        <v>271276</v>
      </c>
      <c r="E202" s="16">
        <v>160850</v>
      </c>
      <c r="F202" s="16">
        <v>23320</v>
      </c>
      <c r="G202" s="16">
        <v>-214114</v>
      </c>
      <c r="H202" s="16">
        <v>310028</v>
      </c>
      <c r="I202" s="16">
        <v>1239983</v>
      </c>
      <c r="J202" s="15"/>
      <c r="K202" s="15"/>
      <c r="L202" s="14">
        <v>11120.084304</v>
      </c>
      <c r="N202" s="23" t="s">
        <v>121</v>
      </c>
    </row>
    <row r="203" spans="1:14" x14ac:dyDescent="0.25">
      <c r="A203" s="33" t="s">
        <v>109</v>
      </c>
      <c r="B203" s="15"/>
      <c r="C203" s="16">
        <v>200810</v>
      </c>
      <c r="D203" s="16">
        <v>333522</v>
      </c>
      <c r="E203" s="16">
        <v>167553</v>
      </c>
      <c r="F203" s="16">
        <v>26739</v>
      </c>
      <c r="G203" s="16">
        <v>60389</v>
      </c>
      <c r="H203" s="16">
        <v>391774</v>
      </c>
      <c r="I203" s="16">
        <v>1179594</v>
      </c>
      <c r="J203" s="15"/>
      <c r="K203" s="15"/>
      <c r="L203" s="14">
        <v>14052.149832000001</v>
      </c>
      <c r="N203" s="23" t="s">
        <v>122</v>
      </c>
    </row>
    <row r="204" spans="1:14" x14ac:dyDescent="0.25">
      <c r="A204" s="33" t="s">
        <v>110</v>
      </c>
      <c r="B204" s="15"/>
      <c r="C204" s="16">
        <v>242209</v>
      </c>
      <c r="D204" s="16">
        <v>212935</v>
      </c>
      <c r="E204" s="16">
        <v>76604</v>
      </c>
      <c r="F204" s="16">
        <v>28048</v>
      </c>
      <c r="G204" s="16">
        <v>2089</v>
      </c>
      <c r="H204" s="16">
        <v>398492</v>
      </c>
      <c r="I204" s="16">
        <v>1177505</v>
      </c>
      <c r="J204" s="15"/>
      <c r="K204" s="15"/>
      <c r="L204" s="14">
        <v>14293.111056</v>
      </c>
      <c r="N204" s="23" t="s">
        <v>123</v>
      </c>
    </row>
    <row r="205" spans="1:14" x14ac:dyDescent="0.25">
      <c r="A205" s="33" t="s">
        <v>111</v>
      </c>
      <c r="B205" s="15"/>
      <c r="C205" s="16">
        <v>370547</v>
      </c>
      <c r="D205" s="16">
        <v>117446</v>
      </c>
      <c r="E205" s="16">
        <v>195908</v>
      </c>
      <c r="F205" s="16">
        <v>21398</v>
      </c>
      <c r="G205" s="16">
        <v>113226</v>
      </c>
      <c r="H205" s="16">
        <v>380599</v>
      </c>
      <c r="I205" s="16">
        <v>1064279</v>
      </c>
      <c r="J205" s="15"/>
      <c r="K205" s="15"/>
      <c r="L205" s="14">
        <v>13651.324932</v>
      </c>
      <c r="N205" s="23" t="s">
        <v>124</v>
      </c>
    </row>
    <row r="206" spans="1:14" x14ac:dyDescent="0.25">
      <c r="A206" s="33" t="s">
        <v>112</v>
      </c>
      <c r="B206" s="15"/>
      <c r="C206" s="16">
        <v>360417</v>
      </c>
      <c r="D206" s="16">
        <v>364909.6</v>
      </c>
      <c r="E206" s="16">
        <v>310689</v>
      </c>
      <c r="F206" s="16">
        <v>28096</v>
      </c>
      <c r="G206" s="16">
        <v>664</v>
      </c>
      <c r="H206" s="16">
        <v>390458</v>
      </c>
      <c r="I206" s="16">
        <v>1063615</v>
      </c>
      <c r="J206" s="15"/>
      <c r="K206" s="15"/>
      <c r="L206" s="14">
        <v>14004.947544000001</v>
      </c>
      <c r="N206" s="23" t="s">
        <v>125</v>
      </c>
    </row>
    <row r="207" spans="1:14" ht="13" thickBot="1" x14ac:dyDescent="0.3">
      <c r="A207" s="41" t="s">
        <v>113</v>
      </c>
      <c r="C207" s="42">
        <v>388801</v>
      </c>
      <c r="D207" s="42">
        <v>148098</v>
      </c>
      <c r="E207" s="42">
        <v>293268</v>
      </c>
      <c r="F207" s="42">
        <v>15574</v>
      </c>
      <c r="G207" s="42">
        <v>150394</v>
      </c>
      <c r="H207" s="42">
        <v>375945</v>
      </c>
      <c r="I207" s="42">
        <v>913221</v>
      </c>
      <c r="J207" s="2"/>
      <c r="K207" s="2"/>
      <c r="L207" s="42">
        <v>13484.395259999999</v>
      </c>
      <c r="N207" s="43" t="s">
        <v>113</v>
      </c>
    </row>
    <row r="208" spans="1:14" ht="13" x14ac:dyDescent="0.3">
      <c r="A208" s="37">
        <v>2007</v>
      </c>
      <c r="B208" s="15"/>
      <c r="C208" s="16"/>
      <c r="D208" s="16"/>
      <c r="E208" s="16"/>
      <c r="F208" s="16"/>
      <c r="G208" s="16"/>
      <c r="H208" s="16"/>
      <c r="I208" s="16"/>
      <c r="M208" s="3"/>
      <c r="N208" s="37">
        <v>2007</v>
      </c>
    </row>
    <row r="209" spans="1:14" x14ac:dyDescent="0.25">
      <c r="A209" s="33" t="s">
        <v>102</v>
      </c>
      <c r="B209" s="15"/>
      <c r="C209" s="16">
        <v>371810</v>
      </c>
      <c r="D209" s="16">
        <v>236312</v>
      </c>
      <c r="E209" s="16">
        <v>136168</v>
      </c>
      <c r="F209" s="16">
        <v>19438</v>
      </c>
      <c r="G209" s="16">
        <v>-51428</v>
      </c>
      <c r="H209" s="16">
        <v>396151</v>
      </c>
      <c r="I209" s="16">
        <v>964649</v>
      </c>
      <c r="J209" s="15"/>
      <c r="K209" s="15"/>
      <c r="L209" s="14">
        <v>14209.144068</v>
      </c>
      <c r="N209" s="23" t="s">
        <v>115</v>
      </c>
    </row>
    <row r="210" spans="1:14" x14ac:dyDescent="0.25">
      <c r="A210" s="33" t="s">
        <v>103</v>
      </c>
      <c r="B210" s="15"/>
      <c r="C210" s="16">
        <v>294972</v>
      </c>
      <c r="D210" s="16">
        <v>193820</v>
      </c>
      <c r="E210" s="16">
        <v>93211</v>
      </c>
      <c r="F210" s="16">
        <v>19749</v>
      </c>
      <c r="G210" s="16">
        <v>-809</v>
      </c>
      <c r="H210" s="16">
        <v>387016</v>
      </c>
      <c r="I210" s="16">
        <v>965458</v>
      </c>
      <c r="J210" s="15"/>
      <c r="K210" s="15"/>
      <c r="L210" s="14">
        <v>13881.489888</v>
      </c>
      <c r="N210" s="23" t="s">
        <v>116</v>
      </c>
    </row>
    <row r="211" spans="1:14" x14ac:dyDescent="0.25">
      <c r="A211" s="33" t="s">
        <v>104</v>
      </c>
      <c r="B211" s="15"/>
      <c r="C211" s="16">
        <v>286028</v>
      </c>
      <c r="D211" s="16">
        <v>288497</v>
      </c>
      <c r="E211" s="16">
        <v>77960</v>
      </c>
      <c r="F211" s="16">
        <v>24164</v>
      </c>
      <c r="G211" s="16">
        <v>-20818</v>
      </c>
      <c r="H211" s="16">
        <v>449332</v>
      </c>
      <c r="I211" s="16">
        <v>986276</v>
      </c>
      <c r="J211" s="15"/>
      <c r="K211" s="15"/>
      <c r="L211" s="14">
        <v>16116.640176000001</v>
      </c>
      <c r="N211" s="23" t="s">
        <v>117</v>
      </c>
    </row>
    <row r="212" spans="1:14" x14ac:dyDescent="0.25">
      <c r="A212" s="33" t="s">
        <v>105</v>
      </c>
      <c r="B212" s="15"/>
      <c r="C212" s="16">
        <v>264070</v>
      </c>
      <c r="D212" s="16">
        <v>243372</v>
      </c>
      <c r="E212" s="16">
        <v>100611</v>
      </c>
      <c r="F212" s="16">
        <v>23300</v>
      </c>
      <c r="G212" s="16">
        <v>4458</v>
      </c>
      <c r="H212" s="16">
        <v>376317</v>
      </c>
      <c r="I212" s="16">
        <v>981818</v>
      </c>
      <c r="J212" s="15"/>
      <c r="K212" s="15"/>
      <c r="L212" s="14">
        <v>13497.738155999999</v>
      </c>
      <c r="N212" s="23" t="s">
        <v>118</v>
      </c>
    </row>
    <row r="213" spans="1:14" x14ac:dyDescent="0.25">
      <c r="A213" s="33" t="s">
        <v>106</v>
      </c>
      <c r="B213" s="15"/>
      <c r="C213" s="16">
        <v>233598</v>
      </c>
      <c r="D213" s="16">
        <v>217365</v>
      </c>
      <c r="E213" s="16">
        <v>125601</v>
      </c>
      <c r="F213" s="16">
        <v>24159</v>
      </c>
      <c r="G213" s="16">
        <v>74813</v>
      </c>
      <c r="H213" s="16">
        <v>381031</v>
      </c>
      <c r="I213" s="16">
        <v>907005</v>
      </c>
      <c r="J213" s="15"/>
      <c r="K213" s="15"/>
      <c r="L213" s="14">
        <v>13666.819907999999</v>
      </c>
      <c r="N213" s="23" t="s">
        <v>119</v>
      </c>
    </row>
    <row r="214" spans="1:14" x14ac:dyDescent="0.25">
      <c r="A214" s="33" t="s">
        <v>107</v>
      </c>
      <c r="B214" s="15"/>
      <c r="C214" s="16">
        <v>302865</v>
      </c>
      <c r="D214" s="16">
        <v>150671</v>
      </c>
      <c r="E214" s="16">
        <v>94860</v>
      </c>
      <c r="F214" s="16">
        <v>23376</v>
      </c>
      <c r="G214" s="16">
        <v>21664</v>
      </c>
      <c r="H214" s="16">
        <v>348392</v>
      </c>
      <c r="I214" s="16">
        <v>885341</v>
      </c>
      <c r="J214" s="15"/>
      <c r="K214" s="15"/>
      <c r="L214" s="14">
        <v>12496.124255999999</v>
      </c>
      <c r="N214" s="23" t="s">
        <v>120</v>
      </c>
    </row>
    <row r="215" spans="1:14" x14ac:dyDescent="0.25">
      <c r="A215" s="33" t="s">
        <v>108</v>
      </c>
      <c r="B215" s="15"/>
      <c r="C215" s="16">
        <v>316101</v>
      </c>
      <c r="D215" s="16">
        <v>228707</v>
      </c>
      <c r="E215" s="16">
        <v>78051</v>
      </c>
      <c r="F215" s="16">
        <v>20171</v>
      </c>
      <c r="G215" s="16">
        <v>-118293</v>
      </c>
      <c r="H215" s="16">
        <v>332256</v>
      </c>
      <c r="I215" s="16">
        <v>1003634</v>
      </c>
      <c r="J215" s="15"/>
      <c r="K215" s="15"/>
      <c r="L215" s="14">
        <v>11917.358208000001</v>
      </c>
      <c r="N215" s="23" t="s">
        <v>121</v>
      </c>
    </row>
    <row r="216" spans="1:14" x14ac:dyDescent="0.25">
      <c r="A216" s="33" t="s">
        <v>109</v>
      </c>
      <c r="B216" s="15"/>
      <c r="C216" s="16">
        <v>325819</v>
      </c>
      <c r="D216" s="16">
        <v>187936</v>
      </c>
      <c r="E216" s="16">
        <v>23688</v>
      </c>
      <c r="F216" s="16">
        <v>21256</v>
      </c>
      <c r="G216" s="16">
        <v>-48738</v>
      </c>
      <c r="H216" s="16">
        <v>422205</v>
      </c>
      <c r="I216" s="16">
        <v>1052372</v>
      </c>
      <c r="J216" s="15"/>
      <c r="K216" s="15"/>
      <c r="L216" s="14">
        <v>15143.648940000001</v>
      </c>
      <c r="N216" s="23" t="s">
        <v>122</v>
      </c>
    </row>
    <row r="217" spans="1:14" x14ac:dyDescent="0.25">
      <c r="A217" s="33" t="s">
        <v>110</v>
      </c>
      <c r="B217" s="15"/>
      <c r="C217" s="16">
        <v>351104</v>
      </c>
      <c r="D217" s="16">
        <v>188707</v>
      </c>
      <c r="E217" s="16">
        <v>260281</v>
      </c>
      <c r="F217" s="16">
        <v>19671</v>
      </c>
      <c r="G217" s="16">
        <v>135505</v>
      </c>
      <c r="H217" s="16">
        <v>393612</v>
      </c>
      <c r="I217" s="16">
        <v>916867</v>
      </c>
      <c r="J217" s="15"/>
      <c r="K217" s="15"/>
      <c r="L217" s="14">
        <v>14118.075216000001</v>
      </c>
      <c r="N217" s="23" t="s">
        <v>123</v>
      </c>
    </row>
    <row r="218" spans="1:14" x14ac:dyDescent="0.25">
      <c r="A218" s="33" t="s">
        <v>111</v>
      </c>
      <c r="B218" s="15"/>
      <c r="C218" s="16">
        <v>361269</v>
      </c>
      <c r="D218" s="16">
        <v>169009</v>
      </c>
      <c r="E218" s="16">
        <v>114019</v>
      </c>
      <c r="F218" s="16">
        <v>19026</v>
      </c>
      <c r="G218" s="16">
        <v>36620</v>
      </c>
      <c r="H218" s="16">
        <v>432737</v>
      </c>
      <c r="I218" s="16">
        <v>880247</v>
      </c>
      <c r="J218" s="15"/>
      <c r="K218" s="15"/>
      <c r="L218" s="14">
        <v>15521.410716</v>
      </c>
      <c r="N218" s="23" t="s">
        <v>124</v>
      </c>
    </row>
    <row r="219" spans="1:14" x14ac:dyDescent="0.25">
      <c r="A219" s="33" t="s">
        <v>112</v>
      </c>
      <c r="B219" s="15"/>
      <c r="C219" s="16">
        <v>333478</v>
      </c>
      <c r="D219" s="16">
        <v>243362</v>
      </c>
      <c r="E219" s="16">
        <v>144408</v>
      </c>
      <c r="F219" s="16">
        <v>17165</v>
      </c>
      <c r="G219" s="16">
        <v>14846</v>
      </c>
      <c r="H219" s="16">
        <v>428441</v>
      </c>
      <c r="I219" s="16">
        <v>865401</v>
      </c>
      <c r="J219" s="15"/>
      <c r="K219" s="15"/>
      <c r="L219" s="14">
        <v>15367.321788000001</v>
      </c>
      <c r="N219" s="23" t="s">
        <v>125</v>
      </c>
    </row>
    <row r="220" spans="1:14" ht="13" thickBot="1" x14ac:dyDescent="0.3">
      <c r="A220" s="41" t="s">
        <v>113</v>
      </c>
      <c r="C220" s="42">
        <v>366092</v>
      </c>
      <c r="D220" s="42">
        <v>182684</v>
      </c>
      <c r="E220" s="42">
        <v>138051</v>
      </c>
      <c r="F220" s="42">
        <v>22920</v>
      </c>
      <c r="G220" s="42">
        <v>-13507</v>
      </c>
      <c r="H220" s="42">
        <v>381095</v>
      </c>
      <c r="I220" s="42">
        <v>878908</v>
      </c>
      <c r="J220" s="2"/>
      <c r="K220" s="2"/>
      <c r="L220" s="42">
        <v>13669.115460000001</v>
      </c>
      <c r="N220" s="43" t="s">
        <v>113</v>
      </c>
    </row>
    <row r="221" spans="1:14" ht="13" x14ac:dyDescent="0.3">
      <c r="A221" s="37">
        <v>2008</v>
      </c>
      <c r="B221" s="15"/>
      <c r="C221" s="16"/>
      <c r="D221" s="16"/>
      <c r="E221" s="16"/>
      <c r="F221" s="16"/>
      <c r="G221" s="16"/>
      <c r="H221" s="16"/>
      <c r="I221" s="16"/>
      <c r="M221" s="3"/>
      <c r="N221" s="37">
        <v>2008</v>
      </c>
    </row>
    <row r="222" spans="1:14" x14ac:dyDescent="0.25">
      <c r="A222" s="33" t="s">
        <v>102</v>
      </c>
      <c r="B222" s="15"/>
      <c r="C222" s="16">
        <v>240851</v>
      </c>
      <c r="D222" s="16">
        <v>250227</v>
      </c>
      <c r="E222" s="16">
        <v>67199</v>
      </c>
      <c r="F222" s="16">
        <v>33339</v>
      </c>
      <c r="G222" s="16">
        <v>23363</v>
      </c>
      <c r="H222" s="16">
        <v>410635</v>
      </c>
      <c r="I222" s="16">
        <v>855545</v>
      </c>
      <c r="J222" s="15"/>
      <c r="K222" s="15"/>
      <c r="L222" s="14">
        <v>14728.65618</v>
      </c>
      <c r="N222" s="23" t="s">
        <v>115</v>
      </c>
    </row>
    <row r="223" spans="1:14" x14ac:dyDescent="0.25">
      <c r="A223" s="33" t="s">
        <v>103</v>
      </c>
      <c r="B223" s="15"/>
      <c r="C223" s="16">
        <v>254102</v>
      </c>
      <c r="D223" s="16">
        <v>204292</v>
      </c>
      <c r="E223" s="16">
        <v>116343</v>
      </c>
      <c r="F223" s="16">
        <v>19207</v>
      </c>
      <c r="G223" s="16">
        <v>87043</v>
      </c>
      <c r="H223" s="16">
        <v>402798</v>
      </c>
      <c r="I223" s="16">
        <v>768502</v>
      </c>
      <c r="J223" s="15"/>
      <c r="K223" s="15"/>
      <c r="L223" s="14">
        <v>14447.558664</v>
      </c>
      <c r="N223" s="23" t="s">
        <v>116</v>
      </c>
    </row>
    <row r="224" spans="1:14" x14ac:dyDescent="0.25">
      <c r="A224" s="33" t="s">
        <v>104</v>
      </c>
      <c r="B224" s="15"/>
      <c r="C224" s="16">
        <v>250424</v>
      </c>
      <c r="D224" s="16">
        <v>265968</v>
      </c>
      <c r="E224" s="16">
        <v>101470</v>
      </c>
      <c r="F224" s="16">
        <v>22061</v>
      </c>
      <c r="G224" s="16">
        <v>15930</v>
      </c>
      <c r="H224" s="16">
        <v>406724</v>
      </c>
      <c r="I224" s="16">
        <v>752572</v>
      </c>
      <c r="J224" s="15"/>
      <c r="K224" s="15"/>
      <c r="L224" s="14">
        <v>14588.376432000001</v>
      </c>
      <c r="N224" s="23" t="s">
        <v>117</v>
      </c>
    </row>
    <row r="225" spans="1:15" x14ac:dyDescent="0.25">
      <c r="A225" s="33" t="s">
        <v>105</v>
      </c>
      <c r="B225" s="15"/>
      <c r="C225" s="16">
        <v>225015</v>
      </c>
      <c r="D225" s="16">
        <v>248478</v>
      </c>
      <c r="E225" s="16">
        <v>47305</v>
      </c>
      <c r="F225" s="16">
        <v>17936</v>
      </c>
      <c r="G225" s="16">
        <v>26697</v>
      </c>
      <c r="H225" s="16">
        <v>434011</v>
      </c>
      <c r="I225" s="16">
        <v>725875</v>
      </c>
      <c r="J225" s="15"/>
      <c r="K225" s="15"/>
      <c r="L225" s="14">
        <v>15567.106548</v>
      </c>
      <c r="N225" s="23" t="s">
        <v>118</v>
      </c>
    </row>
    <row r="226" spans="1:15" x14ac:dyDescent="0.25">
      <c r="A226" s="33" t="s">
        <v>106</v>
      </c>
      <c r="B226" s="15"/>
      <c r="C226" s="16">
        <v>334164</v>
      </c>
      <c r="D226" s="16">
        <v>239446</v>
      </c>
      <c r="E226" s="16">
        <v>63875</v>
      </c>
      <c r="F226" s="16">
        <v>37890</v>
      </c>
      <c r="G226" s="16">
        <v>-92748</v>
      </c>
      <c r="H226" s="16">
        <v>378302</v>
      </c>
      <c r="I226" s="16">
        <v>818623</v>
      </c>
      <c r="J226" s="15"/>
      <c r="K226" s="15"/>
      <c r="L226" s="14">
        <v>13568.936136</v>
      </c>
      <c r="N226" s="23" t="s">
        <v>119</v>
      </c>
    </row>
    <row r="227" spans="1:15" x14ac:dyDescent="0.25">
      <c r="A227" s="33" t="s">
        <v>107</v>
      </c>
      <c r="B227" s="15"/>
      <c r="C227" s="16">
        <v>315408</v>
      </c>
      <c r="D227" s="16">
        <v>221868</v>
      </c>
      <c r="E227" s="16">
        <v>74478</v>
      </c>
      <c r="F227" s="16">
        <v>39794</v>
      </c>
      <c r="G227" s="16">
        <v>-64903</v>
      </c>
      <c r="H227" s="16">
        <v>363660</v>
      </c>
      <c r="I227" s="16">
        <v>883526</v>
      </c>
      <c r="J227" s="15"/>
      <c r="K227" s="15"/>
      <c r="L227" s="14">
        <v>13043.756879999999</v>
      </c>
      <c r="N227" s="23" t="s">
        <v>120</v>
      </c>
    </row>
    <row r="228" spans="1:15" x14ac:dyDescent="0.25">
      <c r="A228" s="33" t="s">
        <v>108</v>
      </c>
      <c r="B228" s="15"/>
      <c r="C228" s="16">
        <v>344287</v>
      </c>
      <c r="D228" s="16">
        <v>192384</v>
      </c>
      <c r="E228" s="16">
        <v>108221</v>
      </c>
      <c r="F228" s="16">
        <v>20970</v>
      </c>
      <c r="G228" s="16">
        <v>-63877</v>
      </c>
      <c r="H228" s="16">
        <v>349594</v>
      </c>
      <c r="I228" s="16">
        <v>947403</v>
      </c>
      <c r="J228" s="15"/>
      <c r="K228" s="15"/>
      <c r="L228" s="14">
        <v>12539.237591999998</v>
      </c>
      <c r="N228" s="23" t="s">
        <v>121</v>
      </c>
    </row>
    <row r="229" spans="1:15" x14ac:dyDescent="0.25">
      <c r="A229" s="33" t="s">
        <v>109</v>
      </c>
      <c r="B229" s="15"/>
      <c r="C229" s="16">
        <v>334616</v>
      </c>
      <c r="D229" s="16">
        <v>193901</v>
      </c>
      <c r="E229" s="16">
        <v>98162</v>
      </c>
      <c r="F229" s="16">
        <v>18603</v>
      </c>
      <c r="G229" s="16">
        <v>-26079</v>
      </c>
      <c r="H229" s="16">
        <v>383373</v>
      </c>
      <c r="I229" s="16">
        <v>973482</v>
      </c>
      <c r="J229" s="15"/>
      <c r="K229" s="15"/>
      <c r="L229" s="14">
        <v>13750.822764</v>
      </c>
      <c r="N229" s="23" t="s">
        <v>122</v>
      </c>
    </row>
    <row r="230" spans="1:15" x14ac:dyDescent="0.25">
      <c r="A230" s="33" t="s">
        <v>110</v>
      </c>
      <c r="B230" s="15"/>
      <c r="C230" s="16">
        <v>341707</v>
      </c>
      <c r="D230" s="16">
        <v>251719</v>
      </c>
      <c r="E230" s="16">
        <v>135933</v>
      </c>
      <c r="F230" s="16">
        <v>29004</v>
      </c>
      <c r="G230" s="16">
        <v>8228</v>
      </c>
      <c r="H230" s="16">
        <v>425350</v>
      </c>
      <c r="I230" s="16">
        <v>965254</v>
      </c>
      <c r="J230" s="15"/>
      <c r="K230" s="15"/>
      <c r="L230" s="14">
        <v>15256.453800000001</v>
      </c>
      <c r="N230" s="23" t="s">
        <v>123</v>
      </c>
    </row>
    <row r="231" spans="1:15" x14ac:dyDescent="0.25">
      <c r="A231" s="33" t="s">
        <v>111</v>
      </c>
      <c r="B231" s="15"/>
      <c r="C231" s="16">
        <v>383641</v>
      </c>
      <c r="D231" s="16">
        <v>455759</v>
      </c>
      <c r="E231" s="16">
        <v>156038</v>
      </c>
      <c r="F231" s="16">
        <v>33823</v>
      </c>
      <c r="G231" s="16">
        <v>-221237</v>
      </c>
      <c r="H231" s="16">
        <v>428953</v>
      </c>
      <c r="I231" s="16">
        <v>1186491</v>
      </c>
      <c r="J231" s="15"/>
      <c r="K231" s="15"/>
      <c r="L231" s="14">
        <v>15385.686204</v>
      </c>
      <c r="N231" s="23" t="s">
        <v>124</v>
      </c>
    </row>
    <row r="232" spans="1:15" x14ac:dyDescent="0.25">
      <c r="A232" s="33" t="s">
        <v>112</v>
      </c>
      <c r="B232" s="15"/>
      <c r="C232" s="16">
        <v>327994</v>
      </c>
      <c r="D232" s="16">
        <v>326154</v>
      </c>
      <c r="E232" s="16">
        <v>138212</v>
      </c>
      <c r="F232" s="16">
        <v>17293</v>
      </c>
      <c r="G232" s="16">
        <v>-68115</v>
      </c>
      <c r="H232" s="16">
        <v>396971</v>
      </c>
      <c r="I232" s="16">
        <v>1254606</v>
      </c>
      <c r="J232" s="15"/>
      <c r="K232" s="15"/>
      <c r="L232" s="14">
        <v>14238.555828000002</v>
      </c>
      <c r="N232" s="23" t="s">
        <v>125</v>
      </c>
    </row>
    <row r="233" spans="1:15" ht="13" thickBot="1" x14ac:dyDescent="0.3">
      <c r="A233" s="41" t="s">
        <v>113</v>
      </c>
      <c r="C233" s="42">
        <v>336313</v>
      </c>
      <c r="D233" s="42">
        <v>267846</v>
      </c>
      <c r="E233" s="42">
        <v>100114</v>
      </c>
      <c r="F233" s="42">
        <v>22828</v>
      </c>
      <c r="G233" s="42">
        <v>-59991</v>
      </c>
      <c r="H233" s="42">
        <v>387872</v>
      </c>
      <c r="I233" s="42">
        <v>1314597</v>
      </c>
      <c r="J233" s="2"/>
      <c r="K233" s="2"/>
      <c r="L233" s="42">
        <v>13912.192896</v>
      </c>
      <c r="N233" s="43" t="s">
        <v>113</v>
      </c>
    </row>
    <row r="234" spans="1:15" ht="13" x14ac:dyDescent="0.3">
      <c r="A234" s="37">
        <v>2009</v>
      </c>
      <c r="B234" s="15"/>
      <c r="C234" s="16"/>
      <c r="D234" s="16"/>
      <c r="E234" s="16"/>
      <c r="F234" s="16"/>
      <c r="G234" s="16"/>
      <c r="H234" s="16"/>
      <c r="I234" s="16"/>
      <c r="M234" s="3"/>
      <c r="N234" s="37">
        <v>2009</v>
      </c>
    </row>
    <row r="235" spans="1:15" x14ac:dyDescent="0.25">
      <c r="A235" s="33" t="s">
        <v>102</v>
      </c>
      <c r="B235" s="16"/>
      <c r="C235" s="16">
        <v>376654</v>
      </c>
      <c r="D235" s="16">
        <v>210224</v>
      </c>
      <c r="E235" s="16">
        <v>147668</v>
      </c>
      <c r="F235" s="16">
        <v>14411</v>
      </c>
      <c r="G235" s="16">
        <v>-30797</v>
      </c>
      <c r="H235" s="16">
        <v>405154</v>
      </c>
      <c r="I235" s="16">
        <v>1345394</v>
      </c>
      <c r="J235" s="15"/>
      <c r="K235" s="15"/>
      <c r="L235" s="14">
        <v>14532.063672</v>
      </c>
      <c r="N235" s="23" t="s">
        <v>115</v>
      </c>
      <c r="O235" s="10"/>
    </row>
    <row r="236" spans="1:15" x14ac:dyDescent="0.25">
      <c r="A236" s="33" t="s">
        <v>103</v>
      </c>
      <c r="B236" s="15"/>
      <c r="C236" s="16">
        <v>357672</v>
      </c>
      <c r="D236" s="16">
        <v>327579</v>
      </c>
      <c r="E236" s="16">
        <v>117907</v>
      </c>
      <c r="F236" s="16">
        <v>26192</v>
      </c>
      <c r="G236" s="16">
        <v>-141280</v>
      </c>
      <c r="H236" s="16">
        <v>403324</v>
      </c>
      <c r="I236" s="16">
        <v>1486674</v>
      </c>
      <c r="J236" s="15"/>
      <c r="K236" s="15"/>
      <c r="L236" s="14">
        <v>14466.425232000001</v>
      </c>
      <c r="N236" s="23" t="s">
        <v>116</v>
      </c>
      <c r="O236" s="10"/>
    </row>
    <row r="237" spans="1:15" x14ac:dyDescent="0.25">
      <c r="A237" s="33" t="s">
        <v>104</v>
      </c>
      <c r="B237" s="15"/>
      <c r="C237" s="16">
        <v>367622</v>
      </c>
      <c r="D237" s="16">
        <v>184273</v>
      </c>
      <c r="E237" s="16">
        <v>154213</v>
      </c>
      <c r="F237" s="16">
        <v>15880</v>
      </c>
      <c r="G237" s="16">
        <v>9392</v>
      </c>
      <c r="H237" s="16">
        <v>436803</v>
      </c>
      <c r="I237" s="16">
        <v>1477282</v>
      </c>
      <c r="J237" s="15"/>
      <c r="K237" s="15"/>
      <c r="L237" s="14">
        <v>15667.250004</v>
      </c>
      <c r="N237" s="23" t="s">
        <v>117</v>
      </c>
      <c r="O237" s="10"/>
    </row>
    <row r="238" spans="1:15" x14ac:dyDescent="0.25">
      <c r="A238" s="33" t="s">
        <v>105</v>
      </c>
      <c r="B238" s="15"/>
      <c r="C238" s="16">
        <v>358444</v>
      </c>
      <c r="D238" s="16">
        <v>188226</v>
      </c>
      <c r="E238" s="16">
        <v>118295</v>
      </c>
      <c r="F238" s="16">
        <v>25857</v>
      </c>
      <c r="G238" s="16">
        <v>-32485</v>
      </c>
      <c r="H238" s="16">
        <v>383466</v>
      </c>
      <c r="I238" s="16">
        <v>1509767</v>
      </c>
      <c r="J238" s="15"/>
      <c r="K238" s="15"/>
      <c r="L238" s="14">
        <v>13754.158488000001</v>
      </c>
      <c r="N238" s="23" t="s">
        <v>118</v>
      </c>
      <c r="O238" s="10"/>
    </row>
    <row r="239" spans="1:15" x14ac:dyDescent="0.25">
      <c r="A239" s="33" t="s">
        <v>106</v>
      </c>
      <c r="B239" s="15"/>
      <c r="C239" s="16">
        <v>372208</v>
      </c>
      <c r="D239" s="16">
        <v>233516</v>
      </c>
      <c r="E239" s="16">
        <v>104603</v>
      </c>
      <c r="F239" s="16">
        <v>31090</v>
      </c>
      <c r="G239" s="16">
        <v>-135087</v>
      </c>
      <c r="H239" s="16">
        <v>333301</v>
      </c>
      <c r="I239" s="16">
        <v>1644854</v>
      </c>
      <c r="J239" s="15"/>
      <c r="K239" s="15"/>
      <c r="L239" s="14">
        <v>11954.840268</v>
      </c>
      <c r="N239" s="23" t="s">
        <v>119</v>
      </c>
      <c r="O239" s="10"/>
    </row>
    <row r="240" spans="1:15" x14ac:dyDescent="0.25">
      <c r="A240" s="33" t="s">
        <v>107</v>
      </c>
      <c r="B240" s="15"/>
      <c r="C240" s="16">
        <v>302841</v>
      </c>
      <c r="D240" s="16">
        <v>150734</v>
      </c>
      <c r="E240" s="16">
        <v>100123</v>
      </c>
      <c r="F240" s="16">
        <v>33538</v>
      </c>
      <c r="G240" s="16">
        <v>58732</v>
      </c>
      <c r="H240" s="16">
        <v>356603</v>
      </c>
      <c r="I240" s="16">
        <v>1586122</v>
      </c>
      <c r="J240" s="15"/>
      <c r="K240" s="15"/>
      <c r="L240" s="14">
        <v>12790.636403999999</v>
      </c>
      <c r="N240" s="23" t="s">
        <v>120</v>
      </c>
      <c r="O240" s="10"/>
    </row>
    <row r="241" spans="1:15" x14ac:dyDescent="0.25">
      <c r="A241" s="33" t="s">
        <v>108</v>
      </c>
      <c r="B241" s="15"/>
      <c r="C241" s="16">
        <v>336829</v>
      </c>
      <c r="D241" s="16">
        <v>256540</v>
      </c>
      <c r="E241" s="16">
        <v>142671</v>
      </c>
      <c r="F241" s="16">
        <v>22229</v>
      </c>
      <c r="G241" s="16">
        <v>-109406</v>
      </c>
      <c r="H241" s="16">
        <v>339189</v>
      </c>
      <c r="I241" s="16">
        <v>1695528</v>
      </c>
      <c r="J241" s="15"/>
      <c r="K241" s="15"/>
      <c r="L241" s="14">
        <v>12166.031052</v>
      </c>
      <c r="N241" s="23" t="s">
        <v>121</v>
      </c>
      <c r="O241" s="10"/>
    </row>
    <row r="242" spans="1:15" x14ac:dyDescent="0.25">
      <c r="A242" s="33" t="s">
        <v>109</v>
      </c>
      <c r="B242" s="15"/>
      <c r="C242" s="16">
        <v>273969</v>
      </c>
      <c r="D242" s="16">
        <v>161527</v>
      </c>
      <c r="E242" s="16">
        <v>124295</v>
      </c>
      <c r="F242" s="16">
        <v>23635</v>
      </c>
      <c r="G242" s="16">
        <v>116256</v>
      </c>
      <c r="H242" s="16">
        <v>377641</v>
      </c>
      <c r="I242" s="16">
        <v>1579272</v>
      </c>
      <c r="J242" s="15"/>
      <c r="K242" s="15"/>
      <c r="L242" s="14">
        <v>13545.227388000001</v>
      </c>
      <c r="N242" s="23" t="s">
        <v>122</v>
      </c>
      <c r="O242" s="10"/>
    </row>
    <row r="243" spans="1:15" x14ac:dyDescent="0.25">
      <c r="A243" s="33" t="s">
        <v>110</v>
      </c>
      <c r="B243" s="15"/>
      <c r="C243" s="16">
        <v>240176</v>
      </c>
      <c r="D243" s="16">
        <v>185091</v>
      </c>
      <c r="E243" s="16">
        <v>103225</v>
      </c>
      <c r="F243" s="16">
        <v>34385</v>
      </c>
      <c r="G243" s="16">
        <v>92167</v>
      </c>
      <c r="H243" s="16">
        <v>388118</v>
      </c>
      <c r="I243" s="16">
        <v>1487105</v>
      </c>
      <c r="J243" s="15"/>
      <c r="K243" s="15"/>
      <c r="L243" s="14">
        <v>13921.016424000001</v>
      </c>
      <c r="N243" s="23" t="s">
        <v>123</v>
      </c>
      <c r="O243" s="10"/>
    </row>
    <row r="244" spans="1:15" x14ac:dyDescent="0.25">
      <c r="A244" s="33" t="s">
        <v>111</v>
      </c>
      <c r="B244" s="15"/>
      <c r="C244" s="16">
        <v>299620</v>
      </c>
      <c r="D244" s="16">
        <v>233035</v>
      </c>
      <c r="E244" s="16">
        <v>113155</v>
      </c>
      <c r="F244" s="16">
        <v>17343</v>
      </c>
      <c r="G244" s="16">
        <v>-13903</v>
      </c>
      <c r="H244" s="16">
        <v>377502</v>
      </c>
      <c r="I244" s="16">
        <v>1501008</v>
      </c>
      <c r="J244" s="15"/>
      <c r="K244" s="15"/>
      <c r="L244" s="14">
        <v>13540.241736000002</v>
      </c>
      <c r="N244" s="23" t="s">
        <v>124</v>
      </c>
      <c r="O244" s="10"/>
    </row>
    <row r="245" spans="1:15" x14ac:dyDescent="0.25">
      <c r="A245" s="33" t="s">
        <v>112</v>
      </c>
      <c r="B245" s="15"/>
      <c r="C245" s="16">
        <v>331844</v>
      </c>
      <c r="D245" s="16">
        <v>173080</v>
      </c>
      <c r="E245" s="16">
        <v>70256</v>
      </c>
      <c r="F245" s="16">
        <v>26017</v>
      </c>
      <c r="G245" s="16">
        <v>-62707</v>
      </c>
      <c r="H245" s="16">
        <v>363937</v>
      </c>
      <c r="I245" s="16">
        <v>1563715</v>
      </c>
      <c r="J245" s="15"/>
      <c r="K245" s="15"/>
      <c r="L245" s="14">
        <v>13053.692316000002</v>
      </c>
      <c r="N245" s="23" t="s">
        <v>125</v>
      </c>
      <c r="O245" s="10"/>
    </row>
    <row r="246" spans="1:15" ht="13" thickBot="1" x14ac:dyDescent="0.3">
      <c r="A246" s="41" t="s">
        <v>113</v>
      </c>
      <c r="C246" s="42">
        <v>320765</v>
      </c>
      <c r="D246" s="42">
        <v>159937</v>
      </c>
      <c r="E246" s="42">
        <v>108762</v>
      </c>
      <c r="F246" s="42">
        <v>20299</v>
      </c>
      <c r="G246" s="42">
        <v>103006</v>
      </c>
      <c r="H246" s="42">
        <v>428480</v>
      </c>
      <c r="I246" s="42">
        <v>1460709</v>
      </c>
      <c r="J246" s="2"/>
      <c r="K246" s="2"/>
      <c r="L246" s="42">
        <v>15368.720640000001</v>
      </c>
      <c r="N246" s="43" t="s">
        <v>113</v>
      </c>
    </row>
    <row r="247" spans="1:15" ht="13" x14ac:dyDescent="0.3">
      <c r="A247" s="37">
        <v>2010</v>
      </c>
      <c r="B247" s="15"/>
      <c r="C247" s="16"/>
      <c r="D247" s="16"/>
      <c r="E247" s="16"/>
      <c r="F247" s="16"/>
      <c r="G247" s="16"/>
      <c r="H247" s="16"/>
      <c r="I247" s="16"/>
      <c r="M247" s="3"/>
      <c r="N247" s="37">
        <v>2010</v>
      </c>
    </row>
    <row r="248" spans="1:15" x14ac:dyDescent="0.25">
      <c r="A248" s="33" t="s">
        <v>102</v>
      </c>
      <c r="B248" s="15"/>
      <c r="C248" s="16">
        <v>319614</v>
      </c>
      <c r="D248" s="16">
        <v>330670</v>
      </c>
      <c r="E248" s="16">
        <v>89148</v>
      </c>
      <c r="F248" s="16">
        <v>23656</v>
      </c>
      <c r="G248" s="16">
        <v>-111166</v>
      </c>
      <c r="H248" s="16">
        <v>413645</v>
      </c>
      <c r="I248" s="16">
        <v>1571875</v>
      </c>
      <c r="J248" s="15"/>
      <c r="K248" s="15"/>
      <c r="L248" s="14">
        <v>14836.61886</v>
      </c>
      <c r="N248" s="23" t="s">
        <v>115</v>
      </c>
      <c r="O248" s="10"/>
    </row>
    <row r="249" spans="1:15" x14ac:dyDescent="0.25">
      <c r="A249" s="33" t="s">
        <v>103</v>
      </c>
      <c r="B249" s="15"/>
      <c r="C249" s="16">
        <v>323183</v>
      </c>
      <c r="D249" s="16">
        <v>129167</v>
      </c>
      <c r="E249" s="16">
        <v>86456</v>
      </c>
      <c r="F249" s="16">
        <v>22179</v>
      </c>
      <c r="G249" s="16">
        <v>54836</v>
      </c>
      <c r="H249" s="16">
        <v>375205</v>
      </c>
      <c r="I249" s="16">
        <v>1517039</v>
      </c>
      <c r="J249" s="15"/>
      <c r="K249" s="15"/>
      <c r="L249" s="14">
        <v>13457.852940000001</v>
      </c>
      <c r="N249" s="23" t="s">
        <v>116</v>
      </c>
      <c r="O249" s="10"/>
    </row>
    <row r="250" spans="1:15" x14ac:dyDescent="0.25">
      <c r="A250" s="33" t="s">
        <v>104</v>
      </c>
      <c r="B250" s="15"/>
      <c r="C250" s="16">
        <v>314676</v>
      </c>
      <c r="D250" s="16">
        <v>258061</v>
      </c>
      <c r="E250" s="16">
        <v>108989</v>
      </c>
      <c r="F250" s="16">
        <v>28361</v>
      </c>
      <c r="G250" s="16">
        <v>13819</v>
      </c>
      <c r="H250" s="16">
        <v>439206</v>
      </c>
      <c r="I250" s="16">
        <v>1503220</v>
      </c>
      <c r="J250" s="15"/>
      <c r="K250" s="15"/>
      <c r="L250" s="14">
        <v>15753.440807999999</v>
      </c>
      <c r="N250" s="23" t="s">
        <v>117</v>
      </c>
      <c r="O250" s="10"/>
    </row>
    <row r="251" spans="1:15" x14ac:dyDescent="0.25">
      <c r="A251" s="33" t="s">
        <v>105</v>
      </c>
      <c r="B251" s="15"/>
      <c r="C251" s="16">
        <v>302199</v>
      </c>
      <c r="D251" s="16">
        <v>180493</v>
      </c>
      <c r="E251" s="16">
        <v>96332</v>
      </c>
      <c r="F251" s="16">
        <v>28944</v>
      </c>
      <c r="G251" s="16">
        <v>45760</v>
      </c>
      <c r="H251" s="16">
        <v>376334</v>
      </c>
      <c r="I251" s="16">
        <v>1457460</v>
      </c>
      <c r="J251" s="15"/>
      <c r="K251" s="15"/>
      <c r="L251" s="14">
        <v>13498.347912000001</v>
      </c>
      <c r="N251" s="23" t="s">
        <v>118</v>
      </c>
      <c r="O251" s="10"/>
    </row>
    <row r="252" spans="1:15" x14ac:dyDescent="0.25">
      <c r="A252" s="33" t="s">
        <v>106</v>
      </c>
      <c r="B252" s="15"/>
      <c r="C252" s="16">
        <v>359314</v>
      </c>
      <c r="D252" s="16">
        <v>220157</v>
      </c>
      <c r="E252" s="16">
        <v>95834</v>
      </c>
      <c r="F252" s="16">
        <v>22257</v>
      </c>
      <c r="G252" s="16">
        <v>-99094</v>
      </c>
      <c r="H252" s="16">
        <v>364802</v>
      </c>
      <c r="I252" s="16">
        <v>1556554</v>
      </c>
      <c r="J252" s="15"/>
      <c r="K252" s="15"/>
      <c r="L252" s="14">
        <v>13084.718136</v>
      </c>
      <c r="N252" s="23" t="s">
        <v>119</v>
      </c>
      <c r="O252" s="10"/>
    </row>
    <row r="253" spans="1:15" x14ac:dyDescent="0.25">
      <c r="A253" s="33" t="s">
        <v>107</v>
      </c>
      <c r="B253" s="15"/>
      <c r="C253" s="16">
        <v>358205</v>
      </c>
      <c r="D253" s="16">
        <v>187360</v>
      </c>
      <c r="E253" s="16">
        <v>105879</v>
      </c>
      <c r="F253" s="16">
        <v>44228</v>
      </c>
      <c r="G253" s="16">
        <v>-44349</v>
      </c>
      <c r="H253" s="16">
        <v>355808</v>
      </c>
      <c r="I253" s="16">
        <v>1600903</v>
      </c>
      <c r="J253" s="15"/>
      <c r="K253" s="15"/>
      <c r="L253" s="14">
        <v>12762.121344000001</v>
      </c>
      <c r="N253" s="23" t="s">
        <v>120</v>
      </c>
      <c r="O253" s="10"/>
    </row>
    <row r="254" spans="1:15" x14ac:dyDescent="0.25">
      <c r="A254" s="33" t="s">
        <v>129</v>
      </c>
      <c r="B254" s="15"/>
      <c r="C254" s="16">
        <v>343860</v>
      </c>
      <c r="D254" s="16">
        <v>142819</v>
      </c>
      <c r="E254" s="16">
        <v>81368</v>
      </c>
      <c r="F254" s="16">
        <v>29962</v>
      </c>
      <c r="G254" s="16">
        <v>-62184</v>
      </c>
      <c r="H254" s="16">
        <v>322907</v>
      </c>
      <c r="I254" s="16">
        <v>1663087</v>
      </c>
      <c r="J254" s="15"/>
      <c r="K254" s="15"/>
      <c r="L254" s="14">
        <v>11582.028276000001</v>
      </c>
      <c r="N254" s="23" t="s">
        <v>121</v>
      </c>
    </row>
    <row r="255" spans="1:15" x14ac:dyDescent="0.25">
      <c r="A255" s="33" t="s">
        <v>122</v>
      </c>
      <c r="C255" s="16">
        <v>300650</v>
      </c>
      <c r="D255" s="16">
        <v>185003</v>
      </c>
      <c r="E255" s="16">
        <v>117431</v>
      </c>
      <c r="F255" s="16">
        <v>26230</v>
      </c>
      <c r="G255" s="16">
        <v>43824</v>
      </c>
      <c r="H255" s="16">
        <v>381870</v>
      </c>
      <c r="I255" s="16">
        <v>1619263</v>
      </c>
      <c r="J255" s="15"/>
      <c r="K255" s="15"/>
      <c r="L255" s="14">
        <v>13696.91316</v>
      </c>
      <c r="N255" s="23" t="s">
        <v>122</v>
      </c>
    </row>
    <row r="256" spans="1:15" x14ac:dyDescent="0.25">
      <c r="A256" s="33" t="s">
        <v>123</v>
      </c>
      <c r="C256" s="16">
        <v>208957</v>
      </c>
      <c r="D256" s="16">
        <v>257062</v>
      </c>
      <c r="E256" s="16">
        <v>154007</v>
      </c>
      <c r="F256" s="16">
        <v>26489</v>
      </c>
      <c r="G256" s="16">
        <v>127059</v>
      </c>
      <c r="H256" s="16">
        <v>412888</v>
      </c>
      <c r="I256" s="16">
        <v>1492204</v>
      </c>
      <c r="J256" s="15"/>
      <c r="K256" s="15"/>
      <c r="L256" s="14">
        <v>14809.466784</v>
      </c>
      <c r="N256" s="23" t="s">
        <v>123</v>
      </c>
    </row>
    <row r="257" spans="1:14" x14ac:dyDescent="0.25">
      <c r="A257" s="33" t="s">
        <v>131</v>
      </c>
      <c r="C257" s="3">
        <v>151277</v>
      </c>
      <c r="D257" s="3">
        <v>314061</v>
      </c>
      <c r="E257" s="3">
        <v>114667</v>
      </c>
      <c r="F257" s="3">
        <v>17906</v>
      </c>
      <c r="G257" s="3">
        <v>6971</v>
      </c>
      <c r="H257" s="16">
        <v>380901</v>
      </c>
      <c r="I257" s="16">
        <v>1485233</v>
      </c>
      <c r="J257" s="15"/>
      <c r="K257" s="15"/>
      <c r="L257" s="14">
        <v>13662.157068</v>
      </c>
      <c r="N257" s="23" t="s">
        <v>124</v>
      </c>
    </row>
    <row r="258" spans="1:14" x14ac:dyDescent="0.25">
      <c r="A258" s="33" t="s">
        <v>125</v>
      </c>
      <c r="C258" s="3">
        <v>251634</v>
      </c>
      <c r="D258" s="3">
        <v>144601</v>
      </c>
      <c r="E258" s="3">
        <v>81559</v>
      </c>
      <c r="F258" s="3">
        <v>19405</v>
      </c>
      <c r="G258" s="3">
        <v>149872</v>
      </c>
      <c r="H258" s="16">
        <v>409657</v>
      </c>
      <c r="I258" s="16">
        <v>1335361</v>
      </c>
      <c r="J258" s="15"/>
      <c r="K258" s="15"/>
      <c r="L258" s="14">
        <v>14693.577276</v>
      </c>
      <c r="N258" s="23" t="s">
        <v>125</v>
      </c>
    </row>
    <row r="259" spans="1:14" ht="13" thickBot="1" x14ac:dyDescent="0.3">
      <c r="A259" s="41" t="s">
        <v>113</v>
      </c>
      <c r="C259" s="42">
        <v>372166</v>
      </c>
      <c r="D259" s="42">
        <v>292930</v>
      </c>
      <c r="E259" s="42">
        <v>86113</v>
      </c>
      <c r="F259" s="42">
        <v>30811</v>
      </c>
      <c r="G259" s="42">
        <v>-132453</v>
      </c>
      <c r="H259" s="42">
        <v>447180</v>
      </c>
      <c r="I259" s="42">
        <v>1467814</v>
      </c>
      <c r="J259" s="2"/>
      <c r="K259" s="2"/>
      <c r="L259" s="42">
        <v>16039.452240000002</v>
      </c>
      <c r="N259" s="43" t="s">
        <v>113</v>
      </c>
    </row>
    <row r="260" spans="1:14" ht="13" x14ac:dyDescent="0.3">
      <c r="A260" s="37">
        <v>2011</v>
      </c>
      <c r="B260" s="15"/>
      <c r="C260" s="16"/>
      <c r="D260" s="16"/>
      <c r="E260" s="16"/>
      <c r="F260" s="16"/>
      <c r="G260" s="16"/>
      <c r="H260" s="16"/>
      <c r="I260" s="16"/>
      <c r="M260" s="3"/>
      <c r="N260" s="37">
        <v>2011</v>
      </c>
    </row>
    <row r="261" spans="1:14" x14ac:dyDescent="0.25">
      <c r="A261" s="33" t="s">
        <v>102</v>
      </c>
      <c r="C261" s="3">
        <v>328641</v>
      </c>
      <c r="D261" s="3">
        <v>305448</v>
      </c>
      <c r="E261" s="3">
        <v>112431</v>
      </c>
      <c r="F261" s="3">
        <v>18262</v>
      </c>
      <c r="G261" s="3">
        <v>-103334</v>
      </c>
      <c r="H261" s="16">
        <v>395745</v>
      </c>
      <c r="I261" s="16">
        <v>1571148</v>
      </c>
      <c r="J261" s="15"/>
      <c r="K261" s="15"/>
      <c r="L261" s="14">
        <v>14194.58166</v>
      </c>
      <c r="N261" s="23" t="s">
        <v>115</v>
      </c>
    </row>
    <row r="262" spans="1:14" x14ac:dyDescent="0.25">
      <c r="A262" s="33" t="s">
        <v>103</v>
      </c>
      <c r="C262" s="3">
        <v>291498</v>
      </c>
      <c r="D262" s="3">
        <v>221617</v>
      </c>
      <c r="E262" s="3">
        <v>181208</v>
      </c>
      <c r="F262" s="3">
        <v>14318</v>
      </c>
      <c r="G262" s="3">
        <v>89152</v>
      </c>
      <c r="H262" s="16">
        <v>392451</v>
      </c>
      <c r="I262" s="16">
        <v>1481996</v>
      </c>
      <c r="J262" s="15"/>
      <c r="K262" s="15"/>
      <c r="L262" s="14">
        <v>14076.432468000001</v>
      </c>
      <c r="N262" s="23" t="s">
        <v>116</v>
      </c>
    </row>
    <row r="263" spans="1:14" x14ac:dyDescent="0.25">
      <c r="A263" s="33" t="s">
        <v>104</v>
      </c>
      <c r="C263" s="3">
        <v>222549</v>
      </c>
      <c r="D263" s="3">
        <v>210595</v>
      </c>
      <c r="E263" s="3">
        <v>137769</v>
      </c>
      <c r="F263" s="3">
        <v>16262</v>
      </c>
      <c r="G263" s="3">
        <v>149106</v>
      </c>
      <c r="H263" s="16">
        <v>418783</v>
      </c>
      <c r="I263" s="16">
        <v>1332890</v>
      </c>
      <c r="J263" s="15"/>
      <c r="K263" s="15"/>
      <c r="L263" s="14">
        <v>15020.908643999999</v>
      </c>
      <c r="N263" s="23" t="s">
        <v>117</v>
      </c>
    </row>
    <row r="264" spans="1:14" x14ac:dyDescent="0.25">
      <c r="A264" s="33" t="s">
        <v>105</v>
      </c>
      <c r="C264" s="3">
        <v>260484</v>
      </c>
      <c r="D264" s="3">
        <v>238423</v>
      </c>
      <c r="E264" s="3">
        <v>76907</v>
      </c>
      <c r="F264" s="3">
        <v>19860</v>
      </c>
      <c r="G264" s="3">
        <v>-52575</v>
      </c>
      <c r="H264" s="16">
        <v>364620</v>
      </c>
      <c r="I264" s="16">
        <v>1385465</v>
      </c>
      <c r="J264" s="15"/>
      <c r="K264" s="15"/>
      <c r="L264" s="14">
        <v>13078.19016</v>
      </c>
      <c r="N264" s="23" t="s">
        <v>118</v>
      </c>
    </row>
    <row r="265" spans="1:14" x14ac:dyDescent="0.25">
      <c r="A265" s="33" t="s">
        <v>137</v>
      </c>
      <c r="C265" s="3">
        <v>341455</v>
      </c>
      <c r="D265" s="3">
        <v>205711</v>
      </c>
      <c r="E265" s="3">
        <v>214177</v>
      </c>
      <c r="F265" s="3">
        <v>44329</v>
      </c>
      <c r="G265" s="3">
        <v>101992</v>
      </c>
      <c r="H265" s="16">
        <v>376668</v>
      </c>
      <c r="I265" s="16">
        <v>1283473</v>
      </c>
      <c r="J265" s="15"/>
      <c r="K265" s="15"/>
      <c r="L265" s="14">
        <v>13510.327824000002</v>
      </c>
      <c r="N265" s="23" t="s">
        <v>119</v>
      </c>
    </row>
    <row r="266" spans="1:14" x14ac:dyDescent="0.25">
      <c r="A266" s="33" t="s">
        <v>138</v>
      </c>
      <c r="C266" s="3">
        <v>322569</v>
      </c>
      <c r="D266" s="3">
        <v>177864</v>
      </c>
      <c r="E266" s="3">
        <v>180919</v>
      </c>
      <c r="F266" s="3">
        <v>20048</v>
      </c>
      <c r="G266" s="3">
        <v>53840</v>
      </c>
      <c r="H266" s="16">
        <v>345646</v>
      </c>
      <c r="I266" s="16">
        <v>1229633</v>
      </c>
      <c r="J266" s="15"/>
      <c r="K266" s="15"/>
      <c r="L266" s="14">
        <v>12397.630728000002</v>
      </c>
      <c r="N266" s="23" t="s">
        <v>120</v>
      </c>
    </row>
    <row r="267" spans="1:14" x14ac:dyDescent="0.25">
      <c r="A267" s="33" t="s">
        <v>129</v>
      </c>
      <c r="C267" s="3">
        <v>292831</v>
      </c>
      <c r="D267" s="3">
        <v>205301</v>
      </c>
      <c r="E267" s="3">
        <v>153648</v>
      </c>
      <c r="F267" s="3">
        <v>24910</v>
      </c>
      <c r="G267" s="3">
        <v>-14086</v>
      </c>
      <c r="H267" s="16">
        <v>306377</v>
      </c>
      <c r="I267" s="16">
        <v>1243719</v>
      </c>
      <c r="J267" s="15"/>
      <c r="K267" s="15"/>
      <c r="L267" s="14">
        <v>10989.130235999999</v>
      </c>
      <c r="N267" s="23" t="s">
        <v>121</v>
      </c>
    </row>
    <row r="268" spans="1:14" x14ac:dyDescent="0.25">
      <c r="A268" s="33" t="s">
        <v>122</v>
      </c>
      <c r="C268" s="3">
        <v>311144</v>
      </c>
      <c r="D268" s="3">
        <v>157308</v>
      </c>
      <c r="E268" s="3">
        <v>75047</v>
      </c>
      <c r="F268" s="3">
        <v>30665</v>
      </c>
      <c r="G268" s="3">
        <v>44992</v>
      </c>
      <c r="H268" s="16">
        <v>407292</v>
      </c>
      <c r="I268" s="16">
        <v>1198727</v>
      </c>
      <c r="J268" s="15"/>
      <c r="K268" s="15"/>
      <c r="L268" s="14">
        <v>14608.749456</v>
      </c>
      <c r="N268" s="23" t="s">
        <v>122</v>
      </c>
    </row>
    <row r="269" spans="1:14" x14ac:dyDescent="0.25">
      <c r="A269" s="33" t="s">
        <v>123</v>
      </c>
      <c r="C269" s="3">
        <v>275175</v>
      </c>
      <c r="D269" s="3">
        <v>215110</v>
      </c>
      <c r="E269" s="3">
        <v>97229</v>
      </c>
      <c r="F269" s="3">
        <v>19677</v>
      </c>
      <c r="G269" s="3">
        <v>26949</v>
      </c>
      <c r="H269" s="16">
        <v>400465</v>
      </c>
      <c r="I269" s="16">
        <v>1171778</v>
      </c>
      <c r="J269" s="15"/>
      <c r="K269" s="15"/>
      <c r="L269" s="14">
        <v>14363.87862</v>
      </c>
      <c r="N269" s="23" t="s">
        <v>123</v>
      </c>
    </row>
    <row r="270" spans="1:14" x14ac:dyDescent="0.25">
      <c r="A270" s="33" t="s">
        <v>131</v>
      </c>
      <c r="C270" s="3">
        <v>190180</v>
      </c>
      <c r="D270" s="3">
        <v>224268</v>
      </c>
      <c r="E270" s="3">
        <v>77418</v>
      </c>
      <c r="F270" s="3">
        <v>19059</v>
      </c>
      <c r="G270" s="3">
        <v>73619</v>
      </c>
      <c r="H270" s="16">
        <v>391342</v>
      </c>
      <c r="I270" s="16">
        <v>1098159</v>
      </c>
      <c r="J270" s="15"/>
      <c r="K270" s="15"/>
      <c r="L270" s="14">
        <v>14036.654855999999</v>
      </c>
      <c r="N270" s="23" t="s">
        <v>124</v>
      </c>
    </row>
    <row r="271" spans="1:14" x14ac:dyDescent="0.25">
      <c r="A271" s="33" t="s">
        <v>125</v>
      </c>
      <c r="C271" s="3">
        <v>221444</v>
      </c>
      <c r="D271" s="3">
        <v>292494</v>
      </c>
      <c r="E271" s="3">
        <v>68431</v>
      </c>
      <c r="F271" s="3">
        <v>14743</v>
      </c>
      <c r="G271" s="3">
        <v>-30424</v>
      </c>
      <c r="H271" s="16">
        <v>395405</v>
      </c>
      <c r="I271" s="16">
        <v>1128583</v>
      </c>
      <c r="J271" s="15"/>
      <c r="K271" s="15"/>
      <c r="L271" s="14">
        <v>14182.386540000001</v>
      </c>
      <c r="N271" s="23" t="s">
        <v>125</v>
      </c>
    </row>
    <row r="272" spans="1:14" ht="13" thickBot="1" x14ac:dyDescent="0.3">
      <c r="A272" s="41" t="s">
        <v>113</v>
      </c>
      <c r="C272" s="42">
        <v>343905</v>
      </c>
      <c r="D272" s="42">
        <v>257287</v>
      </c>
      <c r="E272" s="42">
        <v>106626</v>
      </c>
      <c r="F272" s="42">
        <v>48724</v>
      </c>
      <c r="G272" s="42">
        <v>-89643</v>
      </c>
      <c r="H272" s="42">
        <v>384545</v>
      </c>
      <c r="I272" s="42">
        <v>1218226</v>
      </c>
      <c r="J272" s="2"/>
      <c r="K272" s="2"/>
      <c r="L272" s="42">
        <v>13792.860060000001</v>
      </c>
      <c r="N272" s="43" t="s">
        <v>113</v>
      </c>
    </row>
    <row r="273" spans="1:14" ht="13" x14ac:dyDescent="0.3">
      <c r="A273" s="37">
        <v>2012</v>
      </c>
      <c r="B273" s="15"/>
      <c r="C273" s="16"/>
      <c r="D273" s="16"/>
      <c r="E273" s="16"/>
      <c r="F273" s="16"/>
      <c r="G273" s="16"/>
      <c r="H273" s="16"/>
      <c r="I273" s="16"/>
      <c r="M273" s="3"/>
      <c r="N273" s="37">
        <v>2012</v>
      </c>
    </row>
    <row r="274" spans="1:14" x14ac:dyDescent="0.25">
      <c r="A274" s="33" t="s">
        <v>153</v>
      </c>
      <c r="C274" s="3">
        <v>356299</v>
      </c>
      <c r="D274" s="3">
        <v>220050</v>
      </c>
      <c r="E274" s="3">
        <v>77177</v>
      </c>
      <c r="F274" s="3">
        <v>19088</v>
      </c>
      <c r="G274" s="3">
        <v>-120813</v>
      </c>
      <c r="H274" s="16">
        <v>356281</v>
      </c>
      <c r="I274" s="16">
        <v>1339039</v>
      </c>
      <c r="J274" s="15"/>
      <c r="K274" s="15"/>
      <c r="L274" s="14">
        <v>12779.086907999999</v>
      </c>
      <c r="N274" s="23" t="s">
        <v>115</v>
      </c>
    </row>
    <row r="275" spans="1:14" x14ac:dyDescent="0.25">
      <c r="A275" s="33" t="s">
        <v>154</v>
      </c>
      <c r="C275" s="3">
        <v>297871</v>
      </c>
      <c r="D275" s="3">
        <v>114067</v>
      </c>
      <c r="E275" s="3">
        <v>110886</v>
      </c>
      <c r="F275" s="3">
        <v>20949</v>
      </c>
      <c r="G275" s="3">
        <v>122120</v>
      </c>
      <c r="H275" s="16">
        <v>399829</v>
      </c>
      <c r="I275" s="16">
        <v>1216919</v>
      </c>
      <c r="J275" s="15"/>
      <c r="K275" s="15"/>
      <c r="L275" s="14">
        <v>14341.066572</v>
      </c>
      <c r="N275" s="23" t="s">
        <v>116</v>
      </c>
    </row>
    <row r="276" spans="1:14" x14ac:dyDescent="0.25">
      <c r="A276" s="33" t="s">
        <v>155</v>
      </c>
      <c r="C276" s="3">
        <v>337952</v>
      </c>
      <c r="D276" s="3">
        <v>184414</v>
      </c>
      <c r="E276" s="3">
        <v>157128</v>
      </c>
      <c r="F276" s="3">
        <v>21595</v>
      </c>
      <c r="G276" s="3">
        <v>62556</v>
      </c>
      <c r="H276" s="16">
        <v>398319</v>
      </c>
      <c r="I276" s="16">
        <v>1154363</v>
      </c>
      <c r="J276" s="15"/>
      <c r="K276" s="15"/>
      <c r="L276" s="14">
        <v>14286.905891999999</v>
      </c>
      <c r="N276" s="23" t="s">
        <v>117</v>
      </c>
    </row>
    <row r="277" spans="1:14" x14ac:dyDescent="0.25">
      <c r="A277" s="33" t="s">
        <v>118</v>
      </c>
      <c r="C277" s="3">
        <v>343830</v>
      </c>
      <c r="D277" s="3">
        <v>162405</v>
      </c>
      <c r="E277" s="3">
        <v>155566</v>
      </c>
      <c r="F277" s="3">
        <v>26537</v>
      </c>
      <c r="G277" s="3">
        <v>20979</v>
      </c>
      <c r="H277" s="16">
        <v>346892</v>
      </c>
      <c r="I277" s="16">
        <v>1133384</v>
      </c>
      <c r="J277" s="15"/>
      <c r="K277" s="15"/>
      <c r="L277" s="14">
        <v>12442.322255999999</v>
      </c>
      <c r="N277" s="23" t="s">
        <v>118</v>
      </c>
    </row>
    <row r="278" spans="1:14" x14ac:dyDescent="0.25">
      <c r="A278" s="33" t="s">
        <v>137</v>
      </c>
      <c r="C278" s="3">
        <v>277403</v>
      </c>
      <c r="D278" s="3">
        <v>273107</v>
      </c>
      <c r="E278" s="3">
        <v>167169</v>
      </c>
      <c r="F278" s="3">
        <v>31368</v>
      </c>
      <c r="G278" s="3">
        <v>-4876</v>
      </c>
      <c r="H278" s="16">
        <v>357254</v>
      </c>
      <c r="I278" s="16">
        <v>1138260</v>
      </c>
      <c r="J278" s="15"/>
      <c r="K278" s="15"/>
      <c r="L278" s="14">
        <v>12813.986472000001</v>
      </c>
      <c r="N278" s="23" t="s">
        <v>119</v>
      </c>
    </row>
    <row r="279" spans="1:14" x14ac:dyDescent="0.25">
      <c r="A279" s="33" t="s">
        <v>138</v>
      </c>
      <c r="C279" s="3">
        <v>285068</v>
      </c>
      <c r="D279" s="3">
        <v>202808</v>
      </c>
      <c r="E279" s="3">
        <v>167374</v>
      </c>
      <c r="F279" s="3">
        <v>29785</v>
      </c>
      <c r="G279" s="3">
        <v>51122</v>
      </c>
      <c r="H279" s="16">
        <v>339586</v>
      </c>
      <c r="I279" s="16">
        <v>1087138</v>
      </c>
      <c r="J279" s="15"/>
      <c r="K279" s="15"/>
      <c r="L279" s="14">
        <v>12180.270648</v>
      </c>
      <c r="N279" s="23" t="s">
        <v>120</v>
      </c>
    </row>
    <row r="280" spans="1:14" x14ac:dyDescent="0.25">
      <c r="A280" s="33" t="s">
        <v>129</v>
      </c>
      <c r="C280" s="3">
        <v>363284</v>
      </c>
      <c r="D280" s="3">
        <v>132821</v>
      </c>
      <c r="E280" s="3">
        <v>121214</v>
      </c>
      <c r="F280" s="3">
        <v>26936</v>
      </c>
      <c r="G280" s="3">
        <v>-40988</v>
      </c>
      <c r="H280" s="16">
        <v>317742</v>
      </c>
      <c r="I280" s="16">
        <v>1128126</v>
      </c>
      <c r="J280" s="15"/>
      <c r="K280" s="15"/>
      <c r="L280" s="14">
        <v>11396.770055999999</v>
      </c>
      <c r="N280" s="23" t="s">
        <v>121</v>
      </c>
    </row>
    <row r="281" spans="1:14" x14ac:dyDescent="0.25">
      <c r="A281" s="33" t="s">
        <v>122</v>
      </c>
      <c r="C281" s="3">
        <v>363072</v>
      </c>
      <c r="D281" s="3">
        <v>202329</v>
      </c>
      <c r="E281" s="3">
        <v>105597</v>
      </c>
      <c r="F281" s="3">
        <v>29658</v>
      </c>
      <c r="G281" s="3">
        <v>-33942</v>
      </c>
      <c r="H281" s="16">
        <v>398985</v>
      </c>
      <c r="I281" s="16">
        <v>1162068</v>
      </c>
      <c r="J281" s="15"/>
      <c r="K281" s="15"/>
      <c r="L281" s="14">
        <v>14310.793979999999</v>
      </c>
      <c r="N281" s="23" t="s">
        <v>122</v>
      </c>
    </row>
    <row r="282" spans="1:14" x14ac:dyDescent="0.25">
      <c r="A282" s="33" t="s">
        <v>123</v>
      </c>
      <c r="C282" s="3">
        <v>304281</v>
      </c>
      <c r="D282" s="3">
        <v>234541</v>
      </c>
      <c r="E282" s="3">
        <v>91723</v>
      </c>
      <c r="F282" s="3">
        <v>20852</v>
      </c>
      <c r="G282" s="3">
        <v>-60665</v>
      </c>
      <c r="H282" s="16">
        <v>368642</v>
      </c>
      <c r="I282" s="16">
        <v>1222733</v>
      </c>
      <c r="J282" s="15"/>
      <c r="K282" s="15"/>
      <c r="L282" s="14">
        <v>13222.451255999998</v>
      </c>
      <c r="N282" s="23" t="s">
        <v>123</v>
      </c>
    </row>
    <row r="283" spans="1:14" x14ac:dyDescent="0.25">
      <c r="A283" s="33" t="s">
        <v>131</v>
      </c>
      <c r="C283" s="3">
        <v>374423</v>
      </c>
      <c r="D283" s="3">
        <v>210224</v>
      </c>
      <c r="E283" s="3">
        <v>225681</v>
      </c>
      <c r="F283" s="3">
        <v>22938</v>
      </c>
      <c r="G283" s="3">
        <v>50156</v>
      </c>
      <c r="H283" s="16">
        <v>392044</v>
      </c>
      <c r="I283" s="16">
        <v>1172577</v>
      </c>
      <c r="J283" s="15"/>
      <c r="K283" s="15"/>
      <c r="L283" s="14">
        <v>14061.834192</v>
      </c>
      <c r="N283" s="23" t="s">
        <v>124</v>
      </c>
    </row>
    <row r="284" spans="1:14" x14ac:dyDescent="0.25">
      <c r="A284" s="33" t="s">
        <v>125</v>
      </c>
      <c r="C284" s="3">
        <v>375019</v>
      </c>
      <c r="D284" s="3">
        <v>181433</v>
      </c>
      <c r="E284" s="3">
        <v>212982</v>
      </c>
      <c r="F284" s="3">
        <v>23710</v>
      </c>
      <c r="G284" s="3">
        <v>46617</v>
      </c>
      <c r="H284" s="16">
        <v>373932</v>
      </c>
      <c r="I284" s="16">
        <v>1125960</v>
      </c>
      <c r="J284" s="15"/>
      <c r="K284" s="15"/>
      <c r="L284" s="14">
        <v>13412.192976000002</v>
      </c>
      <c r="N284" s="23" t="s">
        <v>125</v>
      </c>
    </row>
    <row r="285" spans="1:14" ht="13" thickBot="1" x14ac:dyDescent="0.3">
      <c r="A285" s="41" t="s">
        <v>113</v>
      </c>
      <c r="C285" s="42">
        <v>381949</v>
      </c>
      <c r="D285" s="42">
        <v>225205</v>
      </c>
      <c r="E285" s="42">
        <v>170224</v>
      </c>
      <c r="F285" s="42">
        <v>17412</v>
      </c>
      <c r="G285" s="42">
        <v>-48898</v>
      </c>
      <c r="H285" s="42">
        <v>367555</v>
      </c>
      <c r="I285" s="42">
        <v>1174858</v>
      </c>
      <c r="J285" s="2"/>
      <c r="K285" s="2"/>
      <c r="L285" s="42">
        <v>13183.462740000003</v>
      </c>
      <c r="N285" s="43" t="s">
        <v>113</v>
      </c>
    </row>
    <row r="286" spans="1:14" ht="13" x14ac:dyDescent="0.3">
      <c r="A286" s="37">
        <v>2013</v>
      </c>
      <c r="B286" s="15"/>
      <c r="C286" s="16"/>
      <c r="D286" s="16"/>
      <c r="E286" s="16"/>
      <c r="F286" s="16"/>
      <c r="G286" s="16"/>
      <c r="H286" s="16"/>
      <c r="I286" s="16"/>
      <c r="M286" s="3"/>
      <c r="N286" s="37">
        <v>2013</v>
      </c>
    </row>
    <row r="287" spans="1:14" x14ac:dyDescent="0.25">
      <c r="A287" s="33" t="s">
        <v>153</v>
      </c>
      <c r="C287" s="3">
        <v>318117</v>
      </c>
      <c r="D287" s="3">
        <v>330588</v>
      </c>
      <c r="E287" s="3">
        <v>176082</v>
      </c>
      <c r="F287" s="3">
        <v>24486</v>
      </c>
      <c r="G287" s="3">
        <v>-66415</v>
      </c>
      <c r="H287" s="16">
        <v>380506</v>
      </c>
      <c r="I287" s="16">
        <v>1241273</v>
      </c>
      <c r="J287" s="15"/>
      <c r="K287" s="15"/>
      <c r="L287" s="14">
        <v>13647.989208000001</v>
      </c>
      <c r="N287" s="23" t="s">
        <v>115</v>
      </c>
    </row>
    <row r="288" spans="1:14" x14ac:dyDescent="0.25">
      <c r="A288" s="33" t="s">
        <v>154</v>
      </c>
      <c r="C288" s="3">
        <v>233879</v>
      </c>
      <c r="D288" s="3">
        <v>296772</v>
      </c>
      <c r="E288" s="3">
        <v>86414</v>
      </c>
      <c r="F288" s="3">
        <v>22931</v>
      </c>
      <c r="G288" s="3">
        <v>-71803</v>
      </c>
      <c r="H288" s="16">
        <v>348432</v>
      </c>
      <c r="I288" s="16">
        <v>1313076</v>
      </c>
      <c r="J288" s="15"/>
      <c r="K288" s="15"/>
      <c r="L288" s="14">
        <v>12497.558976000002</v>
      </c>
      <c r="N288" s="23" t="s">
        <v>116</v>
      </c>
    </row>
    <row r="289" spans="1:14" x14ac:dyDescent="0.25">
      <c r="A289" s="33" t="s">
        <v>155</v>
      </c>
      <c r="C289" s="3">
        <v>299030</v>
      </c>
      <c r="D289" s="3">
        <v>242317</v>
      </c>
      <c r="E289" s="3">
        <v>146525</v>
      </c>
      <c r="F289" s="3">
        <v>23425</v>
      </c>
      <c r="G289" s="3">
        <v>11856</v>
      </c>
      <c r="H289" s="16">
        <v>380493</v>
      </c>
      <c r="I289" s="16">
        <v>1301220</v>
      </c>
      <c r="J289" s="15"/>
      <c r="K289" s="15"/>
      <c r="L289" s="14">
        <v>13647.522924000001</v>
      </c>
      <c r="N289" s="23" t="s">
        <v>117</v>
      </c>
    </row>
    <row r="290" spans="1:14" x14ac:dyDescent="0.25">
      <c r="A290" s="33" t="s">
        <v>118</v>
      </c>
      <c r="C290" s="3">
        <v>366769</v>
      </c>
      <c r="D290" s="3">
        <v>180300</v>
      </c>
      <c r="E290" s="3">
        <v>194844</v>
      </c>
      <c r="F290" s="3">
        <v>26681</v>
      </c>
      <c r="G290" s="3">
        <v>71639</v>
      </c>
      <c r="H290" s="16">
        <v>402232</v>
      </c>
      <c r="I290" s="16">
        <v>1229581</v>
      </c>
      <c r="J290" s="15"/>
      <c r="K290" s="15"/>
      <c r="L290" s="14">
        <v>14427.257376000001</v>
      </c>
      <c r="N290" s="23" t="s">
        <v>118</v>
      </c>
    </row>
    <row r="291" spans="1:14" x14ac:dyDescent="0.25">
      <c r="A291" s="33" t="s">
        <v>137</v>
      </c>
      <c r="C291" s="3">
        <v>347013</v>
      </c>
      <c r="D291" s="3">
        <v>189088</v>
      </c>
      <c r="E291" s="3">
        <v>126099</v>
      </c>
      <c r="F291" s="3">
        <v>24112</v>
      </c>
      <c r="G291" s="3">
        <v>-34704</v>
      </c>
      <c r="H291" s="16">
        <v>364281</v>
      </c>
      <c r="I291" s="16">
        <v>1264285</v>
      </c>
      <c r="J291" s="15"/>
      <c r="K291" s="15"/>
      <c r="L291" s="14">
        <v>13066.030908000001</v>
      </c>
      <c r="N291" s="23" t="s">
        <v>119</v>
      </c>
    </row>
    <row r="292" spans="1:14" x14ac:dyDescent="0.25">
      <c r="A292" s="33" t="s">
        <v>138</v>
      </c>
      <c r="C292" s="3">
        <v>339149</v>
      </c>
      <c r="D292" s="3">
        <v>266352</v>
      </c>
      <c r="E292" s="3">
        <v>167413</v>
      </c>
      <c r="F292" s="3">
        <v>28966</v>
      </c>
      <c r="G292" s="3">
        <v>-86884</v>
      </c>
      <c r="H292" s="16">
        <v>329620</v>
      </c>
      <c r="I292" s="16">
        <v>1351169</v>
      </c>
      <c r="J292" s="15"/>
      <c r="K292" s="15"/>
      <c r="L292" s="14">
        <v>11822.810160000001</v>
      </c>
      <c r="N292" s="23" t="s">
        <v>120</v>
      </c>
    </row>
    <row r="293" spans="1:14" x14ac:dyDescent="0.25">
      <c r="A293" s="33" t="s">
        <v>129</v>
      </c>
      <c r="C293" s="3">
        <v>315509</v>
      </c>
      <c r="D293" s="3">
        <v>270144</v>
      </c>
      <c r="E293" s="3">
        <v>180375</v>
      </c>
      <c r="F293" s="3">
        <v>23600</v>
      </c>
      <c r="G293" s="3">
        <v>-55137</v>
      </c>
      <c r="H293" s="16">
        <v>333863</v>
      </c>
      <c r="I293" s="16">
        <v>1406306</v>
      </c>
      <c r="J293" s="15"/>
      <c r="K293" s="15"/>
      <c r="L293" s="14">
        <v>11974.998084000001</v>
      </c>
      <c r="N293" s="23" t="s">
        <v>121</v>
      </c>
    </row>
    <row r="294" spans="1:14" x14ac:dyDescent="0.25">
      <c r="A294" s="33" t="s">
        <v>122</v>
      </c>
      <c r="C294" s="3">
        <v>281913</v>
      </c>
      <c r="D294" s="3">
        <v>167355</v>
      </c>
      <c r="E294" s="3">
        <v>166811</v>
      </c>
      <c r="F294" s="3">
        <v>37597</v>
      </c>
      <c r="G294" s="3">
        <v>138080</v>
      </c>
      <c r="H294" s="16">
        <v>389987</v>
      </c>
      <c r="I294" s="16">
        <v>1268226</v>
      </c>
      <c r="J294" s="15"/>
      <c r="K294" s="15"/>
      <c r="L294" s="14">
        <v>13988.053716000002</v>
      </c>
      <c r="N294" s="23" t="s">
        <v>122</v>
      </c>
    </row>
    <row r="295" spans="1:14" x14ac:dyDescent="0.25">
      <c r="A295" s="33" t="s">
        <v>123</v>
      </c>
      <c r="C295" s="3">
        <v>270456</v>
      </c>
      <c r="D295" s="3">
        <v>320015</v>
      </c>
      <c r="E295" s="3">
        <v>156483</v>
      </c>
      <c r="F295" s="3">
        <v>28271</v>
      </c>
      <c r="G295" s="3">
        <v>-40201</v>
      </c>
      <c r="H295" s="16">
        <v>370016</v>
      </c>
      <c r="I295" s="16">
        <v>1308427</v>
      </c>
      <c r="J295" s="15"/>
      <c r="K295" s="15"/>
      <c r="L295" s="14">
        <v>13271.733888000001</v>
      </c>
      <c r="N295" s="23" t="s">
        <v>123</v>
      </c>
    </row>
    <row r="296" spans="1:14" x14ac:dyDescent="0.25">
      <c r="A296" s="33" t="s">
        <v>131</v>
      </c>
      <c r="C296" s="3">
        <v>365688</v>
      </c>
      <c r="D296" s="3">
        <v>191532</v>
      </c>
      <c r="E296" s="3">
        <v>190381</v>
      </c>
      <c r="F296" s="3">
        <v>22042</v>
      </c>
      <c r="G296" s="3">
        <v>29337</v>
      </c>
      <c r="H296" s="16">
        <v>380124</v>
      </c>
      <c r="I296" s="16">
        <v>1279090</v>
      </c>
      <c r="J296" s="15"/>
      <c r="K296" s="15"/>
      <c r="L296" s="14">
        <v>13634.287632</v>
      </c>
      <c r="N296" s="23" t="s">
        <v>124</v>
      </c>
    </row>
    <row r="297" spans="1:14" x14ac:dyDescent="0.25">
      <c r="A297" s="33" t="s">
        <v>125</v>
      </c>
      <c r="C297" s="3">
        <v>333853</v>
      </c>
      <c r="D297" s="3">
        <v>247279</v>
      </c>
      <c r="E297" s="3">
        <v>197746</v>
      </c>
      <c r="F297" s="3">
        <v>26792</v>
      </c>
      <c r="G297" s="3">
        <v>-1786</v>
      </c>
      <c r="H297" s="16">
        <v>357516</v>
      </c>
      <c r="I297" s="16">
        <v>1280876</v>
      </c>
      <c r="J297" s="15"/>
      <c r="K297" s="15"/>
      <c r="L297" s="14">
        <v>12823.383888</v>
      </c>
      <c r="N297" s="23" t="s">
        <v>125</v>
      </c>
    </row>
    <row r="298" spans="1:14" ht="13" thickBot="1" x14ac:dyDescent="0.3">
      <c r="A298" s="41" t="s">
        <v>113</v>
      </c>
      <c r="C298" s="42">
        <v>336267</v>
      </c>
      <c r="D298" s="42">
        <v>321923</v>
      </c>
      <c r="E298" s="42">
        <v>207523</v>
      </c>
      <c r="F298" s="42">
        <v>23877</v>
      </c>
      <c r="G298" s="42">
        <v>-88452</v>
      </c>
      <c r="H298" s="42">
        <v>342122</v>
      </c>
      <c r="I298" s="42">
        <v>1369328</v>
      </c>
      <c r="J298" s="2"/>
      <c r="K298" s="2"/>
      <c r="L298" s="54">
        <v>12271.231895999999</v>
      </c>
      <c r="N298" s="43" t="s">
        <v>113</v>
      </c>
    </row>
    <row r="299" spans="1:14" ht="13" x14ac:dyDescent="0.3">
      <c r="A299" s="37">
        <f>'Olieforbrug, TJ'!A299</f>
        <v>2014</v>
      </c>
      <c r="B299" s="15"/>
      <c r="C299" s="16"/>
      <c r="D299" s="16"/>
      <c r="E299" s="16"/>
      <c r="F299" s="16"/>
      <c r="G299" s="16"/>
      <c r="H299" s="16"/>
      <c r="I299" s="16"/>
      <c r="M299" s="3"/>
      <c r="N299" s="37">
        <f>'Olieforbrug, TJ'!M299</f>
        <v>2014</v>
      </c>
    </row>
    <row r="300" spans="1:14" x14ac:dyDescent="0.25">
      <c r="A300" s="33" t="s">
        <v>153</v>
      </c>
      <c r="C300" s="3">
        <v>323594</v>
      </c>
      <c r="D300" s="3">
        <v>196061</v>
      </c>
      <c r="E300" s="3">
        <v>127832</v>
      </c>
      <c r="F300" s="3">
        <v>21831</v>
      </c>
      <c r="G300" s="3">
        <v>-7471</v>
      </c>
      <c r="H300" s="16">
        <v>364247</v>
      </c>
      <c r="I300" s="16">
        <v>1376799</v>
      </c>
      <c r="J300" s="15"/>
      <c r="K300" s="15"/>
      <c r="L300" s="14">
        <v>13064.811395999999</v>
      </c>
      <c r="N300" s="23" t="s">
        <v>115</v>
      </c>
    </row>
    <row r="301" spans="1:14" x14ac:dyDescent="0.25">
      <c r="A301" s="33" t="s">
        <v>154</v>
      </c>
      <c r="C301" s="3">
        <v>290766</v>
      </c>
      <c r="D301" s="3">
        <v>125520</v>
      </c>
      <c r="E301" s="3">
        <v>198831</v>
      </c>
      <c r="F301" s="3">
        <v>31483</v>
      </c>
      <c r="G301" s="3">
        <v>140247</v>
      </c>
      <c r="H301" s="16">
        <v>323559</v>
      </c>
      <c r="I301" s="16">
        <v>1236552</v>
      </c>
      <c r="J301" s="15"/>
      <c r="K301" s="15"/>
      <c r="L301" s="14">
        <v>11605.414212000001</v>
      </c>
      <c r="N301" s="23" t="s">
        <v>116</v>
      </c>
    </row>
    <row r="302" spans="1:14" x14ac:dyDescent="0.25">
      <c r="A302" s="33" t="s">
        <v>155</v>
      </c>
      <c r="C302" s="3">
        <v>259599</v>
      </c>
      <c r="D302" s="3">
        <v>248814</v>
      </c>
      <c r="E302" s="3">
        <v>102829</v>
      </c>
      <c r="F302" s="3">
        <v>22735</v>
      </c>
      <c r="G302" s="3">
        <v>-12385</v>
      </c>
      <c r="H302" s="16">
        <v>372357</v>
      </c>
      <c r="I302" s="16">
        <v>1248937</v>
      </c>
      <c r="J302" s="15"/>
      <c r="K302" s="15"/>
      <c r="L302" s="14">
        <v>13355.700876000001</v>
      </c>
      <c r="N302" s="23" t="s">
        <v>117</v>
      </c>
    </row>
    <row r="303" spans="1:14" x14ac:dyDescent="0.25">
      <c r="A303" s="33" t="s">
        <v>118</v>
      </c>
      <c r="C303" s="3">
        <v>324814</v>
      </c>
      <c r="D303" s="3">
        <v>231403</v>
      </c>
      <c r="E303" s="3">
        <v>113100</v>
      </c>
      <c r="F303" s="3">
        <v>26302</v>
      </c>
      <c r="G303" s="3">
        <v>-55669</v>
      </c>
      <c r="H303" s="16">
        <v>361809</v>
      </c>
      <c r="I303" s="16">
        <v>1304606</v>
      </c>
      <c r="J303" s="15"/>
      <c r="K303" s="15"/>
      <c r="L303" s="14">
        <v>12977.365212000001</v>
      </c>
      <c r="N303" s="23" t="s">
        <v>118</v>
      </c>
    </row>
    <row r="304" spans="1:14" x14ac:dyDescent="0.25">
      <c r="A304" s="33" t="s">
        <v>137</v>
      </c>
      <c r="C304" s="3">
        <v>344500</v>
      </c>
      <c r="D304" s="3">
        <v>272459</v>
      </c>
      <c r="E304" s="3">
        <v>186526</v>
      </c>
      <c r="F304" s="3">
        <v>29308</v>
      </c>
      <c r="G304" s="3">
        <v>-53258</v>
      </c>
      <c r="H304" s="16">
        <v>355470</v>
      </c>
      <c r="I304" s="16">
        <v>1357864</v>
      </c>
      <c r="J304" s="15"/>
      <c r="K304" s="15"/>
      <c r="L304" s="14">
        <v>12749.997960000001</v>
      </c>
      <c r="N304" s="23" t="s">
        <v>119</v>
      </c>
    </row>
    <row r="305" spans="1:14" x14ac:dyDescent="0.25">
      <c r="A305" s="33" t="s">
        <v>138</v>
      </c>
      <c r="C305" s="3">
        <v>283587</v>
      </c>
      <c r="D305" s="3">
        <v>199523</v>
      </c>
      <c r="E305" s="3">
        <v>144382</v>
      </c>
      <c r="F305" s="3">
        <v>30417</v>
      </c>
      <c r="G305" s="3">
        <v>13741</v>
      </c>
      <c r="H305" s="16">
        <v>330883</v>
      </c>
      <c r="I305" s="16">
        <v>1344123</v>
      </c>
      <c r="J305" s="15"/>
      <c r="K305" s="15"/>
      <c r="L305" s="14">
        <v>11868.111444</v>
      </c>
      <c r="N305" s="23" t="s">
        <v>120</v>
      </c>
    </row>
    <row r="306" spans="1:14" x14ac:dyDescent="0.25">
      <c r="A306" s="33" t="s">
        <v>129</v>
      </c>
      <c r="C306" s="3">
        <v>305485</v>
      </c>
      <c r="D306" s="3">
        <v>279759</v>
      </c>
      <c r="E306" s="3">
        <v>218299</v>
      </c>
      <c r="F306" s="3">
        <v>31250</v>
      </c>
      <c r="G306" s="3">
        <v>11659</v>
      </c>
      <c r="H306" s="16">
        <v>349093</v>
      </c>
      <c r="I306" s="16">
        <v>1332464</v>
      </c>
      <c r="J306" s="15"/>
      <c r="K306" s="15"/>
      <c r="L306" s="14">
        <v>12521.267724000001</v>
      </c>
      <c r="N306" s="23" t="s">
        <v>121</v>
      </c>
    </row>
    <row r="307" spans="1:14" x14ac:dyDescent="0.25">
      <c r="A307" s="33" t="s">
        <v>122</v>
      </c>
      <c r="C307" s="3">
        <v>289285</v>
      </c>
      <c r="D307" s="3">
        <v>358690</v>
      </c>
      <c r="E307" s="3">
        <v>133042</v>
      </c>
      <c r="F307" s="3">
        <v>27169</v>
      </c>
      <c r="G307" s="3">
        <v>-129681</v>
      </c>
      <c r="H307" s="16">
        <v>364478</v>
      </c>
      <c r="I307" s="16">
        <v>1462145</v>
      </c>
      <c r="J307" s="15"/>
      <c r="K307" s="15"/>
      <c r="L307" s="14">
        <v>13073.096904</v>
      </c>
      <c r="N307" s="23" t="s">
        <v>122</v>
      </c>
    </row>
    <row r="308" spans="1:14" x14ac:dyDescent="0.25">
      <c r="A308" s="33" t="s">
        <v>123</v>
      </c>
      <c r="C308" s="3">
        <v>297877</v>
      </c>
      <c r="D308" s="3">
        <v>274364</v>
      </c>
      <c r="E308" s="3">
        <v>172419</v>
      </c>
      <c r="F308" s="3">
        <v>25929</v>
      </c>
      <c r="G308" s="3">
        <v>9196</v>
      </c>
      <c r="H308" s="16">
        <v>386511</v>
      </c>
      <c r="I308" s="16">
        <v>1452949</v>
      </c>
      <c r="L308" s="14">
        <v>13863.376548</v>
      </c>
      <c r="N308" s="23" t="s">
        <v>123</v>
      </c>
    </row>
    <row r="309" spans="1:14" x14ac:dyDescent="0.25">
      <c r="A309" s="33" t="s">
        <v>131</v>
      </c>
      <c r="C309" s="3">
        <v>305249</v>
      </c>
      <c r="D309" s="3">
        <v>229434</v>
      </c>
      <c r="E309" s="3">
        <v>216879</v>
      </c>
      <c r="F309" s="3">
        <v>27104</v>
      </c>
      <c r="G309" s="3">
        <v>87986</v>
      </c>
      <c r="H309" s="16">
        <v>368573</v>
      </c>
      <c r="I309" s="16">
        <v>1364963</v>
      </c>
      <c r="J309" s="15"/>
      <c r="K309" s="15"/>
      <c r="L309" s="14">
        <v>13219.976364000002</v>
      </c>
      <c r="N309" s="23" t="s">
        <v>124</v>
      </c>
    </row>
    <row r="310" spans="1:14" x14ac:dyDescent="0.25">
      <c r="A310" s="33" t="s">
        <v>125</v>
      </c>
      <c r="C310" s="3">
        <v>228696</v>
      </c>
      <c r="D310" s="3">
        <v>331651</v>
      </c>
      <c r="E310" s="3">
        <v>156029</v>
      </c>
      <c r="F310" s="3">
        <v>21357</v>
      </c>
      <c r="G310" s="3">
        <v>-49610</v>
      </c>
      <c r="H310" s="16">
        <v>347180</v>
      </c>
      <c r="I310" s="16">
        <v>1414573</v>
      </c>
      <c r="L310" s="14">
        <v>12452.652240000001</v>
      </c>
      <c r="N310" s="23" t="s">
        <v>125</v>
      </c>
    </row>
    <row r="311" spans="1:14" ht="13" thickBot="1" x14ac:dyDescent="0.3">
      <c r="A311" s="41" t="s">
        <v>113</v>
      </c>
      <c r="C311" s="42">
        <v>359889</v>
      </c>
      <c r="D311" s="42">
        <v>528620</v>
      </c>
      <c r="E311" s="42">
        <v>219160</v>
      </c>
      <c r="F311" s="42">
        <v>30026</v>
      </c>
      <c r="G311" s="42">
        <v>-279114</v>
      </c>
      <c r="H311" s="42">
        <v>405658</v>
      </c>
      <c r="I311" s="42">
        <v>1693687</v>
      </c>
      <c r="J311" s="2"/>
      <c r="K311" s="2"/>
      <c r="L311" s="54">
        <v>14550.141143999999</v>
      </c>
      <c r="N311" s="43" t="s">
        <v>113</v>
      </c>
    </row>
    <row r="312" spans="1:14" ht="13" x14ac:dyDescent="0.3">
      <c r="A312" s="37">
        <f>'Olieforbrug, TJ'!A312</f>
        <v>2015</v>
      </c>
      <c r="B312" s="15"/>
      <c r="C312" s="16"/>
      <c r="D312" s="16"/>
      <c r="E312" s="16"/>
      <c r="F312" s="16"/>
      <c r="G312" s="16"/>
      <c r="H312" s="16"/>
      <c r="I312" s="16"/>
      <c r="M312" s="3"/>
      <c r="N312" s="37">
        <f>'Olieforbrug, TJ'!M312</f>
        <v>2015</v>
      </c>
    </row>
    <row r="313" spans="1:14" x14ac:dyDescent="0.25">
      <c r="A313" s="33" t="str">
        <f>'Olieforbrug, TJ'!A313</f>
        <v>Januar</v>
      </c>
      <c r="C313" s="67">
        <v>357219</v>
      </c>
      <c r="D313" s="67">
        <v>401829</v>
      </c>
      <c r="E313" s="67">
        <v>211849</v>
      </c>
      <c r="F313" s="67">
        <v>46621</v>
      </c>
      <c r="G313" s="67">
        <f>I311-I313</f>
        <v>-104553</v>
      </c>
      <c r="H313" s="67">
        <v>425904</v>
      </c>
      <c r="I313" s="67">
        <v>1798240</v>
      </c>
      <c r="J313" s="15"/>
      <c r="K313" s="15"/>
      <c r="L313" s="14">
        <f>H313*0.84*42.7/1000</f>
        <v>15276.324672000001</v>
      </c>
      <c r="N313" s="23" t="str">
        <f>'Olieforbrug, TJ'!M313</f>
        <v>January</v>
      </c>
    </row>
    <row r="314" spans="1:14" x14ac:dyDescent="0.25">
      <c r="A314" s="33" t="str">
        <f>'Olieforbrug, TJ'!A314</f>
        <v>Februar</v>
      </c>
      <c r="C314" s="67">
        <v>296828</v>
      </c>
      <c r="D314" s="67">
        <v>340370</v>
      </c>
      <c r="E314" s="67">
        <v>262704</v>
      </c>
      <c r="F314" s="67">
        <v>38067</v>
      </c>
      <c r="G314" s="67">
        <f t="shared" ref="G314:G319" si="90">I313-I314</f>
        <v>2458</v>
      </c>
      <c r="H314" s="67">
        <v>341977</v>
      </c>
      <c r="I314" s="67">
        <v>1795782</v>
      </c>
      <c r="J314" s="15"/>
      <c r="K314" s="15"/>
      <c r="L314" s="14">
        <f>H314*0.84*42.7/1000</f>
        <v>12266.031036</v>
      </c>
      <c r="N314" s="23" t="str">
        <f>'Olieforbrug, TJ'!M314</f>
        <v>February</v>
      </c>
    </row>
    <row r="315" spans="1:14" x14ac:dyDescent="0.25">
      <c r="A315" s="33" t="str">
        <f>'Olieforbrug, TJ'!A315</f>
        <v>Marts</v>
      </c>
      <c r="C315" s="67">
        <v>338174</v>
      </c>
      <c r="D315" s="67">
        <v>408565</v>
      </c>
      <c r="E315" s="67">
        <v>273293</v>
      </c>
      <c r="F315" s="67">
        <v>41278</v>
      </c>
      <c r="G315" s="67">
        <f t="shared" si="90"/>
        <v>-47275</v>
      </c>
      <c r="H315" s="67">
        <v>392461</v>
      </c>
      <c r="I315" s="67">
        <v>1843057</v>
      </c>
      <c r="J315" s="15"/>
      <c r="K315" s="15"/>
      <c r="L315" s="14">
        <f>H315*0.84*42.7/1000</f>
        <v>14076.791148</v>
      </c>
      <c r="N315" s="23" t="str">
        <f>'Olieforbrug, TJ'!M315</f>
        <v>March</v>
      </c>
    </row>
    <row r="316" spans="1:14" x14ac:dyDescent="0.25">
      <c r="A316" s="33" t="str">
        <f>'Olieforbrug, TJ'!A316</f>
        <v>April</v>
      </c>
      <c r="C316" s="67">
        <v>286872</v>
      </c>
      <c r="D316" s="67">
        <v>314830</v>
      </c>
      <c r="E316" s="67">
        <v>204498</v>
      </c>
      <c r="F316" s="67">
        <v>29943</v>
      </c>
      <c r="G316" s="67">
        <f t="shared" si="90"/>
        <v>-1188</v>
      </c>
      <c r="H316" s="67">
        <v>368577</v>
      </c>
      <c r="I316" s="67">
        <v>1844245</v>
      </c>
      <c r="L316" s="14">
        <f t="shared" ref="L316:L317" si="91">H316*0.84*42.7/1000</f>
        <v>13220.119836000002</v>
      </c>
      <c r="N316" s="23" t="str">
        <f>'Olieforbrug, TJ'!M316</f>
        <v>April</v>
      </c>
    </row>
    <row r="317" spans="1:14" x14ac:dyDescent="0.25">
      <c r="A317" s="33" t="str">
        <f>'Olieforbrug, TJ'!A317</f>
        <v>Maj</v>
      </c>
      <c r="C317" s="67">
        <v>352655</v>
      </c>
      <c r="D317" s="67">
        <v>387790</v>
      </c>
      <c r="E317" s="67">
        <v>218635</v>
      </c>
      <c r="F317" s="67">
        <v>39127</v>
      </c>
      <c r="G317" s="67">
        <f t="shared" si="90"/>
        <v>-133160</v>
      </c>
      <c r="H317" s="67">
        <v>348547</v>
      </c>
      <c r="I317" s="67">
        <v>1977405</v>
      </c>
      <c r="L317" s="14">
        <f t="shared" si="91"/>
        <v>12501.683795999999</v>
      </c>
      <c r="N317" s="23" t="str">
        <f>'Olieforbrug, TJ'!M317</f>
        <v>May</v>
      </c>
    </row>
    <row r="318" spans="1:14" x14ac:dyDescent="0.25">
      <c r="A318" s="33" t="str">
        <f>'Olieforbrug, TJ'!A318</f>
        <v>Juni</v>
      </c>
      <c r="C318" s="67">
        <v>352026</v>
      </c>
      <c r="D318" s="67">
        <v>329679</v>
      </c>
      <c r="E318" s="67">
        <v>283658</v>
      </c>
      <c r="F318" s="67">
        <v>41161</v>
      </c>
      <c r="G318" s="67">
        <f t="shared" si="90"/>
        <v>4155</v>
      </c>
      <c r="H318" s="67">
        <v>361546</v>
      </c>
      <c r="I318" s="67">
        <v>1973250</v>
      </c>
      <c r="L318" s="14">
        <f t="shared" ref="L318" si="92">H318*0.84*42.7/1000</f>
        <v>12967.931928000002</v>
      </c>
      <c r="N318" s="23" t="str">
        <f>'Olieforbrug, TJ'!M318</f>
        <v>June</v>
      </c>
    </row>
    <row r="319" spans="1:14" x14ac:dyDescent="0.25">
      <c r="A319" s="33" t="str">
        <f>'Olieforbrug, TJ'!A319</f>
        <v>Juli</v>
      </c>
      <c r="C319" s="67">
        <v>355917</v>
      </c>
      <c r="D319" s="67">
        <v>352362</v>
      </c>
      <c r="E319" s="67">
        <v>377797</v>
      </c>
      <c r="F319" s="67">
        <v>41522</v>
      </c>
      <c r="G319" s="67">
        <f t="shared" si="90"/>
        <v>48705</v>
      </c>
      <c r="H319" s="67">
        <v>343314</v>
      </c>
      <c r="I319" s="67">
        <v>1924545</v>
      </c>
      <c r="L319" s="14">
        <f t="shared" ref="L319" si="93">H319*0.84*42.7/1000</f>
        <v>12313.986552</v>
      </c>
      <c r="N319" s="23" t="str">
        <f>'Olieforbrug, TJ'!M319</f>
        <v>July</v>
      </c>
    </row>
    <row r="320" spans="1:14" x14ac:dyDescent="0.25">
      <c r="A320" s="33" t="str">
        <f>'Olieforbrug, TJ'!A320</f>
        <v>August</v>
      </c>
      <c r="C320" s="67">
        <v>336879</v>
      </c>
      <c r="D320" s="67">
        <v>531389</v>
      </c>
      <c r="E320" s="67">
        <v>225410</v>
      </c>
      <c r="F320" s="67">
        <v>34371</v>
      </c>
      <c r="G320" s="67">
        <f t="shared" ref="G320" si="94">I319-I320</f>
        <v>-222318</v>
      </c>
      <c r="H320" s="67">
        <v>394134</v>
      </c>
      <c r="I320" s="67">
        <v>2146863</v>
      </c>
      <c r="L320" s="14">
        <f t="shared" ref="L320" si="95">H320*0.84*42.7/1000</f>
        <v>14136.798312000001</v>
      </c>
      <c r="N320" s="23" t="str">
        <f>'Olieforbrug, TJ'!M320</f>
        <v>August</v>
      </c>
    </row>
    <row r="321" spans="1:14" x14ac:dyDescent="0.25">
      <c r="A321" s="33" t="str">
        <f>'Olieforbrug, TJ'!A321</f>
        <v>September</v>
      </c>
      <c r="C321" s="67">
        <v>193362</v>
      </c>
      <c r="D321" s="67">
        <v>367644</v>
      </c>
      <c r="E321" s="67">
        <v>255256</v>
      </c>
      <c r="F321" s="67">
        <v>46008</v>
      </c>
      <c r="G321" s="67">
        <f t="shared" ref="G321" si="96">I320-I321</f>
        <v>131197</v>
      </c>
      <c r="H321" s="67">
        <v>394052</v>
      </c>
      <c r="I321" s="67">
        <v>2015666</v>
      </c>
      <c r="L321" s="14">
        <f t="shared" ref="L321" si="97">H321*0.84*42.7/1000</f>
        <v>14133.857136000001</v>
      </c>
      <c r="N321" s="23" t="str">
        <f>'Olieforbrug, TJ'!M321</f>
        <v>September</v>
      </c>
    </row>
    <row r="322" spans="1:14" x14ac:dyDescent="0.25">
      <c r="A322" s="33" t="str">
        <f>'Olieforbrug, TJ'!A322</f>
        <v>Oktober</v>
      </c>
      <c r="C322" s="67">
        <v>353220</v>
      </c>
      <c r="D322" s="67">
        <v>334524</v>
      </c>
      <c r="E322" s="67">
        <v>250842</v>
      </c>
      <c r="F322" s="67">
        <v>42034</v>
      </c>
      <c r="G322" s="67">
        <f t="shared" ref="G322:G323" si="98">I321-I322</f>
        <v>-10107</v>
      </c>
      <c r="H322" s="67">
        <v>385975</v>
      </c>
      <c r="I322" s="67">
        <v>2025773</v>
      </c>
      <c r="L322" s="14">
        <f t="shared" ref="L322:L323" si="99">H322*0.84*42.7/1000</f>
        <v>13844.151300000001</v>
      </c>
      <c r="N322" s="23" t="str">
        <f>'Olieforbrug, TJ'!M322</f>
        <v>October</v>
      </c>
    </row>
    <row r="323" spans="1:14" x14ac:dyDescent="0.25">
      <c r="A323" s="33" t="str">
        <f>'Olieforbrug, TJ'!A323</f>
        <v>November</v>
      </c>
      <c r="C323" s="67">
        <v>307972</v>
      </c>
      <c r="D323" s="67">
        <v>420302</v>
      </c>
      <c r="E323" s="67">
        <v>225035</v>
      </c>
      <c r="F323" s="67">
        <v>35734</v>
      </c>
      <c r="G323" s="67">
        <f t="shared" si="98"/>
        <v>-116330</v>
      </c>
      <c r="H323" s="67">
        <v>356837</v>
      </c>
      <c r="I323" s="67">
        <v>2142103</v>
      </c>
      <c r="L323" s="14">
        <f t="shared" si="99"/>
        <v>12799.029516000001</v>
      </c>
      <c r="N323" s="23" t="str">
        <f>'Olieforbrug, TJ'!M323</f>
        <v>November</v>
      </c>
    </row>
    <row r="324" spans="1:14" ht="13" thickBot="1" x14ac:dyDescent="0.3">
      <c r="A324" s="41" t="str">
        <f>'Olieforbrug, TJ'!A324</f>
        <v>December</v>
      </c>
      <c r="C324" s="42">
        <v>336859</v>
      </c>
      <c r="D324" s="42">
        <v>378678</v>
      </c>
      <c r="E324" s="42">
        <v>273590</v>
      </c>
      <c r="F324" s="42">
        <v>41104</v>
      </c>
      <c r="G324" s="42">
        <f t="shared" ref="G324" si="100">I323-I324</f>
        <v>-56346</v>
      </c>
      <c r="H324" s="42">
        <v>352991</v>
      </c>
      <c r="I324" s="42">
        <v>2198449</v>
      </c>
      <c r="J324" s="2"/>
      <c r="K324" s="2"/>
      <c r="L324" s="54">
        <f>H324*0.84*42.7/1000</f>
        <v>12661.081188</v>
      </c>
      <c r="N324" s="43" t="str">
        <f>'Olieforbrug, TJ'!M324</f>
        <v>December</v>
      </c>
    </row>
    <row r="325" spans="1:14" ht="13" x14ac:dyDescent="0.3">
      <c r="A325" s="37">
        <v>2016</v>
      </c>
      <c r="B325" s="15"/>
      <c r="C325" s="16"/>
      <c r="D325" s="16"/>
      <c r="E325" s="16"/>
      <c r="F325" s="16"/>
      <c r="G325" s="16"/>
      <c r="H325" s="16"/>
      <c r="I325" s="16"/>
      <c r="M325" s="3"/>
      <c r="N325" s="37">
        <v>2016</v>
      </c>
    </row>
    <row r="326" spans="1:14" x14ac:dyDescent="0.25">
      <c r="A326" s="33" t="str">
        <f>'Olieforbrug, TJ'!A326</f>
        <v>Januar</v>
      </c>
      <c r="C326" s="67">
        <v>361469</v>
      </c>
      <c r="D326" s="67">
        <v>452371</v>
      </c>
      <c r="E326" s="67">
        <v>305112</v>
      </c>
      <c r="F326" s="67">
        <v>39431</v>
      </c>
      <c r="G326" s="67">
        <v>-121594</v>
      </c>
      <c r="H326" s="67">
        <v>360410</v>
      </c>
      <c r="I326" s="67">
        <v>2320043</v>
      </c>
      <c r="J326" s="15"/>
      <c r="K326" s="15"/>
      <c r="L326" s="14">
        <v>12927.185879999999</v>
      </c>
      <c r="N326" s="23" t="str">
        <f>'Olieforbrug, TJ'!M326</f>
        <v>January</v>
      </c>
    </row>
    <row r="327" spans="1:14" x14ac:dyDescent="0.25">
      <c r="A327" s="33" t="str">
        <f>'Olieforbrug, TJ'!A327</f>
        <v>Februar</v>
      </c>
      <c r="C327" s="67">
        <v>318898</v>
      </c>
      <c r="D327" s="67">
        <v>282216</v>
      </c>
      <c r="E327" s="67">
        <v>173076</v>
      </c>
      <c r="F327" s="67">
        <v>50033</v>
      </c>
      <c r="G327" s="67">
        <v>-30870</v>
      </c>
      <c r="H327" s="67">
        <v>347665</v>
      </c>
      <c r="I327" s="67">
        <v>2350913</v>
      </c>
      <c r="J327" s="15"/>
      <c r="K327" s="15"/>
      <c r="L327" s="14">
        <v>12470.048220000001</v>
      </c>
      <c r="N327" s="23" t="str">
        <f>'Olieforbrug, TJ'!M327</f>
        <v>February</v>
      </c>
    </row>
    <row r="328" spans="1:14" x14ac:dyDescent="0.25">
      <c r="A328" s="33" t="str">
        <f>'Olieforbrug, TJ'!A328</f>
        <v>Marts</v>
      </c>
      <c r="C328" s="67">
        <v>331547</v>
      </c>
      <c r="D328" s="67">
        <v>396922</v>
      </c>
      <c r="E328" s="67">
        <v>268675</v>
      </c>
      <c r="F328" s="67">
        <v>45902</v>
      </c>
      <c r="G328" s="67">
        <v>-41265</v>
      </c>
      <c r="H328" s="67">
        <v>377376</v>
      </c>
      <c r="I328" s="67">
        <v>2392178</v>
      </c>
      <c r="J328" s="15"/>
      <c r="K328" s="15"/>
      <c r="L328" s="14">
        <v>13535.722367999999</v>
      </c>
      <c r="N328" s="23" t="str">
        <f>'Olieforbrug, TJ'!M328</f>
        <v>March</v>
      </c>
    </row>
    <row r="329" spans="1:14" x14ac:dyDescent="0.25">
      <c r="A329" s="33" t="str">
        <f>'Olieforbrug, TJ'!A329</f>
        <v>April</v>
      </c>
      <c r="C329" s="67">
        <v>163486</v>
      </c>
      <c r="D329" s="67">
        <v>429422</v>
      </c>
      <c r="E329" s="67">
        <v>316168</v>
      </c>
      <c r="F329" s="67">
        <v>39343</v>
      </c>
      <c r="G329" s="67">
        <v>148970</v>
      </c>
      <c r="H329" s="67">
        <v>384593</v>
      </c>
      <c r="I329" s="67">
        <v>2243208</v>
      </c>
      <c r="J329" s="15"/>
      <c r="K329" s="15"/>
      <c r="L329" s="14">
        <v>13794.581724000001</v>
      </c>
      <c r="N329" s="23" t="str">
        <f>'Olieforbrug, TJ'!M329</f>
        <v>April</v>
      </c>
    </row>
    <row r="330" spans="1:14" x14ac:dyDescent="0.25">
      <c r="A330" s="33" t="str">
        <f>'Olieforbrug, TJ'!A330</f>
        <v>Maj</v>
      </c>
      <c r="C330" s="67">
        <v>172194</v>
      </c>
      <c r="D330" s="67">
        <v>419057</v>
      </c>
      <c r="E330" s="67">
        <v>170696</v>
      </c>
      <c r="F330" s="67">
        <v>36142</v>
      </c>
      <c r="G330" s="67">
        <v>-7107</v>
      </c>
      <c r="H330" s="67">
        <v>382913</v>
      </c>
      <c r="I330" s="67">
        <v>2250315</v>
      </c>
      <c r="J330" s="15"/>
      <c r="K330" s="15"/>
      <c r="L330" s="14">
        <v>13734.323484</v>
      </c>
      <c r="N330" s="23" t="str">
        <f>'Olieforbrug, TJ'!M330</f>
        <v>May</v>
      </c>
    </row>
    <row r="331" spans="1:14" x14ac:dyDescent="0.25">
      <c r="A331" s="33" t="str">
        <f>'Olieforbrug, TJ'!A331</f>
        <v>Juni</v>
      </c>
      <c r="C331" s="67">
        <v>296442</v>
      </c>
      <c r="D331" s="67">
        <v>369864</v>
      </c>
      <c r="E331" s="67">
        <v>240152</v>
      </c>
      <c r="F331" s="67">
        <v>40152</v>
      </c>
      <c r="G331" s="67">
        <v>-28628</v>
      </c>
      <c r="H331" s="67">
        <v>361447</v>
      </c>
      <c r="I331" s="67">
        <v>2278943</v>
      </c>
      <c r="J331" s="15"/>
      <c r="K331" s="15"/>
      <c r="L331" s="14">
        <v>12964.380996</v>
      </c>
      <c r="N331" s="23" t="str">
        <f>'Olieforbrug, TJ'!M331</f>
        <v>June</v>
      </c>
    </row>
    <row r="332" spans="1:14" x14ac:dyDescent="0.25">
      <c r="A332" s="33" t="str">
        <f>'Olieforbrug, TJ'!A332</f>
        <v>Juli</v>
      </c>
      <c r="C332" s="67">
        <v>335646</v>
      </c>
      <c r="D332" s="67">
        <v>314521</v>
      </c>
      <c r="E332" s="67">
        <v>289867</v>
      </c>
      <c r="F332" s="67">
        <v>40849</v>
      </c>
      <c r="G332" s="67">
        <v>-24761</v>
      </c>
      <c r="H332" s="67">
        <v>330475</v>
      </c>
      <c r="I332" s="67">
        <v>2303704</v>
      </c>
      <c r="J332" s="15"/>
      <c r="K332" s="15"/>
      <c r="L332" s="14">
        <v>11853.4773</v>
      </c>
      <c r="N332" s="23" t="str">
        <f>'Olieforbrug, TJ'!M332</f>
        <v>July</v>
      </c>
    </row>
    <row r="333" spans="1:14" x14ac:dyDescent="0.25">
      <c r="A333" s="33" t="str">
        <f>'Olieforbrug, TJ'!A333</f>
        <v>August</v>
      </c>
      <c r="C333" s="67">
        <v>346706</v>
      </c>
      <c r="D333" s="67">
        <v>370951</v>
      </c>
      <c r="E333" s="67">
        <v>275066</v>
      </c>
      <c r="F333" s="67">
        <v>41301</v>
      </c>
      <c r="G333" s="67">
        <v>11696</v>
      </c>
      <c r="H333" s="67">
        <v>418031</v>
      </c>
      <c r="I333" s="67">
        <v>2292008</v>
      </c>
      <c r="J333" s="15"/>
      <c r="K333" s="15"/>
      <c r="L333" s="14">
        <v>14993.935907999999</v>
      </c>
      <c r="N333" s="23" t="str">
        <f>'Olieforbrug, TJ'!M333</f>
        <v>August</v>
      </c>
    </row>
    <row r="334" spans="1:14" x14ac:dyDescent="0.25">
      <c r="A334" s="33" t="str">
        <f>'Olieforbrug, TJ'!A334</f>
        <v>September</v>
      </c>
      <c r="C334" s="67">
        <v>317625</v>
      </c>
      <c r="D334" s="67">
        <v>350222</v>
      </c>
      <c r="E334" s="67">
        <v>332071</v>
      </c>
      <c r="F334" s="67">
        <v>43733</v>
      </c>
      <c r="G334" s="67">
        <v>97208</v>
      </c>
      <c r="H334" s="67">
        <v>397621</v>
      </c>
      <c r="I334" s="67">
        <v>2194800</v>
      </c>
      <c r="J334" s="15"/>
      <c r="K334" s="15"/>
      <c r="L334" s="14">
        <v>14261.870028000001</v>
      </c>
      <c r="N334" s="23" t="str">
        <f>'Olieforbrug, TJ'!M334</f>
        <v>September</v>
      </c>
    </row>
    <row r="335" spans="1:14" x14ac:dyDescent="0.25">
      <c r="A335" s="33" t="str">
        <f>'Olieforbrug, TJ'!A335</f>
        <v>Oktober</v>
      </c>
      <c r="C335" s="67">
        <v>318525</v>
      </c>
      <c r="D335" s="67">
        <v>510205</v>
      </c>
      <c r="E335" s="67">
        <v>336683</v>
      </c>
      <c r="F335" s="67">
        <v>38542</v>
      </c>
      <c r="G335" s="67">
        <v>-98273</v>
      </c>
      <c r="H335" s="67">
        <v>371178</v>
      </c>
      <c r="I335" s="67">
        <v>2293073</v>
      </c>
      <c r="J335" s="15"/>
      <c r="K335" s="15"/>
      <c r="L335" s="14">
        <v>13313.412503999998</v>
      </c>
      <c r="N335" s="23" t="str">
        <f>'Olieforbrug, TJ'!M335</f>
        <v>October</v>
      </c>
    </row>
    <row r="336" spans="1:14" x14ac:dyDescent="0.25">
      <c r="A336" s="33" t="str">
        <f>'Olieforbrug, TJ'!A336</f>
        <v>November</v>
      </c>
      <c r="C336" s="67">
        <v>337349</v>
      </c>
      <c r="D336" s="67">
        <v>252480</v>
      </c>
      <c r="E336" s="67">
        <v>338830</v>
      </c>
      <c r="F336" s="67">
        <v>33745</v>
      </c>
      <c r="G336" s="67">
        <v>168857</v>
      </c>
      <c r="H336" s="67">
        <v>392653</v>
      </c>
      <c r="I336" s="67">
        <v>2124216</v>
      </c>
      <c r="J336" s="15"/>
      <c r="K336" s="15"/>
      <c r="L336" s="14">
        <v>14083.677803999999</v>
      </c>
      <c r="N336" s="23" t="str">
        <f>'Olieforbrug, TJ'!M336</f>
        <v>November</v>
      </c>
    </row>
    <row r="337" spans="1:14" ht="13" thickBot="1" x14ac:dyDescent="0.3">
      <c r="A337" s="41" t="str">
        <f>'Olieforbrug, TJ'!A337</f>
        <v>December</v>
      </c>
      <c r="C337" s="42">
        <v>380690</v>
      </c>
      <c r="D337" s="42">
        <v>373000</v>
      </c>
      <c r="E337" s="42">
        <v>306214</v>
      </c>
      <c r="F337" s="42">
        <v>40362</v>
      </c>
      <c r="G337" s="42">
        <v>-50671</v>
      </c>
      <c r="H337" s="42">
        <v>363408</v>
      </c>
      <c r="I337" s="42">
        <v>2174887</v>
      </c>
      <c r="J337" s="2"/>
      <c r="K337" s="2"/>
      <c r="L337" s="54">
        <v>13034.718143999999</v>
      </c>
      <c r="N337" s="43" t="str">
        <f>'Olieforbrug, TJ'!M337</f>
        <v>December</v>
      </c>
    </row>
    <row r="338" spans="1:14" ht="13" x14ac:dyDescent="0.3">
      <c r="A338" s="37">
        <v>2017</v>
      </c>
      <c r="B338" s="15"/>
      <c r="C338" s="16"/>
      <c r="D338" s="16"/>
      <c r="E338" s="16"/>
      <c r="F338" s="16"/>
      <c r="G338" s="16"/>
      <c r="H338" s="16"/>
      <c r="I338" s="16"/>
      <c r="J338" s="15"/>
      <c r="K338" s="15"/>
      <c r="L338" s="14"/>
      <c r="M338" s="3"/>
      <c r="N338" s="37">
        <v>2017</v>
      </c>
    </row>
    <row r="339" spans="1:14" x14ac:dyDescent="0.25">
      <c r="A339" s="23" t="str">
        <f>'Olieforbrug, TJ'!A339</f>
        <v>Januar</v>
      </c>
      <c r="C339" s="16">
        <v>388648</v>
      </c>
      <c r="D339" s="16">
        <v>308445</v>
      </c>
      <c r="E339" s="16">
        <v>237732</v>
      </c>
      <c r="F339" s="16">
        <v>42000</v>
      </c>
      <c r="G339" s="16">
        <f>I337-I339</f>
        <v>-42540</v>
      </c>
      <c r="H339" s="16">
        <v>369137</v>
      </c>
      <c r="I339" s="16">
        <v>2217427</v>
      </c>
      <c r="J339" s="15"/>
      <c r="K339" s="15"/>
      <c r="L339" s="14">
        <f t="shared" ref="L339" si="101">H339*0.84*42.7/1000</f>
        <v>13240.205916000001</v>
      </c>
      <c r="N339" s="23" t="str">
        <f>'Olieforbrug, TJ'!M339</f>
        <v>January</v>
      </c>
    </row>
    <row r="340" spans="1:14" x14ac:dyDescent="0.25">
      <c r="A340" s="23" t="str">
        <f>'Olieforbrug, TJ'!A340</f>
        <v>Februar</v>
      </c>
      <c r="C340" s="16">
        <v>363704</v>
      </c>
      <c r="D340" s="16">
        <v>198084</v>
      </c>
      <c r="E340" s="16">
        <v>194321</v>
      </c>
      <c r="F340" s="16">
        <v>29930</v>
      </c>
      <c r="G340" s="16">
        <f t="shared" ref="G340:G345" si="102">I339-I340</f>
        <v>-589</v>
      </c>
      <c r="H340" s="16">
        <v>345077</v>
      </c>
      <c r="I340" s="16">
        <v>2218016</v>
      </c>
      <c r="J340" s="15"/>
      <c r="K340" s="15"/>
      <c r="L340" s="14">
        <f t="shared" ref="L340" si="103">H340*0.84*42.7/1000</f>
        <v>12377.221836000001</v>
      </c>
      <c r="N340" s="23" t="str">
        <f>'Olieforbrug, TJ'!M340</f>
        <v>February</v>
      </c>
    </row>
    <row r="341" spans="1:14" x14ac:dyDescent="0.25">
      <c r="A341" s="23" t="str">
        <f>'Olieforbrug, TJ'!A341</f>
        <v>Marts</v>
      </c>
      <c r="C341" s="16">
        <v>382024</v>
      </c>
      <c r="D341" s="16">
        <v>263129</v>
      </c>
      <c r="E341" s="16">
        <v>354658</v>
      </c>
      <c r="F341" s="16">
        <v>35275</v>
      </c>
      <c r="G341" s="16">
        <f t="shared" si="102"/>
        <v>159536</v>
      </c>
      <c r="H341" s="16">
        <v>419287</v>
      </c>
      <c r="I341" s="16">
        <v>2058480</v>
      </c>
      <c r="J341" s="15"/>
      <c r="K341" s="15"/>
      <c r="L341" s="14">
        <f t="shared" ref="L341" si="104">H341*0.84*42.7/1000</f>
        <v>15038.986115999998</v>
      </c>
      <c r="N341" s="23" t="str">
        <f>'Olieforbrug, TJ'!M341</f>
        <v>March</v>
      </c>
    </row>
    <row r="342" spans="1:14" x14ac:dyDescent="0.25">
      <c r="A342" s="23" t="str">
        <f>'Olieforbrug, TJ'!A342</f>
        <v>April</v>
      </c>
      <c r="C342" s="16">
        <v>369469</v>
      </c>
      <c r="D342" s="16">
        <v>201445</v>
      </c>
      <c r="E342" s="16">
        <v>237655</v>
      </c>
      <c r="F342" s="16">
        <v>27266</v>
      </c>
      <c r="G342" s="16">
        <f t="shared" si="102"/>
        <v>53313</v>
      </c>
      <c r="H342" s="16">
        <v>360315</v>
      </c>
      <c r="I342" s="16">
        <v>2005167</v>
      </c>
      <c r="J342" s="15"/>
      <c r="K342" s="15"/>
      <c r="L342" s="14">
        <f t="shared" ref="L342" si="105">H342*0.84*42.7/1000</f>
        <v>12923.778420000001</v>
      </c>
      <c r="N342" s="23" t="str">
        <f>'Olieforbrug, TJ'!M342</f>
        <v>April</v>
      </c>
    </row>
    <row r="343" spans="1:14" x14ac:dyDescent="0.25">
      <c r="A343" s="23" t="str">
        <f>'Olieforbrug, TJ'!A343</f>
        <v>Maj</v>
      </c>
      <c r="C343" s="16">
        <v>395035</v>
      </c>
      <c r="D343" s="16">
        <v>290101</v>
      </c>
      <c r="E343" s="16">
        <v>192278</v>
      </c>
      <c r="F343" s="16">
        <v>32878</v>
      </c>
      <c r="G343" s="16">
        <f t="shared" si="102"/>
        <v>-75897</v>
      </c>
      <c r="H343" s="16">
        <v>397754</v>
      </c>
      <c r="I343" s="16">
        <v>2081064</v>
      </c>
      <c r="J343" s="15"/>
      <c r="K343" s="15"/>
      <c r="L343" s="14">
        <f t="shared" ref="L343" si="106">H343*0.84*42.7/1000</f>
        <v>14266.640472000001</v>
      </c>
      <c r="N343" s="23" t="str">
        <f>'Olieforbrug, TJ'!M343</f>
        <v>May</v>
      </c>
    </row>
    <row r="344" spans="1:14" x14ac:dyDescent="0.25">
      <c r="A344" s="23" t="str">
        <f>'Olieforbrug, TJ'!A344</f>
        <v>Juni</v>
      </c>
      <c r="C344" s="16">
        <v>344419</v>
      </c>
      <c r="D344" s="16">
        <v>264272</v>
      </c>
      <c r="E344" s="16">
        <v>234432</v>
      </c>
      <c r="F344" s="16">
        <v>40047</v>
      </c>
      <c r="G344" s="16">
        <f t="shared" si="102"/>
        <v>32755</v>
      </c>
      <c r="H344" s="16">
        <v>375177</v>
      </c>
      <c r="I344" s="16">
        <v>2048309</v>
      </c>
      <c r="J344" s="15"/>
      <c r="K344" s="15"/>
      <c r="L344" s="14">
        <f t="shared" ref="L344" si="107">H344*0.84*42.7/1000</f>
        <v>13456.848636000001</v>
      </c>
      <c r="N344" s="23" t="str">
        <f>'Olieforbrug, TJ'!M344</f>
        <v>June</v>
      </c>
    </row>
    <row r="345" spans="1:14" x14ac:dyDescent="0.25">
      <c r="A345" s="23" t="str">
        <f>'Olieforbrug, TJ'!A345</f>
        <v>Juli</v>
      </c>
      <c r="C345" s="16">
        <v>348531</v>
      </c>
      <c r="D345" s="16">
        <v>228608</v>
      </c>
      <c r="E345" s="16">
        <v>166819</v>
      </c>
      <c r="F345" s="16">
        <v>34177</v>
      </c>
      <c r="G345" s="16">
        <f t="shared" si="102"/>
        <v>-5475</v>
      </c>
      <c r="H345" s="16">
        <v>365662</v>
      </c>
      <c r="I345" s="16">
        <v>2053784</v>
      </c>
      <c r="J345" s="15"/>
      <c r="K345" s="15"/>
      <c r="L345" s="14">
        <f t="shared" ref="L345" si="108">H345*0.84*42.7/1000</f>
        <v>13115.564616000001</v>
      </c>
      <c r="N345" s="23" t="str">
        <f>'Olieforbrug, TJ'!M345</f>
        <v>July</v>
      </c>
    </row>
    <row r="346" spans="1:14" x14ac:dyDescent="0.25">
      <c r="A346" s="23" t="str">
        <f>'Olieforbrug, TJ'!A346</f>
        <v>August</v>
      </c>
      <c r="C346" s="16">
        <v>332155</v>
      </c>
      <c r="D346" s="16">
        <v>349455</v>
      </c>
      <c r="E346" s="16">
        <v>293091</v>
      </c>
      <c r="F346" s="16">
        <v>40745</v>
      </c>
      <c r="G346" s="16">
        <f t="shared" ref="G346" si="109">I345-I346</f>
        <v>23378</v>
      </c>
      <c r="H346" s="16">
        <v>375096</v>
      </c>
      <c r="I346" s="16">
        <v>2030406</v>
      </c>
      <c r="J346" s="15"/>
      <c r="K346" s="15"/>
      <c r="L346" s="14">
        <f t="shared" ref="L346" si="110">H346*0.84*42.7/1000</f>
        <v>13453.943328000001</v>
      </c>
      <c r="N346" s="23" t="str">
        <f>'Olieforbrug, TJ'!M346</f>
        <v>August</v>
      </c>
    </row>
    <row r="347" spans="1:14" x14ac:dyDescent="0.25">
      <c r="A347" s="23" t="str">
        <f>'Olieforbrug, TJ'!A347</f>
        <v>September</v>
      </c>
      <c r="C347" s="16">
        <v>191890</v>
      </c>
      <c r="D347" s="16">
        <v>252937</v>
      </c>
      <c r="E347" s="16">
        <v>265004</v>
      </c>
      <c r="F347" s="16">
        <v>28013</v>
      </c>
      <c r="G347" s="16">
        <f t="shared" ref="G347" si="111">I346-I347</f>
        <v>242518</v>
      </c>
      <c r="H347" s="16">
        <v>395002</v>
      </c>
      <c r="I347" s="16">
        <v>1787888</v>
      </c>
      <c r="J347" s="15"/>
      <c r="K347" s="15"/>
      <c r="L347" s="14">
        <f t="shared" ref="L347" si="112">H347*0.84*42.7/1000</f>
        <v>14167.931736000002</v>
      </c>
      <c r="N347" s="23" t="str">
        <f>'Olieforbrug, TJ'!M347</f>
        <v>September</v>
      </c>
    </row>
    <row r="348" spans="1:14" x14ac:dyDescent="0.25">
      <c r="A348" s="23" t="str">
        <f>'Olieforbrug, TJ'!A348</f>
        <v>Oktober</v>
      </c>
      <c r="C348" s="16">
        <v>259490</v>
      </c>
      <c r="D348" s="16">
        <v>269153</v>
      </c>
      <c r="E348" s="16">
        <v>241682</v>
      </c>
      <c r="F348" s="16">
        <v>32720</v>
      </c>
      <c r="G348" s="16">
        <f t="shared" ref="G348" si="113">I347-I348</f>
        <v>133702</v>
      </c>
      <c r="H348" s="16">
        <v>391450</v>
      </c>
      <c r="I348" s="16">
        <v>1654186</v>
      </c>
      <c r="J348" s="15"/>
      <c r="K348" s="15"/>
      <c r="L348" s="14">
        <f t="shared" ref="L348" si="114">H348*0.84*42.7/1000</f>
        <v>14040.528600000001</v>
      </c>
      <c r="N348" s="23" t="str">
        <f>'Olieforbrug, TJ'!M348</f>
        <v>October</v>
      </c>
    </row>
    <row r="349" spans="1:14" x14ac:dyDescent="0.25">
      <c r="A349" s="23" t="str">
        <f>'Olieforbrug, TJ'!A349</f>
        <v>November</v>
      </c>
      <c r="C349" s="16">
        <v>326851</v>
      </c>
      <c r="D349" s="16">
        <v>377288</v>
      </c>
      <c r="E349" s="16">
        <v>186781</v>
      </c>
      <c r="F349" s="16">
        <v>53275</v>
      </c>
      <c r="G349" s="16">
        <f t="shared" ref="G349" si="115">I348-I349</f>
        <v>-61276</v>
      </c>
      <c r="H349" s="16">
        <v>403953</v>
      </c>
      <c r="I349" s="16">
        <v>1715462</v>
      </c>
      <c r="J349" s="15"/>
      <c r="K349" s="15"/>
      <c r="L349" s="14">
        <f t="shared" ref="L349" si="116">H349*0.84*42.7/1000</f>
        <v>14488.986204000001</v>
      </c>
      <c r="N349" s="23" t="str">
        <f>'Olieforbrug, TJ'!M349</f>
        <v>November</v>
      </c>
    </row>
    <row r="350" spans="1:14" ht="13" thickBot="1" x14ac:dyDescent="0.3">
      <c r="A350" s="41" t="str">
        <f>'Olieforbrug, TJ'!A350</f>
        <v>December</v>
      </c>
      <c r="C350" s="42">
        <v>379732</v>
      </c>
      <c r="D350" s="42">
        <v>305160</v>
      </c>
      <c r="E350" s="42">
        <v>198333</v>
      </c>
      <c r="F350" s="42">
        <v>33011</v>
      </c>
      <c r="G350" s="42">
        <f t="shared" ref="G350" si="117">I349-I350</f>
        <v>-82647</v>
      </c>
      <c r="H350" s="42">
        <v>369440</v>
      </c>
      <c r="I350" s="42">
        <v>1798109</v>
      </c>
      <c r="J350" s="2"/>
      <c r="K350" s="2"/>
      <c r="L350" s="54">
        <f t="shared" ref="L350" si="118">H350*0.84*42.7/1000</f>
        <v>13251.073920000001</v>
      </c>
      <c r="N350" s="43" t="str">
        <f>'Olieforbrug, TJ'!M350</f>
        <v>December</v>
      </c>
    </row>
    <row r="351" spans="1:14" ht="13" x14ac:dyDescent="0.3">
      <c r="A351" s="37">
        <v>2018</v>
      </c>
      <c r="B351" s="15"/>
      <c r="C351" s="16"/>
      <c r="D351" s="16"/>
      <c r="E351" s="16"/>
      <c r="F351" s="16"/>
      <c r="G351" s="16"/>
      <c r="H351" s="16"/>
      <c r="I351" s="16"/>
      <c r="J351" s="15"/>
      <c r="K351" s="15"/>
      <c r="L351" s="14"/>
      <c r="M351" s="3"/>
      <c r="N351" s="37">
        <v>2018</v>
      </c>
    </row>
    <row r="352" spans="1:14" x14ac:dyDescent="0.25">
      <c r="A352" s="23" t="str">
        <f>'Olieforbrug, TJ'!A352</f>
        <v>Januar</v>
      </c>
      <c r="C352" s="16">
        <v>379192</v>
      </c>
      <c r="D352" s="16">
        <v>188893</v>
      </c>
      <c r="E352" s="16">
        <v>229412</v>
      </c>
      <c r="F352" s="16">
        <v>32321</v>
      </c>
      <c r="G352" s="16">
        <f>I350-I352</f>
        <v>67834</v>
      </c>
      <c r="H352" s="16">
        <v>369667</v>
      </c>
      <c r="I352" s="16">
        <v>1730275</v>
      </c>
      <c r="J352" s="15"/>
      <c r="K352" s="15"/>
      <c r="L352" s="14">
        <f t="shared" ref="L352" si="119">H352*0.84*42.7/1000</f>
        <v>13259.215956</v>
      </c>
      <c r="N352" s="23" t="str">
        <f>'Olieforbrug, TJ'!M352</f>
        <v>January</v>
      </c>
    </row>
    <row r="353" spans="1:14" x14ac:dyDescent="0.25">
      <c r="A353" s="23" t="str">
        <f>'Olieforbrug, TJ'!A353</f>
        <v>Februar</v>
      </c>
      <c r="C353" s="16">
        <v>316228</v>
      </c>
      <c r="D353" s="16">
        <v>213877</v>
      </c>
      <c r="E353" s="16">
        <v>159139</v>
      </c>
      <c r="F353" s="16">
        <v>31828</v>
      </c>
      <c r="G353" s="16">
        <f>I352-I353</f>
        <v>42050</v>
      </c>
      <c r="H353" s="16">
        <v>381516</v>
      </c>
      <c r="I353" s="16">
        <v>1688225</v>
      </c>
      <c r="J353" s="15"/>
      <c r="K353" s="15"/>
      <c r="L353" s="14">
        <f t="shared" ref="L353" si="120">H353*0.84*42.7/1000</f>
        <v>13684.215888000001</v>
      </c>
      <c r="N353" s="23" t="str">
        <f>'Olieforbrug, TJ'!M353</f>
        <v>February</v>
      </c>
    </row>
    <row r="354" spans="1:14" x14ac:dyDescent="0.25">
      <c r="A354" s="23" t="str">
        <f>'Olieforbrug, TJ'!A354</f>
        <v>Marts</v>
      </c>
      <c r="C354" s="16">
        <v>315955</v>
      </c>
      <c r="D354" s="16">
        <v>283066</v>
      </c>
      <c r="E354" s="16">
        <v>166916</v>
      </c>
      <c r="F354" s="16">
        <v>33039</v>
      </c>
      <c r="G354" s="16">
        <f>I353-I354</f>
        <v>17585</v>
      </c>
      <c r="H354" s="16">
        <v>426465</v>
      </c>
      <c r="I354" s="16">
        <v>1670640</v>
      </c>
      <c r="J354" s="15"/>
      <c r="K354" s="15"/>
      <c r="L354" s="14">
        <f t="shared" ref="L354" si="121">H354*0.84*42.7/1000</f>
        <v>15296.446619999999</v>
      </c>
      <c r="N354" s="23" t="str">
        <f>'Olieforbrug, TJ'!M354</f>
        <v>March</v>
      </c>
    </row>
    <row r="355" spans="1:14" x14ac:dyDescent="0.25">
      <c r="A355" s="23" t="str">
        <f>'Olieforbrug, TJ'!A355</f>
        <v>April</v>
      </c>
      <c r="C355" s="16">
        <v>302203</v>
      </c>
      <c r="D355" s="16">
        <v>245889</v>
      </c>
      <c r="E355" s="16">
        <v>165093</v>
      </c>
      <c r="F355" s="16">
        <v>33969</v>
      </c>
      <c r="G355" s="16">
        <f>I354-I355</f>
        <v>49771</v>
      </c>
      <c r="H355" s="16">
        <v>400924</v>
      </c>
      <c r="I355" s="16">
        <v>1620869</v>
      </c>
      <c r="J355" s="15"/>
      <c r="K355" s="15"/>
      <c r="L355" s="14">
        <f t="shared" ref="L355" si="122">H355*0.84*42.7/1000</f>
        <v>14380.342032</v>
      </c>
      <c r="N355" s="23" t="str">
        <f>'Olieforbrug, TJ'!M355</f>
        <v>April</v>
      </c>
    </row>
    <row r="356" spans="1:14" x14ac:dyDescent="0.25">
      <c r="A356" s="23" t="str">
        <f>'Olieforbrug, TJ'!A356</f>
        <v>Maj</v>
      </c>
      <c r="C356" s="16">
        <v>302203</v>
      </c>
      <c r="D356" s="16">
        <v>245889</v>
      </c>
      <c r="E356" s="16">
        <v>165093</v>
      </c>
      <c r="F356" s="16">
        <v>33969</v>
      </c>
      <c r="G356" s="16">
        <f>I355-I356</f>
        <v>0</v>
      </c>
      <c r="H356" s="16">
        <v>400924</v>
      </c>
      <c r="I356" s="16">
        <v>1620869</v>
      </c>
      <c r="J356" s="15"/>
      <c r="K356" s="15"/>
      <c r="L356" s="14">
        <f t="shared" ref="L356" si="123">H356*0.84*42.7/1000</f>
        <v>14380.342032</v>
      </c>
      <c r="N356" s="23" t="str">
        <f>'Olieforbrug, TJ'!M356</f>
        <v>May</v>
      </c>
    </row>
    <row r="357" spans="1:14" x14ac:dyDescent="0.25">
      <c r="A357" s="23" t="str">
        <f>'Olieforbrug, TJ'!A357</f>
        <v>Juni</v>
      </c>
      <c r="C357" s="16">
        <v>332626</v>
      </c>
      <c r="D357" s="16">
        <v>240654</v>
      </c>
      <c r="E357" s="16">
        <v>205313</v>
      </c>
      <c r="F357" s="16">
        <v>44527</v>
      </c>
      <c r="G357" s="16">
        <f t="shared" ref="G357" si="124">I356-I357</f>
        <v>-71611</v>
      </c>
      <c r="H357" s="16">
        <v>358114</v>
      </c>
      <c r="I357" s="16">
        <v>1692480</v>
      </c>
      <c r="J357" s="15"/>
      <c r="K357" s="15"/>
      <c r="L357" s="14">
        <f t="shared" ref="L357" si="125">H357*0.84*42.7/1000</f>
        <v>12844.832952000001</v>
      </c>
      <c r="N357" s="23" t="str">
        <f>'Olieforbrug, TJ'!M357</f>
        <v>June</v>
      </c>
    </row>
    <row r="358" spans="1:14" x14ac:dyDescent="0.25">
      <c r="A358" s="23" t="str">
        <f>'Olieforbrug, TJ'!A358</f>
        <v>Juli</v>
      </c>
      <c r="C358" s="16">
        <v>345541</v>
      </c>
      <c r="D358" s="16">
        <v>223545</v>
      </c>
      <c r="E358" s="16">
        <v>158916</v>
      </c>
      <c r="F358" s="16">
        <v>35266</v>
      </c>
      <c r="G358" s="16">
        <f t="shared" ref="G358" si="126">I357-I358</f>
        <v>-20907</v>
      </c>
      <c r="H358" s="16">
        <v>362811</v>
      </c>
      <c r="I358" s="16">
        <v>1713387</v>
      </c>
      <c r="J358" s="15"/>
      <c r="K358" s="15"/>
      <c r="L358" s="14">
        <f t="shared" ref="L358" si="127">H358*0.84*42.7/1000</f>
        <v>13013.304948000001</v>
      </c>
      <c r="N358" s="23" t="str">
        <f>'Olieforbrug, TJ'!M358</f>
        <v>July</v>
      </c>
    </row>
    <row r="359" spans="1:14" x14ac:dyDescent="0.25">
      <c r="A359" s="23" t="str">
        <f>'Olieforbrug, TJ'!A359</f>
        <v>August</v>
      </c>
      <c r="C359" s="16">
        <v>329047</v>
      </c>
      <c r="D359" s="16">
        <v>248007</v>
      </c>
      <c r="E359" s="16">
        <v>147619</v>
      </c>
      <c r="F359" s="16">
        <v>46960</v>
      </c>
      <c r="G359" s="16">
        <f t="shared" ref="G359" si="128">I358-I359</f>
        <v>10429</v>
      </c>
      <c r="H359" s="16">
        <v>396189</v>
      </c>
      <c r="I359" s="16">
        <v>1702958</v>
      </c>
      <c r="J359" s="15"/>
      <c r="K359" s="15"/>
      <c r="L359" s="14">
        <f t="shared" ref="L359" si="129">H359*0.84*42.7/1000</f>
        <v>14210.507052000001</v>
      </c>
      <c r="N359" s="23" t="str">
        <f>'Olieforbrug, TJ'!M359</f>
        <v>August</v>
      </c>
    </row>
    <row r="360" spans="1:14" x14ac:dyDescent="0.25">
      <c r="A360" s="23" t="str">
        <f>'Olieforbrug, TJ'!A360</f>
        <v>September</v>
      </c>
      <c r="C360" s="16">
        <v>271296</v>
      </c>
      <c r="D360" s="16">
        <v>263687</v>
      </c>
      <c r="E360" s="16">
        <v>125429</v>
      </c>
      <c r="F360" s="16">
        <v>31592</v>
      </c>
      <c r="G360" s="16">
        <f t="shared" ref="G360" si="130">I359-I360</f>
        <v>-8953</v>
      </c>
      <c r="H360" s="16">
        <v>371514</v>
      </c>
      <c r="I360" s="16">
        <v>1711911</v>
      </c>
      <c r="J360" s="15"/>
      <c r="K360" s="15"/>
      <c r="L360" s="14">
        <f t="shared" ref="L360" si="131">H360*0.84*42.7/1000</f>
        <v>13325.464152</v>
      </c>
      <c r="N360" s="23" t="str">
        <f>'Olieforbrug, TJ'!M360</f>
        <v>September</v>
      </c>
    </row>
    <row r="361" spans="1:14" x14ac:dyDescent="0.25">
      <c r="A361" s="23" t="str">
        <f>'Olieforbrug, TJ'!A361</f>
        <v>Oktober</v>
      </c>
      <c r="C361" s="16">
        <v>263709</v>
      </c>
      <c r="D361" s="16">
        <v>284872</v>
      </c>
      <c r="E361" s="16">
        <v>171206</v>
      </c>
      <c r="F361" s="16">
        <v>32851</v>
      </c>
      <c r="G361" s="16">
        <f t="shared" ref="G361" si="132">I360-I361</f>
        <v>88533</v>
      </c>
      <c r="H361" s="16">
        <v>433158</v>
      </c>
      <c r="I361" s="16">
        <v>1623378</v>
      </c>
      <c r="J361" s="15"/>
      <c r="K361" s="15"/>
      <c r="L361" s="14">
        <f t="shared" ref="L361" si="133">H361*0.84*42.7/1000</f>
        <v>15536.511144</v>
      </c>
      <c r="N361" s="23" t="str">
        <f>'Olieforbrug, TJ'!M361</f>
        <v>October</v>
      </c>
    </row>
    <row r="362" spans="1:14" x14ac:dyDescent="0.25">
      <c r="A362" s="23" t="str">
        <f>'Olieforbrug, TJ'!A362</f>
        <v>November</v>
      </c>
      <c r="C362" s="16">
        <v>351749</v>
      </c>
      <c r="D362" s="16">
        <v>190683</v>
      </c>
      <c r="E362" s="16">
        <v>167138</v>
      </c>
      <c r="F362" s="16">
        <v>40706</v>
      </c>
      <c r="G362" s="16">
        <f t="shared" ref="G362" si="134">I361-I362</f>
        <v>77731</v>
      </c>
      <c r="H362" s="16">
        <v>416270</v>
      </c>
      <c r="I362" s="16">
        <v>1545647</v>
      </c>
      <c r="J362" s="15"/>
      <c r="K362" s="15"/>
      <c r="L362" s="14">
        <f t="shared" ref="L362" si="135">H362*0.84*42.7/1000</f>
        <v>14930.772360000001</v>
      </c>
      <c r="N362" s="23" t="str">
        <f>'Olieforbrug, TJ'!M362</f>
        <v>November</v>
      </c>
    </row>
    <row r="363" spans="1:14" ht="13" thickBot="1" x14ac:dyDescent="0.3">
      <c r="A363" s="41" t="str">
        <f>'Olieforbrug, TJ'!A363</f>
        <v>December</v>
      </c>
      <c r="C363" s="42">
        <v>389617</v>
      </c>
      <c r="D363" s="42">
        <v>213257</v>
      </c>
      <c r="E363" s="42">
        <v>162815</v>
      </c>
      <c r="F363" s="42">
        <v>36949</v>
      </c>
      <c r="G363" s="42">
        <f t="shared" ref="G363" si="136">I362-I363</f>
        <v>-32642</v>
      </c>
      <c r="H363" s="42">
        <v>366592</v>
      </c>
      <c r="I363" s="42">
        <v>1578289</v>
      </c>
      <c r="J363" s="2"/>
      <c r="K363" s="2"/>
      <c r="L363" s="54">
        <f t="shared" ref="L363" si="137">H363*0.84*42.7/1000</f>
        <v>13148.921855999999</v>
      </c>
      <c r="N363" s="43" t="str">
        <f>'Olieforbrug, TJ'!M363</f>
        <v>December</v>
      </c>
    </row>
    <row r="364" spans="1:14" ht="13" x14ac:dyDescent="0.3">
      <c r="A364" s="37">
        <v>2019</v>
      </c>
      <c r="B364" s="15"/>
      <c r="C364" s="16"/>
      <c r="D364" s="16"/>
      <c r="E364" s="16"/>
      <c r="F364" s="16"/>
      <c r="G364" s="16"/>
      <c r="H364" s="16"/>
      <c r="I364" s="16"/>
      <c r="J364" s="15"/>
      <c r="K364" s="15"/>
      <c r="L364" s="14"/>
      <c r="M364" s="3"/>
      <c r="N364" s="37">
        <v>2019</v>
      </c>
    </row>
    <row r="365" spans="1:14" x14ac:dyDescent="0.25">
      <c r="A365" s="23" t="str">
        <f>'Olieforbrug, TJ'!A365</f>
        <v>Januar</v>
      </c>
      <c r="C365" s="16">
        <v>375132</v>
      </c>
      <c r="D365" s="16">
        <v>343856</v>
      </c>
      <c r="E365" s="16">
        <v>226199</v>
      </c>
      <c r="F365" s="16">
        <v>33722</v>
      </c>
      <c r="G365" s="16">
        <f>I363-I365</f>
        <v>-94563</v>
      </c>
      <c r="H365" s="16">
        <v>388070</v>
      </c>
      <c r="I365" s="16">
        <v>1672852</v>
      </c>
      <c r="J365" s="15"/>
      <c r="K365" s="15"/>
      <c r="L365" s="14">
        <f t="shared" ref="L365" si="138">H365*0.84*42.7/1000</f>
        <v>13919.294760000001</v>
      </c>
      <c r="N365" s="23" t="str">
        <f>'Olieforbrug, TJ'!M365</f>
        <v>January</v>
      </c>
    </row>
    <row r="366" spans="1:14" x14ac:dyDescent="0.25">
      <c r="A366" s="23" t="str">
        <f>'Olieforbrug, TJ'!A366</f>
        <v>Februar</v>
      </c>
      <c r="C366" s="16">
        <v>357004</v>
      </c>
      <c r="D366" s="16">
        <v>154620</v>
      </c>
      <c r="E366" s="16">
        <v>197791</v>
      </c>
      <c r="F366" s="16">
        <v>34373</v>
      </c>
      <c r="G366" s="16">
        <f t="shared" ref="G366:G371" si="139">I365-I366</f>
        <v>59498</v>
      </c>
      <c r="H366" s="16">
        <v>340822</v>
      </c>
      <c r="I366" s="16">
        <v>1613354</v>
      </c>
      <c r="J366" s="15"/>
      <c r="K366" s="15"/>
      <c r="L366" s="14">
        <f t="shared" ref="L366" si="140">H366*0.84*42.7/1000</f>
        <v>12224.603496</v>
      </c>
      <c r="N366" s="23" t="str">
        <f>'Olieforbrug, TJ'!M366</f>
        <v>February</v>
      </c>
    </row>
    <row r="367" spans="1:14" x14ac:dyDescent="0.25">
      <c r="A367" s="23" t="str">
        <f>'Olieforbrug, TJ'!A367</f>
        <v>Marts</v>
      </c>
      <c r="C367" s="16">
        <v>367035</v>
      </c>
      <c r="D367" s="16">
        <v>268440</v>
      </c>
      <c r="E367" s="16">
        <v>189748</v>
      </c>
      <c r="F367" s="16">
        <v>28725</v>
      </c>
      <c r="G367" s="16">
        <f t="shared" si="139"/>
        <v>-42497</v>
      </c>
      <c r="H367" s="16">
        <v>380308</v>
      </c>
      <c r="I367" s="16">
        <v>1655851</v>
      </c>
      <c r="J367" s="15"/>
      <c r="K367" s="15"/>
      <c r="L367" s="14">
        <f t="shared" ref="L367" si="141">H367*0.84*42.7/1000</f>
        <v>13640.887344000001</v>
      </c>
      <c r="N367" s="23" t="str">
        <f>'Olieforbrug, TJ'!M367</f>
        <v>March</v>
      </c>
    </row>
    <row r="368" spans="1:14" x14ac:dyDescent="0.25">
      <c r="A368" s="23" t="str">
        <f>'Olieforbrug, TJ'!A368</f>
        <v>April</v>
      </c>
      <c r="C368" s="16">
        <v>360353</v>
      </c>
      <c r="D368" s="16">
        <v>265015</v>
      </c>
      <c r="E368" s="16">
        <v>167047</v>
      </c>
      <c r="F368" s="16">
        <v>33844</v>
      </c>
      <c r="G368" s="16">
        <f t="shared" si="139"/>
        <v>-26772</v>
      </c>
      <c r="H368" s="16">
        <v>424326</v>
      </c>
      <c r="I368" s="16">
        <v>1682623</v>
      </c>
      <c r="J368" s="15"/>
      <c r="K368" s="15"/>
      <c r="L368" s="14">
        <f t="shared" ref="L368" si="142">H368*0.84*42.7/1000</f>
        <v>15219.724968</v>
      </c>
      <c r="N368" s="23" t="str">
        <f>'Olieforbrug, TJ'!M368</f>
        <v>April</v>
      </c>
    </row>
    <row r="369" spans="1:14" x14ac:dyDescent="0.25">
      <c r="A369" s="23" t="str">
        <f>'Olieforbrug, TJ'!A369</f>
        <v>Maj</v>
      </c>
      <c r="C369" s="16">
        <v>369833</v>
      </c>
      <c r="D369" s="16">
        <v>301617</v>
      </c>
      <c r="E369" s="16">
        <v>155400</v>
      </c>
      <c r="F369" s="16">
        <v>42290</v>
      </c>
      <c r="G369" s="16">
        <f t="shared" si="139"/>
        <v>-91951</v>
      </c>
      <c r="H369" s="16">
        <v>490465</v>
      </c>
      <c r="I369" s="16">
        <v>1774574</v>
      </c>
      <c r="J369" s="15"/>
      <c r="K369" s="15"/>
      <c r="L369" s="14">
        <f t="shared" ref="L369" si="143">H369*0.84*42.7/1000</f>
        <v>17591.998620000002</v>
      </c>
      <c r="N369" s="23" t="str">
        <f>'Olieforbrug, TJ'!M369</f>
        <v>May</v>
      </c>
    </row>
    <row r="370" spans="1:14" x14ac:dyDescent="0.25">
      <c r="A370" s="23" t="str">
        <f>'Olieforbrug, TJ'!A370</f>
        <v>Juni</v>
      </c>
      <c r="C370" s="16">
        <v>336124</v>
      </c>
      <c r="D370" s="16">
        <v>329010</v>
      </c>
      <c r="E370" s="16">
        <v>144864</v>
      </c>
      <c r="F370" s="16">
        <v>38160</v>
      </c>
      <c r="G370" s="16">
        <f t="shared" si="139"/>
        <v>-132875</v>
      </c>
      <c r="H370" s="16">
        <v>435644</v>
      </c>
      <c r="I370" s="16">
        <v>1907449</v>
      </c>
      <c r="J370" s="15"/>
      <c r="K370" s="15"/>
      <c r="L370" s="14">
        <f t="shared" ref="L370" si="144">H370*0.84*42.7/1000</f>
        <v>15625.678991999999</v>
      </c>
      <c r="N370" s="23" t="str">
        <f>'Olieforbrug, TJ'!M370</f>
        <v>June</v>
      </c>
    </row>
    <row r="371" spans="1:14" x14ac:dyDescent="0.25">
      <c r="A371" s="23" t="str">
        <f>'Olieforbrug, TJ'!A371</f>
        <v>Juli</v>
      </c>
      <c r="C371" s="16">
        <v>364893</v>
      </c>
      <c r="D371" s="16">
        <v>194507</v>
      </c>
      <c r="E371" s="16">
        <v>153538</v>
      </c>
      <c r="F371" s="16">
        <v>36389</v>
      </c>
      <c r="G371" s="16">
        <f t="shared" si="139"/>
        <v>-13835</v>
      </c>
      <c r="H371" s="16">
        <v>362407</v>
      </c>
      <c r="I371" s="16">
        <v>1921284</v>
      </c>
      <c r="J371" s="15"/>
      <c r="K371" s="15"/>
      <c r="L371" s="14">
        <f t="shared" ref="L371" si="145">H371*0.84*42.7/1000</f>
        <v>12998.814276000001</v>
      </c>
      <c r="N371" s="23" t="str">
        <f>'Olieforbrug, TJ'!M371</f>
        <v>July</v>
      </c>
    </row>
    <row r="372" spans="1:14" ht="12" customHeight="1" x14ac:dyDescent="0.25">
      <c r="A372" s="23" t="str">
        <f>'Olieforbrug, TJ'!A372</f>
        <v>August</v>
      </c>
      <c r="C372" s="16">
        <v>333672</v>
      </c>
      <c r="D372" s="16">
        <v>281985</v>
      </c>
      <c r="E372" s="16">
        <v>181989</v>
      </c>
      <c r="F372" s="16">
        <v>32813</v>
      </c>
      <c r="G372" s="16">
        <f t="shared" ref="G372" si="146">I371-I372</f>
        <v>9212</v>
      </c>
      <c r="H372" s="16">
        <v>408370</v>
      </c>
      <c r="I372" s="16">
        <v>1912072</v>
      </c>
      <c r="J372" s="15"/>
      <c r="K372" s="15"/>
      <c r="L372" s="14">
        <f t="shared" ref="L372" si="147">H372*0.84*42.7/1000</f>
        <v>14647.41516</v>
      </c>
      <c r="N372" s="23" t="str">
        <f>'Olieforbrug, TJ'!M372</f>
        <v>August</v>
      </c>
    </row>
    <row r="373" spans="1:14" ht="11.25" customHeight="1" x14ac:dyDescent="0.25">
      <c r="A373" s="23" t="str">
        <f>'Olieforbrug, TJ'!A373</f>
        <v>September</v>
      </c>
      <c r="C373" s="16">
        <v>220500</v>
      </c>
      <c r="D373" s="16">
        <v>302240</v>
      </c>
      <c r="E373" s="16">
        <v>199537</v>
      </c>
      <c r="F373" s="16">
        <v>31764</v>
      </c>
      <c r="G373" s="16">
        <f t="shared" ref="G373" si="148">I372-I373</f>
        <v>89941</v>
      </c>
      <c r="H373" s="16">
        <v>388290</v>
      </c>
      <c r="I373" s="16">
        <v>1822131</v>
      </c>
      <c r="J373" s="15"/>
      <c r="K373" s="15"/>
      <c r="L373" s="14">
        <f t="shared" ref="L373" si="149">H373*0.84*42.7/1000</f>
        <v>13927.185720000001</v>
      </c>
      <c r="N373" s="23" t="str">
        <f>'Olieforbrug, TJ'!M373</f>
        <v>September</v>
      </c>
    </row>
    <row r="374" spans="1:14" ht="11.25" customHeight="1" x14ac:dyDescent="0.25">
      <c r="A374" s="23" t="str">
        <f>'Olieforbrug, TJ'!A374</f>
        <v>Oktober</v>
      </c>
      <c r="C374" s="16">
        <v>349477</v>
      </c>
      <c r="D374" s="16">
        <v>368376</v>
      </c>
      <c r="E374" s="16">
        <v>267652</v>
      </c>
      <c r="F374" s="16">
        <v>27998</v>
      </c>
      <c r="G374" s="16">
        <f t="shared" ref="G374" si="150">I373-I374</f>
        <v>-24044</v>
      </c>
      <c r="H374" s="16">
        <v>408993</v>
      </c>
      <c r="I374" s="16">
        <v>1846175</v>
      </c>
      <c r="J374" s="15"/>
      <c r="K374" s="15"/>
      <c r="L374" s="14">
        <f t="shared" ref="L374" si="151">H374*0.84*42.7/1000</f>
        <v>14669.760924</v>
      </c>
      <c r="N374" s="23" t="str">
        <f>'Olieforbrug, TJ'!M374</f>
        <v>October</v>
      </c>
    </row>
    <row r="375" spans="1:14" ht="11.25" customHeight="1" x14ac:dyDescent="0.25">
      <c r="A375" s="23" t="str">
        <f>'Olieforbrug, TJ'!A375</f>
        <v>November</v>
      </c>
      <c r="C375" s="16">
        <v>366401</v>
      </c>
      <c r="D375" s="16">
        <v>300976</v>
      </c>
      <c r="E375" s="16">
        <v>211714</v>
      </c>
      <c r="F375" s="16">
        <v>34211</v>
      </c>
      <c r="G375" s="16">
        <f t="shared" ref="G375" si="152">I374-I375</f>
        <v>-59963</v>
      </c>
      <c r="H375" s="16">
        <v>385115</v>
      </c>
      <c r="I375" s="16">
        <v>1906138</v>
      </c>
      <c r="J375" s="15"/>
      <c r="K375" s="15"/>
      <c r="L375" s="14">
        <f t="shared" ref="L375" si="153">H375*0.84*42.7/1000</f>
        <v>13813.304820000001</v>
      </c>
      <c r="N375" s="23" t="str">
        <f>'Olieforbrug, TJ'!M375</f>
        <v>November</v>
      </c>
    </row>
    <row r="376" spans="1:14" ht="13" thickBot="1" x14ac:dyDescent="0.3">
      <c r="A376" s="41" t="str">
        <f>'Olieforbrug, TJ'!A376</f>
        <v>December</v>
      </c>
      <c r="C376" s="42">
        <v>403265</v>
      </c>
      <c r="D376" s="42">
        <v>212853</v>
      </c>
      <c r="E376" s="42">
        <v>244288</v>
      </c>
      <c r="F376" s="42">
        <v>30903</v>
      </c>
      <c r="G376" s="42">
        <f t="shared" ref="G376" si="154">I375-I376</f>
        <v>2366</v>
      </c>
      <c r="H376" s="42">
        <v>350726</v>
      </c>
      <c r="I376" s="42">
        <v>1903772</v>
      </c>
      <c r="J376" s="2"/>
      <c r="K376" s="2"/>
      <c r="L376" s="54">
        <f t="shared" ref="L376" si="155">H376*0.84*42.7/1000</f>
        <v>12579.840167999999</v>
      </c>
      <c r="N376" s="43" t="str">
        <f>'Olieforbrug, TJ'!M376</f>
        <v>December</v>
      </c>
    </row>
    <row r="377" spans="1:14" ht="13" x14ac:dyDescent="0.3">
      <c r="A377" s="37">
        <v>2020</v>
      </c>
      <c r="B377" s="15"/>
      <c r="C377" s="16"/>
      <c r="D377" s="16"/>
      <c r="E377" s="16"/>
      <c r="F377" s="16"/>
      <c r="G377" s="16"/>
      <c r="H377" s="16"/>
      <c r="I377" s="16"/>
      <c r="J377" s="15"/>
      <c r="K377" s="15"/>
      <c r="L377" s="14"/>
      <c r="M377" s="3"/>
      <c r="N377" s="37">
        <v>2020</v>
      </c>
    </row>
    <row r="378" spans="1:14" x14ac:dyDescent="0.25">
      <c r="A378" s="23" t="str">
        <f>'Olieforbrug, TJ'!A378</f>
        <v>Januar</v>
      </c>
      <c r="C378" s="16">
        <v>411637</v>
      </c>
      <c r="D378" s="16">
        <v>216661</v>
      </c>
      <c r="E378" s="16">
        <v>233744</v>
      </c>
      <c r="F378" s="16">
        <v>33608</v>
      </c>
      <c r="G378" s="16">
        <f>I376-I378</f>
        <v>11340</v>
      </c>
      <c r="H378" s="16">
        <v>356984</v>
      </c>
      <c r="I378" s="16">
        <v>1892432</v>
      </c>
      <c r="J378" s="15"/>
      <c r="K378" s="15"/>
      <c r="L378" s="14">
        <f t="shared" ref="L378" si="156">H378*0.84*42.7/1000</f>
        <v>12804.302112000001</v>
      </c>
      <c r="N378" s="23" t="str">
        <f>'Olieforbrug, TJ'!M378</f>
        <v>January</v>
      </c>
    </row>
    <row r="379" spans="1:14" x14ac:dyDescent="0.25">
      <c r="A379" s="23" t="str">
        <f>'Olieforbrug, TJ'!A379</f>
        <v>Februar</v>
      </c>
      <c r="C379" s="16">
        <v>369002</v>
      </c>
      <c r="D379" s="16">
        <v>211873</v>
      </c>
      <c r="E379" s="16">
        <v>171625</v>
      </c>
      <c r="F379" s="16">
        <v>29645</v>
      </c>
      <c r="G379" s="65">
        <f t="shared" ref="G379:G384" si="157">I378-I379</f>
        <v>-49110</v>
      </c>
      <c r="H379" s="16">
        <v>335579</v>
      </c>
      <c r="I379" s="16">
        <v>1941542</v>
      </c>
      <c r="J379" s="15"/>
      <c r="K379" s="15"/>
      <c r="L379" s="14">
        <f t="shared" ref="L379" si="158">H379*0.84*42.7/1000</f>
        <v>12036.547572000001</v>
      </c>
      <c r="N379" s="23" t="str">
        <f>'Olieforbrug, TJ'!M379</f>
        <v>February</v>
      </c>
    </row>
    <row r="380" spans="1:14" x14ac:dyDescent="0.25">
      <c r="A380" s="23" t="str">
        <f>'Olieforbrug, TJ'!A380</f>
        <v>Marts</v>
      </c>
      <c r="C380" s="16">
        <v>322095</v>
      </c>
      <c r="D380" s="16">
        <v>199118</v>
      </c>
      <c r="E380" s="16">
        <v>107920</v>
      </c>
      <c r="F380" s="16">
        <v>43089</v>
      </c>
      <c r="G380" s="65">
        <f t="shared" si="157"/>
        <v>-6671</v>
      </c>
      <c r="H380" s="16">
        <v>370693</v>
      </c>
      <c r="I380" s="16">
        <v>1948213</v>
      </c>
      <c r="J380" s="15"/>
      <c r="K380" s="15"/>
      <c r="L380" s="14">
        <f t="shared" ref="L380" si="159">H380*0.84*42.7/1000</f>
        <v>13296.016524000001</v>
      </c>
      <c r="N380" s="23" t="str">
        <f>'Olieforbrug, TJ'!M380</f>
        <v>March</v>
      </c>
    </row>
    <row r="381" spans="1:14" x14ac:dyDescent="0.25">
      <c r="A381" s="23" t="str">
        <f>'Olieforbrug, TJ'!A381</f>
        <v>April</v>
      </c>
      <c r="C381" s="16">
        <v>356766</v>
      </c>
      <c r="D381" s="16">
        <v>205620</v>
      </c>
      <c r="E381" s="16">
        <v>152558</v>
      </c>
      <c r="F381" s="16">
        <v>49953</v>
      </c>
      <c r="G381" s="65">
        <f t="shared" si="157"/>
        <v>-3997</v>
      </c>
      <c r="H381" s="16">
        <v>359387</v>
      </c>
      <c r="I381" s="16">
        <v>1952210</v>
      </c>
      <c r="J381" s="15"/>
      <c r="K381" s="15"/>
      <c r="L381" s="14">
        <f t="shared" ref="L381" si="160">H381*0.84*42.7/1000</f>
        <v>12890.492916000001</v>
      </c>
      <c r="N381" s="23" t="str">
        <f>'Olieforbrug, TJ'!M381</f>
        <v>April</v>
      </c>
    </row>
    <row r="382" spans="1:14" x14ac:dyDescent="0.25">
      <c r="A382" s="23" t="str">
        <f>'Olieforbrug, TJ'!A382</f>
        <v>Maj</v>
      </c>
      <c r="C382" s="16">
        <v>350910</v>
      </c>
      <c r="D382" s="16">
        <v>345643</v>
      </c>
      <c r="E382" s="16">
        <v>153675</v>
      </c>
      <c r="F382" s="16">
        <v>43568</v>
      </c>
      <c r="G382" s="65">
        <f t="shared" si="157"/>
        <v>-169905</v>
      </c>
      <c r="H382" s="16">
        <v>330570</v>
      </c>
      <c r="I382" s="16">
        <v>2122115</v>
      </c>
      <c r="J382" s="15"/>
      <c r="K382" s="15"/>
      <c r="L382" s="14">
        <f t="shared" ref="L382" si="161">H382*0.84*42.7/1000</f>
        <v>11856.884759999999</v>
      </c>
      <c r="N382" s="23" t="str">
        <f>'Olieforbrug, TJ'!M382</f>
        <v>May</v>
      </c>
    </row>
    <row r="383" spans="1:14" x14ac:dyDescent="0.25">
      <c r="A383" s="23" t="str">
        <f>'Olieforbrug, TJ'!A383</f>
        <v>Juni</v>
      </c>
      <c r="C383" s="16">
        <v>351367</v>
      </c>
      <c r="D383" s="16">
        <v>229994</v>
      </c>
      <c r="E383" s="16">
        <v>116417</v>
      </c>
      <c r="F383" s="16">
        <v>31681</v>
      </c>
      <c r="G383" s="65">
        <f t="shared" si="157"/>
        <v>-103953</v>
      </c>
      <c r="H383" s="16">
        <v>338414</v>
      </c>
      <c r="I383" s="16">
        <v>2226068</v>
      </c>
      <c r="J383" s="15"/>
      <c r="K383" s="15"/>
      <c r="L383" s="14">
        <f t="shared" ref="L383" si="162">H383*0.84*42.7/1000</f>
        <v>12138.233352000001</v>
      </c>
      <c r="N383" s="23" t="str">
        <f>'Olieforbrug, TJ'!M383</f>
        <v>June</v>
      </c>
    </row>
    <row r="384" spans="1:14" x14ac:dyDescent="0.25">
      <c r="A384" s="23" t="str">
        <f>'Olieforbrug, TJ'!A384</f>
        <v>Juli</v>
      </c>
      <c r="C384" s="16">
        <v>375437</v>
      </c>
      <c r="D384" s="16">
        <v>165120</v>
      </c>
      <c r="E384" s="16">
        <v>203393</v>
      </c>
      <c r="F384" s="16">
        <v>26514</v>
      </c>
      <c r="G384" s="65">
        <f t="shared" si="157"/>
        <v>12691</v>
      </c>
      <c r="H384" s="16">
        <v>337502</v>
      </c>
      <c r="I384" s="16">
        <v>2213377</v>
      </c>
      <c r="J384" s="15"/>
      <c r="K384" s="15"/>
      <c r="L384" s="14">
        <f t="shared" ref="L384:L385" si="163">H384*0.84*42.7/1000</f>
        <v>12105.521736000001</v>
      </c>
      <c r="N384" s="23" t="str">
        <f>'Olieforbrug, TJ'!M384</f>
        <v>July</v>
      </c>
    </row>
    <row r="385" spans="1:14" x14ac:dyDescent="0.25">
      <c r="A385" s="23" t="str">
        <f>'Olieforbrug, TJ'!A385</f>
        <v>August</v>
      </c>
      <c r="C385" s="16">
        <v>344067</v>
      </c>
      <c r="D385" s="16">
        <v>220726</v>
      </c>
      <c r="E385" s="16">
        <v>95516</v>
      </c>
      <c r="F385" s="16">
        <v>29131</v>
      </c>
      <c r="G385" s="65">
        <f t="shared" ref="G385" si="164">I384-I385</f>
        <v>-60294</v>
      </c>
      <c r="H385" s="16">
        <v>389480</v>
      </c>
      <c r="I385" s="16">
        <v>2273671</v>
      </c>
      <c r="L385" s="14">
        <f t="shared" si="163"/>
        <v>13969.868640000001</v>
      </c>
      <c r="N385" s="23" t="str">
        <f>'Olieforbrug, TJ'!M385</f>
        <v>August</v>
      </c>
    </row>
    <row r="386" spans="1:14" x14ac:dyDescent="0.25">
      <c r="A386" s="23" t="str">
        <f>'Olieforbrug, TJ'!A386</f>
        <v>September</v>
      </c>
      <c r="C386" s="16">
        <v>166416</v>
      </c>
      <c r="D386" s="16">
        <v>316331</v>
      </c>
      <c r="E386" s="16">
        <v>160133</v>
      </c>
      <c r="F386" s="16">
        <v>29863</v>
      </c>
      <c r="G386" s="65">
        <f t="shared" ref="G386" si="165">I385-I386</f>
        <v>77996</v>
      </c>
      <c r="H386" s="16">
        <v>375729</v>
      </c>
      <c r="I386" s="16">
        <v>2195675</v>
      </c>
      <c r="L386" s="14">
        <f t="shared" ref="L386" si="166">H386*0.84*42.7/1000</f>
        <v>13476.647772</v>
      </c>
      <c r="N386" s="23" t="str">
        <f>'Olieforbrug, TJ'!M386</f>
        <v>September</v>
      </c>
    </row>
    <row r="387" spans="1:14" ht="14.15" customHeight="1" x14ac:dyDescent="0.25">
      <c r="A387" s="23" t="str">
        <f>'Olieforbrug, TJ'!A387</f>
        <v>Oktober</v>
      </c>
      <c r="C387" s="16">
        <v>317115</v>
      </c>
      <c r="D387" s="16">
        <v>244740</v>
      </c>
      <c r="E387" s="16">
        <v>244870</v>
      </c>
      <c r="F387" s="16">
        <v>24931</v>
      </c>
      <c r="G387" s="65">
        <f t="shared" ref="G387" si="167">I386-I387</f>
        <v>28414</v>
      </c>
      <c r="H387" s="16">
        <v>371111</v>
      </c>
      <c r="I387" s="16">
        <v>2167261</v>
      </c>
      <c r="L387" s="14">
        <f t="shared" ref="L387" si="168">H387*0.84*42.7/1000</f>
        <v>13311.009348000001</v>
      </c>
      <c r="N387" s="23" t="str">
        <f>'Olieforbrug, TJ'!M387</f>
        <v>October</v>
      </c>
    </row>
    <row r="388" spans="1:14" ht="14.15" customHeight="1" x14ac:dyDescent="0.25">
      <c r="A388" s="23" t="str">
        <f>'Olieforbrug, TJ'!A388</f>
        <v>November</v>
      </c>
      <c r="C388" s="16">
        <v>318971</v>
      </c>
      <c r="D388" s="16">
        <v>202274</v>
      </c>
      <c r="E388" s="16">
        <v>225659</v>
      </c>
      <c r="F388" s="16">
        <v>29758</v>
      </c>
      <c r="G388" s="65">
        <f t="shared" ref="G388" si="169">I387-I388</f>
        <v>63200</v>
      </c>
      <c r="H388" s="16">
        <v>338566</v>
      </c>
      <c r="I388" s="16">
        <v>2104061</v>
      </c>
      <c r="L388" s="14">
        <f t="shared" ref="L388:L389" si="170">H388*0.84*42.7/1000</f>
        <v>12143.685288000001</v>
      </c>
      <c r="N388" s="23" t="str">
        <f>'Olieforbrug, TJ'!M388</f>
        <v>November</v>
      </c>
    </row>
    <row r="389" spans="1:14" ht="13" thickBot="1" x14ac:dyDescent="0.3">
      <c r="A389" s="41" t="str">
        <f>'Olieforbrug, TJ'!A389</f>
        <v>December</v>
      </c>
      <c r="C389" s="42">
        <v>364096</v>
      </c>
      <c r="D389" s="42">
        <v>234571</v>
      </c>
      <c r="E389" s="42">
        <v>171252</v>
      </c>
      <c r="F389" s="42">
        <v>30262</v>
      </c>
      <c r="G389" s="42">
        <f t="shared" ref="G389" si="171">I388-I389</f>
        <v>-78409</v>
      </c>
      <c r="H389" s="42">
        <v>349212</v>
      </c>
      <c r="I389" s="42">
        <v>2182470</v>
      </c>
      <c r="J389" s="2"/>
      <c r="K389" s="2"/>
      <c r="L389" s="54">
        <f t="shared" si="170"/>
        <v>12525.536016</v>
      </c>
      <c r="N389" s="43" t="str">
        <f>'Olieforbrug, TJ'!M389</f>
        <v>December</v>
      </c>
    </row>
    <row r="390" spans="1:14" ht="13" x14ac:dyDescent="0.3">
      <c r="A390" s="37">
        <f>'Olieforbrug, TJ'!A390</f>
        <v>2021</v>
      </c>
      <c r="B390" s="15"/>
      <c r="C390" s="16"/>
      <c r="D390" s="16"/>
      <c r="E390" s="16"/>
      <c r="F390" s="16"/>
      <c r="G390" s="16"/>
      <c r="H390" s="16"/>
      <c r="I390" s="16"/>
      <c r="J390" s="15"/>
      <c r="K390" s="15"/>
      <c r="L390" s="14"/>
      <c r="M390" s="3"/>
      <c r="N390" s="37">
        <f>'Olieforbrug, TJ'!M390</f>
        <v>2021</v>
      </c>
    </row>
    <row r="391" spans="1:14" x14ac:dyDescent="0.25">
      <c r="A391" s="23" t="str">
        <f>'Olieforbrug, TJ'!A391</f>
        <v>Januar</v>
      </c>
      <c r="C391" s="16">
        <v>370633</v>
      </c>
      <c r="D391" s="16">
        <v>159507</v>
      </c>
      <c r="E391" s="16">
        <v>137517</v>
      </c>
      <c r="F391" s="16">
        <v>37047</v>
      </c>
      <c r="G391" s="16">
        <f>I389-I391</f>
        <v>-58038</v>
      </c>
      <c r="H391" s="16">
        <v>309177</v>
      </c>
      <c r="I391" s="16">
        <v>2240508</v>
      </c>
      <c r="J391" s="15"/>
      <c r="K391" s="15"/>
      <c r="L391" s="14">
        <f t="shared" ref="L391" si="172">H391*0.84*42.7/1000</f>
        <v>11089.560636</v>
      </c>
      <c r="N391" s="23" t="str">
        <f>'Olieforbrug, TJ'!M391</f>
        <v>January</v>
      </c>
    </row>
    <row r="392" spans="1:14" x14ac:dyDescent="0.25">
      <c r="A392" s="23" t="str">
        <f>'Olieforbrug, TJ'!A392</f>
        <v>Februar</v>
      </c>
      <c r="C392" s="16">
        <v>327337</v>
      </c>
      <c r="D392" s="16">
        <v>145467</v>
      </c>
      <c r="E392" s="16">
        <v>110297</v>
      </c>
      <c r="F392" s="16">
        <v>29750</v>
      </c>
      <c r="G392" s="16">
        <f t="shared" ref="G392:G397" si="173">I391-I392</f>
        <v>-14449</v>
      </c>
      <c r="H392" s="16">
        <v>325003</v>
      </c>
      <c r="I392" s="16">
        <v>2254957</v>
      </c>
      <c r="J392" s="15"/>
      <c r="K392" s="15"/>
      <c r="L392" s="14">
        <f t="shared" ref="L392" si="174">H392*0.84*42.7/1000</f>
        <v>11657.207604000003</v>
      </c>
      <c r="N392" s="23" t="str">
        <f>'Olieforbrug, TJ'!M392</f>
        <v>February</v>
      </c>
    </row>
    <row r="393" spans="1:14" x14ac:dyDescent="0.25">
      <c r="A393" s="23" t="str">
        <f>'Olieforbrug, TJ'!A393</f>
        <v>Marts</v>
      </c>
      <c r="C393" s="16">
        <v>387942</v>
      </c>
      <c r="D393" s="16">
        <v>150352</v>
      </c>
      <c r="E393" s="16">
        <v>186735</v>
      </c>
      <c r="F393" s="16">
        <v>35133</v>
      </c>
      <c r="G393" s="16">
        <f t="shared" si="173"/>
        <v>80650</v>
      </c>
      <c r="H393" s="16">
        <v>400353</v>
      </c>
      <c r="I393" s="16">
        <v>2174307</v>
      </c>
      <c r="J393" s="15"/>
      <c r="K393" s="15"/>
      <c r="L393" s="14">
        <f t="shared" ref="L393" si="175">H393*0.84*42.7/1000</f>
        <v>14359.861403999999</v>
      </c>
      <c r="N393" s="23" t="str">
        <f>'Olieforbrug, TJ'!M393</f>
        <v>March</v>
      </c>
    </row>
    <row r="394" spans="1:14" x14ac:dyDescent="0.25">
      <c r="A394" s="23" t="str">
        <f>'Olieforbrug, TJ'!A394</f>
        <v>April</v>
      </c>
      <c r="C394" s="16">
        <v>348542</v>
      </c>
      <c r="D394" s="16">
        <v>219006</v>
      </c>
      <c r="E394" s="16">
        <v>170293</v>
      </c>
      <c r="F394" s="16">
        <v>37767</v>
      </c>
      <c r="G394" s="16">
        <f t="shared" si="173"/>
        <v>-7375</v>
      </c>
      <c r="H394" s="16">
        <v>364233</v>
      </c>
      <c r="I394" s="16">
        <v>2181682</v>
      </c>
      <c r="J394" s="15"/>
      <c r="K394" s="15"/>
      <c r="L394" s="14">
        <f t="shared" ref="L394" si="176">H394*0.84*42.7/1000</f>
        <v>13064.309243999998</v>
      </c>
      <c r="N394" s="23" t="str">
        <f>'Olieforbrug, TJ'!M394</f>
        <v>April</v>
      </c>
    </row>
    <row r="395" spans="1:14" x14ac:dyDescent="0.25">
      <c r="A395" s="23" t="str">
        <f>'Olieforbrug, TJ'!A395</f>
        <v>Maj</v>
      </c>
      <c r="C395" s="16">
        <v>377422</v>
      </c>
      <c r="D395" s="16">
        <v>104090</v>
      </c>
      <c r="E395" s="16">
        <v>145356</v>
      </c>
      <c r="F395" s="16">
        <v>41163</v>
      </c>
      <c r="G395" s="16">
        <f t="shared" si="173"/>
        <v>42858</v>
      </c>
      <c r="H395" s="16">
        <v>348580</v>
      </c>
      <c r="I395" s="16">
        <v>2138824</v>
      </c>
      <c r="J395" s="15"/>
      <c r="K395" s="15"/>
      <c r="L395" s="14">
        <f t="shared" ref="L395" si="177">H395*0.84*42.7/1000</f>
        <v>12502.867440000002</v>
      </c>
      <c r="N395" s="23" t="str">
        <f>'Olieforbrug, TJ'!M395</f>
        <v>May</v>
      </c>
    </row>
    <row r="396" spans="1:14" x14ac:dyDescent="0.25">
      <c r="A396" s="23" t="str">
        <f>'Olieforbrug, TJ'!A396</f>
        <v>Juni</v>
      </c>
      <c r="C396" s="16">
        <v>362011</v>
      </c>
      <c r="D396" s="16">
        <v>202790</v>
      </c>
      <c r="E396" s="16">
        <v>225538</v>
      </c>
      <c r="F396" s="16">
        <v>29733</v>
      </c>
      <c r="G396" s="16">
        <f t="shared" si="173"/>
        <v>61944</v>
      </c>
      <c r="H396" s="16">
        <v>372386</v>
      </c>
      <c r="I396" s="16">
        <v>2076880</v>
      </c>
      <c r="J396" s="15"/>
      <c r="K396" s="15"/>
      <c r="L396" s="14">
        <f t="shared" ref="L396" si="178">H396*0.84*42.7/1000</f>
        <v>13356.741048</v>
      </c>
      <c r="N396" s="23" t="str">
        <f>'Olieforbrug, TJ'!M396</f>
        <v>June</v>
      </c>
    </row>
    <row r="397" spans="1:14" x14ac:dyDescent="0.25">
      <c r="A397" s="23" t="str">
        <f>'Olieforbrug, TJ'!A397</f>
        <v>Juli</v>
      </c>
      <c r="C397" s="16">
        <v>349223</v>
      </c>
      <c r="D397" s="16">
        <v>191131</v>
      </c>
      <c r="E397" s="16">
        <v>208808</v>
      </c>
      <c r="F397" s="16">
        <v>40165</v>
      </c>
      <c r="G397" s="16">
        <f t="shared" si="173"/>
        <v>49252</v>
      </c>
      <c r="H397" s="16">
        <v>347646</v>
      </c>
      <c r="I397" s="16">
        <v>2027628</v>
      </c>
      <c r="J397" s="15"/>
      <c r="K397" s="15"/>
      <c r="L397" s="14">
        <f t="shared" ref="L397" si="179">H397*0.84*42.7/1000</f>
        <v>12469.366728000003</v>
      </c>
      <c r="N397" s="23" t="str">
        <f>'Olieforbrug, TJ'!M397</f>
        <v>July</v>
      </c>
    </row>
    <row r="398" spans="1:14" x14ac:dyDescent="0.25">
      <c r="A398" s="23" t="str">
        <f>'Olieforbrug, TJ'!A398</f>
        <v>August</v>
      </c>
      <c r="C398" s="16">
        <v>367431</v>
      </c>
      <c r="D398" s="16">
        <v>191895</v>
      </c>
      <c r="E398" s="16">
        <v>178310</v>
      </c>
      <c r="F398" s="16">
        <v>31639</v>
      </c>
      <c r="G398" s="16">
        <f t="shared" ref="G398" si="180">I397-I398</f>
        <v>42624</v>
      </c>
      <c r="H398" s="16">
        <v>405055</v>
      </c>
      <c r="I398" s="16">
        <v>1985004</v>
      </c>
      <c r="J398" s="15"/>
      <c r="K398" s="15"/>
      <c r="L398" s="14">
        <f t="shared" ref="L398" si="181">H398*0.84*42.7/1000</f>
        <v>14528.512740000002</v>
      </c>
      <c r="N398" s="23" t="str">
        <f>'Olieforbrug, TJ'!M398</f>
        <v>August</v>
      </c>
    </row>
  </sheetData>
  <phoneticPr fontId="2" type="noConversion"/>
  <pageMargins left="0.75" right="0.75" top="1" bottom="1" header="0.5" footer="0.5"/>
  <pageSetup orientation="portrait" horizontalDpi="300" verticalDpi="300" r:id="rId1"/>
  <headerFooter alignWithMargins="0"/>
  <ignoredErrors>
    <ignoredError sqref="C89:L97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>
    <tabColor indexed="42"/>
  </sheetPr>
  <dimension ref="A1:O398"/>
  <sheetViews>
    <sheetView zoomScale="80" zoomScaleNormal="80" workbookViewId="0">
      <pane xSplit="2" ySplit="5" topLeftCell="C6" activePane="bottomRight" state="frozen"/>
      <selection activeCell="K17" sqref="K17:K20"/>
      <selection pane="topRight" activeCell="K17" sqref="K17:K20"/>
      <selection pane="bottomLeft" activeCell="K17" sqref="K17:K20"/>
      <selection pane="bottomRight" activeCell="R46" sqref="R46"/>
    </sheetView>
  </sheetViews>
  <sheetFormatPr defaultRowHeight="12.5" x14ac:dyDescent="0.25"/>
  <cols>
    <col min="1" max="1" width="20.7265625" customWidth="1"/>
    <col min="2" max="2" width="9.7265625" customWidth="1"/>
    <col min="3" max="3" width="15.26953125" style="3" customWidth="1"/>
    <col min="4" max="5" width="12.26953125" style="3" customWidth="1"/>
    <col min="6" max="6" width="14.81640625" style="3" bestFit="1" customWidth="1"/>
    <col min="7" max="7" width="14" style="3" customWidth="1"/>
    <col min="8" max="8" width="20.7265625" style="3" customWidth="1"/>
    <col min="9" max="9" width="20.26953125" style="3" customWidth="1"/>
    <col min="10" max="10" width="5" customWidth="1"/>
    <col min="11" max="11" width="3.453125" customWidth="1"/>
    <col min="12" max="12" width="17.81640625" bestFit="1" customWidth="1"/>
    <col min="14" max="14" width="20.7265625" customWidth="1"/>
    <col min="15" max="15" width="9.7265625" customWidth="1"/>
  </cols>
  <sheetData>
    <row r="1" spans="1:15" x14ac:dyDescent="0.25">
      <c r="A1" s="1" t="s">
        <v>11</v>
      </c>
      <c r="B1" s="1"/>
      <c r="C1"/>
      <c r="D1"/>
      <c r="E1"/>
      <c r="F1"/>
      <c r="G1"/>
      <c r="H1"/>
      <c r="I1"/>
      <c r="M1" s="4"/>
      <c r="N1" s="27" t="s">
        <v>72</v>
      </c>
      <c r="O1" s="27"/>
    </row>
    <row r="2" spans="1:15" x14ac:dyDescent="0.25">
      <c r="A2" s="1" t="s">
        <v>1</v>
      </c>
      <c r="B2" s="1"/>
      <c r="C2"/>
      <c r="D2"/>
      <c r="E2"/>
      <c r="F2"/>
      <c r="G2"/>
      <c r="H2"/>
      <c r="I2"/>
      <c r="N2" s="27" t="s">
        <v>70</v>
      </c>
      <c r="O2" s="27"/>
    </row>
    <row r="4" spans="1:15" ht="13" thickBot="1" x14ac:dyDescent="0.3">
      <c r="A4" s="5"/>
      <c r="C4" s="30" t="s">
        <v>8</v>
      </c>
      <c r="D4" s="30" t="s">
        <v>2</v>
      </c>
      <c r="E4" s="30" t="s">
        <v>3</v>
      </c>
      <c r="F4" s="30" t="s">
        <v>4</v>
      </c>
      <c r="G4" s="30" t="s">
        <v>5</v>
      </c>
      <c r="H4" s="30" t="s">
        <v>6</v>
      </c>
      <c r="I4" s="30" t="s">
        <v>7</v>
      </c>
      <c r="J4" s="23"/>
      <c r="K4" s="23"/>
      <c r="L4" s="31" t="s">
        <v>30</v>
      </c>
      <c r="N4" s="5"/>
    </row>
    <row r="5" spans="1:15" ht="13" thickBot="1" x14ac:dyDescent="0.3">
      <c r="A5" s="18"/>
      <c r="C5" s="28" t="s">
        <v>32</v>
      </c>
      <c r="D5" s="28" t="s">
        <v>33</v>
      </c>
      <c r="E5" s="28" t="s">
        <v>34</v>
      </c>
      <c r="F5" s="29" t="s">
        <v>35</v>
      </c>
      <c r="G5" s="28" t="s">
        <v>36</v>
      </c>
      <c r="H5" s="29" t="s">
        <v>68</v>
      </c>
      <c r="I5" s="28" t="s">
        <v>38</v>
      </c>
      <c r="J5" s="23"/>
      <c r="K5" s="23"/>
      <c r="L5" s="31" t="s">
        <v>68</v>
      </c>
      <c r="N5" s="18"/>
    </row>
    <row r="6" spans="1:15" ht="13" x14ac:dyDescent="0.3">
      <c r="A6" s="21"/>
      <c r="C6" s="10"/>
      <c r="D6" s="10"/>
      <c r="E6" s="10"/>
      <c r="F6" s="10"/>
      <c r="G6" s="10"/>
      <c r="H6" s="10"/>
      <c r="I6" s="10"/>
    </row>
    <row r="7" spans="1:15" ht="13" x14ac:dyDescent="0.3">
      <c r="A7" s="22">
        <v>2005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8091</v>
      </c>
      <c r="I7" s="3">
        <v>0</v>
      </c>
      <c r="J7" s="3"/>
      <c r="K7" s="3"/>
      <c r="L7" s="3">
        <v>290.58000000000004</v>
      </c>
      <c r="N7" s="22">
        <v>2005</v>
      </c>
      <c r="O7" s="3"/>
    </row>
    <row r="8" spans="1:15" ht="13" x14ac:dyDescent="0.3">
      <c r="A8" s="22">
        <v>2006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6370.0410000000002</v>
      </c>
      <c r="I8" s="3">
        <v>0</v>
      </c>
      <c r="J8" s="3"/>
      <c r="K8" s="3"/>
      <c r="L8" s="3">
        <v>221.67742680000003</v>
      </c>
      <c r="N8" s="22">
        <v>2006</v>
      </c>
      <c r="O8" s="3"/>
    </row>
    <row r="9" spans="1:15" ht="13" x14ac:dyDescent="0.3">
      <c r="A9" s="22">
        <v>2007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3425</v>
      </c>
      <c r="I9" s="3">
        <v>0</v>
      </c>
      <c r="J9" s="3"/>
      <c r="K9" s="3"/>
      <c r="L9" s="3">
        <v>119.18999999999998</v>
      </c>
      <c r="N9" s="22">
        <v>2007</v>
      </c>
      <c r="O9" s="3"/>
    </row>
    <row r="10" spans="1:15" ht="13" x14ac:dyDescent="0.3">
      <c r="A10" s="22">
        <v>2008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3427</v>
      </c>
      <c r="I10" s="3">
        <v>0</v>
      </c>
      <c r="J10" s="3"/>
      <c r="K10" s="3"/>
      <c r="L10" s="3">
        <v>119.25960000000002</v>
      </c>
      <c r="N10" s="22">
        <v>2008</v>
      </c>
      <c r="O10" s="3"/>
    </row>
    <row r="11" spans="1:15" ht="13" x14ac:dyDescent="0.3">
      <c r="A11" s="22">
        <v>2009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3140</v>
      </c>
      <c r="I11" s="3">
        <v>0</v>
      </c>
      <c r="J11" s="3"/>
      <c r="K11" s="3"/>
      <c r="L11" s="3">
        <v>109.27200000000001</v>
      </c>
      <c r="N11" s="22">
        <v>2009</v>
      </c>
      <c r="O11" s="3"/>
    </row>
    <row r="12" spans="1:15" ht="13" x14ac:dyDescent="0.3">
      <c r="A12" s="22">
        <v>2010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1554</v>
      </c>
      <c r="I12" s="3">
        <v>0</v>
      </c>
      <c r="J12" s="3"/>
      <c r="K12" s="3"/>
      <c r="L12" s="3">
        <v>54.0792</v>
      </c>
      <c r="N12" s="22">
        <v>2010</v>
      </c>
      <c r="O12" s="3"/>
    </row>
    <row r="13" spans="1:15" ht="13" x14ac:dyDescent="0.3">
      <c r="A13" s="22">
        <v>2011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1426</v>
      </c>
      <c r="I13" s="3">
        <v>0</v>
      </c>
      <c r="J13" s="3"/>
      <c r="K13" s="3"/>
      <c r="L13" s="3">
        <v>49.6248</v>
      </c>
      <c r="N13" s="22">
        <v>2011</v>
      </c>
      <c r="O13" s="3"/>
    </row>
    <row r="14" spans="1:15" ht="13" x14ac:dyDescent="0.3">
      <c r="A14" s="22">
        <v>2012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677</v>
      </c>
      <c r="I14" s="3">
        <v>0</v>
      </c>
      <c r="J14" s="3"/>
      <c r="K14" s="3"/>
      <c r="L14" s="3">
        <v>23.559600000000003</v>
      </c>
      <c r="N14" s="22">
        <v>2012</v>
      </c>
      <c r="O14" s="3"/>
    </row>
    <row r="15" spans="1:15" ht="13" x14ac:dyDescent="0.3">
      <c r="A15" s="22">
        <v>2013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843</v>
      </c>
      <c r="I15" s="3">
        <v>0</v>
      </c>
      <c r="J15" s="3"/>
      <c r="K15" s="22"/>
      <c r="L15" s="3">
        <v>29.336400000000005</v>
      </c>
      <c r="M15" s="3"/>
      <c r="N15" s="22">
        <v>2013</v>
      </c>
      <c r="O15" s="3"/>
    </row>
    <row r="16" spans="1:15" ht="13" x14ac:dyDescent="0.3">
      <c r="A16" s="22">
        <v>2014</v>
      </c>
      <c r="C16" s="3">
        <f t="shared" ref="C16:H16" si="0">SUM(C89:C92)</f>
        <v>0</v>
      </c>
      <c r="D16" s="3">
        <f t="shared" si="0"/>
        <v>0</v>
      </c>
      <c r="E16" s="3">
        <f t="shared" si="0"/>
        <v>0</v>
      </c>
      <c r="F16" s="3">
        <f t="shared" si="0"/>
        <v>0</v>
      </c>
      <c r="G16" s="3">
        <f t="shared" si="0"/>
        <v>0</v>
      </c>
      <c r="H16" s="3">
        <f t="shared" si="0"/>
        <v>308</v>
      </c>
      <c r="I16" s="3">
        <f>I92</f>
        <v>0</v>
      </c>
      <c r="J16" s="3"/>
      <c r="K16" s="22"/>
      <c r="L16" s="3">
        <f t="shared" ref="L16" si="1">SUM(L89:L92)</f>
        <v>10.718400000000001</v>
      </c>
      <c r="M16" s="3"/>
      <c r="N16" s="22">
        <v>2014</v>
      </c>
      <c r="O16" s="3"/>
    </row>
    <row r="17" spans="1:15" ht="13" x14ac:dyDescent="0.3">
      <c r="A17" s="22">
        <v>2015</v>
      </c>
      <c r="C17" s="3">
        <f t="shared" ref="C17:G17" si="2">SUM(C94:C97)</f>
        <v>0</v>
      </c>
      <c r="D17" s="3">
        <f t="shared" si="2"/>
        <v>0</v>
      </c>
      <c r="E17" s="3">
        <f t="shared" si="2"/>
        <v>0</v>
      </c>
      <c r="F17" s="3">
        <f t="shared" si="2"/>
        <v>0</v>
      </c>
      <c r="G17" s="3">
        <f t="shared" si="2"/>
        <v>0</v>
      </c>
      <c r="H17" s="3">
        <f>SUM(H94:H97)</f>
        <v>910</v>
      </c>
      <c r="I17" s="3">
        <f>I97</f>
        <v>0</v>
      </c>
      <c r="J17" s="3"/>
      <c r="K17" s="3"/>
      <c r="L17" s="3">
        <f>SUM(L94:L97)</f>
        <v>31.667999999999999</v>
      </c>
      <c r="M17" s="3"/>
      <c r="N17" s="22">
        <v>2015</v>
      </c>
      <c r="O17" s="3"/>
    </row>
    <row r="18" spans="1:15" ht="13" x14ac:dyDescent="0.3">
      <c r="A18" s="22">
        <v>2016</v>
      </c>
      <c r="C18" s="3">
        <f>SUM(C99:C102)</f>
        <v>0</v>
      </c>
      <c r="D18" s="3">
        <f t="shared" ref="D18:L18" si="3">SUM(D99:D102)</f>
        <v>0</v>
      </c>
      <c r="E18" s="3">
        <f t="shared" si="3"/>
        <v>0</v>
      </c>
      <c r="F18" s="3">
        <f t="shared" si="3"/>
        <v>0</v>
      </c>
      <c r="G18" s="3">
        <f t="shared" si="3"/>
        <v>0</v>
      </c>
      <c r="H18" s="3">
        <f t="shared" si="3"/>
        <v>569</v>
      </c>
      <c r="I18" s="3">
        <f>I102</f>
        <v>0</v>
      </c>
      <c r="J18" s="3"/>
      <c r="K18" s="3"/>
      <c r="L18" s="3">
        <f t="shared" si="3"/>
        <v>19.801200000000005</v>
      </c>
      <c r="M18" s="3"/>
      <c r="N18" s="22">
        <v>2016</v>
      </c>
    </row>
    <row r="19" spans="1:15" ht="13" x14ac:dyDescent="0.3">
      <c r="A19" s="22">
        <v>2017</v>
      </c>
      <c r="C19" s="3">
        <f>SUM(C104:C107)</f>
        <v>0</v>
      </c>
      <c r="D19" s="3">
        <f t="shared" ref="D19:H19" si="4">SUM(D104:D107)</f>
        <v>0</v>
      </c>
      <c r="E19" s="3">
        <f t="shared" si="4"/>
        <v>0</v>
      </c>
      <c r="F19" s="3">
        <f t="shared" si="4"/>
        <v>0</v>
      </c>
      <c r="G19" s="3">
        <f t="shared" si="4"/>
        <v>0</v>
      </c>
      <c r="H19" s="3">
        <f t="shared" si="4"/>
        <v>597</v>
      </c>
      <c r="I19" s="3">
        <f>I107</f>
        <v>0</v>
      </c>
      <c r="J19" s="3"/>
      <c r="K19" s="65"/>
      <c r="L19" s="3">
        <f>SUM(L104:L107)</f>
        <v>20.775600000000001</v>
      </c>
      <c r="M19" s="57"/>
      <c r="N19" s="22">
        <v>2017</v>
      </c>
    </row>
    <row r="20" spans="1:15" ht="13" x14ac:dyDescent="0.3">
      <c r="A20" s="22">
        <v>2018</v>
      </c>
      <c r="C20" s="3">
        <f>SUM(C109:C112)</f>
        <v>0</v>
      </c>
      <c r="D20" s="3">
        <f t="shared" ref="D20:H20" si="5">SUM(D109:D112)</f>
        <v>0</v>
      </c>
      <c r="E20" s="3">
        <f t="shared" si="5"/>
        <v>0</v>
      </c>
      <c r="F20" s="3">
        <f t="shared" si="5"/>
        <v>0</v>
      </c>
      <c r="G20" s="3">
        <f t="shared" si="5"/>
        <v>0</v>
      </c>
      <c r="H20" s="3">
        <f t="shared" si="5"/>
        <v>4918</v>
      </c>
      <c r="I20" s="3">
        <f>I112</f>
        <v>0</v>
      </c>
      <c r="J20" s="3"/>
      <c r="L20" s="3">
        <f t="shared" ref="L20" si="6">SUM(L109:L112)</f>
        <v>171.1464</v>
      </c>
      <c r="M20" s="57"/>
      <c r="N20" s="22">
        <v>2018</v>
      </c>
    </row>
    <row r="21" spans="1:15" ht="13" x14ac:dyDescent="0.3">
      <c r="A21" s="22">
        <v>2019</v>
      </c>
      <c r="C21" s="3">
        <f>SUM(C114:C117)</f>
        <v>0</v>
      </c>
      <c r="D21" s="3">
        <f t="shared" ref="D21:H21" si="7">SUM(D114:D117)</f>
        <v>0</v>
      </c>
      <c r="E21" s="3">
        <f t="shared" si="7"/>
        <v>0</v>
      </c>
      <c r="F21" s="3">
        <f t="shared" si="7"/>
        <v>0</v>
      </c>
      <c r="G21" s="3">
        <f t="shared" si="7"/>
        <v>0</v>
      </c>
      <c r="H21" s="3">
        <f t="shared" si="7"/>
        <v>5375</v>
      </c>
      <c r="I21" s="3">
        <f>SUM(I117)</f>
        <v>0</v>
      </c>
      <c r="J21" s="3"/>
      <c r="L21" s="3">
        <f t="shared" ref="L21" si="8">SUM(L114:L117)</f>
        <v>187.05000000000004</v>
      </c>
      <c r="M21" s="57"/>
      <c r="N21" s="22">
        <v>2019</v>
      </c>
    </row>
    <row r="22" spans="1:15" ht="13" x14ac:dyDescent="0.3">
      <c r="A22" s="22">
        <v>2020</v>
      </c>
      <c r="C22" s="3">
        <f>SUM(C119:C122)</f>
        <v>0</v>
      </c>
      <c r="D22" s="3">
        <f t="shared" ref="D22:H22" si="9">SUM(D119:D122)</f>
        <v>0</v>
      </c>
      <c r="E22" s="3">
        <f t="shared" si="9"/>
        <v>0</v>
      </c>
      <c r="F22" s="3">
        <f t="shared" si="9"/>
        <v>0</v>
      </c>
      <c r="G22" s="3">
        <f t="shared" si="9"/>
        <v>0</v>
      </c>
      <c r="H22" s="3">
        <f t="shared" si="9"/>
        <v>1304</v>
      </c>
      <c r="I22" s="3">
        <f>SUM(I122)</f>
        <v>0</v>
      </c>
      <c r="J22" s="3"/>
      <c r="L22" s="3">
        <f t="shared" ref="L22" si="10">SUM(L119:L122)</f>
        <v>45.379199999999997</v>
      </c>
      <c r="M22" s="57"/>
      <c r="N22" s="22">
        <v>2020</v>
      </c>
    </row>
    <row r="23" spans="1:15" x14ac:dyDescent="0.25">
      <c r="A23" s="23"/>
      <c r="J23" s="3"/>
      <c r="K23" s="3"/>
      <c r="L23" s="3"/>
      <c r="M23" s="3"/>
    </row>
    <row r="24" spans="1:15" ht="13" x14ac:dyDescent="0.3">
      <c r="A24" s="22" t="str">
        <f>'Olieforbrug, TJ'!A24</f>
        <v>Januar - august</v>
      </c>
      <c r="J24" s="3"/>
      <c r="K24" s="3"/>
      <c r="L24" s="3"/>
      <c r="M24" s="3"/>
      <c r="N24" s="22" t="str">
        <f>'Olieforbrug, TJ'!M24</f>
        <v>January -August</v>
      </c>
    </row>
    <row r="25" spans="1:15" ht="13" x14ac:dyDescent="0.3">
      <c r="A25" s="22">
        <f>'Olieforbrug, TJ'!A25</f>
        <v>2005</v>
      </c>
      <c r="C25" s="3">
        <f>SUM(C183:C190)</f>
        <v>0</v>
      </c>
      <c r="D25" s="3">
        <f t="shared" ref="D25:H25" si="11">SUM(D183:D190)</f>
        <v>0</v>
      </c>
      <c r="E25" s="3">
        <f t="shared" si="11"/>
        <v>0</v>
      </c>
      <c r="F25" s="3">
        <f t="shared" si="11"/>
        <v>0</v>
      </c>
      <c r="G25" s="3">
        <f t="shared" si="11"/>
        <v>0</v>
      </c>
      <c r="H25" s="3">
        <f t="shared" si="11"/>
        <v>5450</v>
      </c>
      <c r="I25" s="3">
        <f>SUM(I190)</f>
        <v>0</v>
      </c>
      <c r="J25" s="3"/>
      <c r="K25" s="3"/>
      <c r="L25" s="3">
        <f t="shared" ref="L25" si="12">SUM(L183:L190)</f>
        <v>189.66000000000003</v>
      </c>
      <c r="M25" s="3"/>
      <c r="N25" s="22">
        <f>'Olieforbrug, TJ'!M25</f>
        <v>2005</v>
      </c>
    </row>
    <row r="26" spans="1:15" ht="13" x14ac:dyDescent="0.3">
      <c r="A26" s="22">
        <f>'Olieforbrug, TJ'!A26</f>
        <v>2006</v>
      </c>
      <c r="C26" s="3">
        <f>SUM(C196:C203)</f>
        <v>0</v>
      </c>
      <c r="D26" s="3">
        <f t="shared" ref="D26:H26" si="13">SUM(D196:D203)</f>
        <v>0</v>
      </c>
      <c r="E26" s="3">
        <f t="shared" si="13"/>
        <v>0</v>
      </c>
      <c r="F26" s="3">
        <f t="shared" si="13"/>
        <v>0</v>
      </c>
      <c r="G26" s="3">
        <f t="shared" si="13"/>
        <v>0</v>
      </c>
      <c r="H26" s="3">
        <f t="shared" si="13"/>
        <v>4788.0410000000002</v>
      </c>
      <c r="I26" s="3">
        <f>SUM(I203)</f>
        <v>0</v>
      </c>
      <c r="J26" s="3"/>
      <c r="K26" s="3"/>
      <c r="L26" s="3">
        <f t="shared" ref="L26" si="14">SUM(L196:L203)</f>
        <v>166.62382680000002</v>
      </c>
      <c r="M26" s="3"/>
      <c r="N26" s="22">
        <f>'Olieforbrug, TJ'!M26</f>
        <v>2006</v>
      </c>
    </row>
    <row r="27" spans="1:15" ht="13" x14ac:dyDescent="0.3">
      <c r="A27" s="22">
        <f>'Olieforbrug, TJ'!A27</f>
        <v>2007</v>
      </c>
      <c r="C27" s="3">
        <f>SUM(C209:C216)</f>
        <v>0</v>
      </c>
      <c r="D27" s="3">
        <f t="shared" ref="D27:H27" si="15">SUM(D209:D216)</f>
        <v>0</v>
      </c>
      <c r="E27" s="3">
        <f t="shared" si="15"/>
        <v>0</v>
      </c>
      <c r="F27" s="3">
        <f t="shared" si="15"/>
        <v>0</v>
      </c>
      <c r="G27" s="3">
        <f t="shared" si="15"/>
        <v>0</v>
      </c>
      <c r="H27" s="3">
        <f t="shared" si="15"/>
        <v>2068</v>
      </c>
      <c r="I27" s="3">
        <f>SUM(I216)</f>
        <v>0</v>
      </c>
      <c r="J27" s="3"/>
      <c r="K27" s="3"/>
      <c r="L27" s="3">
        <f t="shared" ref="L27" si="16">SUM(L209:L216)</f>
        <v>71.966400000000007</v>
      </c>
      <c r="M27" s="3"/>
      <c r="N27" s="22">
        <f>'Olieforbrug, TJ'!M27</f>
        <v>2007</v>
      </c>
    </row>
    <row r="28" spans="1:15" ht="13" x14ac:dyDescent="0.3">
      <c r="A28" s="22">
        <f>'Olieforbrug, TJ'!A28</f>
        <v>2008</v>
      </c>
      <c r="C28" s="3">
        <f>SUM(C222:C229)</f>
        <v>0</v>
      </c>
      <c r="D28" s="3">
        <f t="shared" ref="D28:H28" si="17">SUM(D222:D229)</f>
        <v>0</v>
      </c>
      <c r="E28" s="3">
        <f t="shared" si="17"/>
        <v>0</v>
      </c>
      <c r="F28" s="3">
        <f t="shared" si="17"/>
        <v>0</v>
      </c>
      <c r="G28" s="3">
        <f t="shared" si="17"/>
        <v>0</v>
      </c>
      <c r="H28" s="3">
        <f t="shared" si="17"/>
        <v>2348</v>
      </c>
      <c r="I28" s="3">
        <f>SUM(I229)</f>
        <v>0</v>
      </c>
      <c r="J28" s="3"/>
      <c r="K28" s="3"/>
      <c r="L28" s="3">
        <f t="shared" ref="L28" si="18">SUM(L222:L229)</f>
        <v>81.710400000000007</v>
      </c>
      <c r="M28" s="3"/>
      <c r="N28" s="22">
        <f>'Olieforbrug, TJ'!M28</f>
        <v>2008</v>
      </c>
    </row>
    <row r="29" spans="1:15" ht="13" x14ac:dyDescent="0.3">
      <c r="A29" s="22">
        <f>'Olieforbrug, TJ'!A29</f>
        <v>2009</v>
      </c>
      <c r="C29" s="3">
        <f>SUM(C235:C242)</f>
        <v>0</v>
      </c>
      <c r="D29" s="3">
        <f t="shared" ref="D29:H29" si="19">SUM(D235:D242)</f>
        <v>0</v>
      </c>
      <c r="E29" s="3">
        <f t="shared" si="19"/>
        <v>0</v>
      </c>
      <c r="F29" s="3">
        <f t="shared" si="19"/>
        <v>0</v>
      </c>
      <c r="G29" s="3">
        <f t="shared" si="19"/>
        <v>0</v>
      </c>
      <c r="H29" s="3">
        <f t="shared" si="19"/>
        <v>2237</v>
      </c>
      <c r="I29" s="3">
        <f>SUM(I242)</f>
        <v>0</v>
      </c>
      <c r="J29" s="3"/>
      <c r="K29" s="3"/>
      <c r="L29" s="3">
        <f t="shared" ref="L29" si="20">SUM(L235:L242)</f>
        <v>77.8476</v>
      </c>
      <c r="M29" s="3"/>
      <c r="N29" s="22">
        <f>'Olieforbrug, TJ'!M29</f>
        <v>2009</v>
      </c>
    </row>
    <row r="30" spans="1:15" ht="13" x14ac:dyDescent="0.3">
      <c r="A30" s="22">
        <f>'Olieforbrug, TJ'!A30</f>
        <v>2010</v>
      </c>
      <c r="C30" s="3">
        <f>SUM(C248:C255)</f>
        <v>0</v>
      </c>
      <c r="D30" s="3">
        <f t="shared" ref="D30:H30" si="21">SUM(D248:D255)</f>
        <v>0</v>
      </c>
      <c r="E30" s="3">
        <f t="shared" si="21"/>
        <v>0</v>
      </c>
      <c r="F30" s="3">
        <f t="shared" si="21"/>
        <v>0</v>
      </c>
      <c r="G30" s="3">
        <f t="shared" si="21"/>
        <v>0</v>
      </c>
      <c r="H30" s="3">
        <f t="shared" si="21"/>
        <v>1071</v>
      </c>
      <c r="I30" s="3">
        <f>SUM(I255)</f>
        <v>0</v>
      </c>
      <c r="J30" s="3"/>
      <c r="K30" s="3"/>
      <c r="L30" s="3">
        <f t="shared" ref="L30" si="22">SUM(L248:L255)</f>
        <v>37.270799999999994</v>
      </c>
      <c r="M30" s="3"/>
      <c r="N30" s="22">
        <f>'Olieforbrug, TJ'!M30</f>
        <v>2010</v>
      </c>
    </row>
    <row r="31" spans="1:15" ht="13" x14ac:dyDescent="0.3">
      <c r="A31" s="22">
        <f>'Olieforbrug, TJ'!A31</f>
        <v>2011</v>
      </c>
      <c r="C31" s="3">
        <f>SUM(C261:C268)</f>
        <v>0</v>
      </c>
      <c r="D31" s="3">
        <f t="shared" ref="D31:H31" si="23">SUM(D261:D268)</f>
        <v>0</v>
      </c>
      <c r="E31" s="3">
        <f t="shared" si="23"/>
        <v>0</v>
      </c>
      <c r="F31" s="3">
        <f t="shared" si="23"/>
        <v>0</v>
      </c>
      <c r="G31" s="3">
        <f t="shared" si="23"/>
        <v>0</v>
      </c>
      <c r="H31" s="3">
        <f t="shared" si="23"/>
        <v>1255</v>
      </c>
      <c r="I31" s="3">
        <f>SUM(I268)</f>
        <v>0</v>
      </c>
      <c r="J31" s="3"/>
      <c r="K31" s="3"/>
      <c r="L31" s="3">
        <f t="shared" ref="L31" si="24">SUM(L261:L268)</f>
        <v>43.674000000000007</v>
      </c>
      <c r="M31" s="3"/>
      <c r="N31" s="22">
        <f>'Olieforbrug, TJ'!M31</f>
        <v>2011</v>
      </c>
    </row>
    <row r="32" spans="1:15" ht="13" x14ac:dyDescent="0.3">
      <c r="A32" s="22">
        <f>'Olieforbrug, TJ'!A32</f>
        <v>2012</v>
      </c>
      <c r="C32" s="3">
        <f>SUM(C274:C281)</f>
        <v>0</v>
      </c>
      <c r="D32" s="3">
        <f t="shared" ref="D32:H32" si="25">SUM(D274:D281)</f>
        <v>0</v>
      </c>
      <c r="E32" s="3">
        <f t="shared" si="25"/>
        <v>0</v>
      </c>
      <c r="F32" s="3">
        <f t="shared" si="25"/>
        <v>0</v>
      </c>
      <c r="G32" s="3">
        <f t="shared" si="25"/>
        <v>0</v>
      </c>
      <c r="H32" s="3">
        <f t="shared" si="25"/>
        <v>492</v>
      </c>
      <c r="I32" s="3">
        <f>SUM(I281)</f>
        <v>0</v>
      </c>
      <c r="J32" s="3"/>
      <c r="K32" s="3"/>
      <c r="L32" s="3">
        <f t="shared" ref="L32" si="26">SUM(L274:L281)</f>
        <v>17.121600000000001</v>
      </c>
      <c r="M32" s="3"/>
      <c r="N32" s="22">
        <f>'Olieforbrug, TJ'!M32</f>
        <v>2012</v>
      </c>
    </row>
    <row r="33" spans="1:14" ht="13" x14ac:dyDescent="0.3">
      <c r="A33" s="22">
        <f>'Olieforbrug, TJ'!A33</f>
        <v>2013</v>
      </c>
      <c r="C33" s="3">
        <f>SUM(C287:C294)</f>
        <v>0</v>
      </c>
      <c r="D33" s="3">
        <f t="shared" ref="D33:H33" si="27">SUM(D287:D294)</f>
        <v>0</v>
      </c>
      <c r="E33" s="3">
        <f t="shared" si="27"/>
        <v>0</v>
      </c>
      <c r="F33" s="3">
        <f t="shared" si="27"/>
        <v>0</v>
      </c>
      <c r="G33" s="3">
        <f t="shared" si="27"/>
        <v>0</v>
      </c>
      <c r="H33" s="3">
        <f t="shared" si="27"/>
        <v>647</v>
      </c>
      <c r="I33" s="3">
        <f>SUM(I294)</f>
        <v>0</v>
      </c>
      <c r="J33" s="3"/>
      <c r="K33" s="3"/>
      <c r="L33" s="3">
        <f t="shared" ref="L33" si="28">SUM(L287:L294)</f>
        <v>22.515600000000003</v>
      </c>
      <c r="M33" s="3"/>
      <c r="N33" s="22">
        <f>'Olieforbrug, TJ'!M33</f>
        <v>2013</v>
      </c>
    </row>
    <row r="34" spans="1:14" ht="13" x14ac:dyDescent="0.3">
      <c r="A34" s="22">
        <f>'Olieforbrug, TJ'!A34</f>
        <v>2014</v>
      </c>
      <c r="C34" s="3">
        <f>SUM(C300:C307)</f>
        <v>0</v>
      </c>
      <c r="D34" s="3">
        <f t="shared" ref="D34:H34" si="29">SUM(D300:D307)</f>
        <v>0</v>
      </c>
      <c r="E34" s="3">
        <f t="shared" si="29"/>
        <v>0</v>
      </c>
      <c r="F34" s="3">
        <f t="shared" si="29"/>
        <v>0</v>
      </c>
      <c r="G34" s="3">
        <f t="shared" si="29"/>
        <v>0</v>
      </c>
      <c r="H34" s="3">
        <f t="shared" si="29"/>
        <v>171</v>
      </c>
      <c r="I34" s="3">
        <f>SUM(I307)</f>
        <v>0</v>
      </c>
      <c r="J34" s="3"/>
      <c r="K34" s="3"/>
      <c r="L34" s="3">
        <f t="shared" ref="L34" si="30">SUM(L300:L307)</f>
        <v>5.9508000000000001</v>
      </c>
      <c r="M34" s="3"/>
      <c r="N34" s="22">
        <f>'Olieforbrug, TJ'!M34</f>
        <v>2014</v>
      </c>
    </row>
    <row r="35" spans="1:14" ht="13" x14ac:dyDescent="0.3">
      <c r="A35" s="22">
        <f>'Olieforbrug, TJ'!A35</f>
        <v>2015</v>
      </c>
      <c r="C35" s="3">
        <f>SUM(C313:C320)</f>
        <v>0</v>
      </c>
      <c r="D35" s="3">
        <f t="shared" ref="D35:H35" si="31">SUM(D313:D320)</f>
        <v>0</v>
      </c>
      <c r="E35" s="3">
        <f t="shared" si="31"/>
        <v>0</v>
      </c>
      <c r="F35" s="3">
        <f t="shared" si="31"/>
        <v>0</v>
      </c>
      <c r="G35" s="3">
        <f t="shared" si="31"/>
        <v>0</v>
      </c>
      <c r="H35" s="3">
        <f t="shared" si="31"/>
        <v>815</v>
      </c>
      <c r="I35" s="3">
        <f>SUM(I320)</f>
        <v>0</v>
      </c>
      <c r="J35" s="3"/>
      <c r="K35" s="3"/>
      <c r="L35" s="3">
        <f t="shared" ref="L35" si="32">SUM(L313:L320)</f>
        <v>28.361999999999998</v>
      </c>
      <c r="M35" s="3"/>
      <c r="N35" s="22">
        <f>'Olieforbrug, TJ'!M35</f>
        <v>2015</v>
      </c>
    </row>
    <row r="36" spans="1:14" ht="13" x14ac:dyDescent="0.3">
      <c r="A36" s="22">
        <f>'Olieforbrug, TJ'!A36</f>
        <v>2016</v>
      </c>
      <c r="C36" s="3">
        <f>SUM(C326:C333)</f>
        <v>0</v>
      </c>
      <c r="D36" s="3">
        <f t="shared" ref="D36:H36" si="33">SUM(D326:D333)</f>
        <v>0</v>
      </c>
      <c r="E36" s="3">
        <f t="shared" si="33"/>
        <v>0</v>
      </c>
      <c r="F36" s="3">
        <f t="shared" si="33"/>
        <v>0</v>
      </c>
      <c r="G36" s="3">
        <f t="shared" si="33"/>
        <v>0</v>
      </c>
      <c r="H36" s="3">
        <f t="shared" si="33"/>
        <v>567</v>
      </c>
      <c r="I36" s="3">
        <f>SUM(I333)</f>
        <v>0</v>
      </c>
      <c r="J36" s="3"/>
      <c r="K36" s="3"/>
      <c r="L36" s="3">
        <f t="shared" ref="L36" si="34">SUM(L326:L333)</f>
        <v>19.7316</v>
      </c>
      <c r="M36" s="3"/>
      <c r="N36" s="22">
        <f>'Olieforbrug, TJ'!M36</f>
        <v>2016</v>
      </c>
    </row>
    <row r="37" spans="1:14" ht="13" x14ac:dyDescent="0.3">
      <c r="A37" s="22">
        <f>'Olieforbrug, TJ'!A37</f>
        <v>2017</v>
      </c>
      <c r="C37" s="3">
        <f>SUM(C339:C346)</f>
        <v>0</v>
      </c>
      <c r="D37" s="3">
        <f t="shared" ref="D37:H37" si="35">SUM(D339:D346)</f>
        <v>0</v>
      </c>
      <c r="E37" s="3">
        <f t="shared" si="35"/>
        <v>0</v>
      </c>
      <c r="F37" s="3">
        <f t="shared" si="35"/>
        <v>0</v>
      </c>
      <c r="G37" s="3">
        <f t="shared" si="35"/>
        <v>0</v>
      </c>
      <c r="H37" s="3">
        <f t="shared" si="35"/>
        <v>570</v>
      </c>
      <c r="I37" s="3">
        <f>SUM(I346)</f>
        <v>0</v>
      </c>
      <c r="J37" s="3"/>
      <c r="K37" s="3"/>
      <c r="L37" s="3">
        <f t="shared" ref="L37" si="36">SUM(L339:L346)</f>
        <v>19.836000000000002</v>
      </c>
      <c r="M37" s="3"/>
      <c r="N37" s="22">
        <f>'Olieforbrug, TJ'!M37</f>
        <v>2017</v>
      </c>
    </row>
    <row r="38" spans="1:14" ht="13" x14ac:dyDescent="0.3">
      <c r="A38" s="22">
        <f>'Olieforbrug, TJ'!A38</f>
        <v>2018</v>
      </c>
      <c r="C38" s="3">
        <f>SUM(C352:C359)</f>
        <v>0</v>
      </c>
      <c r="D38" s="3">
        <f t="shared" ref="D38:H38" si="37">SUM(D352:D359)</f>
        <v>0</v>
      </c>
      <c r="E38" s="3">
        <f t="shared" si="37"/>
        <v>0</v>
      </c>
      <c r="F38" s="3">
        <f t="shared" si="37"/>
        <v>0</v>
      </c>
      <c r="G38" s="3">
        <f t="shared" si="37"/>
        <v>0</v>
      </c>
      <c r="H38" s="3">
        <f t="shared" si="37"/>
        <v>397</v>
      </c>
      <c r="I38" s="3">
        <f>SUM(I359)</f>
        <v>0</v>
      </c>
      <c r="J38" s="3"/>
      <c r="K38" s="3"/>
      <c r="L38" s="3">
        <f t="shared" ref="L38" si="38">SUM(L352:L359)</f>
        <v>13.8156</v>
      </c>
      <c r="M38" s="3"/>
      <c r="N38" s="22">
        <f>'Olieforbrug, TJ'!M38</f>
        <v>2018</v>
      </c>
    </row>
    <row r="39" spans="1:14" ht="13" x14ac:dyDescent="0.3">
      <c r="A39" s="22">
        <f>'Olieforbrug, TJ'!A39</f>
        <v>2019</v>
      </c>
      <c r="C39" s="3">
        <f>SUM(C365:C372)</f>
        <v>0</v>
      </c>
      <c r="D39" s="3">
        <f t="shared" ref="D39:H39" si="39">SUM(D365:D372)</f>
        <v>0</v>
      </c>
      <c r="E39" s="3">
        <f t="shared" si="39"/>
        <v>0</v>
      </c>
      <c r="F39" s="3">
        <f t="shared" si="39"/>
        <v>0</v>
      </c>
      <c r="G39" s="3">
        <f t="shared" si="39"/>
        <v>0</v>
      </c>
      <c r="H39" s="3">
        <f t="shared" si="39"/>
        <v>5375</v>
      </c>
      <c r="I39" s="3">
        <f>SUM(I372)</f>
        <v>0</v>
      </c>
      <c r="J39" s="3"/>
      <c r="K39" s="3"/>
      <c r="L39" s="3">
        <f t="shared" ref="L39" si="40">SUM(L365:L372)</f>
        <v>187.05000000000004</v>
      </c>
      <c r="M39" s="3"/>
      <c r="N39" s="22">
        <f>'Olieforbrug, TJ'!M39</f>
        <v>2019</v>
      </c>
    </row>
    <row r="40" spans="1:14" ht="13" x14ac:dyDescent="0.3">
      <c r="A40" s="22">
        <f>'Olieforbrug, TJ'!A40</f>
        <v>2020</v>
      </c>
      <c r="C40" s="3">
        <f>SUM(C378:C385)</f>
        <v>0</v>
      </c>
      <c r="D40" s="3">
        <f t="shared" ref="D40:H40" si="41">SUM(D378:D385)</f>
        <v>0</v>
      </c>
      <c r="E40" s="3">
        <f t="shared" si="41"/>
        <v>0</v>
      </c>
      <c r="F40" s="3">
        <f t="shared" si="41"/>
        <v>0</v>
      </c>
      <c r="G40" s="3">
        <f t="shared" si="41"/>
        <v>0</v>
      </c>
      <c r="H40" s="3">
        <f t="shared" si="41"/>
        <v>1277</v>
      </c>
      <c r="I40" s="3">
        <f>SUM(I385)</f>
        <v>0</v>
      </c>
      <c r="J40" s="3"/>
      <c r="K40" s="3"/>
      <c r="L40" s="3">
        <f t="shared" ref="L40" si="42">SUM(L378:L385)</f>
        <v>44.439599999999992</v>
      </c>
      <c r="M40" s="3"/>
      <c r="N40" s="22">
        <f>'Olieforbrug, TJ'!M40</f>
        <v>2020</v>
      </c>
    </row>
    <row r="41" spans="1:14" ht="13" x14ac:dyDescent="0.3">
      <c r="A41" s="22">
        <f>'Olieforbrug, TJ'!A41</f>
        <v>2021</v>
      </c>
      <c r="C41" s="3">
        <f>SUM(C391:C398)</f>
        <v>0</v>
      </c>
      <c r="D41" s="3">
        <f t="shared" ref="D41:H41" si="43">SUM(D391:D398)</f>
        <v>0</v>
      </c>
      <c r="E41" s="3">
        <f t="shared" si="43"/>
        <v>0</v>
      </c>
      <c r="F41" s="3">
        <f t="shared" si="43"/>
        <v>0</v>
      </c>
      <c r="G41" s="3">
        <f t="shared" si="43"/>
        <v>0</v>
      </c>
      <c r="H41" s="3">
        <f t="shared" si="43"/>
        <v>561</v>
      </c>
      <c r="I41" s="3">
        <f>SUM(I398)</f>
        <v>0</v>
      </c>
      <c r="J41" s="3"/>
      <c r="K41" s="3"/>
      <c r="L41" s="3">
        <f t="shared" ref="L41" si="44">SUM(L391:L398)</f>
        <v>19.5228</v>
      </c>
      <c r="M41" s="3"/>
      <c r="N41" s="22">
        <f>'Olieforbrug, TJ'!M41</f>
        <v>2021</v>
      </c>
    </row>
    <row r="42" spans="1:14" ht="13" x14ac:dyDescent="0.3">
      <c r="A42" s="22"/>
      <c r="J42" s="3"/>
      <c r="K42" s="3"/>
      <c r="L42" s="3"/>
      <c r="M42" s="3"/>
      <c r="N42" s="22"/>
    </row>
    <row r="43" spans="1:14" ht="13.5" thickBot="1" x14ac:dyDescent="0.35">
      <c r="A43" s="2"/>
      <c r="C43" s="25"/>
      <c r="D43" s="25"/>
      <c r="E43" s="25"/>
      <c r="F43" s="25"/>
      <c r="G43" s="25"/>
      <c r="H43" s="25"/>
      <c r="I43" s="25"/>
      <c r="L43" s="25"/>
      <c r="N43" s="2"/>
    </row>
    <row r="44" spans="1:14" x14ac:dyDescent="0.25">
      <c r="A44" s="23" t="s">
        <v>40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3190</v>
      </c>
      <c r="I44" s="3">
        <v>0</v>
      </c>
      <c r="L44" s="3">
        <v>111.012</v>
      </c>
      <c r="N44" s="26" t="s">
        <v>61</v>
      </c>
    </row>
    <row r="45" spans="1:14" x14ac:dyDescent="0.25">
      <c r="A45" s="23" t="s">
        <v>41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1103</v>
      </c>
      <c r="I45" s="3">
        <v>0</v>
      </c>
      <c r="L45" s="3">
        <v>38.384399999999999</v>
      </c>
      <c r="N45" s="26" t="s">
        <v>62</v>
      </c>
    </row>
    <row r="46" spans="1:14" x14ac:dyDescent="0.25">
      <c r="A46" s="23" t="s">
        <v>42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1666</v>
      </c>
      <c r="I46" s="3">
        <v>0</v>
      </c>
      <c r="L46" s="3">
        <v>66.990000000000009</v>
      </c>
      <c r="N46" s="26" t="s">
        <v>63</v>
      </c>
    </row>
    <row r="47" spans="1:14" x14ac:dyDescent="0.25">
      <c r="A47" s="23" t="s">
        <v>43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2132</v>
      </c>
      <c r="I47" s="3">
        <v>0</v>
      </c>
      <c r="L47" s="3">
        <v>74.193600000000004</v>
      </c>
      <c r="N47" s="26" t="s">
        <v>64</v>
      </c>
    </row>
    <row r="48" spans="1:14" x14ac:dyDescent="0.25">
      <c r="A48" s="23"/>
      <c r="L48" s="3"/>
    </row>
    <row r="49" spans="1:14" x14ac:dyDescent="0.25">
      <c r="A49" s="23" t="s">
        <v>44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2946.0410000000002</v>
      </c>
      <c r="I49" s="3">
        <v>0</v>
      </c>
      <c r="L49" s="3">
        <v>102.5222268</v>
      </c>
      <c r="N49" s="26" t="s">
        <v>81</v>
      </c>
    </row>
    <row r="50" spans="1:14" x14ac:dyDescent="0.25">
      <c r="A50" s="23" t="s">
        <v>45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1095</v>
      </c>
      <c r="I50" s="3">
        <v>0</v>
      </c>
      <c r="L50" s="3">
        <v>38.106000000000002</v>
      </c>
      <c r="N50" s="26" t="s">
        <v>82</v>
      </c>
    </row>
    <row r="51" spans="1:14" x14ac:dyDescent="0.25">
      <c r="A51" s="23" t="s">
        <v>46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1019</v>
      </c>
      <c r="I51" s="3">
        <v>0</v>
      </c>
      <c r="L51" s="3">
        <v>35.461200000000005</v>
      </c>
      <c r="N51" s="26" t="s">
        <v>83</v>
      </c>
    </row>
    <row r="52" spans="1:14" x14ac:dyDescent="0.25">
      <c r="A52" s="23" t="s">
        <v>47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1310</v>
      </c>
      <c r="I52" s="3">
        <v>0</v>
      </c>
      <c r="L52" s="3">
        <v>45.588000000000008</v>
      </c>
      <c r="N52" s="26" t="s">
        <v>84</v>
      </c>
    </row>
    <row r="53" spans="1:14" x14ac:dyDescent="0.25">
      <c r="A53" s="23"/>
      <c r="L53" s="3"/>
    </row>
    <row r="54" spans="1:14" x14ac:dyDescent="0.25">
      <c r="A54" s="23" t="s">
        <v>48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1087</v>
      </c>
      <c r="I54" s="3">
        <v>0</v>
      </c>
      <c r="L54" s="3">
        <v>37.827599999999997</v>
      </c>
      <c r="N54" s="26" t="s">
        <v>85</v>
      </c>
    </row>
    <row r="55" spans="1:14" x14ac:dyDescent="0.25">
      <c r="A55" s="23" t="s">
        <v>49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322</v>
      </c>
      <c r="I55" s="3">
        <v>0</v>
      </c>
      <c r="L55" s="3">
        <v>11.2056</v>
      </c>
      <c r="N55" s="26" t="s">
        <v>86</v>
      </c>
    </row>
    <row r="56" spans="1:14" x14ac:dyDescent="0.25">
      <c r="A56" s="23" t="s">
        <v>50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804</v>
      </c>
      <c r="I56" s="3">
        <v>0</v>
      </c>
      <c r="L56" s="3">
        <v>27.979199999999999</v>
      </c>
      <c r="N56" s="26" t="s">
        <v>87</v>
      </c>
    </row>
    <row r="57" spans="1:14" x14ac:dyDescent="0.25">
      <c r="A57" s="23" t="s">
        <v>51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1212</v>
      </c>
      <c r="I57" s="3">
        <v>0</v>
      </c>
      <c r="L57" s="3">
        <v>42.177599999999998</v>
      </c>
      <c r="N57" s="26" t="s">
        <v>88</v>
      </c>
    </row>
    <row r="58" spans="1:14" x14ac:dyDescent="0.25">
      <c r="A58" s="23"/>
      <c r="L58" s="3"/>
    </row>
    <row r="59" spans="1:14" x14ac:dyDescent="0.25">
      <c r="A59" s="23" t="s">
        <v>52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1373</v>
      </c>
      <c r="I59" s="3">
        <v>0</v>
      </c>
      <c r="L59" s="3">
        <v>47.780400000000007</v>
      </c>
      <c r="N59" s="26" t="s">
        <v>89</v>
      </c>
    </row>
    <row r="60" spans="1:14" x14ac:dyDescent="0.25">
      <c r="A60" s="23" t="s">
        <v>53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474</v>
      </c>
      <c r="I60" s="3">
        <v>0</v>
      </c>
      <c r="L60" s="3">
        <v>16.495200000000001</v>
      </c>
      <c r="N60" s="26" t="s">
        <v>90</v>
      </c>
    </row>
    <row r="61" spans="1:14" x14ac:dyDescent="0.25">
      <c r="A61" s="23" t="s">
        <v>54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671</v>
      </c>
      <c r="I61" s="3">
        <v>0</v>
      </c>
      <c r="L61" s="3">
        <v>23.350800000000003</v>
      </c>
      <c r="N61" s="26" t="s">
        <v>91</v>
      </c>
    </row>
    <row r="62" spans="1:14" x14ac:dyDescent="0.25">
      <c r="A62" s="23" t="s">
        <v>55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909</v>
      </c>
      <c r="I62" s="3">
        <v>0</v>
      </c>
      <c r="L62" s="3">
        <v>31.633200000000002</v>
      </c>
      <c r="N62" s="26" t="s">
        <v>92</v>
      </c>
    </row>
    <row r="63" spans="1:14" x14ac:dyDescent="0.25">
      <c r="A63" s="23"/>
      <c r="L63" s="3"/>
    </row>
    <row r="64" spans="1:14" x14ac:dyDescent="0.25">
      <c r="A64" s="23" t="s">
        <v>56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1119</v>
      </c>
      <c r="I64" s="3">
        <v>0</v>
      </c>
      <c r="L64" s="3">
        <v>38.941200000000002</v>
      </c>
      <c r="N64" s="26" t="s">
        <v>93</v>
      </c>
    </row>
    <row r="65" spans="1:14" x14ac:dyDescent="0.25">
      <c r="A65" s="23" t="s">
        <v>57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290</v>
      </c>
      <c r="I65" s="3">
        <v>0</v>
      </c>
      <c r="L65" s="3">
        <v>10.092000000000001</v>
      </c>
      <c r="N65" s="26" t="s">
        <v>94</v>
      </c>
    </row>
    <row r="66" spans="1:14" x14ac:dyDescent="0.25">
      <c r="A66" s="23" t="s">
        <v>58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942</v>
      </c>
      <c r="I66" s="3">
        <v>0</v>
      </c>
      <c r="L66" s="3">
        <v>32.781600000000005</v>
      </c>
      <c r="N66" s="26" t="s">
        <v>95</v>
      </c>
    </row>
    <row r="67" spans="1:14" x14ac:dyDescent="0.25">
      <c r="A67" s="23" t="s">
        <v>96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789</v>
      </c>
      <c r="I67" s="3">
        <v>0</v>
      </c>
      <c r="L67" s="3">
        <v>27.4572</v>
      </c>
      <c r="N67" s="26" t="s">
        <v>97</v>
      </c>
    </row>
    <row r="68" spans="1:14" x14ac:dyDescent="0.25">
      <c r="A68" s="23"/>
      <c r="L68" s="3"/>
      <c r="N68" s="26"/>
    </row>
    <row r="69" spans="1:14" x14ac:dyDescent="0.25">
      <c r="A69" s="32" t="s">
        <v>98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560</v>
      </c>
      <c r="I69" s="3">
        <v>0</v>
      </c>
      <c r="L69" s="3">
        <v>19.488</v>
      </c>
      <c r="N69" s="26" t="s">
        <v>99</v>
      </c>
    </row>
    <row r="70" spans="1:14" x14ac:dyDescent="0.25">
      <c r="A70" s="32" t="s">
        <v>114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126</v>
      </c>
      <c r="I70" s="3">
        <v>0</v>
      </c>
      <c r="J70" s="3"/>
      <c r="K70" s="3"/>
      <c r="L70" s="3">
        <v>4.3848000000000003</v>
      </c>
      <c r="N70" s="26" t="s">
        <v>126</v>
      </c>
    </row>
    <row r="71" spans="1:14" x14ac:dyDescent="0.25">
      <c r="A71" s="32" t="s">
        <v>127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470</v>
      </c>
      <c r="I71" s="3">
        <v>0</v>
      </c>
      <c r="J71" s="3"/>
      <c r="K71" s="3"/>
      <c r="L71" s="3">
        <v>16.356000000000002</v>
      </c>
      <c r="N71" s="26" t="s">
        <v>128</v>
      </c>
    </row>
    <row r="72" spans="1:14" x14ac:dyDescent="0.25">
      <c r="A72" s="32" t="s">
        <v>132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398</v>
      </c>
      <c r="I72" s="3">
        <v>0</v>
      </c>
      <c r="J72" s="3"/>
      <c r="K72" s="3"/>
      <c r="L72" s="3">
        <v>13.8504</v>
      </c>
      <c r="N72" s="26" t="s">
        <v>133</v>
      </c>
    </row>
    <row r="73" spans="1:14" x14ac:dyDescent="0.25">
      <c r="A73" s="32"/>
      <c r="J73" s="3"/>
      <c r="K73" s="3"/>
      <c r="L73" s="3"/>
      <c r="N73" s="26"/>
    </row>
    <row r="74" spans="1:14" x14ac:dyDescent="0.25">
      <c r="A74" s="32" t="s">
        <v>134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440</v>
      </c>
      <c r="I74" s="3">
        <v>0</v>
      </c>
      <c r="J74" s="3"/>
      <c r="K74" s="3"/>
      <c r="L74" s="3">
        <v>15.312000000000001</v>
      </c>
      <c r="N74" s="26" t="s">
        <v>135</v>
      </c>
    </row>
    <row r="75" spans="1:14" x14ac:dyDescent="0.25">
      <c r="A75" s="32" t="s">
        <v>139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85</v>
      </c>
      <c r="I75" s="3">
        <v>0</v>
      </c>
      <c r="J75" s="3"/>
      <c r="K75" s="3"/>
      <c r="L75" s="3">
        <v>2.9580000000000002</v>
      </c>
      <c r="N75" s="26" t="s">
        <v>140</v>
      </c>
    </row>
    <row r="76" spans="1:14" x14ac:dyDescent="0.25">
      <c r="A76" s="32" t="s">
        <v>141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759</v>
      </c>
      <c r="I76" s="3">
        <v>0</v>
      </c>
      <c r="J76" s="3"/>
      <c r="K76" s="3"/>
      <c r="L76" s="3">
        <v>26.4132</v>
      </c>
      <c r="N76" s="26" t="s">
        <v>142</v>
      </c>
    </row>
    <row r="77" spans="1:14" x14ac:dyDescent="0.25">
      <c r="A77" s="32" t="s">
        <v>151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142</v>
      </c>
      <c r="I77" s="3">
        <v>0</v>
      </c>
      <c r="J77" s="3"/>
      <c r="K77" s="3"/>
      <c r="L77" s="3">
        <v>4.9416000000000011</v>
      </c>
      <c r="N77" s="26" t="s">
        <v>152</v>
      </c>
    </row>
    <row r="78" spans="1:14" x14ac:dyDescent="0.25">
      <c r="A78" s="32"/>
      <c r="J78" s="3"/>
      <c r="K78" s="3"/>
      <c r="L78" s="3"/>
      <c r="N78" s="26"/>
    </row>
    <row r="79" spans="1:14" x14ac:dyDescent="0.25">
      <c r="A79" s="32" t="s">
        <v>156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161</v>
      </c>
      <c r="I79" s="3">
        <v>0</v>
      </c>
      <c r="J79" s="3"/>
      <c r="K79" s="3"/>
      <c r="L79" s="3">
        <v>5.6028000000000002</v>
      </c>
      <c r="N79" s="26" t="s">
        <v>157</v>
      </c>
    </row>
    <row r="80" spans="1:14" x14ac:dyDescent="0.25">
      <c r="A80" s="32" t="s">
        <v>159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64</v>
      </c>
      <c r="I80" s="3">
        <v>0</v>
      </c>
      <c r="J80" s="3"/>
      <c r="K80" s="3"/>
      <c r="L80" s="3">
        <v>2.2272000000000003</v>
      </c>
      <c r="N80" s="26" t="s">
        <v>160</v>
      </c>
    </row>
    <row r="81" spans="1:14" x14ac:dyDescent="0.25">
      <c r="A81" s="32" t="s">
        <v>161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313</v>
      </c>
      <c r="I81" s="3">
        <v>0</v>
      </c>
      <c r="J81" s="3"/>
      <c r="K81" s="3"/>
      <c r="L81" s="3">
        <v>10.892399999999999</v>
      </c>
      <c r="N81" s="26" t="s">
        <v>162</v>
      </c>
    </row>
    <row r="82" spans="1:14" x14ac:dyDescent="0.25">
      <c r="A82" s="32" t="s">
        <v>163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139</v>
      </c>
      <c r="I82" s="3">
        <v>0</v>
      </c>
      <c r="J82" s="3"/>
      <c r="K82" s="3"/>
      <c r="L82" s="3">
        <v>4.8372000000000011</v>
      </c>
      <c r="N82" s="26" t="s">
        <v>164</v>
      </c>
    </row>
    <row r="83" spans="1:14" x14ac:dyDescent="0.25">
      <c r="A83" s="32"/>
      <c r="J83" s="3"/>
      <c r="K83" s="3"/>
      <c r="L83" s="3"/>
      <c r="N83" s="26"/>
    </row>
    <row r="84" spans="1:14" x14ac:dyDescent="0.25">
      <c r="A84" s="32" t="s">
        <v>165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150</v>
      </c>
      <c r="I84" s="3">
        <v>0</v>
      </c>
      <c r="J84" s="3"/>
      <c r="K84" s="3"/>
      <c r="L84" s="3">
        <v>5.2200000000000006</v>
      </c>
      <c r="M84" s="3"/>
      <c r="N84" s="26" t="s">
        <v>166</v>
      </c>
    </row>
    <row r="85" spans="1:14" x14ac:dyDescent="0.25">
      <c r="A85" s="32" t="s">
        <v>167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68</v>
      </c>
      <c r="I85" s="3">
        <v>0</v>
      </c>
      <c r="J85" s="3"/>
      <c r="K85" s="3"/>
      <c r="L85" s="3">
        <v>2.3664000000000001</v>
      </c>
      <c r="M85" s="3"/>
      <c r="N85" s="26" t="s">
        <v>168</v>
      </c>
    </row>
    <row r="86" spans="1:14" x14ac:dyDescent="0.25">
      <c r="A86" s="32" t="s">
        <v>169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504</v>
      </c>
      <c r="I86" s="3">
        <v>0</v>
      </c>
      <c r="J86" s="3"/>
      <c r="K86" s="3"/>
      <c r="L86" s="3">
        <v>17.539200000000001</v>
      </c>
      <c r="M86" s="3"/>
      <c r="N86" s="26" t="s">
        <v>170</v>
      </c>
    </row>
    <row r="87" spans="1:14" x14ac:dyDescent="0.25">
      <c r="A87" s="32" t="s">
        <v>171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121</v>
      </c>
      <c r="I87" s="3">
        <v>0</v>
      </c>
      <c r="J87" s="3"/>
      <c r="L87" s="3">
        <v>4.2108000000000008</v>
      </c>
      <c r="M87" s="3"/>
      <c r="N87" s="26" t="s">
        <v>172</v>
      </c>
    </row>
    <row r="88" spans="1:14" x14ac:dyDescent="0.25">
      <c r="A88" s="32"/>
      <c r="J88" s="3"/>
      <c r="K88" s="3"/>
      <c r="L88" s="3"/>
      <c r="M88" s="26"/>
    </row>
    <row r="89" spans="1:14" x14ac:dyDescent="0.25">
      <c r="A89" s="32" t="s">
        <v>173</v>
      </c>
      <c r="C89" s="3">
        <f>SUM(C300:C302)</f>
        <v>0</v>
      </c>
      <c r="D89" s="3">
        <f t="shared" ref="D89:H89" si="45">SUM(D300:D302)</f>
        <v>0</v>
      </c>
      <c r="E89" s="3">
        <f t="shared" si="45"/>
        <v>0</v>
      </c>
      <c r="F89" s="3">
        <f t="shared" si="45"/>
        <v>0</v>
      </c>
      <c r="G89" s="3">
        <f t="shared" si="45"/>
        <v>0</v>
      </c>
      <c r="H89" s="3">
        <f t="shared" si="45"/>
        <v>123</v>
      </c>
      <c r="I89" s="3">
        <f>I302</f>
        <v>0</v>
      </c>
      <c r="J89" s="3"/>
      <c r="K89" s="3"/>
      <c r="L89" s="3">
        <f>SUM(L300:L302)</f>
        <v>4.2804000000000002</v>
      </c>
      <c r="N89" s="26" t="s">
        <v>174</v>
      </c>
    </row>
    <row r="90" spans="1:14" x14ac:dyDescent="0.25">
      <c r="A90" s="32" t="s">
        <v>175</v>
      </c>
      <c r="C90" s="3">
        <f>SUM(C303:C305)</f>
        <v>0</v>
      </c>
      <c r="D90" s="3">
        <f t="shared" ref="D90:H90" si="46">SUM(D303:D305)</f>
        <v>0</v>
      </c>
      <c r="E90" s="3">
        <f t="shared" si="46"/>
        <v>0</v>
      </c>
      <c r="F90" s="3">
        <f t="shared" si="46"/>
        <v>0</v>
      </c>
      <c r="G90" s="3">
        <f t="shared" si="46"/>
        <v>0</v>
      </c>
      <c r="H90" s="3">
        <f t="shared" si="46"/>
        <v>21</v>
      </c>
      <c r="I90" s="3">
        <f>I305</f>
        <v>0</v>
      </c>
      <c r="J90" s="3"/>
      <c r="L90" s="3">
        <f t="shared" ref="L90" si="47">SUM(L303:L305)</f>
        <v>0.73080000000000001</v>
      </c>
      <c r="M90" s="3"/>
      <c r="N90" s="26" t="s">
        <v>176</v>
      </c>
    </row>
    <row r="91" spans="1:14" x14ac:dyDescent="0.25">
      <c r="A91" s="32" t="s">
        <v>177</v>
      </c>
      <c r="C91" s="3">
        <f>SUM(C306:C308)</f>
        <v>0</v>
      </c>
      <c r="D91" s="3">
        <f t="shared" ref="D91:H91" si="48">SUM(D306:D308)</f>
        <v>0</v>
      </c>
      <c r="E91" s="3">
        <f t="shared" si="48"/>
        <v>0</v>
      </c>
      <c r="F91" s="3">
        <f t="shared" si="48"/>
        <v>0</v>
      </c>
      <c r="G91" s="3">
        <f t="shared" si="48"/>
        <v>0</v>
      </c>
      <c r="H91" s="3">
        <f t="shared" si="48"/>
        <v>50</v>
      </c>
      <c r="I91" s="3">
        <f>I308</f>
        <v>0</v>
      </c>
      <c r="J91" s="3"/>
      <c r="L91" s="3">
        <f>SUM(L306:L308)</f>
        <v>1.7400000000000002</v>
      </c>
      <c r="M91" s="3"/>
      <c r="N91" s="26" t="s">
        <v>178</v>
      </c>
    </row>
    <row r="92" spans="1:14" x14ac:dyDescent="0.25">
      <c r="A92" s="32" t="s">
        <v>179</v>
      </c>
      <c r="C92" s="3">
        <f>SUM(C309:C311)</f>
        <v>0</v>
      </c>
      <c r="D92" s="3">
        <f t="shared" ref="D92:H92" si="49">SUM(D309:D311)</f>
        <v>0</v>
      </c>
      <c r="E92" s="3">
        <f t="shared" si="49"/>
        <v>0</v>
      </c>
      <c r="F92" s="3">
        <f t="shared" si="49"/>
        <v>0</v>
      </c>
      <c r="G92" s="3">
        <f t="shared" si="49"/>
        <v>0</v>
      </c>
      <c r="H92" s="3">
        <f t="shared" si="49"/>
        <v>114</v>
      </c>
      <c r="I92" s="3">
        <f>I311</f>
        <v>0</v>
      </c>
      <c r="J92" s="3"/>
      <c r="L92" s="3">
        <f t="shared" ref="L92" si="50">SUM(L309:L311)</f>
        <v>3.9672000000000001</v>
      </c>
      <c r="M92" s="3"/>
      <c r="N92" s="26" t="s">
        <v>180</v>
      </c>
    </row>
    <row r="93" spans="1:14" x14ac:dyDescent="0.25">
      <c r="A93" s="32"/>
      <c r="J93" s="3"/>
      <c r="L93" s="3"/>
      <c r="M93" s="3"/>
      <c r="N93" s="26"/>
    </row>
    <row r="94" spans="1:14" s="57" customFormat="1" x14ac:dyDescent="0.25">
      <c r="A94" s="32" t="s">
        <v>181</v>
      </c>
      <c r="C94" s="3">
        <f>SUM(C313:C315)</f>
        <v>0</v>
      </c>
      <c r="D94" s="3">
        <f t="shared" ref="D94:G94" si="51">SUM(D313:D315)</f>
        <v>0</v>
      </c>
      <c r="E94" s="3">
        <f t="shared" si="51"/>
        <v>0</v>
      </c>
      <c r="F94" s="3">
        <f t="shared" si="51"/>
        <v>0</v>
      </c>
      <c r="G94" s="3">
        <f t="shared" si="51"/>
        <v>0</v>
      </c>
      <c r="H94" s="3">
        <f>SUM(H313:H315)</f>
        <v>92</v>
      </c>
      <c r="I94" s="3">
        <f>I315</f>
        <v>0</v>
      </c>
      <c r="J94" s="65"/>
      <c r="L94" s="3">
        <f>SUM(L313:L315)</f>
        <v>3.2016000000000004</v>
      </c>
      <c r="M94" s="65"/>
      <c r="N94" s="26" t="s">
        <v>185</v>
      </c>
    </row>
    <row r="95" spans="1:14" s="57" customFormat="1" x14ac:dyDescent="0.25">
      <c r="A95" s="32" t="s">
        <v>182</v>
      </c>
      <c r="C95" s="3">
        <f>SUM(C316:C318)</f>
        <v>0</v>
      </c>
      <c r="D95" s="3">
        <f t="shared" ref="D95:H95" si="52">SUM(D316:D318)</f>
        <v>0</v>
      </c>
      <c r="E95" s="3">
        <f t="shared" si="52"/>
        <v>0</v>
      </c>
      <c r="F95" s="3">
        <f t="shared" si="52"/>
        <v>0</v>
      </c>
      <c r="G95" s="3">
        <f t="shared" si="52"/>
        <v>0</v>
      </c>
      <c r="H95" s="3">
        <f t="shared" si="52"/>
        <v>57</v>
      </c>
      <c r="I95" s="3">
        <f>I318</f>
        <v>0</v>
      </c>
      <c r="J95" s="65"/>
      <c r="L95" s="3">
        <f t="shared" ref="L95" si="53">SUM(L316:L318)</f>
        <v>1.9836</v>
      </c>
      <c r="M95" s="65"/>
      <c r="N95" s="26" t="s">
        <v>186</v>
      </c>
    </row>
    <row r="96" spans="1:14" s="57" customFormat="1" x14ac:dyDescent="0.25">
      <c r="A96" s="32" t="s">
        <v>183</v>
      </c>
      <c r="C96" s="3">
        <f>SUM(C319:C321)</f>
        <v>0</v>
      </c>
      <c r="D96" s="3">
        <f t="shared" ref="D96:H96" si="54">SUM(D319:D321)</f>
        <v>0</v>
      </c>
      <c r="E96" s="3">
        <f t="shared" si="54"/>
        <v>0</v>
      </c>
      <c r="F96" s="3">
        <f t="shared" si="54"/>
        <v>0</v>
      </c>
      <c r="G96" s="3">
        <f t="shared" si="54"/>
        <v>0</v>
      </c>
      <c r="H96" s="3">
        <f t="shared" si="54"/>
        <v>667</v>
      </c>
      <c r="I96" s="3">
        <f>I321</f>
        <v>0</v>
      </c>
      <c r="J96" s="65"/>
      <c r="L96" s="3">
        <f>SUM(L319:L321)</f>
        <v>23.211599999999997</v>
      </c>
      <c r="M96" s="65"/>
      <c r="N96" s="26" t="s">
        <v>187</v>
      </c>
    </row>
    <row r="97" spans="1:14" s="57" customFormat="1" x14ac:dyDescent="0.25">
      <c r="A97" s="32" t="s">
        <v>184</v>
      </c>
      <c r="C97" s="3">
        <f>SUM(C322:C324)</f>
        <v>0</v>
      </c>
      <c r="D97" s="3">
        <f t="shared" ref="D97:H97" si="55">SUM(D322:D324)</f>
        <v>0</v>
      </c>
      <c r="E97" s="3">
        <f t="shared" si="55"/>
        <v>0</v>
      </c>
      <c r="F97" s="3">
        <f t="shared" si="55"/>
        <v>0</v>
      </c>
      <c r="G97" s="3">
        <f t="shared" si="55"/>
        <v>0</v>
      </c>
      <c r="H97" s="3">
        <f t="shared" si="55"/>
        <v>94</v>
      </c>
      <c r="I97" s="3">
        <f>I324</f>
        <v>0</v>
      </c>
      <c r="J97" s="65"/>
      <c r="L97" s="3">
        <f t="shared" ref="L97" si="56">SUM(L322:L324)</f>
        <v>3.2712000000000003</v>
      </c>
      <c r="M97" s="65"/>
      <c r="N97" s="26" t="s">
        <v>188</v>
      </c>
    </row>
    <row r="98" spans="1:14" s="57" customFormat="1" x14ac:dyDescent="0.25">
      <c r="A98" s="32"/>
      <c r="C98" s="3"/>
      <c r="D98" s="3"/>
      <c r="E98" s="3"/>
      <c r="F98" s="3"/>
      <c r="G98" s="3"/>
      <c r="H98" s="3"/>
      <c r="I98" s="3"/>
      <c r="J98" s="65"/>
      <c r="L98" s="3"/>
      <c r="M98" s="65"/>
      <c r="N98" s="26"/>
    </row>
    <row r="99" spans="1:14" s="57" customFormat="1" x14ac:dyDescent="0.25">
      <c r="A99" s="32" t="s">
        <v>193</v>
      </c>
      <c r="C99" s="3">
        <f t="shared" ref="C99:G99" si="57">SUM(C326:C328)</f>
        <v>0</v>
      </c>
      <c r="D99" s="3">
        <f t="shared" si="57"/>
        <v>0</v>
      </c>
      <c r="E99" s="3">
        <f t="shared" si="57"/>
        <v>0</v>
      </c>
      <c r="F99" s="3">
        <f t="shared" si="57"/>
        <v>0</v>
      </c>
      <c r="G99" s="3">
        <f t="shared" si="57"/>
        <v>0</v>
      </c>
      <c r="H99" s="3">
        <f>SUM(H326:H328)</f>
        <v>62</v>
      </c>
      <c r="I99" s="3">
        <f>I328</f>
        <v>0</v>
      </c>
      <c r="J99" s="65"/>
      <c r="L99" s="3">
        <f>SUM(L326:L328)</f>
        <v>2.1576</v>
      </c>
      <c r="M99" s="65"/>
      <c r="N99" s="26" t="s">
        <v>189</v>
      </c>
    </row>
    <row r="100" spans="1:14" s="57" customFormat="1" x14ac:dyDescent="0.25">
      <c r="A100" s="32" t="s">
        <v>194</v>
      </c>
      <c r="C100" s="3">
        <f>SUM(C329:C331)</f>
        <v>0</v>
      </c>
      <c r="D100" s="3">
        <f t="shared" ref="D100:H100" si="58">SUM(D329:D331)</f>
        <v>0</v>
      </c>
      <c r="E100" s="3">
        <f t="shared" si="58"/>
        <v>0</v>
      </c>
      <c r="F100" s="3">
        <f t="shared" si="58"/>
        <v>0</v>
      </c>
      <c r="G100" s="3">
        <f t="shared" si="58"/>
        <v>0</v>
      </c>
      <c r="H100" s="3">
        <f t="shared" si="58"/>
        <v>149</v>
      </c>
      <c r="I100" s="3">
        <f>I331</f>
        <v>0</v>
      </c>
      <c r="J100" s="65"/>
      <c r="L100" s="3">
        <f>SUM(L329:L331)</f>
        <v>5.1852</v>
      </c>
      <c r="M100" s="65"/>
      <c r="N100" s="26" t="s">
        <v>190</v>
      </c>
    </row>
    <row r="101" spans="1:14" s="57" customFormat="1" x14ac:dyDescent="0.25">
      <c r="A101" s="32" t="s">
        <v>195</v>
      </c>
      <c r="C101" s="3">
        <f>SUM(C332:C334)</f>
        <v>0</v>
      </c>
      <c r="D101" s="3">
        <f t="shared" ref="D101:L101" si="59">SUM(D332:D334)</f>
        <v>0</v>
      </c>
      <c r="E101" s="3">
        <f t="shared" si="59"/>
        <v>0</v>
      </c>
      <c r="F101" s="3">
        <f t="shared" si="59"/>
        <v>0</v>
      </c>
      <c r="G101" s="3">
        <f t="shared" si="59"/>
        <v>0</v>
      </c>
      <c r="H101" s="3">
        <f t="shared" si="59"/>
        <v>357</v>
      </c>
      <c r="I101" s="3">
        <f>I334</f>
        <v>0</v>
      </c>
      <c r="J101" s="3"/>
      <c r="K101" s="3"/>
      <c r="L101" s="3">
        <f t="shared" si="59"/>
        <v>12.423600000000002</v>
      </c>
      <c r="M101" s="65"/>
      <c r="N101" s="26" t="s">
        <v>191</v>
      </c>
    </row>
    <row r="102" spans="1:14" s="57" customFormat="1" x14ac:dyDescent="0.25">
      <c r="A102" s="32" t="s">
        <v>196</v>
      </c>
      <c r="C102" s="3">
        <f>SUM(C335:C337)</f>
        <v>0</v>
      </c>
      <c r="D102" s="3">
        <f t="shared" ref="D102:L102" si="60">SUM(D335:D337)</f>
        <v>0</v>
      </c>
      <c r="E102" s="3">
        <f t="shared" si="60"/>
        <v>0</v>
      </c>
      <c r="F102" s="3">
        <f t="shared" si="60"/>
        <v>0</v>
      </c>
      <c r="G102" s="3">
        <f t="shared" si="60"/>
        <v>0</v>
      </c>
      <c r="H102" s="3">
        <f t="shared" si="60"/>
        <v>1</v>
      </c>
      <c r="I102" s="3">
        <f>I337</f>
        <v>0</v>
      </c>
      <c r="J102" s="3"/>
      <c r="K102" s="3"/>
      <c r="L102" s="3">
        <f t="shared" si="60"/>
        <v>3.4800000000000005E-2</v>
      </c>
      <c r="M102" s="65"/>
      <c r="N102" s="26" t="s">
        <v>192</v>
      </c>
    </row>
    <row r="103" spans="1:14" s="57" customFormat="1" x14ac:dyDescent="0.25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65"/>
      <c r="N103" s="26"/>
    </row>
    <row r="104" spans="1:14" s="57" customFormat="1" x14ac:dyDescent="0.25">
      <c r="A104" s="32" t="s">
        <v>198</v>
      </c>
      <c r="C104" s="3">
        <f>SUM(C339:C341)</f>
        <v>0</v>
      </c>
      <c r="D104" s="3">
        <f t="shared" ref="D104:H104" si="61">SUM(D339:D341)</f>
        <v>0</v>
      </c>
      <c r="E104" s="3">
        <f t="shared" si="61"/>
        <v>0</v>
      </c>
      <c r="F104" s="3">
        <f t="shared" si="61"/>
        <v>0</v>
      </c>
      <c r="G104" s="3">
        <f t="shared" si="61"/>
        <v>0</v>
      </c>
      <c r="H104" s="3">
        <f t="shared" si="61"/>
        <v>9</v>
      </c>
      <c r="I104" s="3">
        <f>I341</f>
        <v>0</v>
      </c>
      <c r="J104" s="3"/>
      <c r="K104" s="3"/>
      <c r="L104" s="3">
        <f>SUM(L339:L341)</f>
        <v>0.31319999999999998</v>
      </c>
      <c r="M104" s="65"/>
      <c r="N104" s="26" t="s">
        <v>202</v>
      </c>
    </row>
    <row r="105" spans="1:14" s="57" customFormat="1" x14ac:dyDescent="0.25">
      <c r="A105" s="32" t="s">
        <v>199</v>
      </c>
      <c r="C105" s="3">
        <f t="shared" ref="C105:H105" si="62">SUM(C342:C344)</f>
        <v>0</v>
      </c>
      <c r="D105" s="3">
        <f t="shared" si="62"/>
        <v>0</v>
      </c>
      <c r="E105" s="3">
        <f t="shared" si="62"/>
        <v>0</v>
      </c>
      <c r="F105" s="3">
        <f t="shared" si="62"/>
        <v>0</v>
      </c>
      <c r="G105" s="3">
        <f t="shared" si="62"/>
        <v>0</v>
      </c>
      <c r="H105" s="3">
        <f t="shared" si="62"/>
        <v>58</v>
      </c>
      <c r="I105" s="3">
        <f>I344</f>
        <v>0</v>
      </c>
      <c r="J105" s="3"/>
      <c r="K105" s="3"/>
      <c r="L105" s="3">
        <f>SUM(L342:L344)</f>
        <v>2.0184000000000002</v>
      </c>
      <c r="M105" s="65"/>
      <c r="N105" s="26" t="s">
        <v>203</v>
      </c>
    </row>
    <row r="106" spans="1:14" s="57" customFormat="1" x14ac:dyDescent="0.25">
      <c r="A106" s="32" t="s">
        <v>200</v>
      </c>
      <c r="C106" s="3">
        <f>SUM(C345:C347)</f>
        <v>0</v>
      </c>
      <c r="D106" s="3">
        <f t="shared" ref="D106:L106" si="63">SUM(D345:D347)</f>
        <v>0</v>
      </c>
      <c r="E106" s="3">
        <f t="shared" si="63"/>
        <v>0</v>
      </c>
      <c r="F106" s="3">
        <f t="shared" si="63"/>
        <v>0</v>
      </c>
      <c r="G106" s="3">
        <f t="shared" si="63"/>
        <v>0</v>
      </c>
      <c r="H106" s="3">
        <f t="shared" si="63"/>
        <v>503</v>
      </c>
      <c r="I106" s="3">
        <f>I347</f>
        <v>0</v>
      </c>
      <c r="J106" s="3"/>
      <c r="K106" s="3"/>
      <c r="L106" s="3">
        <f t="shared" si="63"/>
        <v>17.5044</v>
      </c>
      <c r="M106" s="65"/>
      <c r="N106" s="26" t="s">
        <v>204</v>
      </c>
    </row>
    <row r="107" spans="1:14" s="57" customFormat="1" x14ac:dyDescent="0.25">
      <c r="A107" s="32" t="s">
        <v>201</v>
      </c>
      <c r="C107" s="3">
        <f t="shared" ref="C107:H107" si="64">SUM(C348:C350)</f>
        <v>0</v>
      </c>
      <c r="D107" s="3">
        <f t="shared" si="64"/>
        <v>0</v>
      </c>
      <c r="E107" s="3">
        <f t="shared" si="64"/>
        <v>0</v>
      </c>
      <c r="F107" s="3">
        <f t="shared" si="64"/>
        <v>0</v>
      </c>
      <c r="G107" s="3">
        <f t="shared" si="64"/>
        <v>0</v>
      </c>
      <c r="H107" s="3">
        <f t="shared" si="64"/>
        <v>27</v>
      </c>
      <c r="I107" s="3">
        <f>I350</f>
        <v>0</v>
      </c>
      <c r="J107" s="3"/>
      <c r="K107" s="3"/>
      <c r="L107" s="3">
        <f>SUM(L348:L350)</f>
        <v>0.93960000000000021</v>
      </c>
      <c r="M107" s="65"/>
      <c r="N107" s="26" t="s">
        <v>205</v>
      </c>
    </row>
    <row r="108" spans="1:14" s="57" customFormat="1" x14ac:dyDescent="0.25">
      <c r="A108" s="32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65"/>
      <c r="N108" s="26"/>
    </row>
    <row r="109" spans="1:14" s="57" customFormat="1" x14ac:dyDescent="0.25">
      <c r="A109" s="32" t="s">
        <v>206</v>
      </c>
      <c r="C109" s="3">
        <f t="shared" ref="C109:H109" si="65">SUM(C352:C354)</f>
        <v>0</v>
      </c>
      <c r="D109" s="3">
        <f t="shared" si="65"/>
        <v>0</v>
      </c>
      <c r="E109" s="3">
        <f t="shared" si="65"/>
        <v>0</v>
      </c>
      <c r="F109" s="3">
        <f t="shared" si="65"/>
        <v>0</v>
      </c>
      <c r="G109" s="3">
        <f t="shared" si="65"/>
        <v>0</v>
      </c>
      <c r="H109" s="3">
        <f t="shared" si="65"/>
        <v>34</v>
      </c>
      <c r="I109" s="3">
        <f>SUM(I354)</f>
        <v>0</v>
      </c>
      <c r="J109" s="3"/>
      <c r="L109" s="3">
        <f>SUM(L352:L354)</f>
        <v>1.1832</v>
      </c>
      <c r="M109" s="65"/>
      <c r="N109" s="26" t="s">
        <v>210</v>
      </c>
    </row>
    <row r="110" spans="1:14" s="57" customFormat="1" x14ac:dyDescent="0.25">
      <c r="A110" s="32" t="s">
        <v>207</v>
      </c>
      <c r="C110" s="3">
        <f>SUM(C355:C357)</f>
        <v>0</v>
      </c>
      <c r="D110" s="3">
        <f t="shared" ref="D110:L110" si="66">SUM(D355:D357)</f>
        <v>0</v>
      </c>
      <c r="E110" s="3">
        <f t="shared" si="66"/>
        <v>0</v>
      </c>
      <c r="F110" s="3">
        <f t="shared" si="66"/>
        <v>0</v>
      </c>
      <c r="G110" s="3">
        <f t="shared" si="66"/>
        <v>0</v>
      </c>
      <c r="H110" s="3">
        <f t="shared" si="66"/>
        <v>8</v>
      </c>
      <c r="I110" s="3">
        <f t="shared" si="66"/>
        <v>0</v>
      </c>
      <c r="J110" s="3"/>
      <c r="K110" s="3"/>
      <c r="L110" s="3">
        <f t="shared" si="66"/>
        <v>0.27840000000000004</v>
      </c>
      <c r="M110" s="65"/>
      <c r="N110" s="26" t="s">
        <v>211</v>
      </c>
    </row>
    <row r="111" spans="1:14" s="57" customFormat="1" x14ac:dyDescent="0.25">
      <c r="A111" s="32" t="s">
        <v>208</v>
      </c>
      <c r="C111" s="3">
        <f>SUM(C358:C360)</f>
        <v>0</v>
      </c>
      <c r="D111" s="3">
        <f t="shared" ref="D111:H111" si="67">SUM(D358:D360)</f>
        <v>0</v>
      </c>
      <c r="E111" s="3">
        <f t="shared" si="67"/>
        <v>0</v>
      </c>
      <c r="F111" s="3">
        <f t="shared" si="67"/>
        <v>0</v>
      </c>
      <c r="G111" s="3">
        <f t="shared" si="67"/>
        <v>0</v>
      </c>
      <c r="H111" s="3">
        <f t="shared" si="67"/>
        <v>364</v>
      </c>
      <c r="I111" s="3">
        <f>I360</f>
        <v>0</v>
      </c>
      <c r="J111" s="3"/>
      <c r="L111" s="3">
        <f t="shared" ref="L111" si="68">SUM(L358:L360)</f>
        <v>12.667199999999999</v>
      </c>
      <c r="M111" s="65"/>
      <c r="N111" s="26" t="s">
        <v>212</v>
      </c>
    </row>
    <row r="112" spans="1:14" s="57" customFormat="1" x14ac:dyDescent="0.25">
      <c r="A112" s="32" t="s">
        <v>209</v>
      </c>
      <c r="C112" s="3">
        <f>SUM(C361:C363)</f>
        <v>0</v>
      </c>
      <c r="D112" s="3">
        <f t="shared" ref="D112:H112" si="69">SUM(D361:D363)</f>
        <v>0</v>
      </c>
      <c r="E112" s="3">
        <f t="shared" si="69"/>
        <v>0</v>
      </c>
      <c r="F112" s="3">
        <f t="shared" si="69"/>
        <v>0</v>
      </c>
      <c r="G112" s="3">
        <f t="shared" si="69"/>
        <v>0</v>
      </c>
      <c r="H112" s="3">
        <f t="shared" si="69"/>
        <v>4512</v>
      </c>
      <c r="I112" s="3">
        <f>I363</f>
        <v>0</v>
      </c>
      <c r="J112" s="3"/>
      <c r="L112" s="3">
        <f t="shared" ref="L112" si="70">SUM(L361:L363)</f>
        <v>157.01759999999999</v>
      </c>
      <c r="M112" s="65"/>
      <c r="N112" s="26" t="s">
        <v>213</v>
      </c>
    </row>
    <row r="113" spans="1:14" s="57" customFormat="1" x14ac:dyDescent="0.25">
      <c r="A113" s="32"/>
      <c r="C113" s="3"/>
      <c r="D113" s="3"/>
      <c r="E113" s="3"/>
      <c r="F113" s="3"/>
      <c r="G113" s="3"/>
      <c r="H113" s="3"/>
      <c r="I113" s="3"/>
      <c r="J113" s="3"/>
      <c r="L113" s="3"/>
      <c r="M113" s="65"/>
      <c r="N113" s="26"/>
    </row>
    <row r="114" spans="1:14" s="57" customFormat="1" x14ac:dyDescent="0.25">
      <c r="A114" s="32" t="str">
        <f>'Olieforbrug, TJ'!A114</f>
        <v>1. kvartal 2019</v>
      </c>
      <c r="C114" s="3">
        <f>SUM(C365:C367)</f>
        <v>0</v>
      </c>
      <c r="D114" s="3">
        <f t="shared" ref="D114:H114" si="71">SUM(D365:D367)</f>
        <v>0</v>
      </c>
      <c r="E114" s="3">
        <f t="shared" si="71"/>
        <v>0</v>
      </c>
      <c r="F114" s="3">
        <f t="shared" si="71"/>
        <v>0</v>
      </c>
      <c r="G114" s="3">
        <f t="shared" si="71"/>
        <v>0</v>
      </c>
      <c r="H114" s="3">
        <f t="shared" si="71"/>
        <v>5178</v>
      </c>
      <c r="I114" s="3">
        <f>SUM(I367)</f>
        <v>0</v>
      </c>
      <c r="J114" s="3"/>
      <c r="L114" s="3">
        <f t="shared" ref="L114" si="72">SUM(L365:L367)</f>
        <v>180.19440000000003</v>
      </c>
      <c r="M114" s="65"/>
      <c r="N114" s="26" t="str">
        <f>'Olieforbrug, TJ'!M114</f>
        <v>1. Quarter 2019</v>
      </c>
    </row>
    <row r="115" spans="1:14" s="57" customFormat="1" x14ac:dyDescent="0.25">
      <c r="A115" s="32" t="str">
        <f>'Olieforbrug, TJ'!A115</f>
        <v>2. kvartal 2019</v>
      </c>
      <c r="C115" s="3">
        <f>SUM(C368:C370)</f>
        <v>0</v>
      </c>
      <c r="D115" s="3">
        <f t="shared" ref="D115:H115" si="73">SUM(D368:D370)</f>
        <v>0</v>
      </c>
      <c r="E115" s="3">
        <f t="shared" si="73"/>
        <v>0</v>
      </c>
      <c r="F115" s="3">
        <f t="shared" si="73"/>
        <v>0</v>
      </c>
      <c r="G115" s="3">
        <f t="shared" si="73"/>
        <v>0</v>
      </c>
      <c r="H115" s="3">
        <f t="shared" si="73"/>
        <v>0</v>
      </c>
      <c r="I115" s="3">
        <f>SUM(I370)</f>
        <v>0</v>
      </c>
      <c r="J115" s="3"/>
      <c r="L115" s="3">
        <f t="shared" ref="L115" si="74">SUM(L368:L370)</f>
        <v>0</v>
      </c>
      <c r="M115" s="65"/>
      <c r="N115" s="26" t="str">
        <f>'Olieforbrug, TJ'!M115</f>
        <v>2. Quarter 2019</v>
      </c>
    </row>
    <row r="116" spans="1:14" s="57" customFormat="1" x14ac:dyDescent="0.25">
      <c r="A116" s="32" t="str">
        <f>'Olieforbrug, TJ'!A116</f>
        <v>3. kvartal 2019</v>
      </c>
      <c r="C116" s="3">
        <f>SUM(C371:C373)</f>
        <v>0</v>
      </c>
      <c r="D116" s="3">
        <f>SUM(D371:D373)</f>
        <v>0</v>
      </c>
      <c r="E116" s="3">
        <f t="shared" ref="E116:H116" si="75">SUM(E371:E373)</f>
        <v>0</v>
      </c>
      <c r="F116" s="3">
        <f t="shared" si="75"/>
        <v>0</v>
      </c>
      <c r="G116" s="3">
        <f t="shared" si="75"/>
        <v>0</v>
      </c>
      <c r="H116" s="3">
        <f t="shared" si="75"/>
        <v>197</v>
      </c>
      <c r="I116" s="3">
        <f>SUM(I373)</f>
        <v>0</v>
      </c>
      <c r="J116" s="3"/>
      <c r="K116" s="3"/>
      <c r="L116" s="3">
        <f t="shared" ref="L116" si="76">SUM(L371:L373)</f>
        <v>6.8556000000000017</v>
      </c>
      <c r="M116" s="65"/>
      <c r="N116" s="26" t="str">
        <f>'Olieforbrug, TJ'!M116</f>
        <v>3. Quarter 2019</v>
      </c>
    </row>
    <row r="117" spans="1:14" s="57" customFormat="1" x14ac:dyDescent="0.25">
      <c r="A117" s="32" t="str">
        <f>'Olieforbrug, TJ'!A117</f>
        <v>4. kvartal 2019</v>
      </c>
      <c r="C117" s="3">
        <f t="shared" ref="C117:G117" si="77">SUM(C374:C376)</f>
        <v>0</v>
      </c>
      <c r="D117" s="3">
        <f t="shared" si="77"/>
        <v>0</v>
      </c>
      <c r="E117" s="3">
        <f t="shared" si="77"/>
        <v>0</v>
      </c>
      <c r="F117" s="3">
        <f t="shared" si="77"/>
        <v>0</v>
      </c>
      <c r="G117" s="3">
        <f t="shared" si="77"/>
        <v>0</v>
      </c>
      <c r="H117" s="3">
        <f>SUM(H374:H376)</f>
        <v>0</v>
      </c>
      <c r="I117" s="3">
        <f>SUM(I376)</f>
        <v>0</v>
      </c>
      <c r="J117" s="3"/>
      <c r="L117" s="3">
        <f>SUM(L374:L376)</f>
        <v>0</v>
      </c>
      <c r="M117" s="65"/>
      <c r="N117" s="26" t="str">
        <f>'Olieforbrug, TJ'!M117</f>
        <v>4. Quarter 2019</v>
      </c>
    </row>
    <row r="118" spans="1:14" s="57" customFormat="1" x14ac:dyDescent="0.25">
      <c r="A118" s="32"/>
      <c r="C118" s="3"/>
      <c r="D118" s="3"/>
      <c r="E118" s="3"/>
      <c r="F118" s="3"/>
      <c r="G118" s="3"/>
      <c r="H118" s="3"/>
      <c r="I118" s="3"/>
      <c r="J118" s="3"/>
      <c r="L118" s="3"/>
      <c r="M118" s="65"/>
      <c r="N118" s="26"/>
    </row>
    <row r="119" spans="1:14" s="57" customFormat="1" x14ac:dyDescent="0.25">
      <c r="A119" s="32" t="str">
        <f>'Olieforbrug, TJ'!A119</f>
        <v>1. kvartal 2020</v>
      </c>
      <c r="C119" s="3">
        <f>SUM(C378:C380)</f>
        <v>0</v>
      </c>
      <c r="D119" s="3">
        <f t="shared" ref="D119:H119" si="78">SUM(D378:D380)</f>
        <v>0</v>
      </c>
      <c r="E119" s="3">
        <f t="shared" si="78"/>
        <v>0</v>
      </c>
      <c r="F119" s="3">
        <f t="shared" si="78"/>
        <v>0</v>
      </c>
      <c r="G119" s="3">
        <f t="shared" si="78"/>
        <v>0</v>
      </c>
      <c r="H119" s="3">
        <f t="shared" si="78"/>
        <v>12</v>
      </c>
      <c r="I119" s="3">
        <f>SUM(I380)</f>
        <v>0</v>
      </c>
      <c r="J119" s="3"/>
      <c r="K119" s="3"/>
      <c r="L119" s="3">
        <f t="shared" ref="L119" si="79">SUM(L378:L380)</f>
        <v>0.41760000000000008</v>
      </c>
      <c r="M119" s="65"/>
      <c r="N119" s="26" t="str">
        <f>'Olieforbrug, TJ'!M119</f>
        <v>1. Quarter 2020</v>
      </c>
    </row>
    <row r="120" spans="1:14" s="57" customFormat="1" x14ac:dyDescent="0.25">
      <c r="A120" s="32" t="str">
        <f>'Olieforbrug, TJ'!A120</f>
        <v>2. kvartal 2020</v>
      </c>
      <c r="C120" s="3">
        <f t="shared" ref="C120:H120" si="80">SUM(C381:C383)</f>
        <v>0</v>
      </c>
      <c r="D120" s="3">
        <f t="shared" si="80"/>
        <v>0</v>
      </c>
      <c r="E120" s="3">
        <f t="shared" si="80"/>
        <v>0</v>
      </c>
      <c r="F120" s="3">
        <f t="shared" si="80"/>
        <v>0</v>
      </c>
      <c r="G120" s="3">
        <f t="shared" si="80"/>
        <v>0</v>
      </c>
      <c r="H120" s="3">
        <f t="shared" si="80"/>
        <v>1250</v>
      </c>
      <c r="I120" s="3">
        <f>SUM(I383)</f>
        <v>0</v>
      </c>
      <c r="J120" s="3"/>
      <c r="L120" s="3">
        <f>SUM(L381:L383)</f>
        <v>43.499999999999993</v>
      </c>
      <c r="M120" s="65"/>
      <c r="N120" s="26" t="str">
        <f>'Olieforbrug, TJ'!M120</f>
        <v>2. Quarter 2020</v>
      </c>
    </row>
    <row r="121" spans="1:14" s="57" customFormat="1" x14ac:dyDescent="0.25">
      <c r="A121" s="32" t="str">
        <f>'Olieforbrug, TJ'!A121</f>
        <v>3. kvartal 2020</v>
      </c>
      <c r="C121" s="3">
        <f>SUM(C384:C386)</f>
        <v>0</v>
      </c>
      <c r="D121" s="3">
        <f t="shared" ref="D121:H121" si="81">SUM(D384:D386)</f>
        <v>0</v>
      </c>
      <c r="E121" s="3">
        <f t="shared" si="81"/>
        <v>0</v>
      </c>
      <c r="F121" s="3">
        <f t="shared" si="81"/>
        <v>0</v>
      </c>
      <c r="G121" s="3">
        <f t="shared" si="81"/>
        <v>0</v>
      </c>
      <c r="H121" s="3">
        <f t="shared" si="81"/>
        <v>19</v>
      </c>
      <c r="I121" s="3">
        <f>SUM(I386)</f>
        <v>0</v>
      </c>
      <c r="J121" s="3"/>
      <c r="K121" s="3"/>
      <c r="L121" s="3">
        <f t="shared" ref="L121" si="82">SUM(L384:L386)</f>
        <v>0.66120000000000001</v>
      </c>
      <c r="M121" s="65"/>
      <c r="N121" s="26" t="str">
        <f>'Olieforbrug, TJ'!M121</f>
        <v>3. Quarter 2020</v>
      </c>
    </row>
    <row r="122" spans="1:14" s="57" customFormat="1" x14ac:dyDescent="0.25">
      <c r="A122" s="32" t="str">
        <f>'Olieforbrug, TJ'!A122</f>
        <v>4. kvartal 2020</v>
      </c>
      <c r="C122" s="3">
        <f>SUM(C387:C389)</f>
        <v>0</v>
      </c>
      <c r="D122" s="3">
        <f t="shared" ref="D122:H122" si="83">SUM(D387:D389)</f>
        <v>0</v>
      </c>
      <c r="E122" s="3">
        <f t="shared" si="83"/>
        <v>0</v>
      </c>
      <c r="F122" s="3">
        <f t="shared" si="83"/>
        <v>0</v>
      </c>
      <c r="G122" s="3">
        <f t="shared" si="83"/>
        <v>0</v>
      </c>
      <c r="H122" s="3">
        <f t="shared" si="83"/>
        <v>23</v>
      </c>
      <c r="I122" s="3">
        <f>SUM(I389)</f>
        <v>0</v>
      </c>
      <c r="J122" s="3"/>
      <c r="L122" s="3">
        <f t="shared" ref="L122" si="84">SUM(L387:L389)</f>
        <v>0.80040000000000011</v>
      </c>
      <c r="M122" s="65"/>
      <c r="N122" s="26" t="str">
        <f>'Olieforbrug, TJ'!M122</f>
        <v>4. Quarter 2020</v>
      </c>
    </row>
    <row r="123" spans="1:14" s="57" customFormat="1" x14ac:dyDescent="0.25">
      <c r="A123" s="32"/>
      <c r="C123" s="3"/>
      <c r="D123" s="3"/>
      <c r="E123" s="3"/>
      <c r="F123" s="3"/>
      <c r="G123" s="3"/>
      <c r="H123" s="3"/>
      <c r="I123" s="3"/>
      <c r="J123" s="3"/>
      <c r="L123" s="3"/>
      <c r="M123" s="65"/>
      <c r="N123" s="26"/>
    </row>
    <row r="124" spans="1:14" s="57" customFormat="1" x14ac:dyDescent="0.25">
      <c r="A124" s="32" t="str">
        <f>'Olieforbrug, TJ'!A124</f>
        <v>1. kvartal 2021</v>
      </c>
      <c r="C124" s="3">
        <f>SUM(C391:C393)</f>
        <v>0</v>
      </c>
      <c r="D124" s="3">
        <f t="shared" ref="D124:H124" si="85">SUM(D391:D393)</f>
        <v>0</v>
      </c>
      <c r="E124" s="3">
        <f t="shared" si="85"/>
        <v>0</v>
      </c>
      <c r="F124" s="3">
        <f t="shared" si="85"/>
        <v>0</v>
      </c>
      <c r="G124" s="3">
        <f t="shared" si="85"/>
        <v>0</v>
      </c>
      <c r="H124" s="3">
        <f t="shared" si="85"/>
        <v>19</v>
      </c>
      <c r="I124" s="3">
        <f>SUM(I393)</f>
        <v>0</v>
      </c>
      <c r="J124" s="3"/>
      <c r="L124" s="3">
        <f t="shared" ref="L124" si="86">SUM(L391:L393)</f>
        <v>0.66120000000000001</v>
      </c>
      <c r="M124" s="65"/>
      <c r="N124" s="26" t="str">
        <f>'Olieforbrug, TJ'!M124</f>
        <v>1. Quarter 2021</v>
      </c>
    </row>
    <row r="125" spans="1:14" s="57" customFormat="1" x14ac:dyDescent="0.25">
      <c r="A125" s="32" t="str">
        <f>'Olieforbrug, TJ'!A125</f>
        <v>2. kvartal 2021</v>
      </c>
      <c r="C125" s="3">
        <f>SUM(C394:C396)</f>
        <v>0</v>
      </c>
      <c r="D125" s="3">
        <f t="shared" ref="D125:H125" si="87">SUM(D394:D396)</f>
        <v>0</v>
      </c>
      <c r="E125" s="3">
        <f t="shared" si="87"/>
        <v>0</v>
      </c>
      <c r="F125" s="3">
        <f t="shared" si="87"/>
        <v>0</v>
      </c>
      <c r="G125" s="3">
        <f t="shared" si="87"/>
        <v>0</v>
      </c>
      <c r="H125" s="3">
        <f t="shared" si="87"/>
        <v>270</v>
      </c>
      <c r="I125" s="3">
        <f>SUM(I396)</f>
        <v>0</v>
      </c>
      <c r="J125" s="3"/>
      <c r="L125" s="3">
        <f t="shared" ref="L125" si="88">SUM(L394:L396)</f>
        <v>9.3960000000000008</v>
      </c>
      <c r="M125" s="65"/>
      <c r="N125" s="26" t="str">
        <f>'Olieforbrug, TJ'!M125</f>
        <v>2. Quarter 2021</v>
      </c>
    </row>
    <row r="126" spans="1:14" s="57" customFormat="1" x14ac:dyDescent="0.25">
      <c r="A126" s="32" t="str">
        <f>'Olieforbrug, TJ'!A126</f>
        <v>3. kvartal 2021</v>
      </c>
      <c r="C126" s="3"/>
      <c r="D126" s="3"/>
      <c r="E126" s="3"/>
      <c r="F126" s="3"/>
      <c r="G126" s="3"/>
      <c r="H126" s="3"/>
      <c r="I126" s="3"/>
      <c r="J126" s="3"/>
      <c r="L126" s="3"/>
      <c r="M126" s="65"/>
      <c r="N126" s="26" t="str">
        <f>'Olieforbrug, TJ'!M126</f>
        <v>3. Quarter 2021</v>
      </c>
    </row>
    <row r="127" spans="1:14" s="57" customFormat="1" x14ac:dyDescent="0.25">
      <c r="A127" s="32" t="str">
        <f>'Olieforbrug, TJ'!A127</f>
        <v>4. kvartal 2021</v>
      </c>
      <c r="C127" s="3"/>
      <c r="D127" s="3"/>
      <c r="E127" s="3"/>
      <c r="F127" s="3"/>
      <c r="G127" s="3"/>
      <c r="H127" s="3"/>
      <c r="I127" s="3"/>
      <c r="J127" s="3"/>
      <c r="L127" s="3"/>
      <c r="M127" s="65"/>
      <c r="N127" s="26" t="str">
        <f>'Olieforbrug, TJ'!M127</f>
        <v>4. Quarter 2021</v>
      </c>
    </row>
    <row r="128" spans="1:14" x14ac:dyDescent="0.25">
      <c r="A128" s="32"/>
      <c r="J128" s="3"/>
      <c r="K128" s="3"/>
      <c r="L128" s="3"/>
      <c r="M128" s="3"/>
      <c r="N128" s="26"/>
    </row>
    <row r="129" spans="1:14" ht="13.5" thickBot="1" x14ac:dyDescent="0.35">
      <c r="A129" s="2"/>
      <c r="C129" s="25"/>
      <c r="D129" s="25"/>
      <c r="E129" s="25"/>
      <c r="F129" s="25"/>
      <c r="G129" s="25"/>
      <c r="H129" s="25"/>
      <c r="I129" s="25"/>
      <c r="J129" s="3"/>
      <c r="K129" s="3"/>
      <c r="L129" s="25"/>
      <c r="N129" s="2"/>
    </row>
    <row r="130" spans="1:14" ht="13" x14ac:dyDescent="0.3">
      <c r="A130" s="37">
        <v>2001</v>
      </c>
      <c r="C130" s="34"/>
      <c r="D130" s="34"/>
      <c r="E130" s="34"/>
      <c r="F130" s="34"/>
      <c r="G130" s="34"/>
      <c r="H130" s="34"/>
      <c r="I130" s="34"/>
      <c r="J130" s="7"/>
      <c r="K130" s="7"/>
      <c r="L130" s="34"/>
      <c r="N130" s="37">
        <v>2001</v>
      </c>
    </row>
    <row r="131" spans="1:14" x14ac:dyDescent="0.25">
      <c r="A131" s="33" t="s">
        <v>230</v>
      </c>
      <c r="H131" s="3">
        <v>862.06896551724139</v>
      </c>
      <c r="N131" s="23" t="s">
        <v>231</v>
      </c>
    </row>
    <row r="132" spans="1:14" x14ac:dyDescent="0.25">
      <c r="A132" s="33" t="s">
        <v>103</v>
      </c>
      <c r="H132" s="3">
        <v>977.0114942528736</v>
      </c>
      <c r="N132" s="23" t="s">
        <v>116</v>
      </c>
    </row>
    <row r="133" spans="1:14" x14ac:dyDescent="0.25">
      <c r="A133" s="33" t="s">
        <v>104</v>
      </c>
      <c r="H133" s="3">
        <v>977.0114942528736</v>
      </c>
      <c r="N133" s="23" t="s">
        <v>117</v>
      </c>
    </row>
    <row r="134" spans="1:14" x14ac:dyDescent="0.25">
      <c r="A134" s="33" t="s">
        <v>105</v>
      </c>
      <c r="B134" s="15"/>
      <c r="C134" s="16"/>
      <c r="D134" s="16"/>
      <c r="E134" s="16"/>
      <c r="F134" s="16"/>
      <c r="G134" s="16"/>
      <c r="H134" s="16">
        <v>603.44827586206895</v>
      </c>
      <c r="I134" s="16"/>
      <c r="J134" s="15"/>
      <c r="K134" s="15"/>
      <c r="L134" s="15"/>
      <c r="N134" s="23" t="s">
        <v>118</v>
      </c>
    </row>
    <row r="135" spans="1:14" x14ac:dyDescent="0.25">
      <c r="A135" s="33" t="s">
        <v>106</v>
      </c>
      <c r="B135" s="15"/>
      <c r="C135" s="16"/>
      <c r="D135" s="16"/>
      <c r="E135" s="16"/>
      <c r="F135" s="16"/>
      <c r="G135" s="16"/>
      <c r="H135" s="16">
        <v>258.62068965517238</v>
      </c>
      <c r="I135" s="16"/>
      <c r="J135" s="15"/>
      <c r="K135" s="15"/>
      <c r="L135" s="15"/>
      <c r="N135" s="23" t="s">
        <v>119</v>
      </c>
    </row>
    <row r="136" spans="1:14" x14ac:dyDescent="0.25">
      <c r="A136" s="33" t="s">
        <v>107</v>
      </c>
      <c r="B136" s="15"/>
      <c r="C136" s="16"/>
      <c r="D136" s="16"/>
      <c r="E136" s="16"/>
      <c r="F136" s="16"/>
      <c r="G136" s="16"/>
      <c r="H136" s="16">
        <v>172.41379310344826</v>
      </c>
      <c r="I136" s="16"/>
      <c r="J136" s="15"/>
      <c r="K136" s="15"/>
      <c r="L136" s="15"/>
      <c r="N136" s="23" t="s">
        <v>120</v>
      </c>
    </row>
    <row r="137" spans="1:14" x14ac:dyDescent="0.25">
      <c r="A137" s="33" t="s">
        <v>108</v>
      </c>
      <c r="B137" s="15"/>
      <c r="C137" s="16"/>
      <c r="D137" s="16"/>
      <c r="E137" s="16"/>
      <c r="F137" s="16"/>
      <c r="G137" s="16"/>
      <c r="H137" s="16">
        <v>114.94252873563218</v>
      </c>
      <c r="I137" s="16"/>
      <c r="J137" s="15"/>
      <c r="K137" s="15"/>
      <c r="L137" s="15"/>
      <c r="N137" s="23" t="s">
        <v>121</v>
      </c>
    </row>
    <row r="138" spans="1:14" x14ac:dyDescent="0.25">
      <c r="A138" s="33" t="s">
        <v>109</v>
      </c>
      <c r="B138" s="15"/>
      <c r="C138" s="16"/>
      <c r="D138" s="16"/>
      <c r="E138" s="16"/>
      <c r="F138" s="16"/>
      <c r="G138" s="16"/>
      <c r="H138" s="16">
        <v>977.0114942528736</v>
      </c>
      <c r="I138" s="16"/>
      <c r="J138" s="15"/>
      <c r="K138" s="15"/>
      <c r="L138" s="15"/>
      <c r="N138" s="23" t="s">
        <v>122</v>
      </c>
    </row>
    <row r="139" spans="1:14" x14ac:dyDescent="0.25">
      <c r="A139" s="33" t="s">
        <v>110</v>
      </c>
      <c r="B139" s="15"/>
      <c r="C139" s="16"/>
      <c r="D139" s="16"/>
      <c r="E139" s="16"/>
      <c r="F139" s="16"/>
      <c r="G139" s="16"/>
      <c r="H139" s="16">
        <v>718.39080459770105</v>
      </c>
      <c r="I139" s="16"/>
      <c r="J139" s="15"/>
      <c r="K139" s="15"/>
      <c r="L139" s="15"/>
      <c r="N139" s="23" t="s">
        <v>123</v>
      </c>
    </row>
    <row r="140" spans="1:14" x14ac:dyDescent="0.25">
      <c r="A140" s="33" t="s">
        <v>111</v>
      </c>
      <c r="B140" s="15"/>
      <c r="C140" s="16"/>
      <c r="D140" s="16"/>
      <c r="E140" s="16"/>
      <c r="F140" s="16"/>
      <c r="G140" s="16"/>
      <c r="H140" s="16">
        <v>660.91954022988511</v>
      </c>
      <c r="I140" s="16"/>
      <c r="J140" s="15"/>
      <c r="K140" s="15"/>
      <c r="L140" s="15"/>
      <c r="N140" s="23" t="s">
        <v>124</v>
      </c>
    </row>
    <row r="141" spans="1:14" x14ac:dyDescent="0.25">
      <c r="A141" s="33" t="s">
        <v>112</v>
      </c>
      <c r="B141" s="15"/>
      <c r="C141" s="16"/>
      <c r="D141" s="16"/>
      <c r="E141" s="16"/>
      <c r="F141" s="16"/>
      <c r="G141" s="16"/>
      <c r="H141" s="16">
        <v>833.33333333333326</v>
      </c>
      <c r="I141" s="16"/>
      <c r="J141" s="15"/>
      <c r="K141" s="15"/>
      <c r="L141" s="15"/>
      <c r="N141" s="23" t="s">
        <v>125</v>
      </c>
    </row>
    <row r="142" spans="1:14" ht="13" thickBot="1" x14ac:dyDescent="0.3">
      <c r="A142" s="41" t="s">
        <v>113</v>
      </c>
      <c r="C142" s="42"/>
      <c r="D142" s="42"/>
      <c r="E142" s="42"/>
      <c r="F142" s="42"/>
      <c r="G142" s="42"/>
      <c r="H142" s="42">
        <v>1178.1609195402298</v>
      </c>
      <c r="I142" s="42"/>
      <c r="J142" s="2"/>
      <c r="K142" s="2"/>
      <c r="L142" s="42"/>
      <c r="N142" s="43" t="s">
        <v>113</v>
      </c>
    </row>
    <row r="143" spans="1:14" ht="13" x14ac:dyDescent="0.3">
      <c r="A143" s="37">
        <v>2002</v>
      </c>
      <c r="B143" s="15"/>
      <c r="C143" s="16"/>
      <c r="D143" s="16"/>
      <c r="E143" s="16"/>
      <c r="F143" s="16"/>
      <c r="G143" s="16"/>
      <c r="H143" s="16"/>
      <c r="I143" s="16"/>
      <c r="M143" s="3"/>
      <c r="N143" s="37">
        <v>2002</v>
      </c>
    </row>
    <row r="144" spans="1:14" x14ac:dyDescent="0.25">
      <c r="A144" s="33" t="s">
        <v>230</v>
      </c>
      <c r="B144" s="15"/>
      <c r="C144" s="16"/>
      <c r="D144" s="16"/>
      <c r="E144" s="16"/>
      <c r="F144" s="16"/>
      <c r="G144" s="16"/>
      <c r="H144" s="16">
        <v>1379.3103448275861</v>
      </c>
      <c r="I144" s="16"/>
      <c r="J144" s="15"/>
      <c r="K144" s="15"/>
      <c r="L144" s="15"/>
      <c r="N144" s="23" t="s">
        <v>231</v>
      </c>
    </row>
    <row r="145" spans="1:14" x14ac:dyDescent="0.25">
      <c r="A145" s="33" t="s">
        <v>103</v>
      </c>
      <c r="B145" s="15"/>
      <c r="C145" s="16"/>
      <c r="D145" s="16"/>
      <c r="E145" s="16"/>
      <c r="F145" s="16"/>
      <c r="G145" s="16"/>
      <c r="H145" s="16">
        <v>804.59770114942523</v>
      </c>
      <c r="I145" s="16"/>
      <c r="J145" s="15"/>
      <c r="K145" s="15"/>
      <c r="L145" s="15"/>
      <c r="N145" s="23" t="s">
        <v>116</v>
      </c>
    </row>
    <row r="146" spans="1:14" x14ac:dyDescent="0.25">
      <c r="A146" s="33" t="s">
        <v>104</v>
      </c>
      <c r="B146" s="15"/>
      <c r="C146" s="16"/>
      <c r="D146" s="16"/>
      <c r="E146" s="16"/>
      <c r="F146" s="16"/>
      <c r="G146" s="16"/>
      <c r="H146" s="16">
        <v>718.39080459770105</v>
      </c>
      <c r="I146" s="16"/>
      <c r="J146" s="15"/>
      <c r="K146" s="15"/>
      <c r="L146" s="15"/>
      <c r="N146" s="23" t="s">
        <v>117</v>
      </c>
    </row>
    <row r="147" spans="1:14" x14ac:dyDescent="0.25">
      <c r="A147" s="33" t="s">
        <v>105</v>
      </c>
      <c r="B147" s="15"/>
      <c r="C147" s="16"/>
      <c r="D147" s="16"/>
      <c r="E147" s="16"/>
      <c r="F147" s="16"/>
      <c r="G147" s="16"/>
      <c r="H147" s="16">
        <v>459.77011494252872</v>
      </c>
      <c r="I147" s="16"/>
      <c r="J147" s="15"/>
      <c r="K147" s="15"/>
      <c r="L147" s="15"/>
      <c r="N147" s="23" t="s">
        <v>118</v>
      </c>
    </row>
    <row r="148" spans="1:14" x14ac:dyDescent="0.25">
      <c r="A148" s="33" t="s">
        <v>106</v>
      </c>
      <c r="B148" s="15"/>
      <c r="C148" s="16"/>
      <c r="D148" s="16"/>
      <c r="E148" s="16"/>
      <c r="F148" s="16"/>
      <c r="G148" s="16"/>
      <c r="H148" s="16">
        <v>201.14942528735631</v>
      </c>
      <c r="I148" s="16"/>
      <c r="J148" s="15"/>
      <c r="K148" s="15"/>
      <c r="L148" s="15"/>
      <c r="N148" s="23" t="s">
        <v>119</v>
      </c>
    </row>
    <row r="149" spans="1:14" x14ac:dyDescent="0.25">
      <c r="A149" s="33" t="s">
        <v>107</v>
      </c>
      <c r="B149" s="15"/>
      <c r="C149" s="16"/>
      <c r="D149" s="16"/>
      <c r="E149" s="16"/>
      <c r="F149" s="16"/>
      <c r="G149" s="16"/>
      <c r="H149" s="16">
        <v>57.47126436781609</v>
      </c>
      <c r="I149" s="16"/>
      <c r="J149" s="15"/>
      <c r="K149" s="15"/>
      <c r="L149" s="15"/>
      <c r="N149" s="23" t="s">
        <v>120</v>
      </c>
    </row>
    <row r="150" spans="1:14" x14ac:dyDescent="0.25">
      <c r="A150" s="33" t="s">
        <v>108</v>
      </c>
      <c r="B150" s="15"/>
      <c r="C150" s="16"/>
      <c r="D150" s="16"/>
      <c r="E150" s="16"/>
      <c r="F150" s="16"/>
      <c r="G150" s="16"/>
      <c r="H150" s="16">
        <v>86.206896551724128</v>
      </c>
      <c r="I150" s="16"/>
      <c r="J150" s="15"/>
      <c r="K150" s="15"/>
      <c r="L150" s="15"/>
      <c r="N150" s="23" t="s">
        <v>121</v>
      </c>
    </row>
    <row r="151" spans="1:14" x14ac:dyDescent="0.25">
      <c r="A151" s="33" t="s">
        <v>109</v>
      </c>
      <c r="B151" s="15"/>
      <c r="C151" s="16"/>
      <c r="D151" s="16"/>
      <c r="E151" s="16"/>
      <c r="F151" s="16"/>
      <c r="G151" s="16"/>
      <c r="H151" s="16">
        <v>143.67816091954023</v>
      </c>
      <c r="I151" s="16"/>
      <c r="J151" s="15"/>
      <c r="K151" s="15"/>
      <c r="L151" s="15"/>
      <c r="N151" s="23" t="s">
        <v>122</v>
      </c>
    </row>
    <row r="152" spans="1:14" x14ac:dyDescent="0.25">
      <c r="A152" s="33" t="s">
        <v>110</v>
      </c>
      <c r="B152" s="15"/>
      <c r="C152" s="16"/>
      <c r="D152" s="16"/>
      <c r="E152" s="16"/>
      <c r="F152" s="16"/>
      <c r="G152" s="16"/>
      <c r="H152" s="16">
        <v>373.56321839080459</v>
      </c>
      <c r="I152" s="16"/>
      <c r="J152" s="15"/>
      <c r="K152" s="15"/>
      <c r="L152" s="15"/>
      <c r="N152" s="23" t="s">
        <v>123</v>
      </c>
    </row>
    <row r="153" spans="1:14" x14ac:dyDescent="0.25">
      <c r="A153" s="33" t="s">
        <v>111</v>
      </c>
      <c r="B153" s="15"/>
      <c r="C153" s="16"/>
      <c r="D153" s="16"/>
      <c r="E153" s="16"/>
      <c r="F153" s="16"/>
      <c r="G153" s="16"/>
      <c r="H153" s="16">
        <v>890.80459770114942</v>
      </c>
      <c r="I153" s="16"/>
      <c r="J153" s="15"/>
      <c r="K153" s="15"/>
      <c r="L153" s="15"/>
      <c r="N153" s="23" t="s">
        <v>124</v>
      </c>
    </row>
    <row r="154" spans="1:14" x14ac:dyDescent="0.25">
      <c r="A154" s="33" t="s">
        <v>112</v>
      </c>
      <c r="B154" s="15"/>
      <c r="C154" s="16"/>
      <c r="D154" s="16"/>
      <c r="E154" s="16"/>
      <c r="F154" s="16"/>
      <c r="G154" s="16"/>
      <c r="H154" s="16">
        <v>1034.4827586206895</v>
      </c>
      <c r="I154" s="16"/>
      <c r="J154" s="15"/>
      <c r="K154" s="15"/>
      <c r="L154" s="15"/>
      <c r="N154" s="23" t="s">
        <v>125</v>
      </c>
    </row>
    <row r="155" spans="1:14" ht="13" thickBot="1" x14ac:dyDescent="0.3">
      <c r="A155" s="41" t="s">
        <v>113</v>
      </c>
      <c r="C155" s="42"/>
      <c r="D155" s="42"/>
      <c r="E155" s="42"/>
      <c r="F155" s="42"/>
      <c r="G155" s="42"/>
      <c r="H155" s="42">
        <v>1264.367816091954</v>
      </c>
      <c r="I155" s="42"/>
      <c r="J155" s="2"/>
      <c r="K155" s="2"/>
      <c r="L155" s="42"/>
      <c r="N155" s="43" t="s">
        <v>113</v>
      </c>
    </row>
    <row r="156" spans="1:14" ht="13" x14ac:dyDescent="0.3">
      <c r="A156" s="37">
        <v>2003</v>
      </c>
      <c r="B156" s="15"/>
      <c r="C156" s="16"/>
      <c r="D156" s="16"/>
      <c r="E156" s="16"/>
      <c r="F156" s="16"/>
      <c r="G156" s="16"/>
      <c r="H156" s="16"/>
      <c r="I156" s="16"/>
      <c r="M156" s="3"/>
      <c r="N156" s="37">
        <v>2003</v>
      </c>
    </row>
    <row r="157" spans="1:14" x14ac:dyDescent="0.25">
      <c r="A157" s="33" t="s">
        <v>230</v>
      </c>
      <c r="B157" s="15"/>
      <c r="C157" s="16"/>
      <c r="D157" s="16"/>
      <c r="E157" s="16"/>
      <c r="F157" s="16"/>
      <c r="G157" s="16"/>
      <c r="H157" s="16">
        <v>1494.2528735632184</v>
      </c>
      <c r="I157" s="16"/>
      <c r="J157" s="15"/>
      <c r="K157" s="15"/>
      <c r="L157" s="15"/>
      <c r="N157" s="23" t="s">
        <v>231</v>
      </c>
    </row>
    <row r="158" spans="1:14" x14ac:dyDescent="0.25">
      <c r="A158" s="33" t="s">
        <v>103</v>
      </c>
      <c r="B158" s="15"/>
      <c r="C158" s="16"/>
      <c r="D158" s="16"/>
      <c r="E158" s="16"/>
      <c r="F158" s="16"/>
      <c r="G158" s="16"/>
      <c r="H158" s="16">
        <v>1235.632183908046</v>
      </c>
      <c r="I158" s="16"/>
      <c r="J158" s="15"/>
      <c r="K158" s="15"/>
      <c r="L158" s="15"/>
      <c r="N158" s="23" t="s">
        <v>116</v>
      </c>
    </row>
    <row r="159" spans="1:14" x14ac:dyDescent="0.25">
      <c r="A159" s="33" t="s">
        <v>104</v>
      </c>
      <c r="B159" s="15"/>
      <c r="C159" s="16"/>
      <c r="D159" s="16"/>
      <c r="E159" s="16"/>
      <c r="F159" s="16"/>
      <c r="G159" s="16"/>
      <c r="H159" s="16">
        <v>1293.1034482758621</v>
      </c>
      <c r="I159" s="16"/>
      <c r="J159" s="15"/>
      <c r="K159" s="15"/>
      <c r="L159" s="15"/>
      <c r="N159" s="23" t="s">
        <v>117</v>
      </c>
    </row>
    <row r="160" spans="1:14" x14ac:dyDescent="0.25">
      <c r="A160" s="33" t="s">
        <v>105</v>
      </c>
      <c r="B160" s="15"/>
      <c r="C160" s="16"/>
      <c r="D160" s="16"/>
      <c r="E160" s="16"/>
      <c r="F160" s="16"/>
      <c r="G160" s="16"/>
      <c r="H160" s="16">
        <v>1235.632183908046</v>
      </c>
      <c r="I160" s="16"/>
      <c r="J160" s="15"/>
      <c r="K160" s="15"/>
      <c r="L160" s="15"/>
      <c r="N160" s="23" t="s">
        <v>118</v>
      </c>
    </row>
    <row r="161" spans="1:14" x14ac:dyDescent="0.25">
      <c r="A161" s="33" t="s">
        <v>106</v>
      </c>
      <c r="B161" s="15"/>
      <c r="C161" s="16"/>
      <c r="D161" s="16"/>
      <c r="E161" s="16"/>
      <c r="F161" s="16"/>
      <c r="G161" s="16"/>
      <c r="H161" s="16">
        <v>660.91954022988511</v>
      </c>
      <c r="I161" s="16"/>
      <c r="J161" s="15"/>
      <c r="K161" s="15"/>
      <c r="L161" s="15"/>
      <c r="N161" s="23" t="s">
        <v>119</v>
      </c>
    </row>
    <row r="162" spans="1:14" x14ac:dyDescent="0.25">
      <c r="A162" s="33" t="s">
        <v>107</v>
      </c>
      <c r="B162" s="15"/>
      <c r="C162" s="16"/>
      <c r="D162" s="16"/>
      <c r="E162" s="16"/>
      <c r="F162" s="16"/>
      <c r="G162" s="16"/>
      <c r="H162" s="16">
        <v>344.82758620689651</v>
      </c>
      <c r="I162" s="16"/>
      <c r="J162" s="15"/>
      <c r="K162" s="15"/>
      <c r="L162" s="15"/>
      <c r="N162" s="23" t="s">
        <v>120</v>
      </c>
    </row>
    <row r="163" spans="1:14" x14ac:dyDescent="0.25">
      <c r="A163" s="33" t="s">
        <v>108</v>
      </c>
      <c r="B163" s="15"/>
      <c r="C163" s="16"/>
      <c r="D163" s="16"/>
      <c r="E163" s="16"/>
      <c r="F163" s="16"/>
      <c r="G163" s="16"/>
      <c r="H163" s="16">
        <v>804.59770114942523</v>
      </c>
      <c r="I163" s="16"/>
      <c r="J163" s="15"/>
      <c r="K163" s="15"/>
      <c r="L163" s="15"/>
      <c r="N163" s="23" t="s">
        <v>121</v>
      </c>
    </row>
    <row r="164" spans="1:14" x14ac:dyDescent="0.25">
      <c r="A164" s="33" t="s">
        <v>109</v>
      </c>
      <c r="B164" s="15"/>
      <c r="C164" s="16"/>
      <c r="D164" s="16"/>
      <c r="E164" s="16"/>
      <c r="F164" s="16"/>
      <c r="G164" s="16"/>
      <c r="H164" s="16">
        <v>373.56321839080459</v>
      </c>
      <c r="I164" s="16"/>
      <c r="J164" s="15"/>
      <c r="K164" s="15"/>
      <c r="L164" s="15"/>
      <c r="N164" s="23" t="s">
        <v>122</v>
      </c>
    </row>
    <row r="165" spans="1:14" x14ac:dyDescent="0.25">
      <c r="A165" s="33" t="s">
        <v>110</v>
      </c>
      <c r="B165" s="15"/>
      <c r="C165" s="16"/>
      <c r="D165" s="16"/>
      <c r="E165" s="16"/>
      <c r="F165" s="16"/>
      <c r="G165" s="16"/>
      <c r="H165" s="16">
        <v>862.06896551724139</v>
      </c>
      <c r="I165" s="16"/>
      <c r="J165" s="15"/>
      <c r="K165" s="15"/>
      <c r="L165" s="15"/>
      <c r="N165" s="23" t="s">
        <v>123</v>
      </c>
    </row>
    <row r="166" spans="1:14" x14ac:dyDescent="0.25">
      <c r="A166" s="33" t="s">
        <v>111</v>
      </c>
      <c r="B166" s="15"/>
      <c r="C166" s="16"/>
      <c r="D166" s="16"/>
      <c r="E166" s="16"/>
      <c r="F166" s="16"/>
      <c r="G166" s="16"/>
      <c r="H166" s="16">
        <v>1465.51724137931</v>
      </c>
      <c r="I166" s="16"/>
      <c r="J166" s="15"/>
      <c r="K166" s="15"/>
      <c r="L166" s="15"/>
      <c r="N166" s="23" t="s">
        <v>124</v>
      </c>
    </row>
    <row r="167" spans="1:14" x14ac:dyDescent="0.25">
      <c r="A167" s="33" t="s">
        <v>112</v>
      </c>
      <c r="B167" s="15"/>
      <c r="C167" s="16"/>
      <c r="D167" s="16"/>
      <c r="E167" s="16"/>
      <c r="F167" s="16"/>
      <c r="G167" s="16"/>
      <c r="H167" s="16">
        <v>1293.1034482758621</v>
      </c>
      <c r="I167" s="16"/>
      <c r="J167" s="15"/>
      <c r="K167" s="15"/>
      <c r="L167" s="15"/>
      <c r="N167" s="23" t="s">
        <v>125</v>
      </c>
    </row>
    <row r="168" spans="1:14" ht="13" thickBot="1" x14ac:dyDescent="0.3">
      <c r="A168" s="41" t="s">
        <v>113</v>
      </c>
      <c r="C168" s="42"/>
      <c r="D168" s="42"/>
      <c r="E168" s="42"/>
      <c r="F168" s="42"/>
      <c r="G168" s="42"/>
      <c r="H168" s="42">
        <v>1896.5517241379309</v>
      </c>
      <c r="I168" s="42"/>
      <c r="J168" s="2"/>
      <c r="K168" s="2"/>
      <c r="L168" s="42"/>
      <c r="N168" s="43" t="s">
        <v>113</v>
      </c>
    </row>
    <row r="169" spans="1:14" ht="13" x14ac:dyDescent="0.3">
      <c r="A169" s="37">
        <v>2004</v>
      </c>
      <c r="B169" s="15"/>
      <c r="C169" s="16"/>
      <c r="D169" s="16"/>
      <c r="E169" s="16"/>
      <c r="F169" s="16"/>
      <c r="G169" s="16"/>
      <c r="H169" s="16"/>
      <c r="I169" s="16"/>
      <c r="M169" s="3"/>
      <c r="N169" s="37">
        <v>2004</v>
      </c>
    </row>
    <row r="170" spans="1:14" x14ac:dyDescent="0.25">
      <c r="A170" s="33" t="s">
        <v>230</v>
      </c>
      <c r="B170" s="15"/>
      <c r="C170" s="16"/>
      <c r="D170" s="16"/>
      <c r="E170" s="16"/>
      <c r="F170" s="16"/>
      <c r="G170" s="16"/>
      <c r="H170" s="16">
        <v>1248</v>
      </c>
      <c r="I170" s="16"/>
      <c r="J170" s="15"/>
      <c r="K170" s="15"/>
      <c r="L170" s="15"/>
      <c r="N170" s="23" t="s">
        <v>231</v>
      </c>
    </row>
    <row r="171" spans="1:14" x14ac:dyDescent="0.25">
      <c r="A171" s="33" t="s">
        <v>103</v>
      </c>
      <c r="B171" s="15"/>
      <c r="C171" s="16"/>
      <c r="D171" s="16"/>
      <c r="E171" s="16"/>
      <c r="F171" s="16"/>
      <c r="G171" s="16"/>
      <c r="H171" s="16">
        <v>604</v>
      </c>
      <c r="I171" s="16"/>
      <c r="J171" s="15"/>
      <c r="K171" s="15"/>
      <c r="L171" s="15"/>
      <c r="N171" s="23" t="s">
        <v>116</v>
      </c>
    </row>
    <row r="172" spans="1:14" x14ac:dyDescent="0.25">
      <c r="A172" s="33" t="s">
        <v>104</v>
      </c>
      <c r="B172" s="15"/>
      <c r="C172" s="16"/>
      <c r="D172" s="16"/>
      <c r="E172" s="16"/>
      <c r="F172" s="16"/>
      <c r="G172" s="16"/>
      <c r="H172" s="16">
        <v>715</v>
      </c>
      <c r="I172" s="16"/>
      <c r="J172" s="15"/>
      <c r="K172" s="15"/>
      <c r="L172" s="15"/>
      <c r="N172" s="23" t="s">
        <v>117</v>
      </c>
    </row>
    <row r="173" spans="1:14" x14ac:dyDescent="0.25">
      <c r="A173" s="33" t="s">
        <v>105</v>
      </c>
      <c r="B173" s="15"/>
      <c r="C173" s="16"/>
      <c r="D173" s="16"/>
      <c r="E173" s="16"/>
      <c r="F173" s="16"/>
      <c r="G173" s="16"/>
      <c r="H173" s="16">
        <v>436</v>
      </c>
      <c r="I173" s="16"/>
      <c r="J173" s="15"/>
      <c r="K173" s="15"/>
      <c r="L173" s="15"/>
      <c r="N173" s="23" t="s">
        <v>118</v>
      </c>
    </row>
    <row r="174" spans="1:14" x14ac:dyDescent="0.25">
      <c r="A174" s="33" t="s">
        <v>106</v>
      </c>
      <c r="B174" s="15"/>
      <c r="C174" s="16"/>
      <c r="D174" s="16"/>
      <c r="E174" s="16"/>
      <c r="F174" s="16"/>
      <c r="G174" s="16"/>
      <c r="H174" s="16">
        <v>118</v>
      </c>
      <c r="I174" s="16"/>
      <c r="J174" s="15"/>
      <c r="K174" s="15"/>
      <c r="L174" s="15"/>
      <c r="N174" s="23" t="s">
        <v>119</v>
      </c>
    </row>
    <row r="175" spans="1:14" x14ac:dyDescent="0.25">
      <c r="A175" s="33" t="s">
        <v>107</v>
      </c>
      <c r="B175" s="15"/>
      <c r="C175" s="16"/>
      <c r="D175" s="16"/>
      <c r="E175" s="16"/>
      <c r="F175" s="16"/>
      <c r="G175" s="16"/>
      <c r="H175" s="16">
        <v>66</v>
      </c>
      <c r="I175" s="16"/>
      <c r="J175" s="15"/>
      <c r="K175" s="15"/>
      <c r="L175" s="15"/>
      <c r="N175" s="23" t="s">
        <v>120</v>
      </c>
    </row>
    <row r="176" spans="1:14" x14ac:dyDescent="0.25">
      <c r="A176" s="33" t="s">
        <v>108</v>
      </c>
      <c r="B176" s="15"/>
      <c r="C176" s="16"/>
      <c r="D176" s="16"/>
      <c r="E176" s="16"/>
      <c r="F176" s="16"/>
      <c r="G176" s="16"/>
      <c r="H176" s="16">
        <v>727</v>
      </c>
      <c r="I176" s="16"/>
      <c r="J176" s="15"/>
      <c r="K176" s="15"/>
      <c r="L176" s="15"/>
      <c r="N176" s="23" t="s">
        <v>121</v>
      </c>
    </row>
    <row r="177" spans="1:14" x14ac:dyDescent="0.25">
      <c r="A177" s="33" t="s">
        <v>109</v>
      </c>
      <c r="B177" s="15"/>
      <c r="C177" s="16"/>
      <c r="D177" s="16"/>
      <c r="E177" s="16"/>
      <c r="F177" s="16"/>
      <c r="G177" s="16"/>
      <c r="H177" s="16">
        <v>101</v>
      </c>
      <c r="I177" s="16"/>
      <c r="J177" s="15"/>
      <c r="K177" s="15"/>
      <c r="L177" s="15"/>
      <c r="N177" s="23" t="s">
        <v>122</v>
      </c>
    </row>
    <row r="178" spans="1:14" x14ac:dyDescent="0.25">
      <c r="A178" s="33" t="s">
        <v>110</v>
      </c>
      <c r="B178" s="15"/>
      <c r="C178" s="16"/>
      <c r="D178" s="16"/>
      <c r="E178" s="16"/>
      <c r="F178" s="16"/>
      <c r="G178" s="16"/>
      <c r="H178" s="16">
        <v>335</v>
      </c>
      <c r="I178" s="16"/>
      <c r="J178" s="15"/>
      <c r="K178" s="15"/>
      <c r="L178" s="15"/>
      <c r="N178" s="23" t="s">
        <v>123</v>
      </c>
    </row>
    <row r="179" spans="1:14" x14ac:dyDescent="0.25">
      <c r="A179" s="33" t="s">
        <v>111</v>
      </c>
      <c r="B179" s="15"/>
      <c r="C179" s="16"/>
      <c r="D179" s="16"/>
      <c r="E179" s="16"/>
      <c r="F179" s="16"/>
      <c r="G179" s="16"/>
      <c r="H179" s="16">
        <v>448</v>
      </c>
      <c r="I179" s="16"/>
      <c r="J179" s="15"/>
      <c r="K179" s="15"/>
      <c r="L179" s="15"/>
      <c r="N179" s="23" t="s">
        <v>124</v>
      </c>
    </row>
    <row r="180" spans="1:14" x14ac:dyDescent="0.25">
      <c r="A180" s="33" t="s">
        <v>112</v>
      </c>
      <c r="B180" s="15"/>
      <c r="C180" s="16"/>
      <c r="D180" s="16"/>
      <c r="E180" s="16"/>
      <c r="F180" s="16"/>
      <c r="G180" s="16"/>
      <c r="H180" s="16">
        <v>556</v>
      </c>
      <c r="I180" s="16"/>
      <c r="J180" s="15"/>
      <c r="K180" s="15"/>
      <c r="L180" s="15"/>
      <c r="N180" s="23" t="s">
        <v>125</v>
      </c>
    </row>
    <row r="181" spans="1:14" ht="13" thickBot="1" x14ac:dyDescent="0.3">
      <c r="A181" s="41" t="s">
        <v>113</v>
      </c>
      <c r="C181" s="42"/>
      <c r="D181" s="42"/>
      <c r="E181" s="42"/>
      <c r="F181" s="42"/>
      <c r="G181" s="42"/>
      <c r="H181" s="42">
        <v>887</v>
      </c>
      <c r="I181" s="42"/>
      <c r="J181" s="2"/>
      <c r="K181" s="2"/>
      <c r="L181" s="42"/>
      <c r="N181" s="43" t="s">
        <v>113</v>
      </c>
    </row>
    <row r="182" spans="1:14" ht="13" x14ac:dyDescent="0.3">
      <c r="A182" s="37">
        <v>2005</v>
      </c>
      <c r="B182" s="15"/>
      <c r="C182" s="16"/>
      <c r="D182" s="16"/>
      <c r="E182" s="16"/>
      <c r="F182" s="16"/>
      <c r="G182" s="16"/>
      <c r="H182" s="16"/>
      <c r="I182" s="16"/>
      <c r="M182" s="3"/>
      <c r="N182" s="37">
        <v>2005</v>
      </c>
    </row>
    <row r="183" spans="1:14" x14ac:dyDescent="0.25">
      <c r="A183" s="33" t="s">
        <v>230</v>
      </c>
      <c r="B183" s="15"/>
      <c r="C183" s="16"/>
      <c r="D183" s="16"/>
      <c r="E183" s="16"/>
      <c r="F183" s="16"/>
      <c r="G183" s="16"/>
      <c r="H183" s="16">
        <v>972</v>
      </c>
      <c r="I183" s="16"/>
      <c r="J183" s="15"/>
      <c r="K183" s="15"/>
      <c r="L183" s="14">
        <v>33.825600000000001</v>
      </c>
      <c r="N183" s="23" t="s">
        <v>231</v>
      </c>
    </row>
    <row r="184" spans="1:14" x14ac:dyDescent="0.25">
      <c r="A184" s="33" t="s">
        <v>103</v>
      </c>
      <c r="B184" s="15"/>
      <c r="C184" s="16"/>
      <c r="D184" s="16"/>
      <c r="E184" s="16"/>
      <c r="F184" s="16"/>
      <c r="G184" s="16"/>
      <c r="H184" s="16">
        <v>1098</v>
      </c>
      <c r="I184" s="16"/>
      <c r="J184" s="15"/>
      <c r="K184" s="15"/>
      <c r="L184" s="14">
        <v>38.2104</v>
      </c>
      <c r="N184" s="23" t="s">
        <v>116</v>
      </c>
    </row>
    <row r="185" spans="1:14" x14ac:dyDescent="0.25">
      <c r="A185" s="33" t="s">
        <v>104</v>
      </c>
      <c r="B185" s="15"/>
      <c r="C185" s="16"/>
      <c r="D185" s="16"/>
      <c r="E185" s="16"/>
      <c r="F185" s="16"/>
      <c r="G185" s="16"/>
      <c r="H185" s="16">
        <v>1120</v>
      </c>
      <c r="I185" s="16"/>
      <c r="J185" s="15"/>
      <c r="K185" s="15"/>
      <c r="L185" s="14">
        <v>38.975999999999999</v>
      </c>
      <c r="N185" s="23" t="s">
        <v>117</v>
      </c>
    </row>
    <row r="186" spans="1:14" x14ac:dyDescent="0.25">
      <c r="A186" s="33" t="s">
        <v>105</v>
      </c>
      <c r="B186" s="15"/>
      <c r="C186" s="16"/>
      <c r="D186" s="16"/>
      <c r="E186" s="16"/>
      <c r="F186" s="16"/>
      <c r="G186" s="16"/>
      <c r="H186" s="16">
        <v>469</v>
      </c>
      <c r="I186" s="16"/>
      <c r="J186" s="15"/>
      <c r="K186" s="15"/>
      <c r="L186" s="14">
        <v>16.321200000000001</v>
      </c>
      <c r="N186" s="23" t="s">
        <v>118</v>
      </c>
    </row>
    <row r="187" spans="1:14" x14ac:dyDescent="0.25">
      <c r="A187" s="33" t="s">
        <v>106</v>
      </c>
      <c r="B187" s="15"/>
      <c r="C187" s="16"/>
      <c r="D187" s="16"/>
      <c r="E187" s="16"/>
      <c r="F187" s="16"/>
      <c r="G187" s="16"/>
      <c r="H187" s="16">
        <v>372</v>
      </c>
      <c r="I187" s="16"/>
      <c r="J187" s="15"/>
      <c r="K187" s="15"/>
      <c r="L187" s="14">
        <v>12.945600000000001</v>
      </c>
      <c r="N187" s="23" t="s">
        <v>119</v>
      </c>
    </row>
    <row r="188" spans="1:14" x14ac:dyDescent="0.25">
      <c r="A188" s="33" t="s">
        <v>107</v>
      </c>
      <c r="B188" s="15"/>
      <c r="C188" s="16"/>
      <c r="D188" s="16"/>
      <c r="E188" s="16"/>
      <c r="F188" s="16"/>
      <c r="G188" s="16"/>
      <c r="H188" s="16">
        <v>262</v>
      </c>
      <c r="I188" s="16"/>
      <c r="J188" s="15"/>
      <c r="K188" s="15"/>
      <c r="L188" s="14">
        <v>9.1175999999999995</v>
      </c>
      <c r="N188" s="23" t="s">
        <v>120</v>
      </c>
    </row>
    <row r="189" spans="1:14" x14ac:dyDescent="0.25">
      <c r="A189" s="33" t="s">
        <v>108</v>
      </c>
      <c r="B189" s="15"/>
      <c r="C189" s="16"/>
      <c r="D189" s="16"/>
      <c r="E189" s="16"/>
      <c r="F189" s="16"/>
      <c r="G189" s="16"/>
      <c r="H189" s="16">
        <v>837</v>
      </c>
      <c r="I189" s="16"/>
      <c r="J189" s="15"/>
      <c r="K189" s="15"/>
      <c r="L189" s="14">
        <v>29.127600000000001</v>
      </c>
      <c r="N189" s="23" t="s">
        <v>121</v>
      </c>
    </row>
    <row r="190" spans="1:14" x14ac:dyDescent="0.25">
      <c r="A190" s="33" t="s">
        <v>109</v>
      </c>
      <c r="B190" s="15"/>
      <c r="C190" s="16"/>
      <c r="D190" s="16"/>
      <c r="E190" s="16"/>
      <c r="F190" s="16"/>
      <c r="G190" s="16"/>
      <c r="H190" s="16">
        <v>320</v>
      </c>
      <c r="I190" s="16"/>
      <c r="J190" s="15"/>
      <c r="K190" s="15"/>
      <c r="L190" s="14">
        <v>11.135999999999999</v>
      </c>
      <c r="N190" s="23" t="s">
        <v>122</v>
      </c>
    </row>
    <row r="191" spans="1:14" x14ac:dyDescent="0.25">
      <c r="A191" s="33" t="s">
        <v>110</v>
      </c>
      <c r="B191" s="15"/>
      <c r="C191" s="16"/>
      <c r="D191" s="16"/>
      <c r="E191" s="16"/>
      <c r="F191" s="16"/>
      <c r="G191" s="16"/>
      <c r="H191" s="16">
        <v>509</v>
      </c>
      <c r="I191" s="16"/>
      <c r="J191" s="15"/>
      <c r="K191" s="15"/>
      <c r="L191" s="14">
        <v>26.726400000000005</v>
      </c>
      <c r="N191" s="23" t="s">
        <v>123</v>
      </c>
    </row>
    <row r="192" spans="1:14" x14ac:dyDescent="0.25">
      <c r="A192" s="33" t="s">
        <v>111</v>
      </c>
      <c r="B192" s="15"/>
      <c r="C192" s="16"/>
      <c r="D192" s="16"/>
      <c r="E192" s="16"/>
      <c r="F192" s="16"/>
      <c r="G192" s="16"/>
      <c r="H192" s="16">
        <v>588</v>
      </c>
      <c r="I192" s="16"/>
      <c r="J192" s="15"/>
      <c r="K192" s="15"/>
      <c r="L192" s="14">
        <v>20.462400000000002</v>
      </c>
      <c r="N192" s="23" t="s">
        <v>124</v>
      </c>
    </row>
    <row r="193" spans="1:14" x14ac:dyDescent="0.25">
      <c r="A193" s="33" t="s">
        <v>112</v>
      </c>
      <c r="B193" s="15"/>
      <c r="C193" s="16"/>
      <c r="D193" s="16"/>
      <c r="E193" s="16"/>
      <c r="F193" s="16"/>
      <c r="G193" s="16"/>
      <c r="H193" s="16">
        <v>776</v>
      </c>
      <c r="I193" s="16"/>
      <c r="J193" s="15"/>
      <c r="K193" s="15"/>
      <c r="L193" s="14">
        <v>27.004800000000003</v>
      </c>
      <c r="N193" s="23" t="s">
        <v>125</v>
      </c>
    </row>
    <row r="194" spans="1:14" ht="13" thickBot="1" x14ac:dyDescent="0.3">
      <c r="A194" s="41" t="s">
        <v>113</v>
      </c>
      <c r="C194" s="42"/>
      <c r="D194" s="42"/>
      <c r="E194" s="42"/>
      <c r="F194" s="42"/>
      <c r="G194" s="42"/>
      <c r="H194" s="42">
        <v>768</v>
      </c>
      <c r="I194" s="42"/>
      <c r="J194" s="2"/>
      <c r="K194" s="2"/>
      <c r="L194" s="42">
        <v>26.726400000000005</v>
      </c>
      <c r="N194" s="43" t="s">
        <v>113</v>
      </c>
    </row>
    <row r="195" spans="1:14" ht="13" x14ac:dyDescent="0.3">
      <c r="A195" s="37">
        <v>2006</v>
      </c>
      <c r="B195" s="15"/>
      <c r="C195" s="16"/>
      <c r="D195" s="16"/>
      <c r="E195" s="16"/>
      <c r="F195" s="16"/>
      <c r="G195" s="16"/>
      <c r="H195" s="16"/>
      <c r="I195" s="16"/>
      <c r="M195" s="3"/>
      <c r="N195" s="37">
        <v>2006</v>
      </c>
    </row>
    <row r="196" spans="1:14" x14ac:dyDescent="0.25">
      <c r="A196" s="33" t="s">
        <v>230</v>
      </c>
      <c r="B196" s="15"/>
      <c r="C196" s="16"/>
      <c r="D196" s="16"/>
      <c r="E196" s="16"/>
      <c r="F196" s="16"/>
      <c r="G196" s="16"/>
      <c r="H196" s="16">
        <v>985.04100000000005</v>
      </c>
      <c r="I196" s="16"/>
      <c r="J196" s="15"/>
      <c r="K196" s="15"/>
      <c r="L196" s="14">
        <v>34.279426800000003</v>
      </c>
      <c r="N196" s="23" t="s">
        <v>231</v>
      </c>
    </row>
    <row r="197" spans="1:14" x14ac:dyDescent="0.25">
      <c r="A197" s="33" t="s">
        <v>103</v>
      </c>
      <c r="B197" s="15"/>
      <c r="C197" s="16"/>
      <c r="D197" s="16"/>
      <c r="E197" s="16"/>
      <c r="F197" s="16"/>
      <c r="G197" s="16"/>
      <c r="H197" s="16">
        <v>915</v>
      </c>
      <c r="I197" s="16"/>
      <c r="J197" s="15"/>
      <c r="K197" s="15"/>
      <c r="L197" s="14">
        <v>31.841999999999999</v>
      </c>
      <c r="N197" s="23" t="s">
        <v>116</v>
      </c>
    </row>
    <row r="198" spans="1:14" x14ac:dyDescent="0.25">
      <c r="A198" s="33" t="s">
        <v>104</v>
      </c>
      <c r="B198" s="15"/>
      <c r="C198" s="16"/>
      <c r="D198" s="16"/>
      <c r="E198" s="16"/>
      <c r="F198" s="16"/>
      <c r="G198" s="16"/>
      <c r="H198" s="16">
        <v>1046</v>
      </c>
      <c r="I198" s="16"/>
      <c r="J198" s="15"/>
      <c r="K198" s="15"/>
      <c r="L198" s="14">
        <v>36.400800000000004</v>
      </c>
      <c r="N198" s="23" t="s">
        <v>117</v>
      </c>
    </row>
    <row r="199" spans="1:14" x14ac:dyDescent="0.25">
      <c r="A199" s="33" t="s">
        <v>105</v>
      </c>
      <c r="B199" s="15"/>
      <c r="C199" s="16"/>
      <c r="D199" s="16"/>
      <c r="E199" s="16"/>
      <c r="F199" s="16"/>
      <c r="G199" s="16"/>
      <c r="H199" s="16">
        <v>641</v>
      </c>
      <c r="I199" s="16"/>
      <c r="J199" s="15"/>
      <c r="K199" s="15"/>
      <c r="L199" s="14">
        <v>22.306800000000003</v>
      </c>
      <c r="N199" s="23" t="s">
        <v>118</v>
      </c>
    </row>
    <row r="200" spans="1:14" x14ac:dyDescent="0.25">
      <c r="A200" s="33" t="s">
        <v>106</v>
      </c>
      <c r="B200" s="15"/>
      <c r="C200" s="16"/>
      <c r="D200" s="16"/>
      <c r="E200" s="16"/>
      <c r="F200" s="16"/>
      <c r="G200" s="16"/>
      <c r="H200" s="16">
        <v>242</v>
      </c>
      <c r="I200" s="16"/>
      <c r="J200" s="15"/>
      <c r="K200" s="15"/>
      <c r="L200" s="14">
        <v>8.4215999999999998</v>
      </c>
      <c r="N200" s="23" t="s">
        <v>119</v>
      </c>
    </row>
    <row r="201" spans="1:14" x14ac:dyDescent="0.25">
      <c r="A201" s="33" t="s">
        <v>107</v>
      </c>
      <c r="B201" s="15"/>
      <c r="C201" s="16"/>
      <c r="D201" s="16"/>
      <c r="E201" s="16"/>
      <c r="F201" s="16"/>
      <c r="G201" s="16"/>
      <c r="H201" s="16">
        <v>212</v>
      </c>
      <c r="I201" s="16"/>
      <c r="J201" s="15"/>
      <c r="K201" s="15"/>
      <c r="L201" s="14">
        <v>7.377600000000001</v>
      </c>
      <c r="N201" s="23" t="s">
        <v>120</v>
      </c>
    </row>
    <row r="202" spans="1:14" x14ac:dyDescent="0.25">
      <c r="A202" s="33" t="s">
        <v>108</v>
      </c>
      <c r="B202" s="15"/>
      <c r="C202" s="16"/>
      <c r="D202" s="16"/>
      <c r="E202" s="16"/>
      <c r="F202" s="16"/>
      <c r="G202" s="16"/>
      <c r="H202" s="16">
        <v>499</v>
      </c>
      <c r="I202" s="16"/>
      <c r="J202" s="15"/>
      <c r="K202" s="15"/>
      <c r="L202" s="14">
        <v>17.365200000000002</v>
      </c>
      <c r="N202" s="23" t="s">
        <v>121</v>
      </c>
    </row>
    <row r="203" spans="1:14" x14ac:dyDescent="0.25">
      <c r="A203" s="33" t="s">
        <v>109</v>
      </c>
      <c r="B203" s="15"/>
      <c r="C203" s="16"/>
      <c r="D203" s="16"/>
      <c r="E203" s="16"/>
      <c r="F203" s="16"/>
      <c r="G203" s="16"/>
      <c r="H203" s="16">
        <v>248</v>
      </c>
      <c r="I203" s="16"/>
      <c r="J203" s="15"/>
      <c r="K203" s="15"/>
      <c r="L203" s="14">
        <v>8.6303999999999998</v>
      </c>
      <c r="N203" s="23" t="s">
        <v>122</v>
      </c>
    </row>
    <row r="204" spans="1:14" x14ac:dyDescent="0.25">
      <c r="A204" s="33" t="s">
        <v>110</v>
      </c>
      <c r="B204" s="15"/>
      <c r="C204" s="16"/>
      <c r="D204" s="16"/>
      <c r="E204" s="16"/>
      <c r="F204" s="16"/>
      <c r="G204" s="16"/>
      <c r="H204" s="16">
        <v>272</v>
      </c>
      <c r="I204" s="16"/>
      <c r="J204" s="15"/>
      <c r="K204" s="15"/>
      <c r="L204" s="14">
        <v>9.4656000000000002</v>
      </c>
      <c r="N204" s="23" t="s">
        <v>123</v>
      </c>
    </row>
    <row r="205" spans="1:14" x14ac:dyDescent="0.25">
      <c r="A205" s="33" t="s">
        <v>111</v>
      </c>
      <c r="B205" s="15"/>
      <c r="C205" s="16"/>
      <c r="D205" s="16"/>
      <c r="E205" s="16"/>
      <c r="F205" s="16"/>
      <c r="G205" s="16"/>
      <c r="H205" s="16">
        <v>348</v>
      </c>
      <c r="I205" s="16"/>
      <c r="J205" s="15"/>
      <c r="K205" s="15"/>
      <c r="L205" s="14">
        <v>12.110400000000002</v>
      </c>
      <c r="N205" s="23" t="s">
        <v>124</v>
      </c>
    </row>
    <row r="206" spans="1:14" x14ac:dyDescent="0.25">
      <c r="A206" s="33" t="s">
        <v>112</v>
      </c>
      <c r="B206" s="15"/>
      <c r="C206" s="16"/>
      <c r="D206" s="16"/>
      <c r="E206" s="16"/>
      <c r="F206" s="16"/>
      <c r="G206" s="16"/>
      <c r="H206" s="16">
        <v>453</v>
      </c>
      <c r="I206" s="16"/>
      <c r="J206" s="15"/>
      <c r="K206" s="15"/>
      <c r="L206" s="14">
        <v>15.764400000000002</v>
      </c>
      <c r="N206" s="23" t="s">
        <v>125</v>
      </c>
    </row>
    <row r="207" spans="1:14" ht="13" thickBot="1" x14ac:dyDescent="0.3">
      <c r="A207" s="41" t="s">
        <v>113</v>
      </c>
      <c r="C207" s="42"/>
      <c r="D207" s="42"/>
      <c r="E207" s="42"/>
      <c r="F207" s="42"/>
      <c r="G207" s="42"/>
      <c r="H207" s="42">
        <v>509</v>
      </c>
      <c r="I207" s="42"/>
      <c r="J207" s="2"/>
      <c r="K207" s="2"/>
      <c r="L207" s="42">
        <v>17.713200000000001</v>
      </c>
      <c r="N207" s="43" t="s">
        <v>113</v>
      </c>
    </row>
    <row r="208" spans="1:14" ht="13" x14ac:dyDescent="0.3">
      <c r="A208" s="37">
        <v>2007</v>
      </c>
      <c r="B208" s="15"/>
      <c r="C208" s="16"/>
      <c r="D208" s="16"/>
      <c r="E208" s="16"/>
      <c r="F208" s="16"/>
      <c r="G208" s="16"/>
      <c r="H208" s="16"/>
      <c r="I208" s="16"/>
      <c r="M208" s="3"/>
      <c r="N208" s="37">
        <v>2007</v>
      </c>
    </row>
    <row r="209" spans="1:14" x14ac:dyDescent="0.25">
      <c r="A209" s="33" t="s">
        <v>230</v>
      </c>
      <c r="B209" s="15"/>
      <c r="C209" s="16"/>
      <c r="D209" s="16"/>
      <c r="E209" s="16"/>
      <c r="F209" s="16"/>
      <c r="G209" s="16"/>
      <c r="H209" s="16">
        <v>369</v>
      </c>
      <c r="I209" s="16"/>
      <c r="J209" s="15"/>
      <c r="K209" s="15"/>
      <c r="L209" s="14">
        <v>12.841199999999999</v>
      </c>
      <c r="N209" s="23" t="s">
        <v>231</v>
      </c>
    </row>
    <row r="210" spans="1:14" x14ac:dyDescent="0.25">
      <c r="A210" s="33" t="s">
        <v>103</v>
      </c>
      <c r="B210" s="15"/>
      <c r="C210" s="16"/>
      <c r="D210" s="16"/>
      <c r="E210" s="16"/>
      <c r="F210" s="16"/>
      <c r="G210" s="16"/>
      <c r="H210" s="16">
        <v>400</v>
      </c>
      <c r="I210" s="16"/>
      <c r="J210" s="15"/>
      <c r="K210" s="15"/>
      <c r="L210" s="14">
        <v>13.92</v>
      </c>
      <c r="N210" s="23" t="s">
        <v>116</v>
      </c>
    </row>
    <row r="211" spans="1:14" x14ac:dyDescent="0.25">
      <c r="A211" s="33" t="s">
        <v>104</v>
      </c>
      <c r="B211" s="15"/>
      <c r="C211" s="16"/>
      <c r="D211" s="16"/>
      <c r="E211" s="16"/>
      <c r="F211" s="16"/>
      <c r="G211" s="16"/>
      <c r="H211" s="16">
        <v>318</v>
      </c>
      <c r="I211" s="16"/>
      <c r="J211" s="15"/>
      <c r="K211" s="15"/>
      <c r="L211" s="14">
        <v>11.0664</v>
      </c>
      <c r="N211" s="23" t="s">
        <v>117</v>
      </c>
    </row>
    <row r="212" spans="1:14" x14ac:dyDescent="0.25">
      <c r="A212" s="33" t="s">
        <v>105</v>
      </c>
      <c r="B212" s="15"/>
      <c r="C212" s="16"/>
      <c r="D212" s="16"/>
      <c r="E212" s="16"/>
      <c r="F212" s="16"/>
      <c r="G212" s="16"/>
      <c r="H212" s="16">
        <v>140</v>
      </c>
      <c r="I212" s="16"/>
      <c r="J212" s="15"/>
      <c r="K212" s="15"/>
      <c r="L212" s="14">
        <v>4.8719999999999999</v>
      </c>
      <c r="N212" s="23" t="s">
        <v>118</v>
      </c>
    </row>
    <row r="213" spans="1:14" x14ac:dyDescent="0.25">
      <c r="A213" s="33" t="s">
        <v>106</v>
      </c>
      <c r="B213" s="15"/>
      <c r="C213" s="16"/>
      <c r="D213" s="16"/>
      <c r="E213" s="16"/>
      <c r="F213" s="16"/>
      <c r="G213" s="16"/>
      <c r="H213" s="16">
        <v>142</v>
      </c>
      <c r="I213" s="16"/>
      <c r="J213" s="15"/>
      <c r="K213" s="15"/>
      <c r="L213" s="14">
        <v>4.9416000000000002</v>
      </c>
      <c r="N213" s="23" t="s">
        <v>119</v>
      </c>
    </row>
    <row r="214" spans="1:14" x14ac:dyDescent="0.25">
      <c r="A214" s="33" t="s">
        <v>107</v>
      </c>
      <c r="B214" s="15"/>
      <c r="C214" s="16"/>
      <c r="D214" s="16"/>
      <c r="E214" s="16"/>
      <c r="F214" s="16"/>
      <c r="G214" s="16"/>
      <c r="H214" s="16">
        <v>40</v>
      </c>
      <c r="I214" s="16"/>
      <c r="J214" s="15"/>
      <c r="K214" s="15"/>
      <c r="L214" s="14">
        <v>1.3919999999999999</v>
      </c>
      <c r="N214" s="23" t="s">
        <v>120</v>
      </c>
    </row>
    <row r="215" spans="1:14" x14ac:dyDescent="0.25">
      <c r="A215" s="33" t="s">
        <v>108</v>
      </c>
      <c r="B215" s="15"/>
      <c r="C215" s="16"/>
      <c r="D215" s="16"/>
      <c r="E215" s="16"/>
      <c r="F215" s="16"/>
      <c r="G215" s="16"/>
      <c r="H215" s="16">
        <v>586</v>
      </c>
      <c r="I215" s="16"/>
      <c r="J215" s="15"/>
      <c r="K215" s="15"/>
      <c r="L215" s="14">
        <v>20.392799999999998</v>
      </c>
      <c r="N215" s="23" t="s">
        <v>121</v>
      </c>
    </row>
    <row r="216" spans="1:14" x14ac:dyDescent="0.25">
      <c r="A216" s="33" t="s">
        <v>109</v>
      </c>
      <c r="B216" s="15"/>
      <c r="C216" s="16"/>
      <c r="D216" s="16"/>
      <c r="E216" s="16"/>
      <c r="F216" s="16"/>
      <c r="G216" s="16"/>
      <c r="H216" s="16">
        <v>73</v>
      </c>
      <c r="I216" s="16"/>
      <c r="J216" s="15"/>
      <c r="K216" s="15"/>
      <c r="L216" s="14">
        <v>2.5404</v>
      </c>
      <c r="N216" s="23" t="s">
        <v>122</v>
      </c>
    </row>
    <row r="217" spans="1:14" x14ac:dyDescent="0.25">
      <c r="A217" s="33" t="s">
        <v>110</v>
      </c>
      <c r="B217" s="15"/>
      <c r="C217" s="16"/>
      <c r="D217" s="16"/>
      <c r="E217" s="16"/>
      <c r="F217" s="16"/>
      <c r="G217" s="16"/>
      <c r="H217" s="16">
        <v>145</v>
      </c>
      <c r="I217" s="16"/>
      <c r="J217" s="15"/>
      <c r="K217" s="15"/>
      <c r="L217" s="14">
        <v>5.0460000000000003</v>
      </c>
      <c r="N217" s="23" t="s">
        <v>123</v>
      </c>
    </row>
    <row r="218" spans="1:14" x14ac:dyDescent="0.25">
      <c r="A218" s="33" t="s">
        <v>111</v>
      </c>
      <c r="B218" s="15"/>
      <c r="C218" s="16"/>
      <c r="D218" s="16"/>
      <c r="E218" s="16"/>
      <c r="F218" s="16"/>
      <c r="G218" s="16"/>
      <c r="H218" s="16">
        <v>384</v>
      </c>
      <c r="I218" s="16"/>
      <c r="J218" s="15"/>
      <c r="K218" s="15"/>
      <c r="L218" s="14">
        <v>13.363200000000003</v>
      </c>
      <c r="N218" s="23" t="s">
        <v>124</v>
      </c>
    </row>
    <row r="219" spans="1:14" x14ac:dyDescent="0.25">
      <c r="A219" s="33" t="s">
        <v>112</v>
      </c>
      <c r="B219" s="15"/>
      <c r="C219" s="16"/>
      <c r="D219" s="16"/>
      <c r="E219" s="16"/>
      <c r="F219" s="16"/>
      <c r="G219" s="16"/>
      <c r="H219" s="16">
        <v>417</v>
      </c>
      <c r="I219" s="16"/>
      <c r="J219" s="15"/>
      <c r="K219" s="15"/>
      <c r="L219" s="14">
        <v>14.5116</v>
      </c>
      <c r="N219" s="23" t="s">
        <v>125</v>
      </c>
    </row>
    <row r="220" spans="1:14" ht="13" thickBot="1" x14ac:dyDescent="0.3">
      <c r="A220" s="41" t="s">
        <v>113</v>
      </c>
      <c r="C220" s="42"/>
      <c r="D220" s="42"/>
      <c r="E220" s="42"/>
      <c r="F220" s="42"/>
      <c r="G220" s="42"/>
      <c r="H220" s="42">
        <v>411</v>
      </c>
      <c r="I220" s="42"/>
      <c r="J220" s="2"/>
      <c r="K220" s="2"/>
      <c r="L220" s="42">
        <v>14.302800000000001</v>
      </c>
      <c r="N220" s="43" t="s">
        <v>113</v>
      </c>
    </row>
    <row r="221" spans="1:14" ht="13" x14ac:dyDescent="0.3">
      <c r="A221" s="37">
        <v>2008</v>
      </c>
      <c r="B221" s="15"/>
      <c r="C221" s="16"/>
      <c r="D221" s="16"/>
      <c r="E221" s="16"/>
      <c r="F221" s="16"/>
      <c r="G221" s="16"/>
      <c r="H221" s="16"/>
      <c r="I221" s="16"/>
      <c r="M221" s="3"/>
      <c r="N221" s="37">
        <v>2008</v>
      </c>
    </row>
    <row r="222" spans="1:14" x14ac:dyDescent="0.25">
      <c r="A222" s="33" t="s">
        <v>230</v>
      </c>
      <c r="B222" s="15"/>
      <c r="C222" s="16"/>
      <c r="D222" s="16"/>
      <c r="E222" s="16"/>
      <c r="F222" s="16"/>
      <c r="G222" s="16"/>
      <c r="H222" s="16">
        <v>543</v>
      </c>
      <c r="I222" s="16"/>
      <c r="J222" s="15"/>
      <c r="K222" s="15"/>
      <c r="L222" s="14">
        <v>18.8964</v>
      </c>
      <c r="N222" s="23" t="s">
        <v>231</v>
      </c>
    </row>
    <row r="223" spans="1:14" x14ac:dyDescent="0.25">
      <c r="A223" s="33" t="s">
        <v>103</v>
      </c>
      <c r="B223" s="15"/>
      <c r="C223" s="16"/>
      <c r="D223" s="16"/>
      <c r="E223" s="16"/>
      <c r="F223" s="16"/>
      <c r="G223" s="16"/>
      <c r="H223" s="16">
        <v>426</v>
      </c>
      <c r="I223" s="16"/>
      <c r="J223" s="15"/>
      <c r="K223" s="15"/>
      <c r="L223" s="14">
        <v>14.824800000000002</v>
      </c>
      <c r="N223" s="23" t="s">
        <v>116</v>
      </c>
    </row>
    <row r="224" spans="1:14" x14ac:dyDescent="0.25">
      <c r="A224" s="33" t="s">
        <v>104</v>
      </c>
      <c r="B224" s="15"/>
      <c r="C224" s="16"/>
      <c r="D224" s="16"/>
      <c r="E224" s="16"/>
      <c r="F224" s="16"/>
      <c r="G224" s="16"/>
      <c r="H224" s="16">
        <v>404</v>
      </c>
      <c r="I224" s="16"/>
      <c r="J224" s="15"/>
      <c r="K224" s="15"/>
      <c r="L224" s="14">
        <v>14.059200000000002</v>
      </c>
      <c r="N224" s="23" t="s">
        <v>117</v>
      </c>
    </row>
    <row r="225" spans="1:15" x14ac:dyDescent="0.25">
      <c r="A225" s="33" t="s">
        <v>105</v>
      </c>
      <c r="B225" s="15"/>
      <c r="C225" s="16"/>
      <c r="D225" s="16"/>
      <c r="E225" s="16"/>
      <c r="F225" s="16"/>
      <c r="G225" s="16"/>
      <c r="H225" s="16">
        <v>270</v>
      </c>
      <c r="I225" s="16"/>
      <c r="J225" s="15"/>
      <c r="K225" s="15"/>
      <c r="L225" s="14">
        <v>9.3960000000000008</v>
      </c>
      <c r="N225" s="23" t="s">
        <v>118</v>
      </c>
    </row>
    <row r="226" spans="1:15" x14ac:dyDescent="0.25">
      <c r="A226" s="33" t="s">
        <v>106</v>
      </c>
      <c r="B226" s="15"/>
      <c r="C226" s="16"/>
      <c r="D226" s="16"/>
      <c r="E226" s="16"/>
      <c r="F226" s="16"/>
      <c r="G226" s="16"/>
      <c r="H226" s="16">
        <v>106</v>
      </c>
      <c r="I226" s="16"/>
      <c r="J226" s="15"/>
      <c r="K226" s="15"/>
      <c r="L226" s="14">
        <v>3.6888000000000005</v>
      </c>
      <c r="N226" s="23" t="s">
        <v>119</v>
      </c>
    </row>
    <row r="227" spans="1:15" x14ac:dyDescent="0.25">
      <c r="A227" s="33" t="s">
        <v>107</v>
      </c>
      <c r="B227" s="15"/>
      <c r="C227" s="16"/>
      <c r="D227" s="16"/>
      <c r="E227" s="16"/>
      <c r="F227" s="16"/>
      <c r="G227" s="16"/>
      <c r="H227" s="16">
        <v>98</v>
      </c>
      <c r="I227" s="16"/>
      <c r="J227" s="15"/>
      <c r="K227" s="15"/>
      <c r="L227" s="14">
        <v>3.4104000000000001</v>
      </c>
      <c r="N227" s="23" t="s">
        <v>120</v>
      </c>
    </row>
    <row r="228" spans="1:15" x14ac:dyDescent="0.25">
      <c r="A228" s="33" t="s">
        <v>108</v>
      </c>
      <c r="B228" s="15"/>
      <c r="C228" s="16"/>
      <c r="D228" s="16"/>
      <c r="E228" s="16"/>
      <c r="F228" s="16"/>
      <c r="G228" s="16"/>
      <c r="H228" s="16">
        <v>433</v>
      </c>
      <c r="I228" s="16"/>
      <c r="J228" s="15"/>
      <c r="K228" s="15"/>
      <c r="L228" s="14">
        <v>15.068400000000002</v>
      </c>
      <c r="N228" s="23" t="s">
        <v>121</v>
      </c>
    </row>
    <row r="229" spans="1:15" x14ac:dyDescent="0.25">
      <c r="A229" s="33" t="s">
        <v>109</v>
      </c>
      <c r="B229" s="15"/>
      <c r="C229" s="16"/>
      <c r="D229" s="16"/>
      <c r="E229" s="16"/>
      <c r="F229" s="16"/>
      <c r="G229" s="16"/>
      <c r="H229" s="16">
        <v>68</v>
      </c>
      <c r="I229" s="16"/>
      <c r="J229" s="15"/>
      <c r="K229" s="15"/>
      <c r="L229" s="14">
        <v>2.3664000000000001</v>
      </c>
      <c r="N229" s="23" t="s">
        <v>122</v>
      </c>
    </row>
    <row r="230" spans="1:15" x14ac:dyDescent="0.25">
      <c r="A230" s="33" t="s">
        <v>110</v>
      </c>
      <c r="B230" s="15"/>
      <c r="C230" s="16"/>
      <c r="D230" s="16"/>
      <c r="E230" s="16"/>
      <c r="F230" s="16"/>
      <c r="G230" s="16"/>
      <c r="H230" s="16">
        <v>170</v>
      </c>
      <c r="I230" s="16"/>
      <c r="J230" s="15"/>
      <c r="K230" s="15"/>
      <c r="L230" s="14">
        <v>5.9160000000000004</v>
      </c>
      <c r="N230" s="23" t="s">
        <v>123</v>
      </c>
    </row>
    <row r="231" spans="1:15" x14ac:dyDescent="0.25">
      <c r="A231" s="33" t="s">
        <v>111</v>
      </c>
      <c r="B231" s="15"/>
      <c r="C231" s="16"/>
      <c r="D231" s="16"/>
      <c r="E231" s="16"/>
      <c r="F231" s="16"/>
      <c r="G231" s="16"/>
      <c r="H231" s="16">
        <v>242</v>
      </c>
      <c r="I231" s="16"/>
      <c r="J231" s="15"/>
      <c r="K231" s="15"/>
      <c r="L231" s="14">
        <v>8.4215999999999998</v>
      </c>
      <c r="N231" s="23" t="s">
        <v>124</v>
      </c>
    </row>
    <row r="232" spans="1:15" x14ac:dyDescent="0.25">
      <c r="A232" s="33" t="s">
        <v>112</v>
      </c>
      <c r="B232" s="15"/>
      <c r="C232" s="16"/>
      <c r="D232" s="16"/>
      <c r="E232" s="16"/>
      <c r="F232" s="16"/>
      <c r="G232" s="16"/>
      <c r="H232" s="16">
        <v>244</v>
      </c>
      <c r="I232" s="16"/>
      <c r="J232" s="15"/>
      <c r="K232" s="15"/>
      <c r="L232" s="14">
        <v>8.491200000000001</v>
      </c>
      <c r="N232" s="23" t="s">
        <v>125</v>
      </c>
    </row>
    <row r="233" spans="1:15" ht="13" thickBot="1" x14ac:dyDescent="0.3">
      <c r="A233" s="41" t="s">
        <v>113</v>
      </c>
      <c r="C233" s="42"/>
      <c r="D233" s="42"/>
      <c r="E233" s="42"/>
      <c r="F233" s="42"/>
      <c r="G233" s="42"/>
      <c r="H233" s="42">
        <v>423</v>
      </c>
      <c r="I233" s="42"/>
      <c r="J233" s="2"/>
      <c r="K233" s="2"/>
      <c r="L233" s="42">
        <v>14.720400000000001</v>
      </c>
      <c r="N233" s="43" t="s">
        <v>113</v>
      </c>
    </row>
    <row r="234" spans="1:15" ht="13" x14ac:dyDescent="0.3">
      <c r="A234" s="37">
        <v>2009</v>
      </c>
      <c r="B234" s="15"/>
      <c r="C234" s="16"/>
      <c r="D234" s="16"/>
      <c r="E234" s="16"/>
      <c r="F234" s="16"/>
      <c r="G234" s="16"/>
      <c r="H234" s="16"/>
      <c r="I234" s="16"/>
      <c r="M234" s="3"/>
      <c r="N234" s="37">
        <v>2009</v>
      </c>
    </row>
    <row r="235" spans="1:15" x14ac:dyDescent="0.25">
      <c r="A235" s="33" t="s">
        <v>230</v>
      </c>
      <c r="B235" s="16"/>
      <c r="C235" s="16"/>
      <c r="D235" s="16"/>
      <c r="E235" s="16"/>
      <c r="F235" s="16"/>
      <c r="G235" s="16"/>
      <c r="H235" s="16">
        <v>355</v>
      </c>
      <c r="I235" s="16"/>
      <c r="J235" s="15"/>
      <c r="K235" s="15"/>
      <c r="L235" s="14">
        <v>12.353999999999999</v>
      </c>
      <c r="N235" s="23" t="s">
        <v>231</v>
      </c>
      <c r="O235" s="10"/>
    </row>
    <row r="236" spans="1:15" x14ac:dyDescent="0.25">
      <c r="A236" s="33" t="s">
        <v>103</v>
      </c>
      <c r="B236" s="15"/>
      <c r="C236" s="16"/>
      <c r="D236" s="16"/>
      <c r="E236" s="16"/>
      <c r="F236" s="16"/>
      <c r="G236" s="16"/>
      <c r="H236" s="16">
        <v>421</v>
      </c>
      <c r="I236" s="16"/>
      <c r="J236" s="15"/>
      <c r="K236" s="15"/>
      <c r="L236" s="14">
        <v>14.6508</v>
      </c>
      <c r="N236" s="23" t="s">
        <v>116</v>
      </c>
      <c r="O236" s="10"/>
    </row>
    <row r="237" spans="1:15" x14ac:dyDescent="0.25">
      <c r="A237" s="33" t="s">
        <v>104</v>
      </c>
      <c r="B237" s="15"/>
      <c r="C237" s="16"/>
      <c r="D237" s="16"/>
      <c r="E237" s="16"/>
      <c r="F237" s="16"/>
      <c r="G237" s="16"/>
      <c r="H237" s="16">
        <v>343</v>
      </c>
      <c r="I237" s="16"/>
      <c r="J237" s="15"/>
      <c r="K237" s="15"/>
      <c r="L237" s="14">
        <v>11.936400000000001</v>
      </c>
      <c r="N237" s="23" t="s">
        <v>117</v>
      </c>
      <c r="O237" s="10"/>
    </row>
    <row r="238" spans="1:15" x14ac:dyDescent="0.25">
      <c r="A238" s="33" t="s">
        <v>105</v>
      </c>
      <c r="B238" s="15"/>
      <c r="C238" s="16"/>
      <c r="D238" s="16"/>
      <c r="E238" s="16"/>
      <c r="F238" s="16"/>
      <c r="G238" s="16"/>
      <c r="H238" s="16">
        <v>161</v>
      </c>
      <c r="I238" s="16"/>
      <c r="J238" s="15"/>
      <c r="K238" s="15"/>
      <c r="L238" s="14">
        <v>5.6028000000000002</v>
      </c>
      <c r="N238" s="23" t="s">
        <v>118</v>
      </c>
      <c r="O238" s="10"/>
    </row>
    <row r="239" spans="1:15" x14ac:dyDescent="0.25">
      <c r="A239" s="33" t="s">
        <v>106</v>
      </c>
      <c r="B239" s="15"/>
      <c r="C239" s="16"/>
      <c r="D239" s="16"/>
      <c r="E239" s="16"/>
      <c r="F239" s="16"/>
      <c r="G239" s="16"/>
      <c r="H239" s="16">
        <v>60</v>
      </c>
      <c r="I239" s="16"/>
      <c r="J239" s="15"/>
      <c r="K239" s="15"/>
      <c r="L239" s="14">
        <v>2.0880000000000001</v>
      </c>
      <c r="N239" s="23" t="s">
        <v>119</v>
      </c>
      <c r="O239" s="10"/>
    </row>
    <row r="240" spans="1:15" x14ac:dyDescent="0.25">
      <c r="A240" s="33" t="s">
        <v>107</v>
      </c>
      <c r="B240" s="15"/>
      <c r="C240" s="16"/>
      <c r="D240" s="16"/>
      <c r="E240" s="16"/>
      <c r="F240" s="16"/>
      <c r="G240" s="16"/>
      <c r="H240" s="16">
        <v>69</v>
      </c>
      <c r="I240" s="16"/>
      <c r="J240" s="15"/>
      <c r="K240" s="15"/>
      <c r="L240" s="14">
        <v>2.4012000000000002</v>
      </c>
      <c r="N240" s="23" t="s">
        <v>120</v>
      </c>
      <c r="O240" s="10"/>
    </row>
    <row r="241" spans="1:15" x14ac:dyDescent="0.25">
      <c r="A241" s="33" t="s">
        <v>108</v>
      </c>
      <c r="B241" s="15"/>
      <c r="C241" s="16"/>
      <c r="D241" s="16"/>
      <c r="E241" s="16"/>
      <c r="F241" s="16"/>
      <c r="G241" s="16"/>
      <c r="H241" s="16">
        <v>774</v>
      </c>
      <c r="I241" s="16"/>
      <c r="J241" s="15"/>
      <c r="K241" s="15"/>
      <c r="L241" s="14">
        <v>26.935200000000002</v>
      </c>
      <c r="N241" s="23" t="s">
        <v>121</v>
      </c>
      <c r="O241" s="10"/>
    </row>
    <row r="242" spans="1:15" x14ac:dyDescent="0.25">
      <c r="A242" s="33" t="s">
        <v>109</v>
      </c>
      <c r="B242" s="15"/>
      <c r="C242" s="16"/>
      <c r="D242" s="16"/>
      <c r="E242" s="16"/>
      <c r="F242" s="16"/>
      <c r="G242" s="16"/>
      <c r="H242" s="16">
        <v>54</v>
      </c>
      <c r="I242" s="16"/>
      <c r="J242" s="15"/>
      <c r="K242" s="15"/>
      <c r="L242" s="14">
        <v>1.8792</v>
      </c>
      <c r="N242" s="23" t="s">
        <v>122</v>
      </c>
      <c r="O242" s="10"/>
    </row>
    <row r="243" spans="1:15" x14ac:dyDescent="0.25">
      <c r="A243" s="33" t="s">
        <v>110</v>
      </c>
      <c r="B243" s="15"/>
      <c r="C243" s="16"/>
      <c r="D243" s="16"/>
      <c r="E243" s="16"/>
      <c r="F243" s="16"/>
      <c r="G243" s="16"/>
      <c r="H243" s="16">
        <v>114</v>
      </c>
      <c r="I243" s="16"/>
      <c r="J243" s="15"/>
      <c r="K243" s="15"/>
      <c r="L243" s="14">
        <v>3.9672000000000001</v>
      </c>
      <c r="N243" s="23" t="s">
        <v>123</v>
      </c>
      <c r="O243" s="10"/>
    </row>
    <row r="244" spans="1:15" x14ac:dyDescent="0.25">
      <c r="A244" s="33" t="s">
        <v>111</v>
      </c>
      <c r="B244" s="15"/>
      <c r="C244" s="16"/>
      <c r="D244" s="16"/>
      <c r="E244" s="16"/>
      <c r="F244" s="16"/>
      <c r="G244" s="16"/>
      <c r="H244" s="16">
        <v>290</v>
      </c>
      <c r="I244" s="16"/>
      <c r="J244" s="15"/>
      <c r="K244" s="15"/>
      <c r="L244" s="14">
        <v>10.092000000000001</v>
      </c>
      <c r="N244" s="23" t="s">
        <v>124</v>
      </c>
      <c r="O244" s="10"/>
    </row>
    <row r="245" spans="1:15" x14ac:dyDescent="0.25">
      <c r="A245" s="33" t="s">
        <v>112</v>
      </c>
      <c r="B245" s="15"/>
      <c r="C245" s="16"/>
      <c r="D245" s="16"/>
      <c r="E245" s="16"/>
      <c r="F245" s="16"/>
      <c r="G245" s="16"/>
      <c r="H245" s="16">
        <v>205</v>
      </c>
      <c r="I245" s="16"/>
      <c r="J245" s="15"/>
      <c r="K245" s="15"/>
      <c r="L245" s="14">
        <v>7.1340000000000003</v>
      </c>
      <c r="N245" s="23" t="s">
        <v>125</v>
      </c>
      <c r="O245" s="10"/>
    </row>
    <row r="246" spans="1:15" ht="13" thickBot="1" x14ac:dyDescent="0.3">
      <c r="A246" s="41" t="s">
        <v>113</v>
      </c>
      <c r="C246" s="42"/>
      <c r="D246" s="42"/>
      <c r="E246" s="42"/>
      <c r="F246" s="42"/>
      <c r="G246" s="42"/>
      <c r="H246" s="42">
        <v>294</v>
      </c>
      <c r="I246" s="42"/>
      <c r="J246" s="2"/>
      <c r="K246" s="2"/>
      <c r="L246" s="42">
        <v>10.231200000000001</v>
      </c>
      <c r="N246" s="43" t="s">
        <v>113</v>
      </c>
    </row>
    <row r="247" spans="1:15" ht="13" x14ac:dyDescent="0.3">
      <c r="A247" s="37">
        <v>2010</v>
      </c>
      <c r="B247" s="15"/>
      <c r="C247" s="16"/>
      <c r="D247" s="16"/>
      <c r="E247" s="16"/>
      <c r="F247" s="16"/>
      <c r="G247" s="16"/>
      <c r="H247" s="16"/>
      <c r="I247" s="16"/>
      <c r="M247" s="3"/>
      <c r="N247" s="37">
        <v>2010</v>
      </c>
    </row>
    <row r="248" spans="1:15" x14ac:dyDescent="0.25">
      <c r="A248" s="33" t="s">
        <v>230</v>
      </c>
      <c r="B248" s="15"/>
      <c r="C248" s="16"/>
      <c r="D248" s="16"/>
      <c r="E248" s="16"/>
      <c r="F248" s="16"/>
      <c r="G248" s="16"/>
      <c r="H248" s="16">
        <v>272</v>
      </c>
      <c r="I248" s="16"/>
      <c r="J248" s="15"/>
      <c r="K248" s="15"/>
      <c r="L248" s="14">
        <v>9.4656000000000002</v>
      </c>
      <c r="N248" s="23" t="s">
        <v>231</v>
      </c>
      <c r="O248" s="10"/>
    </row>
    <row r="249" spans="1:15" x14ac:dyDescent="0.25">
      <c r="A249" s="33" t="s">
        <v>103</v>
      </c>
      <c r="B249" s="15"/>
      <c r="C249" s="16"/>
      <c r="D249" s="16"/>
      <c r="E249" s="16"/>
      <c r="F249" s="16"/>
      <c r="G249" s="16"/>
      <c r="H249" s="16">
        <v>150</v>
      </c>
      <c r="I249" s="16"/>
      <c r="J249" s="15"/>
      <c r="K249" s="15"/>
      <c r="L249" s="14">
        <v>5.22</v>
      </c>
      <c r="N249" s="23" t="s">
        <v>116</v>
      </c>
      <c r="O249" s="10"/>
    </row>
    <row r="250" spans="1:15" x14ac:dyDescent="0.25">
      <c r="A250" s="33" t="s">
        <v>104</v>
      </c>
      <c r="B250" s="15"/>
      <c r="C250" s="16"/>
      <c r="D250" s="16"/>
      <c r="E250" s="16"/>
      <c r="F250" s="16"/>
      <c r="G250" s="16"/>
      <c r="H250" s="16">
        <v>138</v>
      </c>
      <c r="I250" s="16"/>
      <c r="J250" s="15"/>
      <c r="K250" s="15"/>
      <c r="L250" s="14">
        <v>4.8024000000000004</v>
      </c>
      <c r="N250" s="23" t="s">
        <v>117</v>
      </c>
      <c r="O250" s="10"/>
    </row>
    <row r="251" spans="1:15" x14ac:dyDescent="0.25">
      <c r="A251" s="33" t="s">
        <v>105</v>
      </c>
      <c r="B251" s="15"/>
      <c r="C251" s="16"/>
      <c r="D251" s="16"/>
      <c r="E251" s="16"/>
      <c r="F251" s="16"/>
      <c r="G251" s="16"/>
      <c r="H251" s="16">
        <v>58</v>
      </c>
      <c r="I251" s="16"/>
      <c r="J251" s="15"/>
      <c r="K251" s="15"/>
      <c r="L251" s="14">
        <v>2.0184000000000002</v>
      </c>
      <c r="N251" s="23" t="s">
        <v>118</v>
      </c>
      <c r="O251" s="10"/>
    </row>
    <row r="252" spans="1:15" x14ac:dyDescent="0.25">
      <c r="A252" s="33" t="s">
        <v>106</v>
      </c>
      <c r="B252" s="15"/>
      <c r="C252" s="16"/>
      <c r="D252" s="16"/>
      <c r="E252" s="16"/>
      <c r="F252" s="16"/>
      <c r="G252" s="16"/>
      <c r="H252" s="16">
        <v>34</v>
      </c>
      <c r="I252" s="16"/>
      <c r="J252" s="15"/>
      <c r="K252" s="15"/>
      <c r="L252" s="14">
        <v>1.1832</v>
      </c>
      <c r="N252" s="23" t="s">
        <v>119</v>
      </c>
      <c r="O252" s="10"/>
    </row>
    <row r="253" spans="1:15" x14ac:dyDescent="0.25">
      <c r="A253" s="33" t="s">
        <v>107</v>
      </c>
      <c r="B253" s="15"/>
      <c r="C253" s="16"/>
      <c r="D253" s="16"/>
      <c r="E253" s="16"/>
      <c r="F253" s="16"/>
      <c r="G253" s="16"/>
      <c r="H253" s="16">
        <v>34</v>
      </c>
      <c r="I253" s="16"/>
      <c r="J253" s="15"/>
      <c r="K253" s="15"/>
      <c r="L253" s="14">
        <v>1.1832</v>
      </c>
      <c r="N253" s="23" t="s">
        <v>120</v>
      </c>
      <c r="O253" s="10"/>
    </row>
    <row r="254" spans="1:15" x14ac:dyDescent="0.25">
      <c r="A254" s="33" t="s">
        <v>129</v>
      </c>
      <c r="B254" s="15"/>
      <c r="C254" s="16"/>
      <c r="D254" s="16"/>
      <c r="E254" s="16"/>
      <c r="F254" s="16"/>
      <c r="G254" s="16"/>
      <c r="H254" s="16">
        <v>367</v>
      </c>
      <c r="I254" s="16"/>
      <c r="J254" s="15"/>
      <c r="K254" s="15"/>
      <c r="L254" s="14">
        <v>12.771600000000001</v>
      </c>
      <c r="N254" s="23" t="s">
        <v>121</v>
      </c>
    </row>
    <row r="255" spans="1:15" x14ac:dyDescent="0.25">
      <c r="A255" s="33" t="s">
        <v>122</v>
      </c>
      <c r="C255" s="16"/>
      <c r="D255" s="16"/>
      <c r="E255" s="16"/>
      <c r="F255" s="16"/>
      <c r="G255" s="16"/>
      <c r="H255" s="16">
        <v>18</v>
      </c>
      <c r="I255" s="16"/>
      <c r="J255" s="15"/>
      <c r="K255" s="15"/>
      <c r="L255" s="14">
        <v>0.62639999999999996</v>
      </c>
      <c r="N255" s="23" t="s">
        <v>122</v>
      </c>
    </row>
    <row r="256" spans="1:15" x14ac:dyDescent="0.25">
      <c r="A256" s="33" t="s">
        <v>123</v>
      </c>
      <c r="C256" s="16"/>
      <c r="D256" s="16"/>
      <c r="E256" s="16"/>
      <c r="F256" s="16"/>
      <c r="G256" s="16"/>
      <c r="H256" s="16">
        <v>85</v>
      </c>
      <c r="I256" s="16"/>
      <c r="J256" s="15"/>
      <c r="K256" s="15"/>
      <c r="L256" s="14">
        <v>2.9580000000000002</v>
      </c>
      <c r="N256" s="23" t="s">
        <v>123</v>
      </c>
    </row>
    <row r="257" spans="1:14" x14ac:dyDescent="0.25">
      <c r="A257" s="33" t="s">
        <v>131</v>
      </c>
      <c r="H257" s="16">
        <v>92</v>
      </c>
      <c r="I257" s="16"/>
      <c r="J257" s="15"/>
      <c r="K257" s="15"/>
      <c r="L257" s="14">
        <v>3.2016000000000004</v>
      </c>
      <c r="N257" s="23" t="s">
        <v>124</v>
      </c>
    </row>
    <row r="258" spans="1:14" x14ac:dyDescent="0.25">
      <c r="A258" s="33" t="s">
        <v>125</v>
      </c>
      <c r="H258" s="16">
        <v>172</v>
      </c>
      <c r="I258" s="16"/>
      <c r="J258" s="15"/>
      <c r="K258" s="15"/>
      <c r="L258" s="14">
        <v>5.9855999999999998</v>
      </c>
      <c r="N258" s="23" t="s">
        <v>125</v>
      </c>
    </row>
    <row r="259" spans="1:14" ht="13" thickBot="1" x14ac:dyDescent="0.3">
      <c r="A259" s="41" t="s">
        <v>113</v>
      </c>
      <c r="C259" s="42"/>
      <c r="D259" s="42"/>
      <c r="E259" s="42"/>
      <c r="F259" s="42"/>
      <c r="G259" s="42"/>
      <c r="H259" s="42">
        <v>134</v>
      </c>
      <c r="I259" s="42"/>
      <c r="J259" s="2"/>
      <c r="K259" s="2"/>
      <c r="L259" s="42">
        <v>4.6631999999999998</v>
      </c>
      <c r="N259" s="43" t="s">
        <v>113</v>
      </c>
    </row>
    <row r="260" spans="1:14" ht="13" x14ac:dyDescent="0.3">
      <c r="A260" s="37">
        <v>2011</v>
      </c>
      <c r="B260" s="15"/>
      <c r="C260" s="16"/>
      <c r="D260" s="16"/>
      <c r="E260" s="16"/>
      <c r="F260" s="16"/>
      <c r="G260" s="16"/>
      <c r="H260" s="16"/>
      <c r="I260" s="16"/>
      <c r="M260" s="3"/>
      <c r="N260" s="37">
        <v>2011</v>
      </c>
    </row>
    <row r="261" spans="1:14" x14ac:dyDescent="0.25">
      <c r="A261" s="33" t="s">
        <v>230</v>
      </c>
      <c r="H261" s="16">
        <v>197</v>
      </c>
      <c r="I261" s="16"/>
      <c r="J261" s="15"/>
      <c r="K261" s="15"/>
      <c r="L261" s="14">
        <v>6.8556000000000017</v>
      </c>
      <c r="N261" s="23" t="s">
        <v>231</v>
      </c>
    </row>
    <row r="262" spans="1:14" x14ac:dyDescent="0.25">
      <c r="A262" s="33" t="s">
        <v>103</v>
      </c>
      <c r="H262" s="16">
        <v>132</v>
      </c>
      <c r="I262" s="16"/>
      <c r="J262" s="15"/>
      <c r="K262" s="15"/>
      <c r="L262" s="14">
        <v>4.5936000000000003</v>
      </c>
      <c r="N262" s="23" t="s">
        <v>116</v>
      </c>
    </row>
    <row r="263" spans="1:14" x14ac:dyDescent="0.25">
      <c r="A263" s="33" t="s">
        <v>104</v>
      </c>
      <c r="H263" s="16">
        <v>111</v>
      </c>
      <c r="I263" s="16"/>
      <c r="J263" s="15"/>
      <c r="K263" s="15"/>
      <c r="L263" s="14">
        <v>3.8628000000000005</v>
      </c>
      <c r="N263" s="23" t="s">
        <v>117</v>
      </c>
    </row>
    <row r="264" spans="1:14" x14ac:dyDescent="0.25">
      <c r="A264" s="33" t="s">
        <v>105</v>
      </c>
      <c r="H264" s="16">
        <v>31</v>
      </c>
      <c r="I264" s="16"/>
      <c r="J264" s="15"/>
      <c r="K264" s="15"/>
      <c r="L264" s="14">
        <v>1.0788</v>
      </c>
      <c r="N264" s="23" t="s">
        <v>118</v>
      </c>
    </row>
    <row r="265" spans="1:14" x14ac:dyDescent="0.25">
      <c r="A265" s="33" t="s">
        <v>137</v>
      </c>
      <c r="H265" s="16">
        <v>11</v>
      </c>
      <c r="I265" s="16"/>
      <c r="J265" s="15"/>
      <c r="K265" s="15"/>
      <c r="L265" s="14">
        <v>0.38280000000000003</v>
      </c>
      <c r="N265" s="23" t="s">
        <v>119</v>
      </c>
    </row>
    <row r="266" spans="1:14" x14ac:dyDescent="0.25">
      <c r="A266" s="33" t="s">
        <v>138</v>
      </c>
      <c r="H266" s="16">
        <v>43</v>
      </c>
      <c r="I266" s="16"/>
      <c r="J266" s="15"/>
      <c r="K266" s="15"/>
      <c r="L266" s="14">
        <v>1.4964</v>
      </c>
      <c r="N266" s="23" t="s">
        <v>120</v>
      </c>
    </row>
    <row r="267" spans="1:14" x14ac:dyDescent="0.25">
      <c r="A267" s="33" t="s">
        <v>129</v>
      </c>
      <c r="H267" s="16">
        <v>579</v>
      </c>
      <c r="I267" s="16"/>
      <c r="J267" s="15"/>
      <c r="K267" s="15"/>
      <c r="L267" s="14">
        <v>20.1492</v>
      </c>
      <c r="N267" s="23" t="s">
        <v>121</v>
      </c>
    </row>
    <row r="268" spans="1:14" x14ac:dyDescent="0.25">
      <c r="A268" s="33" t="s">
        <v>122</v>
      </c>
      <c r="H268" s="16">
        <v>151</v>
      </c>
      <c r="I268" s="16"/>
      <c r="J268" s="15"/>
      <c r="K268" s="15"/>
      <c r="L268" s="14">
        <v>5.2548000000000004</v>
      </c>
      <c r="N268" s="23" t="s">
        <v>122</v>
      </c>
    </row>
    <row r="269" spans="1:14" x14ac:dyDescent="0.25">
      <c r="A269" s="33" t="s">
        <v>123</v>
      </c>
      <c r="H269" s="16">
        <v>29</v>
      </c>
      <c r="I269" s="16"/>
      <c r="J269" s="15"/>
      <c r="K269" s="15"/>
      <c r="L269" s="14">
        <v>1.0092000000000001</v>
      </c>
      <c r="N269" s="23" t="s">
        <v>123</v>
      </c>
    </row>
    <row r="270" spans="1:14" x14ac:dyDescent="0.25">
      <c r="A270" s="33" t="s">
        <v>131</v>
      </c>
      <c r="H270" s="16">
        <v>61</v>
      </c>
      <c r="I270" s="16"/>
      <c r="J270" s="15"/>
      <c r="K270" s="15"/>
      <c r="L270" s="14">
        <v>2.1228000000000002</v>
      </c>
      <c r="N270" s="23" t="s">
        <v>124</v>
      </c>
    </row>
    <row r="271" spans="1:14" x14ac:dyDescent="0.25">
      <c r="A271" s="33" t="s">
        <v>125</v>
      </c>
      <c r="H271" s="16">
        <v>12</v>
      </c>
      <c r="I271" s="16"/>
      <c r="J271" s="15"/>
      <c r="K271" s="15"/>
      <c r="L271" s="14">
        <v>0.41760000000000008</v>
      </c>
      <c r="N271" s="23" t="s">
        <v>125</v>
      </c>
    </row>
    <row r="272" spans="1:14" ht="13" thickBot="1" x14ac:dyDescent="0.3">
      <c r="A272" s="41" t="s">
        <v>113</v>
      </c>
      <c r="C272" s="42"/>
      <c r="D272" s="42"/>
      <c r="E272" s="42"/>
      <c r="F272" s="42"/>
      <c r="G272" s="42"/>
      <c r="H272" s="42">
        <v>69</v>
      </c>
      <c r="I272" s="42"/>
      <c r="J272" s="2"/>
      <c r="K272" s="2"/>
      <c r="L272" s="42">
        <v>2.4012000000000002</v>
      </c>
      <c r="N272" s="43" t="s">
        <v>113</v>
      </c>
    </row>
    <row r="273" spans="1:14" ht="13" x14ac:dyDescent="0.3">
      <c r="A273" s="37">
        <v>2012</v>
      </c>
      <c r="B273" s="15"/>
      <c r="C273" s="16"/>
      <c r="D273" s="16"/>
      <c r="E273" s="16"/>
      <c r="F273" s="16"/>
      <c r="G273" s="16"/>
      <c r="H273" s="16"/>
      <c r="I273" s="16"/>
      <c r="M273" s="3"/>
      <c r="N273" s="37">
        <v>2012</v>
      </c>
    </row>
    <row r="274" spans="1:14" x14ac:dyDescent="0.25">
      <c r="A274" s="33" t="s">
        <v>232</v>
      </c>
      <c r="H274" s="16">
        <v>31</v>
      </c>
      <c r="I274" s="16"/>
      <c r="J274" s="15"/>
      <c r="K274" s="15"/>
      <c r="L274" s="14">
        <v>1.0788</v>
      </c>
      <c r="N274" s="23" t="s">
        <v>231</v>
      </c>
    </row>
    <row r="275" spans="1:14" x14ac:dyDescent="0.25">
      <c r="A275" s="33" t="s">
        <v>154</v>
      </c>
      <c r="H275" s="16">
        <v>69</v>
      </c>
      <c r="I275" s="16"/>
      <c r="J275" s="15"/>
      <c r="K275" s="15"/>
      <c r="L275" s="14">
        <v>2.4012000000000002</v>
      </c>
      <c r="N275" s="23" t="s">
        <v>116</v>
      </c>
    </row>
    <row r="276" spans="1:14" x14ac:dyDescent="0.25">
      <c r="A276" s="33" t="s">
        <v>155</v>
      </c>
      <c r="H276" s="16">
        <v>61</v>
      </c>
      <c r="I276" s="16"/>
      <c r="J276" s="15"/>
      <c r="K276" s="15"/>
      <c r="L276" s="14">
        <v>2.1228000000000002</v>
      </c>
      <c r="N276" s="23" t="s">
        <v>117</v>
      </c>
    </row>
    <row r="277" spans="1:14" x14ac:dyDescent="0.25">
      <c r="A277" s="33" t="s">
        <v>118</v>
      </c>
      <c r="H277" s="16">
        <v>19</v>
      </c>
      <c r="I277" s="16"/>
      <c r="J277" s="15"/>
      <c r="K277" s="15"/>
      <c r="L277" s="14">
        <v>0.66120000000000001</v>
      </c>
      <c r="N277" s="23" t="s">
        <v>118</v>
      </c>
    </row>
    <row r="278" spans="1:14" x14ac:dyDescent="0.25">
      <c r="A278" s="33" t="s">
        <v>137</v>
      </c>
      <c r="H278" s="16">
        <v>12</v>
      </c>
      <c r="I278" s="16"/>
      <c r="J278" s="15"/>
      <c r="K278" s="15"/>
      <c r="L278" s="14">
        <v>0.41760000000000008</v>
      </c>
      <c r="N278" s="23" t="s">
        <v>119</v>
      </c>
    </row>
    <row r="279" spans="1:14" x14ac:dyDescent="0.25">
      <c r="A279" s="33" t="s">
        <v>138</v>
      </c>
      <c r="H279" s="16">
        <v>33</v>
      </c>
      <c r="I279" s="16"/>
      <c r="J279" s="15"/>
      <c r="K279" s="15"/>
      <c r="L279" s="14">
        <v>1.1484000000000001</v>
      </c>
      <c r="N279" s="23" t="s">
        <v>120</v>
      </c>
    </row>
    <row r="280" spans="1:14" x14ac:dyDescent="0.25">
      <c r="A280" s="33" t="s">
        <v>129</v>
      </c>
      <c r="H280" s="16">
        <v>253</v>
      </c>
      <c r="I280" s="16"/>
      <c r="J280" s="15"/>
      <c r="K280" s="15"/>
      <c r="L280" s="14">
        <v>8.8043999999999993</v>
      </c>
      <c r="N280" s="23" t="s">
        <v>121</v>
      </c>
    </row>
    <row r="281" spans="1:14" x14ac:dyDescent="0.25">
      <c r="A281" s="33" t="s">
        <v>122</v>
      </c>
      <c r="H281" s="16">
        <v>14</v>
      </c>
      <c r="I281" s="16"/>
      <c r="J281" s="15"/>
      <c r="K281" s="15"/>
      <c r="L281" s="14">
        <v>0.48720000000000002</v>
      </c>
      <c r="N281" s="23" t="s">
        <v>122</v>
      </c>
    </row>
    <row r="282" spans="1:14" x14ac:dyDescent="0.25">
      <c r="A282" s="33" t="s">
        <v>123</v>
      </c>
      <c r="H282" s="16">
        <v>46</v>
      </c>
      <c r="I282" s="16"/>
      <c r="J282" s="15"/>
      <c r="K282" s="15"/>
      <c r="L282" s="14">
        <v>1.6008000000000002</v>
      </c>
      <c r="N282" s="23" t="s">
        <v>123</v>
      </c>
    </row>
    <row r="283" spans="1:14" x14ac:dyDescent="0.25">
      <c r="A283" s="33" t="s">
        <v>131</v>
      </c>
      <c r="H283" s="16">
        <v>51</v>
      </c>
      <c r="I283" s="16"/>
      <c r="J283" s="15"/>
      <c r="K283" s="15"/>
      <c r="L283" s="14">
        <v>1.7748000000000002</v>
      </c>
      <c r="N283" s="23" t="s">
        <v>124</v>
      </c>
    </row>
    <row r="284" spans="1:14" x14ac:dyDescent="0.25">
      <c r="A284" s="33" t="s">
        <v>125</v>
      </c>
      <c r="H284" s="16">
        <v>46</v>
      </c>
      <c r="I284" s="16"/>
      <c r="J284" s="15"/>
      <c r="K284" s="15"/>
      <c r="L284" s="14">
        <v>1.6008000000000002</v>
      </c>
      <c r="N284" s="23" t="s">
        <v>125</v>
      </c>
    </row>
    <row r="285" spans="1:14" ht="13" thickBot="1" x14ac:dyDescent="0.3">
      <c r="A285" s="41" t="s">
        <v>113</v>
      </c>
      <c r="C285" s="42"/>
      <c r="D285" s="42"/>
      <c r="E285" s="42"/>
      <c r="F285" s="42"/>
      <c r="G285" s="42"/>
      <c r="H285" s="42">
        <v>42</v>
      </c>
      <c r="I285" s="42"/>
      <c r="J285" s="2"/>
      <c r="K285" s="2"/>
      <c r="L285" s="42">
        <v>1.4616000000000002</v>
      </c>
      <c r="N285" s="43" t="s">
        <v>113</v>
      </c>
    </row>
    <row r="286" spans="1:14" ht="13" x14ac:dyDescent="0.3">
      <c r="A286" s="37">
        <v>2013</v>
      </c>
      <c r="B286" s="15"/>
      <c r="C286" s="16"/>
      <c r="D286" s="16"/>
      <c r="E286" s="16"/>
      <c r="F286" s="16"/>
      <c r="G286" s="16"/>
      <c r="H286" s="16"/>
      <c r="I286" s="16"/>
      <c r="M286" s="3"/>
      <c r="N286" s="37">
        <v>2013</v>
      </c>
    </row>
    <row r="287" spans="1:14" x14ac:dyDescent="0.25">
      <c r="A287" s="33" t="s">
        <v>232</v>
      </c>
      <c r="H287" s="16">
        <v>73</v>
      </c>
      <c r="I287" s="16"/>
      <c r="J287" s="15"/>
      <c r="K287" s="15"/>
      <c r="L287" s="14">
        <v>2.5404</v>
      </c>
      <c r="N287" s="23" t="s">
        <v>231</v>
      </c>
    </row>
    <row r="288" spans="1:14" x14ac:dyDescent="0.25">
      <c r="A288" s="33" t="s">
        <v>154</v>
      </c>
      <c r="H288" s="16">
        <v>42</v>
      </c>
      <c r="I288" s="16"/>
      <c r="J288" s="15"/>
      <c r="K288" s="15"/>
      <c r="L288" s="14">
        <v>1.4616000000000002</v>
      </c>
      <c r="N288" s="23" t="s">
        <v>116</v>
      </c>
    </row>
    <row r="289" spans="1:14" x14ac:dyDescent="0.25">
      <c r="A289" s="33" t="s">
        <v>155</v>
      </c>
      <c r="H289" s="16">
        <v>35</v>
      </c>
      <c r="I289" s="16"/>
      <c r="J289" s="15"/>
      <c r="K289" s="15"/>
      <c r="L289" s="14">
        <v>1.218</v>
      </c>
      <c r="N289" s="23" t="s">
        <v>117</v>
      </c>
    </row>
    <row r="290" spans="1:14" x14ac:dyDescent="0.25">
      <c r="A290" s="33" t="s">
        <v>118</v>
      </c>
      <c r="H290" s="16">
        <v>45</v>
      </c>
      <c r="I290" s="16"/>
      <c r="J290" s="15"/>
      <c r="K290" s="15"/>
      <c r="L290" s="14">
        <v>1.5660000000000001</v>
      </c>
      <c r="N290" s="23" t="s">
        <v>118</v>
      </c>
    </row>
    <row r="291" spans="1:14" x14ac:dyDescent="0.25">
      <c r="A291" s="33" t="s">
        <v>137</v>
      </c>
      <c r="H291" s="16">
        <v>16</v>
      </c>
      <c r="I291" s="16"/>
      <c r="J291" s="15"/>
      <c r="K291" s="15"/>
      <c r="L291" s="14">
        <v>0.55680000000000007</v>
      </c>
      <c r="N291" s="23" t="s">
        <v>119</v>
      </c>
    </row>
    <row r="292" spans="1:14" x14ac:dyDescent="0.25">
      <c r="A292" s="33" t="s">
        <v>138</v>
      </c>
      <c r="H292" s="16">
        <v>7</v>
      </c>
      <c r="I292" s="16"/>
      <c r="J292" s="15"/>
      <c r="K292" s="15"/>
      <c r="L292" s="14">
        <v>0.24360000000000001</v>
      </c>
      <c r="N292" s="23" t="s">
        <v>120</v>
      </c>
    </row>
    <row r="293" spans="1:14" x14ac:dyDescent="0.25">
      <c r="A293" s="33" t="s">
        <v>129</v>
      </c>
      <c r="H293" s="16">
        <v>424</v>
      </c>
      <c r="I293" s="16"/>
      <c r="J293" s="15"/>
      <c r="K293" s="15"/>
      <c r="L293" s="14">
        <v>14.755200000000002</v>
      </c>
      <c r="N293" s="23" t="s">
        <v>121</v>
      </c>
    </row>
    <row r="294" spans="1:14" x14ac:dyDescent="0.25">
      <c r="A294" s="33" t="s">
        <v>122</v>
      </c>
      <c r="H294" s="16">
        <v>5</v>
      </c>
      <c r="I294" s="16"/>
      <c r="J294" s="15"/>
      <c r="K294" s="15"/>
      <c r="L294" s="14">
        <v>0.17399999999999999</v>
      </c>
      <c r="N294" s="23" t="s">
        <v>122</v>
      </c>
    </row>
    <row r="295" spans="1:14" x14ac:dyDescent="0.25">
      <c r="A295" s="33" t="s">
        <v>123</v>
      </c>
      <c r="H295" s="16">
        <v>75</v>
      </c>
      <c r="I295" s="16"/>
      <c r="J295" s="15"/>
      <c r="K295" s="15"/>
      <c r="L295" s="14">
        <v>2.61</v>
      </c>
      <c r="N295" s="23" t="s">
        <v>123</v>
      </c>
    </row>
    <row r="296" spans="1:14" x14ac:dyDescent="0.25">
      <c r="A296" s="33" t="s">
        <v>131</v>
      </c>
      <c r="H296" s="16">
        <v>50</v>
      </c>
      <c r="I296" s="16"/>
      <c r="J296" s="15"/>
      <c r="K296" s="15"/>
      <c r="L296" s="14">
        <v>1.74</v>
      </c>
      <c r="N296" s="23" t="s">
        <v>124</v>
      </c>
    </row>
    <row r="297" spans="1:14" x14ac:dyDescent="0.25">
      <c r="A297" s="33" t="s">
        <v>125</v>
      </c>
      <c r="H297" s="16">
        <v>22</v>
      </c>
      <c r="I297" s="16"/>
      <c r="J297" s="15"/>
      <c r="K297" s="15"/>
      <c r="L297" s="14">
        <v>0.76560000000000006</v>
      </c>
      <c r="N297" s="23" t="s">
        <v>125</v>
      </c>
    </row>
    <row r="298" spans="1:14" ht="13" thickBot="1" x14ac:dyDescent="0.3">
      <c r="A298" s="41" t="s">
        <v>113</v>
      </c>
      <c r="C298" s="42"/>
      <c r="D298" s="42"/>
      <c r="E298" s="42"/>
      <c r="F298" s="42"/>
      <c r="G298" s="42"/>
      <c r="H298" s="42">
        <v>49</v>
      </c>
      <c r="I298" s="42"/>
      <c r="J298" s="2"/>
      <c r="K298" s="2"/>
      <c r="L298" s="54">
        <v>1.7052</v>
      </c>
      <c r="N298" s="43" t="s">
        <v>113</v>
      </c>
    </row>
    <row r="299" spans="1:14" ht="13" x14ac:dyDescent="0.3">
      <c r="A299" s="37">
        <f>'Olieforbrug, TJ'!A299</f>
        <v>2014</v>
      </c>
      <c r="B299" s="15"/>
      <c r="C299" s="16"/>
      <c r="D299" s="16"/>
      <c r="E299" s="16"/>
      <c r="F299" s="16"/>
      <c r="G299" s="16"/>
      <c r="H299" s="16"/>
      <c r="I299" s="16"/>
      <c r="M299" s="3"/>
      <c r="N299" s="37">
        <f>'Olieforbrug, TJ'!M299</f>
        <v>2014</v>
      </c>
    </row>
    <row r="300" spans="1:14" x14ac:dyDescent="0.25">
      <c r="A300" s="33" t="s">
        <v>232</v>
      </c>
      <c r="H300" s="16">
        <v>44</v>
      </c>
      <c r="I300" s="16"/>
      <c r="J300" s="15"/>
      <c r="K300" s="15"/>
      <c r="L300" s="14">
        <v>1.5312000000000001</v>
      </c>
      <c r="N300" s="23" t="s">
        <v>231</v>
      </c>
    </row>
    <row r="301" spans="1:14" x14ac:dyDescent="0.25">
      <c r="A301" s="33" t="s">
        <v>154</v>
      </c>
      <c r="H301" s="16">
        <v>41</v>
      </c>
      <c r="I301" s="16"/>
      <c r="J301" s="15"/>
      <c r="K301" s="15"/>
      <c r="L301" s="14">
        <v>1.4268000000000003</v>
      </c>
      <c r="N301" s="23" t="s">
        <v>116</v>
      </c>
    </row>
    <row r="302" spans="1:14" x14ac:dyDescent="0.25">
      <c r="A302" s="33" t="s">
        <v>155</v>
      </c>
      <c r="H302" s="16">
        <v>38</v>
      </c>
      <c r="I302" s="16"/>
      <c r="J302" s="15"/>
      <c r="K302" s="15"/>
      <c r="L302" s="14">
        <v>1.3224</v>
      </c>
      <c r="N302" s="23" t="s">
        <v>117</v>
      </c>
    </row>
    <row r="303" spans="1:14" x14ac:dyDescent="0.25">
      <c r="A303" s="33" t="s">
        <v>118</v>
      </c>
      <c r="H303" s="16">
        <v>10</v>
      </c>
      <c r="I303" s="16"/>
      <c r="J303" s="15"/>
      <c r="K303" s="15"/>
      <c r="L303" s="14">
        <v>0.34799999999999998</v>
      </c>
      <c r="N303" s="23" t="s">
        <v>118</v>
      </c>
    </row>
    <row r="304" spans="1:14" x14ac:dyDescent="0.25">
      <c r="A304" s="33" t="s">
        <v>137</v>
      </c>
      <c r="H304" s="16">
        <v>7</v>
      </c>
      <c r="I304" s="16"/>
      <c r="J304" s="15"/>
      <c r="K304" s="15"/>
      <c r="L304" s="14">
        <v>0.24360000000000001</v>
      </c>
      <c r="N304" s="23" t="s">
        <v>119</v>
      </c>
    </row>
    <row r="305" spans="1:14" x14ac:dyDescent="0.25">
      <c r="A305" s="33" t="s">
        <v>138</v>
      </c>
      <c r="H305" s="16">
        <v>4</v>
      </c>
      <c r="I305" s="16"/>
      <c r="J305" s="15"/>
      <c r="K305" s="15"/>
      <c r="L305" s="14">
        <v>0.13920000000000002</v>
      </c>
      <c r="N305" s="23" t="s">
        <v>120</v>
      </c>
    </row>
    <row r="306" spans="1:14" x14ac:dyDescent="0.25">
      <c r="A306" s="33" t="s">
        <v>129</v>
      </c>
      <c r="H306" s="16">
        <v>18</v>
      </c>
      <c r="I306" s="16"/>
      <c r="J306" s="15"/>
      <c r="K306" s="15"/>
      <c r="L306" s="14">
        <v>0.62639999999999996</v>
      </c>
      <c r="N306" s="23" t="s">
        <v>121</v>
      </c>
    </row>
    <row r="307" spans="1:14" x14ac:dyDescent="0.25">
      <c r="A307" s="33" t="s">
        <v>122</v>
      </c>
      <c r="H307" s="16">
        <v>9</v>
      </c>
      <c r="I307" s="16"/>
      <c r="J307" s="15"/>
      <c r="K307" s="15"/>
      <c r="L307" s="14">
        <v>0.31319999999999998</v>
      </c>
      <c r="N307" s="23" t="s">
        <v>122</v>
      </c>
    </row>
    <row r="308" spans="1:14" x14ac:dyDescent="0.25">
      <c r="A308" s="33" t="s">
        <v>123</v>
      </c>
      <c r="H308" s="16">
        <v>23</v>
      </c>
      <c r="L308" s="14">
        <v>0.80040000000000011</v>
      </c>
      <c r="N308" s="23" t="s">
        <v>123</v>
      </c>
    </row>
    <row r="309" spans="1:14" x14ac:dyDescent="0.25">
      <c r="A309" s="33" t="s">
        <v>131</v>
      </c>
      <c r="H309" s="16">
        <v>37</v>
      </c>
      <c r="I309" s="16"/>
      <c r="J309" s="15"/>
      <c r="K309" s="15"/>
      <c r="L309" s="14">
        <v>1.2876000000000001</v>
      </c>
      <c r="N309" s="23" t="s">
        <v>124</v>
      </c>
    </row>
    <row r="310" spans="1:14" x14ac:dyDescent="0.25">
      <c r="A310" s="33" t="s">
        <v>125</v>
      </c>
      <c r="H310" s="16">
        <v>33</v>
      </c>
      <c r="L310" s="14">
        <v>1.1484000000000001</v>
      </c>
      <c r="N310" s="23" t="s">
        <v>125</v>
      </c>
    </row>
    <row r="311" spans="1:14" ht="13" thickBot="1" x14ac:dyDescent="0.3">
      <c r="A311" s="41" t="s">
        <v>113</v>
      </c>
      <c r="C311" s="42"/>
      <c r="D311" s="42"/>
      <c r="E311" s="42"/>
      <c r="F311" s="42"/>
      <c r="G311" s="42"/>
      <c r="H311" s="42">
        <v>44</v>
      </c>
      <c r="I311" s="42"/>
      <c r="J311" s="2"/>
      <c r="K311" s="2"/>
      <c r="L311" s="54">
        <v>1.5312000000000001</v>
      </c>
      <c r="N311" s="43" t="s">
        <v>113</v>
      </c>
    </row>
    <row r="312" spans="1:14" ht="13" x14ac:dyDescent="0.3">
      <c r="A312" s="37">
        <f>'Olieforbrug, TJ'!A312</f>
        <v>2015</v>
      </c>
      <c r="B312" s="15"/>
      <c r="C312" s="16"/>
      <c r="D312" s="16"/>
      <c r="E312" s="16"/>
      <c r="F312" s="16"/>
      <c r="G312" s="16"/>
      <c r="H312" s="16"/>
      <c r="I312" s="16"/>
      <c r="M312" s="3"/>
      <c r="N312" s="37">
        <f>'Olieforbrug, TJ'!M312</f>
        <v>2015</v>
      </c>
    </row>
    <row r="313" spans="1:14" x14ac:dyDescent="0.25">
      <c r="A313" s="33" t="str">
        <f>'Olieforbrug, TJ'!A313</f>
        <v>Januar</v>
      </c>
      <c r="H313" s="67">
        <v>42</v>
      </c>
      <c r="I313" s="16"/>
      <c r="J313" s="15"/>
      <c r="K313" s="15"/>
      <c r="L313" s="14">
        <f t="shared" ref="L313" si="89">H313*0.8*43.5/1000</f>
        <v>1.4616000000000002</v>
      </c>
      <c r="N313" s="23" t="str">
        <f>'Olieforbrug, TJ'!M313</f>
        <v>January</v>
      </c>
    </row>
    <row r="314" spans="1:14" x14ac:dyDescent="0.25">
      <c r="A314" s="33" t="str">
        <f>'Olieforbrug, TJ'!A314</f>
        <v>Februar</v>
      </c>
      <c r="H314" s="67">
        <v>36</v>
      </c>
      <c r="I314" s="16"/>
      <c r="J314" s="15"/>
      <c r="K314" s="15"/>
      <c r="L314" s="14">
        <f t="shared" ref="L314" si="90">H314*0.8*43.5/1000</f>
        <v>1.2527999999999999</v>
      </c>
      <c r="N314" s="23" t="str">
        <f>'Olieforbrug, TJ'!M314</f>
        <v>February</v>
      </c>
    </row>
    <row r="315" spans="1:14" x14ac:dyDescent="0.25">
      <c r="A315" s="33" t="str">
        <f>'Olieforbrug, TJ'!A315</f>
        <v>Marts</v>
      </c>
      <c r="H315" s="67">
        <v>14</v>
      </c>
      <c r="I315" s="16"/>
      <c r="J315" s="15"/>
      <c r="K315" s="15"/>
      <c r="L315" s="14">
        <f t="shared" ref="L315:L317" si="91">H315*0.8*43.5/1000</f>
        <v>0.48720000000000002</v>
      </c>
      <c r="N315" s="23" t="str">
        <f>'Olieforbrug, TJ'!M315</f>
        <v>March</v>
      </c>
    </row>
    <row r="316" spans="1:14" x14ac:dyDescent="0.25">
      <c r="A316" s="33" t="str">
        <f>'Olieforbrug, TJ'!A316</f>
        <v>April</v>
      </c>
      <c r="H316" s="67">
        <v>28</v>
      </c>
      <c r="L316" s="14">
        <f t="shared" si="91"/>
        <v>0.97440000000000004</v>
      </c>
      <c r="N316" s="23" t="str">
        <f>'Olieforbrug, TJ'!M316</f>
        <v>April</v>
      </c>
    </row>
    <row r="317" spans="1:14" x14ac:dyDescent="0.25">
      <c r="A317" s="33" t="str">
        <f>'Olieforbrug, TJ'!A317</f>
        <v>Maj</v>
      </c>
      <c r="H317" s="67">
        <v>17</v>
      </c>
      <c r="L317" s="14">
        <f t="shared" si="91"/>
        <v>0.59160000000000001</v>
      </c>
      <c r="N317" s="23" t="str">
        <f>'Olieforbrug, TJ'!M317</f>
        <v>May</v>
      </c>
    </row>
    <row r="318" spans="1:14" x14ac:dyDescent="0.25">
      <c r="A318" s="33" t="str">
        <f>'Olieforbrug, TJ'!A318</f>
        <v>Juni</v>
      </c>
      <c r="H318" s="67">
        <v>12</v>
      </c>
      <c r="L318" s="14">
        <f t="shared" ref="L318" si="92">H318*0.8*43.5/1000</f>
        <v>0.41760000000000008</v>
      </c>
      <c r="N318" s="23" t="str">
        <f>'Olieforbrug, TJ'!M318</f>
        <v>June</v>
      </c>
    </row>
    <row r="319" spans="1:14" x14ac:dyDescent="0.25">
      <c r="A319" s="33" t="str">
        <f>'Olieforbrug, TJ'!A319</f>
        <v>Juli</v>
      </c>
      <c r="H319" s="67">
        <v>621</v>
      </c>
      <c r="L319" s="14">
        <f t="shared" ref="L319" si="93">H319*0.8*43.5/1000</f>
        <v>21.610799999999998</v>
      </c>
      <c r="N319" s="23" t="str">
        <f>'Olieforbrug, TJ'!M319</f>
        <v>July</v>
      </c>
    </row>
    <row r="320" spans="1:14" x14ac:dyDescent="0.25">
      <c r="A320" s="33" t="str">
        <f>'Olieforbrug, TJ'!A320</f>
        <v>August</v>
      </c>
      <c r="H320" s="67">
        <v>45</v>
      </c>
      <c r="L320" s="14">
        <f t="shared" ref="L320:L321" si="94">H320*0.8*43.5/1000</f>
        <v>1.5660000000000001</v>
      </c>
      <c r="N320" s="23" t="str">
        <f>'Olieforbrug, TJ'!M320</f>
        <v>August</v>
      </c>
    </row>
    <row r="321" spans="1:14" x14ac:dyDescent="0.25">
      <c r="A321" s="33" t="str">
        <f>'Olieforbrug, TJ'!A321</f>
        <v>September</v>
      </c>
      <c r="H321" s="67">
        <v>1</v>
      </c>
      <c r="L321" s="14">
        <f t="shared" si="94"/>
        <v>3.4800000000000005E-2</v>
      </c>
      <c r="N321" s="23" t="str">
        <f>'Olieforbrug, TJ'!M321</f>
        <v>September</v>
      </c>
    </row>
    <row r="322" spans="1:14" x14ac:dyDescent="0.25">
      <c r="A322" s="33" t="str">
        <f>'Olieforbrug, TJ'!A322</f>
        <v>Oktober</v>
      </c>
      <c r="H322" s="67">
        <v>50</v>
      </c>
      <c r="L322" s="14">
        <f t="shared" ref="L322:L323" si="95">H322*0.8*43.5/1000</f>
        <v>1.74</v>
      </c>
      <c r="N322" s="23" t="str">
        <f>'Olieforbrug, TJ'!M322</f>
        <v>October</v>
      </c>
    </row>
    <row r="323" spans="1:14" x14ac:dyDescent="0.25">
      <c r="A323" s="33" t="str">
        <f>'Olieforbrug, TJ'!A323</f>
        <v>November</v>
      </c>
      <c r="H323" s="67">
        <v>8</v>
      </c>
      <c r="L323" s="14">
        <f t="shared" si="95"/>
        <v>0.27840000000000004</v>
      </c>
      <c r="N323" s="23" t="str">
        <f>'Olieforbrug, TJ'!M323</f>
        <v>November</v>
      </c>
    </row>
    <row r="324" spans="1:14" ht="13" thickBot="1" x14ac:dyDescent="0.3">
      <c r="A324" s="41" t="str">
        <f>'Olieforbrug, TJ'!A324</f>
        <v>December</v>
      </c>
      <c r="C324" s="42"/>
      <c r="D324" s="42"/>
      <c r="E324" s="42"/>
      <c r="F324" s="42"/>
      <c r="G324" s="42"/>
      <c r="H324" s="42">
        <v>36</v>
      </c>
      <c r="I324" s="42"/>
      <c r="J324" s="2"/>
      <c r="K324" s="2"/>
      <c r="L324" s="54">
        <f t="shared" ref="L324" si="96">H324*0.8*43.5/1000</f>
        <v>1.2527999999999999</v>
      </c>
      <c r="N324" s="43" t="str">
        <f>'Olieforbrug, TJ'!M324</f>
        <v>December</v>
      </c>
    </row>
    <row r="325" spans="1:14" ht="13" x14ac:dyDescent="0.3">
      <c r="A325" s="37">
        <v>2016</v>
      </c>
      <c r="B325" s="15"/>
      <c r="C325" s="16"/>
      <c r="D325" s="16"/>
      <c r="E325" s="16"/>
      <c r="F325" s="16"/>
      <c r="G325" s="16"/>
      <c r="H325" s="16"/>
      <c r="I325" s="16"/>
      <c r="M325" s="3"/>
      <c r="N325" s="37"/>
    </row>
    <row r="326" spans="1:14" x14ac:dyDescent="0.25">
      <c r="A326" s="33" t="str">
        <f>'Olieforbrug, TJ'!A326</f>
        <v>Januar</v>
      </c>
      <c r="H326" s="67">
        <v>30</v>
      </c>
      <c r="I326" s="16"/>
      <c r="J326" s="15"/>
      <c r="K326" s="15"/>
      <c r="L326" s="14">
        <f t="shared" ref="L326" si="97">H326*0.8*43.5/1000</f>
        <v>1.044</v>
      </c>
      <c r="N326" s="23" t="str">
        <f>'Olieforbrug, TJ'!M326</f>
        <v>January</v>
      </c>
    </row>
    <row r="327" spans="1:14" x14ac:dyDescent="0.25">
      <c r="A327" s="33" t="str">
        <f>'Olieforbrug, TJ'!A327</f>
        <v>Februar</v>
      </c>
      <c r="H327" s="67">
        <v>30</v>
      </c>
      <c r="I327" s="16"/>
      <c r="J327" s="15"/>
      <c r="K327" s="15"/>
      <c r="L327" s="14">
        <f t="shared" ref="L327" si="98">H327*0.8*43.5/1000</f>
        <v>1.044</v>
      </c>
      <c r="N327" s="23" t="str">
        <f>'Olieforbrug, TJ'!M327</f>
        <v>February</v>
      </c>
    </row>
    <row r="328" spans="1:14" x14ac:dyDescent="0.25">
      <c r="A328" s="33" t="str">
        <f>'Olieforbrug, TJ'!A328</f>
        <v>Marts</v>
      </c>
      <c r="H328" s="67">
        <v>2</v>
      </c>
      <c r="I328" s="16"/>
      <c r="J328" s="15"/>
      <c r="K328" s="15"/>
      <c r="L328" s="14">
        <f t="shared" ref="L328" si="99">H328*0.8*43.5/1000</f>
        <v>6.9600000000000009E-2</v>
      </c>
      <c r="N328" s="23" t="str">
        <f>'Olieforbrug, TJ'!M328</f>
        <v>March</v>
      </c>
    </row>
    <row r="329" spans="1:14" x14ac:dyDescent="0.25">
      <c r="A329" s="33" t="str">
        <f>'Olieforbrug, TJ'!A329</f>
        <v>April</v>
      </c>
      <c r="H329" s="67">
        <v>0</v>
      </c>
      <c r="I329" s="16"/>
      <c r="J329" s="15"/>
      <c r="K329" s="15"/>
      <c r="L329" s="14">
        <f t="shared" ref="L329:L334" si="100">H329*0.8*43.5/1000</f>
        <v>0</v>
      </c>
      <c r="N329" s="23" t="str">
        <f>'Olieforbrug, TJ'!M329</f>
        <v>April</v>
      </c>
    </row>
    <row r="330" spans="1:14" x14ac:dyDescent="0.25">
      <c r="A330" s="33" t="str">
        <f>'Olieforbrug, TJ'!A330</f>
        <v>Maj</v>
      </c>
      <c r="H330" s="67">
        <v>0</v>
      </c>
      <c r="I330" s="16"/>
      <c r="J330" s="15"/>
      <c r="K330" s="15"/>
      <c r="L330" s="14">
        <f t="shared" si="100"/>
        <v>0</v>
      </c>
      <c r="N330" s="23" t="str">
        <f>'Olieforbrug, TJ'!M330</f>
        <v>May</v>
      </c>
    </row>
    <row r="331" spans="1:14" x14ac:dyDescent="0.25">
      <c r="A331" s="33" t="str">
        <f>'Olieforbrug, TJ'!A331</f>
        <v>Juni</v>
      </c>
      <c r="H331" s="67">
        <v>149</v>
      </c>
      <c r="I331" s="16"/>
      <c r="J331" s="15"/>
      <c r="K331" s="15"/>
      <c r="L331" s="14">
        <f t="shared" si="100"/>
        <v>5.1852</v>
      </c>
      <c r="N331" s="23" t="str">
        <f>'Olieforbrug, TJ'!M331</f>
        <v>June</v>
      </c>
    </row>
    <row r="332" spans="1:14" x14ac:dyDescent="0.25">
      <c r="A332" s="33" t="str">
        <f>'Olieforbrug, TJ'!A332</f>
        <v>Juli</v>
      </c>
      <c r="H332" s="67">
        <v>352</v>
      </c>
      <c r="I332" s="16"/>
      <c r="J332" s="15"/>
      <c r="K332" s="15"/>
      <c r="L332" s="14">
        <f t="shared" si="100"/>
        <v>12.249600000000001</v>
      </c>
      <c r="N332" s="23" t="str">
        <f>'Olieforbrug, TJ'!M332</f>
        <v>July</v>
      </c>
    </row>
    <row r="333" spans="1:14" x14ac:dyDescent="0.25">
      <c r="A333" s="33" t="str">
        <f>'Olieforbrug, TJ'!A333</f>
        <v>August</v>
      </c>
      <c r="H333" s="67">
        <v>4</v>
      </c>
      <c r="I333" s="16"/>
      <c r="J333" s="15"/>
      <c r="K333" s="15"/>
      <c r="L333" s="14">
        <f t="shared" si="100"/>
        <v>0.13920000000000002</v>
      </c>
      <c r="N333" s="23" t="str">
        <f>'Olieforbrug, TJ'!M333</f>
        <v>August</v>
      </c>
    </row>
    <row r="334" spans="1:14" x14ac:dyDescent="0.25">
      <c r="A334" s="33" t="str">
        <f>'Olieforbrug, TJ'!A334</f>
        <v>September</v>
      </c>
      <c r="H334" s="67">
        <v>1</v>
      </c>
      <c r="I334" s="16"/>
      <c r="J334" s="15"/>
      <c r="K334" s="15"/>
      <c r="L334" s="14">
        <f t="shared" si="100"/>
        <v>3.4800000000000005E-2</v>
      </c>
      <c r="N334" s="23" t="str">
        <f>'Olieforbrug, TJ'!M334</f>
        <v>September</v>
      </c>
    </row>
    <row r="335" spans="1:14" x14ac:dyDescent="0.25">
      <c r="A335" s="33" t="str">
        <f>'Olieforbrug, TJ'!A335</f>
        <v>Oktober</v>
      </c>
      <c r="H335" s="67">
        <v>0</v>
      </c>
      <c r="I335" s="16"/>
      <c r="J335" s="15"/>
      <c r="K335" s="15"/>
      <c r="L335" s="14">
        <f t="shared" ref="L335" si="101">H335*0.8*43.5/1000</f>
        <v>0</v>
      </c>
      <c r="N335" s="23" t="str">
        <f>'Olieforbrug, TJ'!M335</f>
        <v>October</v>
      </c>
    </row>
    <row r="336" spans="1:14" x14ac:dyDescent="0.25">
      <c r="A336" s="33" t="str">
        <f>'Olieforbrug, TJ'!A336</f>
        <v>November</v>
      </c>
      <c r="H336" s="67">
        <v>1</v>
      </c>
      <c r="I336" s="16"/>
      <c r="J336" s="15"/>
      <c r="K336" s="15"/>
      <c r="L336" s="14">
        <f t="shared" ref="L336" si="102">H336*0.8*43.5/1000</f>
        <v>3.4800000000000005E-2</v>
      </c>
      <c r="N336" s="23" t="str">
        <f>'Olieforbrug, TJ'!M336</f>
        <v>November</v>
      </c>
    </row>
    <row r="337" spans="1:14" ht="13" thickBot="1" x14ac:dyDescent="0.3">
      <c r="A337" s="41" t="str">
        <f>'Olieforbrug, TJ'!A337</f>
        <v>December</v>
      </c>
      <c r="C337" s="42"/>
      <c r="D337" s="42"/>
      <c r="E337" s="42"/>
      <c r="F337" s="42"/>
      <c r="G337" s="42"/>
      <c r="H337" s="42">
        <v>0</v>
      </c>
      <c r="I337" s="42"/>
      <c r="J337" s="2"/>
      <c r="K337" s="2"/>
      <c r="L337" s="54">
        <f t="shared" ref="L337" si="103">H337*0.8*43.5/1000</f>
        <v>0</v>
      </c>
      <c r="N337" s="43" t="str">
        <f>'Olieforbrug, TJ'!M337</f>
        <v>December</v>
      </c>
    </row>
    <row r="338" spans="1:14" ht="13" x14ac:dyDescent="0.3">
      <c r="A338" s="37">
        <v>2017</v>
      </c>
      <c r="B338" s="15"/>
      <c r="C338" s="16"/>
      <c r="D338" s="16"/>
      <c r="E338" s="16"/>
      <c r="F338" s="16"/>
      <c r="G338" s="16"/>
      <c r="H338" s="16"/>
      <c r="I338" s="16"/>
      <c r="J338" s="15"/>
      <c r="K338" s="15"/>
      <c r="L338" s="14"/>
      <c r="M338" s="3"/>
      <c r="N338" s="37">
        <v>2017</v>
      </c>
    </row>
    <row r="339" spans="1:14" x14ac:dyDescent="0.25">
      <c r="A339" s="23" t="str">
        <f>'Olieforbrug, TJ'!A339</f>
        <v>Januar</v>
      </c>
      <c r="H339" s="16">
        <v>0</v>
      </c>
      <c r="I339" s="16"/>
      <c r="J339" s="15"/>
      <c r="K339" s="15"/>
      <c r="L339" s="14">
        <f t="shared" ref="L339" si="104">H339*0.8*43.5/1000</f>
        <v>0</v>
      </c>
      <c r="N339" s="23" t="str">
        <f>'Olieforbrug, TJ'!M339</f>
        <v>January</v>
      </c>
    </row>
    <row r="340" spans="1:14" x14ac:dyDescent="0.25">
      <c r="A340" s="23" t="str">
        <f>'Olieforbrug, TJ'!A340</f>
        <v>Februar</v>
      </c>
      <c r="H340" s="16">
        <v>0</v>
      </c>
      <c r="I340" s="16"/>
      <c r="J340" s="15"/>
      <c r="K340" s="15"/>
      <c r="L340" s="14">
        <f t="shared" ref="L340" si="105">H340*0.8*43.5/1000</f>
        <v>0</v>
      </c>
      <c r="N340" s="23" t="str">
        <f>'Olieforbrug, TJ'!M340</f>
        <v>February</v>
      </c>
    </row>
    <row r="341" spans="1:14" x14ac:dyDescent="0.25">
      <c r="A341" s="23" t="str">
        <f>'Olieforbrug, TJ'!A341</f>
        <v>Marts</v>
      </c>
      <c r="H341" s="16">
        <v>9</v>
      </c>
      <c r="I341" s="16"/>
      <c r="J341" s="15"/>
      <c r="K341" s="15"/>
      <c r="L341" s="14">
        <f t="shared" ref="L341" si="106">H341*0.8*43.5/1000</f>
        <v>0.31319999999999998</v>
      </c>
      <c r="N341" s="23" t="str">
        <f>'Olieforbrug, TJ'!M341</f>
        <v>March</v>
      </c>
    </row>
    <row r="342" spans="1:14" x14ac:dyDescent="0.25">
      <c r="A342" s="23" t="str">
        <f>'Olieforbrug, TJ'!A342</f>
        <v>April</v>
      </c>
      <c r="H342" s="16">
        <v>8</v>
      </c>
      <c r="I342" s="16"/>
      <c r="J342" s="15"/>
      <c r="K342" s="15"/>
      <c r="L342" s="14">
        <f t="shared" ref="L342" si="107">H342*0.8*43.5/1000</f>
        <v>0.27840000000000004</v>
      </c>
      <c r="N342" s="23" t="str">
        <f>'Olieforbrug, TJ'!M342</f>
        <v>April</v>
      </c>
    </row>
    <row r="343" spans="1:14" x14ac:dyDescent="0.25">
      <c r="A343" s="23" t="str">
        <f>'Olieforbrug, TJ'!A343</f>
        <v>Maj</v>
      </c>
      <c r="H343" s="16">
        <v>4</v>
      </c>
      <c r="I343" s="16"/>
      <c r="J343" s="15"/>
      <c r="K343" s="15"/>
      <c r="L343" s="14">
        <f t="shared" ref="L343" si="108">H343*0.8*43.5/1000</f>
        <v>0.13920000000000002</v>
      </c>
      <c r="N343" s="23" t="str">
        <f>'Olieforbrug, TJ'!M343</f>
        <v>May</v>
      </c>
    </row>
    <row r="344" spans="1:14" x14ac:dyDescent="0.25">
      <c r="A344" s="23" t="str">
        <f>'Olieforbrug, TJ'!A344</f>
        <v>Juni</v>
      </c>
      <c r="H344" s="16">
        <v>46</v>
      </c>
      <c r="I344" s="16"/>
      <c r="J344" s="15"/>
      <c r="K344" s="15"/>
      <c r="L344" s="14">
        <f t="shared" ref="L344" si="109">H344*0.8*43.5/1000</f>
        <v>1.6008000000000002</v>
      </c>
      <c r="N344" s="23" t="str">
        <f>'Olieforbrug, TJ'!M344</f>
        <v>June</v>
      </c>
    </row>
    <row r="345" spans="1:14" x14ac:dyDescent="0.25">
      <c r="A345" s="23" t="str">
        <f>'Olieforbrug, TJ'!A345</f>
        <v>Juli</v>
      </c>
      <c r="H345" s="16">
        <v>498</v>
      </c>
      <c r="I345" s="16"/>
      <c r="J345" s="15"/>
      <c r="K345" s="15"/>
      <c r="L345" s="14">
        <f t="shared" ref="L345" si="110">H345*0.8*43.5/1000</f>
        <v>17.330400000000001</v>
      </c>
      <c r="N345" s="23" t="str">
        <f>'Olieforbrug, TJ'!M345</f>
        <v>July</v>
      </c>
    </row>
    <row r="346" spans="1:14" x14ac:dyDescent="0.25">
      <c r="A346" s="23" t="str">
        <f>'Olieforbrug, TJ'!A346</f>
        <v>August</v>
      </c>
      <c r="H346" s="16">
        <v>5</v>
      </c>
      <c r="I346" s="16"/>
      <c r="J346" s="15"/>
      <c r="K346" s="15"/>
      <c r="L346" s="14">
        <f t="shared" ref="L346" si="111">H346*0.8*43.5/1000</f>
        <v>0.17399999999999999</v>
      </c>
      <c r="N346" s="23" t="str">
        <f>'Olieforbrug, TJ'!M346</f>
        <v>August</v>
      </c>
    </row>
    <row r="347" spans="1:14" x14ac:dyDescent="0.25">
      <c r="A347" s="23" t="str">
        <f>'Olieforbrug, TJ'!A347</f>
        <v>September</v>
      </c>
      <c r="H347" s="16">
        <v>0</v>
      </c>
      <c r="I347" s="16"/>
      <c r="J347" s="15"/>
      <c r="K347" s="15"/>
      <c r="L347" s="14">
        <f t="shared" ref="L347" si="112">H347*0.8*43.5/1000</f>
        <v>0</v>
      </c>
      <c r="N347" s="23" t="str">
        <f>'Olieforbrug, TJ'!M347</f>
        <v>September</v>
      </c>
    </row>
    <row r="348" spans="1:14" x14ac:dyDescent="0.25">
      <c r="A348" s="23" t="str">
        <f>'Olieforbrug, TJ'!A348</f>
        <v>Oktober</v>
      </c>
      <c r="H348" s="16">
        <v>7</v>
      </c>
      <c r="I348" s="16"/>
      <c r="J348" s="15"/>
      <c r="K348" s="15"/>
      <c r="L348" s="14">
        <f t="shared" ref="L348" si="113">H348*0.8*43.5/1000</f>
        <v>0.24360000000000001</v>
      </c>
      <c r="N348" s="23" t="str">
        <f>'Olieforbrug, TJ'!M348</f>
        <v>October</v>
      </c>
    </row>
    <row r="349" spans="1:14" ht="13.9" customHeight="1" x14ac:dyDescent="0.25">
      <c r="A349" s="23" t="str">
        <f>'Olieforbrug, TJ'!A349</f>
        <v>November</v>
      </c>
      <c r="H349" s="16">
        <v>12</v>
      </c>
      <c r="I349" s="16"/>
      <c r="J349" s="15"/>
      <c r="K349" s="15"/>
      <c r="L349" s="14">
        <f t="shared" ref="L349" si="114">H349*0.8*43.5/1000</f>
        <v>0.41760000000000008</v>
      </c>
      <c r="N349" s="23" t="str">
        <f>'Olieforbrug, TJ'!M349</f>
        <v>November</v>
      </c>
    </row>
    <row r="350" spans="1:14" ht="13" thickBot="1" x14ac:dyDescent="0.3">
      <c r="A350" s="41" t="str">
        <f>'Olieforbrug, TJ'!A350</f>
        <v>December</v>
      </c>
      <c r="C350" s="42"/>
      <c r="D350" s="42"/>
      <c r="E350" s="42"/>
      <c r="F350" s="42"/>
      <c r="G350" s="42"/>
      <c r="H350" s="42">
        <v>8</v>
      </c>
      <c r="I350" s="42"/>
      <c r="J350" s="2"/>
      <c r="K350" s="2"/>
      <c r="L350" s="54">
        <f t="shared" ref="L350" si="115">H350*0.8*43.5/1000</f>
        <v>0.27840000000000004</v>
      </c>
      <c r="N350" s="43" t="str">
        <f>'Olieforbrug, TJ'!M350</f>
        <v>December</v>
      </c>
    </row>
    <row r="351" spans="1:14" ht="13" x14ac:dyDescent="0.3">
      <c r="A351" s="37">
        <v>2018</v>
      </c>
      <c r="B351" s="15"/>
      <c r="C351" s="16"/>
      <c r="D351" s="16"/>
      <c r="E351" s="16"/>
      <c r="F351" s="16"/>
      <c r="G351" s="16"/>
      <c r="H351" s="16"/>
      <c r="I351" s="16"/>
      <c r="J351" s="15"/>
      <c r="K351" s="15"/>
      <c r="L351" s="14"/>
      <c r="M351" s="3"/>
      <c r="N351" s="37">
        <v>2018</v>
      </c>
    </row>
    <row r="352" spans="1:14" x14ac:dyDescent="0.25">
      <c r="A352" s="23" t="str">
        <f>'Olieforbrug, TJ'!A352</f>
        <v>Januar</v>
      </c>
      <c r="H352" s="16">
        <v>10</v>
      </c>
      <c r="I352" s="16"/>
      <c r="J352" s="15"/>
      <c r="K352" s="15"/>
      <c r="L352" s="14">
        <f t="shared" ref="L352" si="116">H352*0.8*43.5/1000</f>
        <v>0.34799999999999998</v>
      </c>
      <c r="N352" s="23" t="str">
        <f>'Olieforbrug, TJ'!M352</f>
        <v>January</v>
      </c>
    </row>
    <row r="353" spans="1:14" x14ac:dyDescent="0.25">
      <c r="A353" s="23" t="str">
        <f>'Olieforbrug, TJ'!A353</f>
        <v>Februar</v>
      </c>
      <c r="H353" s="16">
        <v>10</v>
      </c>
      <c r="I353" s="16"/>
      <c r="J353" s="15"/>
      <c r="K353" s="15"/>
      <c r="L353" s="14">
        <f t="shared" ref="L353" si="117">H353*0.8*43.5/1000</f>
        <v>0.34799999999999998</v>
      </c>
      <c r="N353" s="23" t="str">
        <f>'Olieforbrug, TJ'!M353</f>
        <v>February</v>
      </c>
    </row>
    <row r="354" spans="1:14" x14ac:dyDescent="0.25">
      <c r="A354" s="23" t="str">
        <f>'Olieforbrug, TJ'!A354</f>
        <v>Marts</v>
      </c>
      <c r="H354" s="16">
        <v>14</v>
      </c>
      <c r="I354" s="16"/>
      <c r="J354" s="15"/>
      <c r="K354" s="15"/>
      <c r="L354" s="14">
        <f>H354*0.8*43.5/1000</f>
        <v>0.48720000000000002</v>
      </c>
      <c r="N354" s="23" t="str">
        <f>'Olieforbrug, TJ'!M354</f>
        <v>March</v>
      </c>
    </row>
    <row r="355" spans="1:14" x14ac:dyDescent="0.25">
      <c r="A355" s="23" t="str">
        <f>'Olieforbrug, TJ'!A355</f>
        <v>April</v>
      </c>
      <c r="H355" s="16">
        <v>0</v>
      </c>
      <c r="I355" s="16"/>
      <c r="J355" s="15"/>
      <c r="K355" s="15"/>
      <c r="L355" s="14">
        <f t="shared" ref="L355" si="118">H355*0.8*43.5/1000</f>
        <v>0</v>
      </c>
      <c r="N355" s="23" t="str">
        <f>'Olieforbrug, TJ'!M355</f>
        <v>April</v>
      </c>
    </row>
    <row r="356" spans="1:14" x14ac:dyDescent="0.25">
      <c r="A356" s="23" t="str">
        <f>'Olieforbrug, TJ'!A356</f>
        <v>Maj</v>
      </c>
      <c r="H356" s="16">
        <v>4</v>
      </c>
      <c r="I356" s="16"/>
      <c r="J356" s="15"/>
      <c r="K356" s="15"/>
      <c r="L356" s="14">
        <f t="shared" ref="L356" si="119">H356*0.8*43.5/1000</f>
        <v>0.13920000000000002</v>
      </c>
      <c r="N356" s="23" t="str">
        <f>'Olieforbrug, TJ'!M356</f>
        <v>May</v>
      </c>
    </row>
    <row r="357" spans="1:14" x14ac:dyDescent="0.25">
      <c r="A357" s="23" t="str">
        <f>'Olieforbrug, TJ'!A357</f>
        <v>Juni</v>
      </c>
      <c r="H357" s="16">
        <v>4</v>
      </c>
      <c r="I357" s="16"/>
      <c r="J357" s="15"/>
      <c r="K357" s="15"/>
      <c r="L357" s="14">
        <f t="shared" ref="L357" si="120">H357*0.8*43.5/1000</f>
        <v>0.13920000000000002</v>
      </c>
      <c r="N357" s="23" t="str">
        <f>'Olieforbrug, TJ'!M357</f>
        <v>June</v>
      </c>
    </row>
    <row r="358" spans="1:14" x14ac:dyDescent="0.25">
      <c r="A358" s="23" t="str">
        <f>'Olieforbrug, TJ'!A358</f>
        <v>Juli</v>
      </c>
      <c r="H358" s="16">
        <v>354</v>
      </c>
      <c r="I358" s="16"/>
      <c r="J358" s="15"/>
      <c r="K358" s="15"/>
      <c r="L358" s="14">
        <f t="shared" ref="L358" si="121">H358*0.8*43.5/1000</f>
        <v>12.319199999999999</v>
      </c>
      <c r="N358" s="23" t="str">
        <f>'Olieforbrug, TJ'!M358</f>
        <v>July</v>
      </c>
    </row>
    <row r="359" spans="1:14" x14ac:dyDescent="0.25">
      <c r="A359" s="23" t="str">
        <f>'Olieforbrug, TJ'!A359</f>
        <v>August</v>
      </c>
      <c r="H359" s="16">
        <v>1</v>
      </c>
      <c r="I359" s="16"/>
      <c r="J359" s="15"/>
      <c r="K359" s="15"/>
      <c r="L359" s="14">
        <f t="shared" ref="L359" si="122">H359*0.8*43.5/1000</f>
        <v>3.4800000000000005E-2</v>
      </c>
      <c r="N359" s="23" t="str">
        <f>'Olieforbrug, TJ'!M359</f>
        <v>August</v>
      </c>
    </row>
    <row r="360" spans="1:14" x14ac:dyDescent="0.25">
      <c r="A360" s="23" t="str">
        <f>'Olieforbrug, TJ'!A360</f>
        <v>September</v>
      </c>
      <c r="H360" s="16">
        <v>9</v>
      </c>
      <c r="I360" s="16"/>
      <c r="J360" s="15"/>
      <c r="K360" s="15"/>
      <c r="L360" s="14">
        <f t="shared" ref="L360" si="123">H360*0.8*43.5/1000</f>
        <v>0.31319999999999998</v>
      </c>
      <c r="N360" s="23" t="str">
        <f>'Olieforbrug, TJ'!M360</f>
        <v>September</v>
      </c>
    </row>
    <row r="361" spans="1:14" x14ac:dyDescent="0.25">
      <c r="A361" s="23" t="str">
        <f>'Olieforbrug, TJ'!A361</f>
        <v>Oktober</v>
      </c>
      <c r="H361" s="16">
        <v>4</v>
      </c>
      <c r="I361" s="16"/>
      <c r="J361" s="15"/>
      <c r="K361" s="15"/>
      <c r="L361" s="14">
        <f t="shared" ref="L361" si="124">H361*0.8*43.5/1000</f>
        <v>0.13920000000000002</v>
      </c>
      <c r="N361" s="23" t="str">
        <f>'Olieforbrug, TJ'!M361</f>
        <v>October</v>
      </c>
    </row>
    <row r="362" spans="1:14" x14ac:dyDescent="0.25">
      <c r="A362" s="23" t="str">
        <f>'Olieforbrug, TJ'!A362</f>
        <v>November</v>
      </c>
      <c r="H362" s="16">
        <v>0</v>
      </c>
      <c r="I362" s="16"/>
      <c r="J362" s="15"/>
      <c r="K362" s="15"/>
      <c r="L362" s="14">
        <f t="shared" ref="L362" si="125">H362*0.8*43.5/1000</f>
        <v>0</v>
      </c>
      <c r="N362" s="23" t="str">
        <f>'Olieforbrug, TJ'!M362</f>
        <v>November</v>
      </c>
    </row>
    <row r="363" spans="1:14" ht="13" thickBot="1" x14ac:dyDescent="0.3">
      <c r="A363" s="41" t="str">
        <f>'Olieforbrug, TJ'!A363</f>
        <v>December</v>
      </c>
      <c r="C363" s="42"/>
      <c r="D363" s="42"/>
      <c r="E363" s="42"/>
      <c r="F363" s="42"/>
      <c r="G363" s="42"/>
      <c r="H363" s="42">
        <v>4508</v>
      </c>
      <c r="I363" s="42"/>
      <c r="J363" s="2"/>
      <c r="K363" s="2"/>
      <c r="L363" s="54">
        <f t="shared" ref="L363" si="126">H363*0.8*43.5/1000</f>
        <v>156.8784</v>
      </c>
      <c r="N363" s="43" t="str">
        <f>'Olieforbrug, TJ'!M363</f>
        <v>December</v>
      </c>
    </row>
    <row r="364" spans="1:14" ht="13" x14ac:dyDescent="0.3">
      <c r="A364" s="37">
        <v>2019</v>
      </c>
      <c r="B364" s="15"/>
      <c r="C364" s="16"/>
      <c r="D364" s="16"/>
      <c r="E364" s="16"/>
      <c r="F364" s="16"/>
      <c r="G364" s="16"/>
      <c r="H364" s="16"/>
      <c r="I364" s="16"/>
      <c r="J364" s="15"/>
      <c r="K364" s="15"/>
      <c r="L364" s="14"/>
      <c r="M364" s="3"/>
      <c r="N364" s="37">
        <v>2019</v>
      </c>
    </row>
    <row r="365" spans="1:14" x14ac:dyDescent="0.25">
      <c r="A365" s="23" t="str">
        <f>'Olieforbrug, TJ'!A365</f>
        <v>Januar</v>
      </c>
      <c r="H365" s="16">
        <v>0</v>
      </c>
      <c r="I365" s="16"/>
      <c r="J365" s="15"/>
      <c r="K365" s="15"/>
      <c r="L365" s="14">
        <f t="shared" ref="L365" si="127">H365*0.8*43.5/1000</f>
        <v>0</v>
      </c>
      <c r="N365" s="23" t="str">
        <f>'Olieforbrug, TJ'!M365</f>
        <v>January</v>
      </c>
    </row>
    <row r="366" spans="1:14" x14ac:dyDescent="0.25">
      <c r="A366" s="23" t="str">
        <f>'Olieforbrug, TJ'!A366</f>
        <v>Februar</v>
      </c>
      <c r="H366" s="16">
        <v>0</v>
      </c>
      <c r="I366" s="16"/>
      <c r="J366" s="15"/>
      <c r="K366" s="15"/>
      <c r="L366" s="14">
        <f t="shared" ref="L366" si="128">H366*0.8*43.5/1000</f>
        <v>0</v>
      </c>
      <c r="N366" s="23" t="str">
        <f>'Olieforbrug, TJ'!M366</f>
        <v>February</v>
      </c>
    </row>
    <row r="367" spans="1:14" x14ac:dyDescent="0.25">
      <c r="A367" s="23" t="str">
        <f>'Olieforbrug, TJ'!A367</f>
        <v>Marts</v>
      </c>
      <c r="H367" s="16">
        <v>5178</v>
      </c>
      <c r="I367" s="16"/>
      <c r="J367" s="15"/>
      <c r="K367" s="15"/>
      <c r="L367" s="14">
        <f t="shared" ref="L367" si="129">H367*0.8*43.5/1000</f>
        <v>180.19440000000003</v>
      </c>
      <c r="N367" s="23" t="str">
        <f>'Olieforbrug, TJ'!M367</f>
        <v>March</v>
      </c>
    </row>
    <row r="368" spans="1:14" x14ac:dyDescent="0.25">
      <c r="A368" s="23" t="str">
        <f>'Olieforbrug, TJ'!A368</f>
        <v>April</v>
      </c>
      <c r="H368" s="16">
        <v>0</v>
      </c>
      <c r="I368" s="16"/>
      <c r="J368" s="15"/>
      <c r="K368" s="15"/>
      <c r="L368" s="14">
        <f t="shared" ref="L368" si="130">H368*0.8*43.5/1000</f>
        <v>0</v>
      </c>
      <c r="N368" s="23" t="str">
        <f>'Olieforbrug, TJ'!M368</f>
        <v>April</v>
      </c>
    </row>
    <row r="369" spans="1:14" x14ac:dyDescent="0.25">
      <c r="A369" s="23" t="str">
        <f>'Olieforbrug, TJ'!A369</f>
        <v>Maj</v>
      </c>
      <c r="H369" s="16">
        <v>0</v>
      </c>
      <c r="I369" s="16"/>
      <c r="J369" s="15"/>
      <c r="K369" s="15"/>
      <c r="L369" s="14">
        <f t="shared" ref="L369" si="131">H369*0.8*43.5/1000</f>
        <v>0</v>
      </c>
      <c r="N369" s="23" t="str">
        <f>'Olieforbrug, TJ'!M369</f>
        <v>May</v>
      </c>
    </row>
    <row r="370" spans="1:14" x14ac:dyDescent="0.25">
      <c r="A370" s="23" t="str">
        <f>'Olieforbrug, TJ'!A370</f>
        <v>Juni</v>
      </c>
      <c r="H370" s="16">
        <v>0</v>
      </c>
      <c r="I370" s="16"/>
      <c r="J370" s="15"/>
      <c r="K370" s="15"/>
      <c r="L370" s="14">
        <f t="shared" ref="L370" si="132">H370*0.8*43.5/1000</f>
        <v>0</v>
      </c>
      <c r="N370" s="23" t="str">
        <f>'Olieforbrug, TJ'!M370</f>
        <v>June</v>
      </c>
    </row>
    <row r="371" spans="1:14" x14ac:dyDescent="0.25">
      <c r="A371" s="23" t="str">
        <f>'Olieforbrug, TJ'!A371</f>
        <v>Juli</v>
      </c>
      <c r="H371" s="16">
        <v>197</v>
      </c>
      <c r="I371" s="16"/>
      <c r="J371" s="15"/>
      <c r="K371" s="15"/>
      <c r="L371" s="14">
        <f t="shared" ref="L371" si="133">H371*0.8*43.5/1000</f>
        <v>6.8556000000000017</v>
      </c>
      <c r="N371" s="23" t="str">
        <f>'Olieforbrug, TJ'!M371</f>
        <v>July</v>
      </c>
    </row>
    <row r="372" spans="1:14" x14ac:dyDescent="0.25">
      <c r="A372" s="23" t="str">
        <f>'Olieforbrug, TJ'!A372</f>
        <v>August</v>
      </c>
      <c r="H372" s="16">
        <v>0</v>
      </c>
      <c r="I372" s="16"/>
      <c r="J372" s="15"/>
      <c r="K372" s="15"/>
      <c r="L372" s="14">
        <f t="shared" ref="L372" si="134">H372*0.8*43.5/1000</f>
        <v>0</v>
      </c>
      <c r="N372" s="23" t="str">
        <f>'Olieforbrug, TJ'!M372</f>
        <v>August</v>
      </c>
    </row>
    <row r="373" spans="1:14" x14ac:dyDescent="0.25">
      <c r="A373" s="23" t="str">
        <f>'Olieforbrug, TJ'!A373</f>
        <v>September</v>
      </c>
      <c r="H373" s="16">
        <v>0</v>
      </c>
      <c r="I373" s="16"/>
      <c r="J373" s="15"/>
      <c r="K373" s="15"/>
      <c r="L373" s="14">
        <f t="shared" ref="L373" si="135">H373*0.8*43.5/1000</f>
        <v>0</v>
      </c>
      <c r="N373" s="23" t="str">
        <f>'Olieforbrug, TJ'!M373</f>
        <v>September</v>
      </c>
    </row>
    <row r="374" spans="1:14" x14ac:dyDescent="0.25">
      <c r="A374" s="23" t="str">
        <f>'Olieforbrug, TJ'!A374</f>
        <v>Oktober</v>
      </c>
      <c r="H374" s="16">
        <v>0</v>
      </c>
      <c r="I374" s="16"/>
      <c r="J374" s="15"/>
      <c r="K374" s="15"/>
      <c r="L374" s="14">
        <f t="shared" ref="L374" si="136">H374*0.8*43.5/1000</f>
        <v>0</v>
      </c>
      <c r="N374" s="23" t="str">
        <f>'Olieforbrug, TJ'!M374</f>
        <v>October</v>
      </c>
    </row>
    <row r="375" spans="1:14" x14ac:dyDescent="0.25">
      <c r="A375" s="23" t="str">
        <f>'Olieforbrug, TJ'!A375</f>
        <v>November</v>
      </c>
      <c r="H375" s="16">
        <v>0</v>
      </c>
      <c r="I375" s="16"/>
      <c r="J375" s="15"/>
      <c r="K375" s="15"/>
      <c r="L375" s="14">
        <f t="shared" ref="L375" si="137">H375*0.8*43.5/1000</f>
        <v>0</v>
      </c>
      <c r="N375" s="23" t="str">
        <f>'Olieforbrug, TJ'!M375</f>
        <v>November</v>
      </c>
    </row>
    <row r="376" spans="1:14" ht="13" thickBot="1" x14ac:dyDescent="0.3">
      <c r="A376" s="41" t="str">
        <f>'Olieforbrug, TJ'!A376</f>
        <v>December</v>
      </c>
      <c r="C376" s="42"/>
      <c r="D376" s="42"/>
      <c r="E376" s="42"/>
      <c r="F376" s="42"/>
      <c r="G376" s="42"/>
      <c r="H376" s="42">
        <v>0</v>
      </c>
      <c r="I376" s="42"/>
      <c r="J376" s="2"/>
      <c r="K376" s="2"/>
      <c r="L376" s="54">
        <f t="shared" ref="L376" si="138">H376*0.8*43.5/1000</f>
        <v>0</v>
      </c>
      <c r="N376" s="43" t="str">
        <f>'Olieforbrug, TJ'!M376</f>
        <v>December</v>
      </c>
    </row>
    <row r="377" spans="1:14" ht="13" x14ac:dyDescent="0.3">
      <c r="A377" s="37">
        <v>2020</v>
      </c>
      <c r="B377" s="15"/>
      <c r="C377" s="16"/>
      <c r="D377" s="16"/>
      <c r="E377" s="16"/>
      <c r="F377" s="16"/>
      <c r="G377" s="16"/>
      <c r="H377" s="16"/>
      <c r="I377" s="16"/>
      <c r="J377" s="15"/>
      <c r="K377" s="15"/>
      <c r="L377" s="14"/>
      <c r="M377" s="3"/>
      <c r="N377" s="37">
        <v>2020</v>
      </c>
    </row>
    <row r="378" spans="1:14" x14ac:dyDescent="0.25">
      <c r="A378" s="23" t="str">
        <f>'Olieforbrug, TJ'!A378</f>
        <v>Januar</v>
      </c>
      <c r="H378" s="16">
        <v>0</v>
      </c>
      <c r="I378" s="16"/>
      <c r="J378" s="15"/>
      <c r="K378" s="15"/>
      <c r="L378" s="14">
        <f t="shared" ref="L378:L381" si="139">H378*0.8*43.5/1000</f>
        <v>0</v>
      </c>
      <c r="N378" s="23" t="str">
        <f>'Olieforbrug, TJ'!M378</f>
        <v>January</v>
      </c>
    </row>
    <row r="379" spans="1:14" x14ac:dyDescent="0.25">
      <c r="A379" s="23" t="s">
        <v>154</v>
      </c>
      <c r="H379" s="16">
        <v>0</v>
      </c>
      <c r="L379" s="14">
        <f t="shared" si="139"/>
        <v>0</v>
      </c>
      <c r="N379" s="23" t="str">
        <f>'Olieforbrug, TJ'!M379</f>
        <v>February</v>
      </c>
    </row>
    <row r="380" spans="1:14" x14ac:dyDescent="0.25">
      <c r="A380" s="23" t="s">
        <v>155</v>
      </c>
      <c r="H380" s="16">
        <v>12</v>
      </c>
      <c r="L380" s="14">
        <f t="shared" si="139"/>
        <v>0.41760000000000008</v>
      </c>
      <c r="N380" s="23" t="str">
        <f>'Olieforbrug, TJ'!M380</f>
        <v>March</v>
      </c>
    </row>
    <row r="381" spans="1:14" x14ac:dyDescent="0.25">
      <c r="A381" s="23" t="s">
        <v>118</v>
      </c>
      <c r="H381" s="16">
        <v>0</v>
      </c>
      <c r="L381" s="14">
        <f t="shared" si="139"/>
        <v>0</v>
      </c>
      <c r="N381" s="23" t="str">
        <f>'Olieforbrug, TJ'!M381</f>
        <v>April</v>
      </c>
    </row>
    <row r="382" spans="1:14" x14ac:dyDescent="0.25">
      <c r="A382" s="23" t="s">
        <v>137</v>
      </c>
      <c r="H382" s="16">
        <v>1242</v>
      </c>
      <c r="L382" s="14">
        <f t="shared" ref="L382" si="140">H382*0.8*43.5/1000</f>
        <v>43.221599999999995</v>
      </c>
      <c r="N382" s="23" t="str">
        <f>'Olieforbrug, TJ'!M382</f>
        <v>May</v>
      </c>
    </row>
    <row r="383" spans="1:14" x14ac:dyDescent="0.25">
      <c r="A383" s="23" t="s">
        <v>138</v>
      </c>
      <c r="H383" s="16">
        <v>8</v>
      </c>
      <c r="L383" s="14">
        <f t="shared" ref="L383" si="141">H383*0.8*43.5/1000</f>
        <v>0.27840000000000004</v>
      </c>
      <c r="N383" s="23" t="str">
        <f>'Olieforbrug, TJ'!M383</f>
        <v>June</v>
      </c>
    </row>
    <row r="384" spans="1:14" x14ac:dyDescent="0.25">
      <c r="A384" s="23" t="s">
        <v>129</v>
      </c>
      <c r="H384" s="16">
        <v>7</v>
      </c>
      <c r="L384" s="14">
        <f t="shared" ref="L384:L385" si="142">H384*0.8*43.5/1000</f>
        <v>0.24360000000000001</v>
      </c>
      <c r="N384" s="23" t="str">
        <f>'Olieforbrug, TJ'!M384</f>
        <v>July</v>
      </c>
    </row>
    <row r="385" spans="1:14" x14ac:dyDescent="0.25">
      <c r="A385" s="23" t="s">
        <v>122</v>
      </c>
      <c r="H385" s="16">
        <v>8</v>
      </c>
      <c r="L385" s="14">
        <f t="shared" si="142"/>
        <v>0.27840000000000004</v>
      </c>
      <c r="N385" s="23" t="str">
        <f>'Olieforbrug, TJ'!M385</f>
        <v>August</v>
      </c>
    </row>
    <row r="386" spans="1:14" x14ac:dyDescent="0.25">
      <c r="A386" s="23" t="s">
        <v>123</v>
      </c>
      <c r="H386" s="16">
        <v>4</v>
      </c>
      <c r="L386" s="14">
        <f t="shared" ref="L386" si="143">H386*0.8*43.5/1000</f>
        <v>0.13920000000000002</v>
      </c>
      <c r="N386" s="23" t="str">
        <f>'Olieforbrug, TJ'!M386</f>
        <v>September</v>
      </c>
    </row>
    <row r="387" spans="1:14" x14ac:dyDescent="0.25">
      <c r="A387" s="23" t="s">
        <v>131</v>
      </c>
      <c r="H387" s="16">
        <v>8</v>
      </c>
      <c r="L387" s="14">
        <f t="shared" ref="L387" si="144">H387*0.8*43.5/1000</f>
        <v>0.27840000000000004</v>
      </c>
      <c r="N387" s="23" t="str">
        <f>'Olieforbrug, TJ'!M387</f>
        <v>October</v>
      </c>
    </row>
    <row r="388" spans="1:14" x14ac:dyDescent="0.25">
      <c r="A388" s="23" t="s">
        <v>125</v>
      </c>
      <c r="H388" s="16">
        <v>8</v>
      </c>
      <c r="L388" s="14">
        <f t="shared" ref="L388:L389" si="145">H388*0.8*43.5/1000</f>
        <v>0.27840000000000004</v>
      </c>
      <c r="N388" s="23" t="str">
        <f>'Olieforbrug, TJ'!M388</f>
        <v>November</v>
      </c>
    </row>
    <row r="389" spans="1:14" ht="13" thickBot="1" x14ac:dyDescent="0.3">
      <c r="A389" s="41" t="s">
        <v>113</v>
      </c>
      <c r="C389" s="42"/>
      <c r="D389" s="42"/>
      <c r="E389" s="42"/>
      <c r="F389" s="42"/>
      <c r="G389" s="42"/>
      <c r="H389" s="42">
        <v>7</v>
      </c>
      <c r="I389" s="42"/>
      <c r="J389" s="2"/>
      <c r="K389" s="2"/>
      <c r="L389" s="54">
        <f t="shared" si="145"/>
        <v>0.24360000000000001</v>
      </c>
      <c r="N389" s="43" t="str">
        <f>'Olieforbrug, TJ'!M389</f>
        <v>December</v>
      </c>
    </row>
    <row r="390" spans="1:14" ht="13" x14ac:dyDescent="0.3">
      <c r="A390" s="37">
        <f>'Olieforbrug, TJ'!A390</f>
        <v>2021</v>
      </c>
      <c r="B390" s="15"/>
      <c r="C390" s="16"/>
      <c r="D390" s="16"/>
      <c r="E390" s="16"/>
      <c r="F390" s="16"/>
      <c r="G390" s="16"/>
      <c r="H390" s="16"/>
      <c r="I390" s="16"/>
      <c r="J390" s="15"/>
      <c r="K390" s="15"/>
      <c r="L390" s="14"/>
      <c r="M390" s="3"/>
      <c r="N390" s="37">
        <f>'Olieforbrug, TJ'!M390</f>
        <v>2021</v>
      </c>
    </row>
    <row r="391" spans="1:14" x14ac:dyDescent="0.25">
      <c r="A391" s="23" t="str">
        <f>'Olieforbrug, TJ'!A391</f>
        <v>Januar</v>
      </c>
      <c r="H391" s="16">
        <v>7</v>
      </c>
      <c r="I391" s="16"/>
      <c r="J391" s="15"/>
      <c r="K391" s="15"/>
      <c r="L391" s="14">
        <f t="shared" ref="L391" si="146">H391*0.8*43.5/1000</f>
        <v>0.24360000000000001</v>
      </c>
      <c r="N391" s="23" t="str">
        <f>'Olieforbrug, TJ'!M391</f>
        <v>January</v>
      </c>
    </row>
    <row r="392" spans="1:14" x14ac:dyDescent="0.25">
      <c r="A392" s="23" t="str">
        <f>'Olieforbrug, TJ'!A392</f>
        <v>Februar</v>
      </c>
      <c r="H392" s="16">
        <v>8</v>
      </c>
      <c r="I392" s="16"/>
      <c r="J392" s="15"/>
      <c r="K392" s="15"/>
      <c r="L392" s="14">
        <f t="shared" ref="L392" si="147">H392*0.8*43.5/1000</f>
        <v>0.27840000000000004</v>
      </c>
      <c r="N392" s="23" t="str">
        <f>'Olieforbrug, TJ'!M392</f>
        <v>February</v>
      </c>
    </row>
    <row r="393" spans="1:14" x14ac:dyDescent="0.25">
      <c r="A393" s="23" t="str">
        <f>'Olieforbrug, TJ'!A393</f>
        <v>Marts</v>
      </c>
      <c r="H393" s="16">
        <v>4</v>
      </c>
      <c r="I393" s="16"/>
      <c r="J393" s="15"/>
      <c r="K393" s="15"/>
      <c r="L393" s="14">
        <f t="shared" ref="L393" si="148">H393*0.8*43.5/1000</f>
        <v>0.13920000000000002</v>
      </c>
      <c r="N393" s="23" t="str">
        <f>'Olieforbrug, TJ'!M393</f>
        <v>March</v>
      </c>
    </row>
    <row r="394" spans="1:14" x14ac:dyDescent="0.25">
      <c r="A394" s="23" t="str">
        <f>'Olieforbrug, TJ'!A394</f>
        <v>April</v>
      </c>
      <c r="H394" s="16">
        <v>38</v>
      </c>
      <c r="I394" s="16"/>
      <c r="J394" s="15"/>
      <c r="K394" s="15"/>
      <c r="L394" s="14">
        <f t="shared" ref="L394" si="149">H394*0.8*43.5/1000</f>
        <v>1.3224</v>
      </c>
      <c r="N394" s="23" t="str">
        <f>'Olieforbrug, TJ'!M394</f>
        <v>April</v>
      </c>
    </row>
    <row r="395" spans="1:14" x14ac:dyDescent="0.25">
      <c r="A395" s="23" t="str">
        <f>'Olieforbrug, TJ'!A395</f>
        <v>Maj</v>
      </c>
      <c r="H395" s="16">
        <v>8</v>
      </c>
      <c r="I395" s="16"/>
      <c r="J395" s="15"/>
      <c r="K395" s="15"/>
      <c r="L395" s="14">
        <f t="shared" ref="L395" si="150">H395*0.8*43.5/1000</f>
        <v>0.27840000000000004</v>
      </c>
      <c r="N395" s="23" t="str">
        <f>'Olieforbrug, TJ'!M395</f>
        <v>May</v>
      </c>
    </row>
    <row r="396" spans="1:14" x14ac:dyDescent="0.25">
      <c r="A396" s="23" t="str">
        <f>'Olieforbrug, TJ'!A396</f>
        <v>Juni</v>
      </c>
      <c r="H396" s="16">
        <v>224</v>
      </c>
      <c r="I396" s="16"/>
      <c r="J396" s="15"/>
      <c r="K396" s="15"/>
      <c r="L396" s="14">
        <f t="shared" ref="L396" si="151">H396*0.8*43.5/1000</f>
        <v>7.7952000000000004</v>
      </c>
      <c r="N396" s="23" t="str">
        <f>'Olieforbrug, TJ'!M396</f>
        <v>June</v>
      </c>
    </row>
    <row r="397" spans="1:14" x14ac:dyDescent="0.25">
      <c r="A397" s="23" t="str">
        <f>'Olieforbrug, TJ'!A397</f>
        <v>Juli</v>
      </c>
      <c r="H397" s="16">
        <v>268</v>
      </c>
      <c r="I397" s="16"/>
      <c r="J397" s="15"/>
      <c r="K397" s="15"/>
      <c r="L397" s="14">
        <f t="shared" ref="L397" si="152">H397*0.8*43.5/1000</f>
        <v>9.3263999999999996</v>
      </c>
      <c r="N397" s="23" t="str">
        <f>'Olieforbrug, TJ'!M397</f>
        <v>July</v>
      </c>
    </row>
    <row r="398" spans="1:14" x14ac:dyDescent="0.25">
      <c r="A398" s="23" t="str">
        <f>'Olieforbrug, TJ'!A398</f>
        <v>August</v>
      </c>
      <c r="H398" s="16">
        <v>4</v>
      </c>
      <c r="I398" s="16"/>
      <c r="J398" s="15"/>
      <c r="K398" s="15"/>
      <c r="L398" s="14">
        <f t="shared" ref="L398" si="153">H398*0.8*43.5/1000</f>
        <v>0.13920000000000002</v>
      </c>
      <c r="N398" s="23" t="str">
        <f>'Olieforbrug, TJ'!M398</f>
        <v>August</v>
      </c>
    </row>
  </sheetData>
  <phoneticPr fontId="2" type="noConversion"/>
  <pageMargins left="0.75" right="0.75" top="1" bottom="1" header="0.5" footer="0.5"/>
  <pageSetup paperSize="9" orientation="portrait" r:id="rId1"/>
  <headerFooter alignWithMargins="0"/>
  <ignoredErrors>
    <ignoredError sqref="H43 H89:L97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>
    <tabColor indexed="42"/>
  </sheetPr>
  <dimension ref="A1:P398"/>
  <sheetViews>
    <sheetView zoomScale="80" zoomScaleNormal="80" workbookViewId="0">
      <pane xSplit="2" ySplit="5" topLeftCell="C6" activePane="bottomRight" state="frozen"/>
      <selection activeCell="K17" sqref="K17:K20"/>
      <selection pane="topRight" activeCell="K17" sqref="K17:K20"/>
      <selection pane="bottomLeft" activeCell="K17" sqref="K17:K20"/>
      <selection pane="bottomRight" activeCell="Q47" sqref="Q47"/>
    </sheetView>
  </sheetViews>
  <sheetFormatPr defaultRowHeight="12.5" x14ac:dyDescent="0.25"/>
  <cols>
    <col min="1" max="1" width="20.7265625" customWidth="1"/>
    <col min="2" max="2" width="9.7265625" customWidth="1"/>
    <col min="3" max="3" width="15.26953125" style="3" customWidth="1"/>
    <col min="4" max="5" width="12.26953125" style="3" customWidth="1"/>
    <col min="6" max="6" width="14.81640625" style="3" bestFit="1" customWidth="1"/>
    <col min="7" max="7" width="14" style="3" customWidth="1"/>
    <col min="8" max="8" width="20.7265625" style="3" customWidth="1"/>
    <col min="9" max="9" width="20.26953125" style="3" customWidth="1"/>
    <col min="10" max="10" width="5" customWidth="1"/>
    <col min="11" max="11" width="3.453125" customWidth="1"/>
    <col min="12" max="12" width="17.81640625" bestFit="1" customWidth="1"/>
    <col min="14" max="14" width="20.7265625" customWidth="1"/>
    <col min="15" max="15" width="9.7265625" customWidth="1"/>
  </cols>
  <sheetData>
    <row r="1" spans="1:16" x14ac:dyDescent="0.25">
      <c r="A1" s="1" t="s">
        <v>12</v>
      </c>
      <c r="B1" s="1"/>
      <c r="C1"/>
      <c r="D1"/>
      <c r="E1"/>
      <c r="F1"/>
      <c r="G1"/>
      <c r="H1"/>
      <c r="I1"/>
      <c r="M1" s="4"/>
      <c r="N1" s="27" t="s">
        <v>73</v>
      </c>
      <c r="O1" s="27"/>
    </row>
    <row r="2" spans="1:16" x14ac:dyDescent="0.25">
      <c r="A2" s="1" t="s">
        <v>1</v>
      </c>
      <c r="B2" s="1"/>
      <c r="C2"/>
      <c r="D2"/>
      <c r="E2"/>
      <c r="F2"/>
      <c r="G2"/>
      <c r="H2"/>
      <c r="I2"/>
      <c r="N2" s="27" t="s">
        <v>70</v>
      </c>
      <c r="O2" s="27"/>
    </row>
    <row r="4" spans="1:16" ht="13" thickBot="1" x14ac:dyDescent="0.3">
      <c r="A4" s="5"/>
      <c r="C4" s="30" t="s">
        <v>8</v>
      </c>
      <c r="D4" s="30" t="s">
        <v>2</v>
      </c>
      <c r="E4" s="30" t="s">
        <v>3</v>
      </c>
      <c r="F4" s="30" t="s">
        <v>4</v>
      </c>
      <c r="G4" s="30" t="s">
        <v>5</v>
      </c>
      <c r="H4" s="30" t="s">
        <v>6</v>
      </c>
      <c r="I4" s="30" t="s">
        <v>7</v>
      </c>
      <c r="J4" s="23"/>
      <c r="K4" s="23"/>
      <c r="L4" s="31" t="s">
        <v>30</v>
      </c>
      <c r="N4" s="5"/>
    </row>
    <row r="5" spans="1:16" ht="13" thickBot="1" x14ac:dyDescent="0.3">
      <c r="A5" s="18"/>
      <c r="C5" s="28" t="s">
        <v>32</v>
      </c>
      <c r="D5" s="28" t="s">
        <v>33</v>
      </c>
      <c r="E5" s="28" t="s">
        <v>34</v>
      </c>
      <c r="F5" s="29" t="s">
        <v>35</v>
      </c>
      <c r="G5" s="28" t="s">
        <v>36</v>
      </c>
      <c r="H5" s="29" t="s">
        <v>68</v>
      </c>
      <c r="I5" s="28" t="s">
        <v>38</v>
      </c>
      <c r="J5" s="23"/>
      <c r="K5" s="23"/>
      <c r="L5" s="31" t="s">
        <v>68</v>
      </c>
      <c r="N5" s="18"/>
    </row>
    <row r="6" spans="1:16" ht="13" x14ac:dyDescent="0.3">
      <c r="A6" s="21"/>
      <c r="C6" s="10"/>
      <c r="D6" s="10"/>
      <c r="E6" s="10"/>
      <c r="F6" s="10"/>
      <c r="G6" s="10"/>
      <c r="H6" s="10"/>
      <c r="I6" s="10"/>
    </row>
    <row r="7" spans="1:16" ht="13" x14ac:dyDescent="0.3">
      <c r="A7" s="22">
        <v>2005</v>
      </c>
      <c r="C7" s="3">
        <v>633834</v>
      </c>
      <c r="D7" s="3">
        <v>1213170</v>
      </c>
      <c r="E7" s="3">
        <v>473464</v>
      </c>
      <c r="F7" s="3">
        <v>0</v>
      </c>
      <c r="G7" s="3">
        <v>-272475</v>
      </c>
      <c r="H7" s="3">
        <v>1148258</v>
      </c>
      <c r="I7" s="3">
        <v>462640</v>
      </c>
      <c r="J7" s="3"/>
      <c r="K7" s="3"/>
      <c r="L7" s="3">
        <v>38810.3868</v>
      </c>
      <c r="N7" s="22">
        <v>2005</v>
      </c>
      <c r="O7" s="3"/>
    </row>
    <row r="8" spans="1:16" ht="13" x14ac:dyDescent="0.3">
      <c r="A8" s="22">
        <v>2006</v>
      </c>
      <c r="C8" s="3">
        <v>759731</v>
      </c>
      <c r="D8" s="3">
        <v>746734</v>
      </c>
      <c r="E8" s="3">
        <v>554773</v>
      </c>
      <c r="F8" s="3">
        <v>0</v>
      </c>
      <c r="G8" s="3">
        <v>172327</v>
      </c>
      <c r="H8" s="3">
        <v>1122523</v>
      </c>
      <c r="I8" s="3">
        <v>290313</v>
      </c>
      <c r="J8" s="3"/>
      <c r="K8" s="3"/>
      <c r="L8" s="3">
        <v>39063.8004</v>
      </c>
      <c r="N8" s="22">
        <v>2006</v>
      </c>
      <c r="O8" s="3"/>
    </row>
    <row r="9" spans="1:16" ht="13" x14ac:dyDescent="0.3">
      <c r="A9" s="22">
        <v>2007</v>
      </c>
      <c r="C9" s="3">
        <v>677714</v>
      </c>
      <c r="D9" s="3">
        <v>922791</v>
      </c>
      <c r="E9" s="3">
        <v>637099</v>
      </c>
      <c r="F9" s="3">
        <v>0</v>
      </c>
      <c r="G9" s="3">
        <v>155082</v>
      </c>
      <c r="H9" s="3">
        <v>1170638</v>
      </c>
      <c r="I9" s="3">
        <v>135231</v>
      </c>
      <c r="J9" s="3"/>
      <c r="K9" s="3"/>
      <c r="L9" s="3">
        <v>40738.202400000009</v>
      </c>
      <c r="N9" s="22">
        <v>2007</v>
      </c>
      <c r="O9" s="3"/>
    </row>
    <row r="10" spans="1:16" ht="13" x14ac:dyDescent="0.3">
      <c r="A10" s="22">
        <v>2008</v>
      </c>
      <c r="C10" s="3">
        <v>624663</v>
      </c>
      <c r="D10" s="3">
        <v>1294415</v>
      </c>
      <c r="E10" s="3">
        <v>446036</v>
      </c>
      <c r="F10" s="3">
        <v>0</v>
      </c>
      <c r="G10" s="3">
        <v>-403239</v>
      </c>
      <c r="H10" s="3">
        <v>1142333</v>
      </c>
      <c r="I10" s="3">
        <v>538470</v>
      </c>
      <c r="J10" s="3"/>
      <c r="K10" s="3"/>
      <c r="L10" s="3">
        <v>39753.188399999999</v>
      </c>
      <c r="N10" s="22">
        <v>2008</v>
      </c>
      <c r="O10" s="3"/>
    </row>
    <row r="11" spans="1:16" ht="13" x14ac:dyDescent="0.3">
      <c r="A11" s="22">
        <v>2009</v>
      </c>
      <c r="C11" s="3">
        <v>510811</v>
      </c>
      <c r="D11" s="3">
        <v>1037641</v>
      </c>
      <c r="E11" s="3">
        <v>441531</v>
      </c>
      <c r="F11" s="3">
        <v>0</v>
      </c>
      <c r="G11" s="3">
        <v>-79030</v>
      </c>
      <c r="H11" s="3">
        <v>1014282</v>
      </c>
      <c r="I11" s="3">
        <v>617500</v>
      </c>
      <c r="J11" s="3"/>
      <c r="K11" s="3"/>
      <c r="L11" s="3">
        <v>35297.013600000006</v>
      </c>
      <c r="N11" s="22">
        <v>2009</v>
      </c>
      <c r="O11" s="3"/>
    </row>
    <row r="12" spans="1:16" ht="13" x14ac:dyDescent="0.3">
      <c r="A12" s="22">
        <v>2010</v>
      </c>
      <c r="C12" s="3">
        <v>508249</v>
      </c>
      <c r="D12" s="3">
        <v>1015774</v>
      </c>
      <c r="E12" s="3">
        <v>434473</v>
      </c>
      <c r="F12" s="3">
        <v>274</v>
      </c>
      <c r="G12" s="3">
        <v>-21210</v>
      </c>
      <c r="H12" s="3">
        <v>1051049</v>
      </c>
      <c r="I12" s="3">
        <v>638710</v>
      </c>
      <c r="J12" s="3"/>
      <c r="K12" s="3"/>
      <c r="L12" s="3">
        <v>36576.5052</v>
      </c>
      <c r="N12" s="22">
        <v>2010</v>
      </c>
      <c r="O12" s="3"/>
    </row>
    <row r="13" spans="1:16" ht="13" x14ac:dyDescent="0.3">
      <c r="A13" s="22">
        <v>2011</v>
      </c>
      <c r="C13" s="3">
        <v>343458</v>
      </c>
      <c r="D13" s="3">
        <v>1042300</v>
      </c>
      <c r="E13" s="3">
        <v>550273</v>
      </c>
      <c r="F13" s="3">
        <v>0</v>
      </c>
      <c r="G13" s="3">
        <v>255350</v>
      </c>
      <c r="H13" s="3">
        <v>1097063</v>
      </c>
      <c r="I13" s="3">
        <v>383360</v>
      </c>
      <c r="J13" s="3"/>
      <c r="K13" s="3"/>
      <c r="L13" s="3">
        <v>38177.792399999998</v>
      </c>
      <c r="N13" s="22">
        <v>2011</v>
      </c>
      <c r="O13" s="3"/>
    </row>
    <row r="14" spans="1:16" ht="13" x14ac:dyDescent="0.3">
      <c r="A14" s="22">
        <v>2012</v>
      </c>
      <c r="C14" s="3">
        <v>280453</v>
      </c>
      <c r="D14" s="3">
        <v>853689</v>
      </c>
      <c r="E14" s="3">
        <v>187516</v>
      </c>
      <c r="F14" s="3">
        <v>0</v>
      </c>
      <c r="G14" s="3">
        <v>134504</v>
      </c>
      <c r="H14" s="3">
        <v>1078328</v>
      </c>
      <c r="I14" s="3">
        <v>248856</v>
      </c>
      <c r="J14" s="3"/>
      <c r="K14" s="3"/>
      <c r="L14" s="3">
        <v>37329.089999999997</v>
      </c>
      <c r="N14" s="22">
        <v>2012</v>
      </c>
      <c r="O14" s="3"/>
      <c r="P14" s="12"/>
    </row>
    <row r="15" spans="1:16" ht="13" x14ac:dyDescent="0.3">
      <c r="A15" s="22">
        <v>2013</v>
      </c>
      <c r="C15" s="3">
        <v>181600</v>
      </c>
      <c r="D15" s="3">
        <v>993448</v>
      </c>
      <c r="E15" s="3">
        <v>84824</v>
      </c>
      <c r="F15" s="3">
        <v>0</v>
      </c>
      <c r="G15" s="3">
        <v>-9914</v>
      </c>
      <c r="H15" s="3">
        <v>1069115</v>
      </c>
      <c r="I15" s="3">
        <v>258770</v>
      </c>
      <c r="J15" s="3"/>
      <c r="K15" s="22"/>
      <c r="L15" s="3">
        <v>37234.538400000005</v>
      </c>
      <c r="M15" s="3"/>
      <c r="N15" s="22">
        <v>2013</v>
      </c>
      <c r="O15" s="3"/>
      <c r="P15" s="12"/>
    </row>
    <row r="16" spans="1:16" ht="13" x14ac:dyDescent="0.3">
      <c r="A16" s="22">
        <v>2014</v>
      </c>
      <c r="C16" s="3">
        <f t="shared" ref="C16:H16" si="0">SUM(C89:C92)</f>
        <v>171628</v>
      </c>
      <c r="D16" s="3">
        <f t="shared" si="0"/>
        <v>932733</v>
      </c>
      <c r="E16" s="3">
        <f t="shared" si="0"/>
        <v>80058</v>
      </c>
      <c r="F16" s="3">
        <f t="shared" si="0"/>
        <v>0</v>
      </c>
      <c r="G16" s="3">
        <f t="shared" si="0"/>
        <v>125688</v>
      </c>
      <c r="H16" s="3">
        <f t="shared" si="0"/>
        <v>1149833</v>
      </c>
      <c r="I16" s="3">
        <f>I92</f>
        <v>133082</v>
      </c>
      <c r="J16" s="3"/>
      <c r="K16" s="22"/>
      <c r="L16" s="3">
        <f t="shared" ref="L16" si="1">SUM(L89:L92)</f>
        <v>40014.188399999999</v>
      </c>
      <c r="M16" s="3"/>
      <c r="N16" s="22">
        <v>2014</v>
      </c>
      <c r="O16" s="3"/>
      <c r="P16" s="12"/>
    </row>
    <row r="17" spans="1:16" ht="13" x14ac:dyDescent="0.3">
      <c r="A17" s="22">
        <v>2015</v>
      </c>
      <c r="C17" s="3">
        <f t="shared" ref="C17:G17" si="2">SUM(C94:C97)</f>
        <v>179669</v>
      </c>
      <c r="D17" s="3">
        <f t="shared" si="2"/>
        <v>1122405</v>
      </c>
      <c r="E17" s="3">
        <f t="shared" si="2"/>
        <v>78135</v>
      </c>
      <c r="F17" s="3">
        <f t="shared" si="2"/>
        <v>0</v>
      </c>
      <c r="G17" s="3">
        <f t="shared" si="2"/>
        <v>-103698</v>
      </c>
      <c r="H17" s="3">
        <f>SUM(H94:H97)</f>
        <v>1118591</v>
      </c>
      <c r="I17" s="3">
        <f>I97</f>
        <v>236780</v>
      </c>
      <c r="J17" s="3"/>
      <c r="K17" s="3"/>
      <c r="L17" s="3">
        <f>SUM(L94:L97)</f>
        <v>38926.966800000002</v>
      </c>
      <c r="M17" s="3"/>
      <c r="N17" s="22">
        <v>2015</v>
      </c>
      <c r="O17" s="3"/>
      <c r="P17" s="12"/>
    </row>
    <row r="18" spans="1:16" ht="13" x14ac:dyDescent="0.3">
      <c r="A18" s="22">
        <v>2016</v>
      </c>
      <c r="C18" s="3">
        <f>SUM(C99:C102)</f>
        <v>162782</v>
      </c>
      <c r="D18" s="3">
        <f t="shared" ref="D18:L18" si="3">SUM(D99:D102)</f>
        <v>1324467</v>
      </c>
      <c r="E18" s="3">
        <f t="shared" si="3"/>
        <v>68790</v>
      </c>
      <c r="F18" s="3">
        <f t="shared" si="3"/>
        <v>352</v>
      </c>
      <c r="G18" s="3">
        <f t="shared" si="3"/>
        <v>-142502</v>
      </c>
      <c r="H18" s="3">
        <f t="shared" si="3"/>
        <v>1232606</v>
      </c>
      <c r="I18" s="3">
        <f>I102</f>
        <v>379282</v>
      </c>
      <c r="J18" s="3"/>
      <c r="K18" s="3"/>
      <c r="L18" s="3">
        <f t="shared" si="3"/>
        <v>42894.688800000004</v>
      </c>
      <c r="M18" s="3"/>
      <c r="N18" s="22">
        <v>2016</v>
      </c>
      <c r="P18" s="12"/>
    </row>
    <row r="19" spans="1:16" ht="13" x14ac:dyDescent="0.3">
      <c r="A19" s="22">
        <v>2017</v>
      </c>
      <c r="C19" s="3">
        <f>SUM(C104:C107)</f>
        <v>151953</v>
      </c>
      <c r="D19" s="3">
        <f t="shared" ref="D19:H19" si="4">SUM(D104:D107)</f>
        <v>1158516</v>
      </c>
      <c r="E19" s="3">
        <f t="shared" si="4"/>
        <v>223841</v>
      </c>
      <c r="F19" s="3">
        <f t="shared" si="4"/>
        <v>0</v>
      </c>
      <c r="G19" s="3">
        <f t="shared" si="4"/>
        <v>167055</v>
      </c>
      <c r="H19" s="3">
        <f t="shared" si="4"/>
        <v>1287446</v>
      </c>
      <c r="I19" s="3">
        <f>I107</f>
        <v>212227</v>
      </c>
      <c r="J19" s="3"/>
      <c r="K19" s="65"/>
      <c r="L19" s="3">
        <f>SUM(L104:L107)</f>
        <v>44803.120800000004</v>
      </c>
      <c r="M19" s="57"/>
      <c r="N19" s="22">
        <v>2017</v>
      </c>
    </row>
    <row r="20" spans="1:16" ht="13" x14ac:dyDescent="0.3">
      <c r="A20" s="22">
        <v>2018</v>
      </c>
      <c r="C20" s="3">
        <f>SUM(C109:C112)</f>
        <v>145222</v>
      </c>
      <c r="D20" s="3">
        <f t="shared" ref="D20:H20" si="5">SUM(D109:D112)</f>
        <v>1184777</v>
      </c>
      <c r="E20" s="3">
        <f t="shared" si="5"/>
        <v>70357</v>
      </c>
      <c r="F20" s="3">
        <f t="shared" si="5"/>
        <v>737</v>
      </c>
      <c r="G20" s="3">
        <f t="shared" si="5"/>
        <v>43083</v>
      </c>
      <c r="H20" s="3">
        <f t="shared" si="5"/>
        <v>1237489</v>
      </c>
      <c r="I20" s="3">
        <f>I112</f>
        <v>169144</v>
      </c>
      <c r="J20" s="3"/>
      <c r="L20" s="3">
        <f t="shared" ref="L20" si="6">SUM(L109:L112)</f>
        <v>43064.617200000001</v>
      </c>
      <c r="M20" s="57"/>
      <c r="N20" s="22">
        <v>2018</v>
      </c>
    </row>
    <row r="21" spans="1:16" ht="13" x14ac:dyDescent="0.3">
      <c r="A21" s="22">
        <v>2019</v>
      </c>
      <c r="C21" s="3">
        <f>SUM(C114:C117)</f>
        <v>150657</v>
      </c>
      <c r="D21" s="3">
        <f t="shared" ref="D21:H21" si="7">SUM(D114:D117)</f>
        <v>1263254</v>
      </c>
      <c r="E21" s="3">
        <f t="shared" si="7"/>
        <v>14769</v>
      </c>
      <c r="F21" s="3">
        <f t="shared" si="7"/>
        <v>1970</v>
      </c>
      <c r="G21" s="3">
        <f t="shared" si="7"/>
        <v>-80880</v>
      </c>
      <c r="H21" s="3">
        <f t="shared" si="7"/>
        <v>1292841</v>
      </c>
      <c r="I21" s="3">
        <f>SUM(I117)</f>
        <v>250024</v>
      </c>
      <c r="J21" s="3"/>
      <c r="L21" s="3">
        <f t="shared" ref="L21" si="8">SUM(L114:L117)</f>
        <v>44990.866800000003</v>
      </c>
      <c r="M21" s="57"/>
      <c r="N21" s="22">
        <v>2019</v>
      </c>
    </row>
    <row r="22" spans="1:16" ht="13" x14ac:dyDescent="0.3">
      <c r="A22" s="22">
        <v>2020</v>
      </c>
      <c r="C22" s="3">
        <f t="shared" ref="C22:H22" si="9">SUM(C119:C122)</f>
        <v>98191</v>
      </c>
      <c r="D22" s="3">
        <f t="shared" si="9"/>
        <v>634819</v>
      </c>
      <c r="E22" s="3">
        <f t="shared" si="9"/>
        <v>103990</v>
      </c>
      <c r="F22" s="3">
        <f t="shared" si="9"/>
        <v>0</v>
      </c>
      <c r="G22" s="3">
        <f t="shared" si="9"/>
        <v>-188793</v>
      </c>
      <c r="H22" s="3">
        <f t="shared" si="9"/>
        <v>463564</v>
      </c>
      <c r="I22" s="3">
        <f>SUM(I122)</f>
        <v>438817</v>
      </c>
      <c r="J22" s="3"/>
      <c r="L22" s="3">
        <f>SUM(L119:L122)</f>
        <v>16132.0272</v>
      </c>
      <c r="M22" s="57"/>
      <c r="N22" s="22">
        <v>2020</v>
      </c>
    </row>
    <row r="23" spans="1:16" x14ac:dyDescent="0.25">
      <c r="A23" s="23"/>
      <c r="J23" s="3"/>
      <c r="K23" s="3"/>
      <c r="L23" s="3"/>
      <c r="M23" s="3"/>
    </row>
    <row r="24" spans="1:16" ht="13" x14ac:dyDescent="0.3">
      <c r="A24" s="22" t="str">
        <f>'Olieforbrug, TJ'!A24</f>
        <v>Januar - august</v>
      </c>
      <c r="J24" s="3"/>
      <c r="K24" s="3"/>
      <c r="L24" s="3"/>
      <c r="M24" s="3"/>
      <c r="N24" s="22" t="str">
        <f>'Olieforbrug, TJ'!M24</f>
        <v>January -August</v>
      </c>
    </row>
    <row r="25" spans="1:16" ht="13" x14ac:dyDescent="0.3">
      <c r="A25" s="22">
        <f>'Olieforbrug, TJ'!A25</f>
        <v>2005</v>
      </c>
      <c r="C25" s="3">
        <f>SUM(C183:C190)</f>
        <v>432959</v>
      </c>
      <c r="D25" s="3">
        <f t="shared" ref="D25:H25" si="10">SUM(D183:D190)</f>
        <v>837337</v>
      </c>
      <c r="E25" s="3">
        <f t="shared" si="10"/>
        <v>351682</v>
      </c>
      <c r="F25" s="3">
        <f t="shared" si="10"/>
        <v>0</v>
      </c>
      <c r="G25" s="3">
        <f t="shared" si="10"/>
        <v>-199153</v>
      </c>
      <c r="H25" s="3">
        <f t="shared" si="10"/>
        <v>751029</v>
      </c>
      <c r="I25" s="3">
        <f>SUM(I190)</f>
        <v>389318</v>
      </c>
      <c r="J25" s="3"/>
      <c r="K25" s="3"/>
      <c r="L25" s="3">
        <f t="shared" ref="L25" si="11">SUM(L183:L190)</f>
        <v>26135.809200000003</v>
      </c>
      <c r="M25" s="3"/>
      <c r="N25" s="22">
        <f>'Olieforbrug, TJ'!M25</f>
        <v>2005</v>
      </c>
    </row>
    <row r="26" spans="1:16" ht="13" x14ac:dyDescent="0.3">
      <c r="A26" s="22">
        <f>'Olieforbrug, TJ'!A26</f>
        <v>2006</v>
      </c>
      <c r="C26" s="3">
        <f>SUM(C196:C203)</f>
        <v>524255</v>
      </c>
      <c r="D26" s="3">
        <f t="shared" ref="D26:H26" si="12">SUM(D196:D203)</f>
        <v>461411</v>
      </c>
      <c r="E26" s="3">
        <f t="shared" si="12"/>
        <v>330535</v>
      </c>
      <c r="F26" s="3">
        <f t="shared" si="12"/>
        <v>0</v>
      </c>
      <c r="G26" s="3">
        <f t="shared" si="12"/>
        <v>103867</v>
      </c>
      <c r="H26" s="3">
        <f t="shared" si="12"/>
        <v>756478</v>
      </c>
      <c r="I26" s="3">
        <f>SUM(I203)</f>
        <v>358773</v>
      </c>
      <c r="J26" s="3"/>
      <c r="K26" s="3"/>
      <c r="L26" s="3">
        <f t="shared" ref="L26" si="13">SUM(L196:L203)</f>
        <v>26325.434399999998</v>
      </c>
      <c r="M26" s="3"/>
      <c r="N26" s="22">
        <f>'Olieforbrug, TJ'!M26</f>
        <v>2006</v>
      </c>
    </row>
    <row r="27" spans="1:16" ht="13" x14ac:dyDescent="0.3">
      <c r="A27" s="22">
        <f>'Olieforbrug, TJ'!A27</f>
        <v>2007</v>
      </c>
      <c r="C27" s="3">
        <f>SUM(C209:C216)</f>
        <v>479461</v>
      </c>
      <c r="D27" s="3">
        <f t="shared" ref="D27:H27" si="14">SUM(D209:D216)</f>
        <v>722219</v>
      </c>
      <c r="E27" s="3">
        <f t="shared" si="14"/>
        <v>409435</v>
      </c>
      <c r="F27" s="3">
        <f t="shared" si="14"/>
        <v>0</v>
      </c>
      <c r="G27" s="3">
        <f t="shared" si="14"/>
        <v>-39191</v>
      </c>
      <c r="H27" s="3">
        <f t="shared" si="14"/>
        <v>789339</v>
      </c>
      <c r="I27" s="3">
        <f>SUM(I216)</f>
        <v>329504</v>
      </c>
      <c r="J27" s="3"/>
      <c r="K27" s="3"/>
      <c r="L27" s="3">
        <f t="shared" ref="L27" si="15">SUM(L209:L216)</f>
        <v>27468.997200000005</v>
      </c>
      <c r="M27" s="3"/>
      <c r="N27" s="22">
        <f>'Olieforbrug, TJ'!M27</f>
        <v>2007</v>
      </c>
    </row>
    <row r="28" spans="1:16" ht="13" x14ac:dyDescent="0.3">
      <c r="A28" s="22">
        <f>'Olieforbrug, TJ'!A28</f>
        <v>2008</v>
      </c>
      <c r="C28" s="3">
        <f>SUM(C222:C229)</f>
        <v>463774</v>
      </c>
      <c r="D28" s="3">
        <f t="shared" ref="D28:H28" si="16">SUM(D222:D229)</f>
        <v>790188</v>
      </c>
      <c r="E28" s="3">
        <f t="shared" si="16"/>
        <v>318945</v>
      </c>
      <c r="F28" s="3">
        <f t="shared" si="16"/>
        <v>0</v>
      </c>
      <c r="G28" s="3">
        <f t="shared" si="16"/>
        <v>-200986</v>
      </c>
      <c r="H28" s="3">
        <f t="shared" si="16"/>
        <v>774335</v>
      </c>
      <c r="I28" s="3">
        <f>SUM(I229)</f>
        <v>336217</v>
      </c>
      <c r="J28" s="3"/>
      <c r="K28" s="3"/>
      <c r="L28" s="3">
        <f t="shared" ref="L28" si="17">SUM(L222:L229)</f>
        <v>26946.858</v>
      </c>
      <c r="M28" s="3"/>
      <c r="N28" s="22">
        <f>'Olieforbrug, TJ'!M28</f>
        <v>2008</v>
      </c>
    </row>
    <row r="29" spans="1:16" ht="13" x14ac:dyDescent="0.3">
      <c r="A29" s="22">
        <f>'Olieforbrug, TJ'!A29</f>
        <v>2009</v>
      </c>
      <c r="C29" s="3">
        <f>SUM(C235:C242)</f>
        <v>319954</v>
      </c>
      <c r="D29" s="3">
        <f t="shared" ref="D29:H29" si="18">SUM(D235:D242)</f>
        <v>758779</v>
      </c>
      <c r="E29" s="3">
        <f t="shared" si="18"/>
        <v>169993</v>
      </c>
      <c r="F29" s="3">
        <f t="shared" si="18"/>
        <v>0</v>
      </c>
      <c r="G29" s="3">
        <f t="shared" si="18"/>
        <v>-237680</v>
      </c>
      <c r="H29" s="3">
        <f t="shared" si="18"/>
        <v>682313</v>
      </c>
      <c r="I29" s="3">
        <f>SUM(I242)</f>
        <v>776150</v>
      </c>
      <c r="J29" s="3"/>
      <c r="K29" s="3"/>
      <c r="L29" s="3">
        <f t="shared" ref="L29" si="19">SUM(L235:L242)</f>
        <v>23744.492399999996</v>
      </c>
      <c r="M29" s="3"/>
      <c r="N29" s="22">
        <f>'Olieforbrug, TJ'!M29</f>
        <v>2009</v>
      </c>
    </row>
    <row r="30" spans="1:16" ht="13" x14ac:dyDescent="0.3">
      <c r="A30" s="22">
        <f>'Olieforbrug, TJ'!A30</f>
        <v>2010</v>
      </c>
      <c r="C30" s="3">
        <f>SUM(C248:C255)</f>
        <v>355244</v>
      </c>
      <c r="D30" s="3">
        <f t="shared" ref="D30:H30" si="20">SUM(D248:D255)</f>
        <v>667466</v>
      </c>
      <c r="E30" s="3">
        <f t="shared" si="20"/>
        <v>248454</v>
      </c>
      <c r="F30" s="3">
        <f t="shared" si="20"/>
        <v>0</v>
      </c>
      <c r="G30" s="3">
        <f t="shared" si="20"/>
        <v>-100043</v>
      </c>
      <c r="H30" s="3">
        <f t="shared" si="20"/>
        <v>686349</v>
      </c>
      <c r="I30" s="3">
        <f>SUM(I255)</f>
        <v>717543</v>
      </c>
      <c r="J30" s="3"/>
      <c r="K30" s="3"/>
      <c r="L30" s="3">
        <f t="shared" ref="L30" si="21">SUM(L248:L255)</f>
        <v>23884.945200000002</v>
      </c>
      <c r="M30" s="3"/>
      <c r="N30" s="22">
        <f>'Olieforbrug, TJ'!M30</f>
        <v>2010</v>
      </c>
    </row>
    <row r="31" spans="1:16" ht="13" x14ac:dyDescent="0.3">
      <c r="A31" s="22">
        <f>'Olieforbrug, TJ'!A31</f>
        <v>2011</v>
      </c>
      <c r="C31" s="3">
        <f>SUM(C261:C268)</f>
        <v>244735</v>
      </c>
      <c r="D31" s="3">
        <f t="shared" ref="D31:H31" si="22">SUM(D261:D268)</f>
        <v>614841</v>
      </c>
      <c r="E31" s="3">
        <f t="shared" si="22"/>
        <v>192361</v>
      </c>
      <c r="F31" s="3">
        <f t="shared" si="22"/>
        <v>0</v>
      </c>
      <c r="G31" s="3">
        <f t="shared" si="22"/>
        <v>47516</v>
      </c>
      <c r="H31" s="3">
        <f t="shared" si="22"/>
        <v>723474</v>
      </c>
      <c r="I31" s="3">
        <f>SUM(I268)</f>
        <v>591194</v>
      </c>
      <c r="J31" s="3"/>
      <c r="K31" s="3"/>
      <c r="L31" s="3">
        <f t="shared" ref="L31" si="23">SUM(L261:L268)</f>
        <v>25176.895200000003</v>
      </c>
      <c r="M31" s="3"/>
      <c r="N31" s="22">
        <f>'Olieforbrug, TJ'!M31</f>
        <v>2011</v>
      </c>
    </row>
    <row r="32" spans="1:16" ht="13" x14ac:dyDescent="0.3">
      <c r="A32" s="22">
        <f>'Olieforbrug, TJ'!A32</f>
        <v>2012</v>
      </c>
      <c r="C32" s="3">
        <f>SUM(C274:C281)</f>
        <v>200258</v>
      </c>
      <c r="D32" s="3">
        <f t="shared" ref="D32:H32" si="24">SUM(D274:D281)</f>
        <v>510166</v>
      </c>
      <c r="E32" s="3">
        <f t="shared" si="24"/>
        <v>99113</v>
      </c>
      <c r="F32" s="3">
        <f t="shared" si="24"/>
        <v>0</v>
      </c>
      <c r="G32" s="3">
        <f t="shared" si="24"/>
        <v>109060</v>
      </c>
      <c r="H32" s="3">
        <f t="shared" si="24"/>
        <v>712517</v>
      </c>
      <c r="I32" s="3">
        <f>SUM(I281)</f>
        <v>274300</v>
      </c>
      <c r="J32" s="3"/>
      <c r="K32" s="3"/>
      <c r="L32" s="3">
        <f t="shared" ref="L32" si="25">SUM(L274:L281)</f>
        <v>24795.5916</v>
      </c>
      <c r="M32" s="3"/>
      <c r="N32" s="22">
        <f>'Olieforbrug, TJ'!M32</f>
        <v>2012</v>
      </c>
    </row>
    <row r="33" spans="1:16" ht="13" x14ac:dyDescent="0.3">
      <c r="A33" s="22">
        <f>'Olieforbrug, TJ'!A33</f>
        <v>2013</v>
      </c>
      <c r="C33" s="3">
        <f>SUM(C287:C294)</f>
        <v>116243</v>
      </c>
      <c r="D33" s="3">
        <f t="shared" ref="D33:H33" si="26">SUM(D287:D294)</f>
        <v>672660</v>
      </c>
      <c r="E33" s="3">
        <f t="shared" si="26"/>
        <v>76283</v>
      </c>
      <c r="F33" s="3">
        <f t="shared" si="26"/>
        <v>0</v>
      </c>
      <c r="G33" s="3">
        <f t="shared" si="26"/>
        <v>13418</v>
      </c>
      <c r="H33" s="3">
        <f t="shared" si="26"/>
        <v>715998</v>
      </c>
      <c r="I33" s="3">
        <f>SUM(I294)</f>
        <v>235438</v>
      </c>
      <c r="J33" s="3"/>
      <c r="K33" s="3"/>
      <c r="L33" s="3">
        <f t="shared" ref="L33" si="27">SUM(L287:L294)</f>
        <v>24916.730400000004</v>
      </c>
      <c r="M33" s="3"/>
      <c r="N33" s="22">
        <f>'Olieforbrug, TJ'!M33</f>
        <v>2013</v>
      </c>
    </row>
    <row r="34" spans="1:16" ht="13" x14ac:dyDescent="0.3">
      <c r="A34" s="22">
        <f>'Olieforbrug, TJ'!A34</f>
        <v>2014</v>
      </c>
      <c r="C34" s="3">
        <f>SUM(C300:C307)</f>
        <v>127305</v>
      </c>
      <c r="D34" s="3">
        <f t="shared" ref="D34:H34" si="28">SUM(D300:D307)</f>
        <v>549859</v>
      </c>
      <c r="E34" s="3">
        <f t="shared" si="28"/>
        <v>76533</v>
      </c>
      <c r="F34" s="3">
        <f t="shared" si="28"/>
        <v>0</v>
      </c>
      <c r="G34" s="3">
        <f t="shared" si="28"/>
        <v>169902</v>
      </c>
      <c r="H34" s="3">
        <f t="shared" si="28"/>
        <v>771046</v>
      </c>
      <c r="I34" s="3">
        <f>SUM(I307)</f>
        <v>88868</v>
      </c>
      <c r="J34" s="3"/>
      <c r="K34" s="3"/>
      <c r="L34" s="3">
        <f t="shared" ref="L34" si="29">SUM(L300:L307)</f>
        <v>26832.400799999999</v>
      </c>
      <c r="M34" s="3"/>
      <c r="N34" s="22">
        <f>'Olieforbrug, TJ'!M34</f>
        <v>2014</v>
      </c>
    </row>
    <row r="35" spans="1:16" ht="13" x14ac:dyDescent="0.3">
      <c r="A35" s="22">
        <f>'Olieforbrug, TJ'!A35</f>
        <v>2015</v>
      </c>
      <c r="C35" s="3">
        <f>SUM(C313:C320)</f>
        <v>139898</v>
      </c>
      <c r="D35" s="3">
        <f t="shared" ref="D35:H35" si="30">SUM(D313:D320)</f>
        <v>783441</v>
      </c>
      <c r="E35" s="3">
        <f t="shared" si="30"/>
        <v>64106</v>
      </c>
      <c r="F35" s="3">
        <f t="shared" si="30"/>
        <v>0</v>
      </c>
      <c r="G35" s="3">
        <f t="shared" si="30"/>
        <v>-114591</v>
      </c>
      <c r="H35" s="3">
        <f t="shared" si="30"/>
        <v>742930</v>
      </c>
      <c r="I35" s="3">
        <f>SUM(I320)</f>
        <v>247673</v>
      </c>
      <c r="J35" s="3"/>
      <c r="K35" s="3"/>
      <c r="L35" s="3">
        <f t="shared" ref="L35" si="31">SUM(L313:L320)</f>
        <v>25853.964000000004</v>
      </c>
      <c r="M35" s="3"/>
      <c r="N35" s="22">
        <f>'Olieforbrug, TJ'!M35</f>
        <v>2015</v>
      </c>
    </row>
    <row r="36" spans="1:16" ht="13" x14ac:dyDescent="0.3">
      <c r="A36" s="22">
        <f>'Olieforbrug, TJ'!A36</f>
        <v>2016</v>
      </c>
      <c r="C36" s="3">
        <f>SUM(C326:C333)</f>
        <v>114990</v>
      </c>
      <c r="D36" s="3">
        <f t="shared" ref="D36:H36" si="32">SUM(D326:D333)</f>
        <v>852875</v>
      </c>
      <c r="E36" s="3">
        <f t="shared" si="32"/>
        <v>30278</v>
      </c>
      <c r="F36" s="3">
        <f t="shared" si="32"/>
        <v>0</v>
      </c>
      <c r="G36" s="3">
        <f t="shared" si="32"/>
        <v>-96992</v>
      </c>
      <c r="H36" s="3">
        <f t="shared" si="32"/>
        <v>808388</v>
      </c>
      <c r="I36" s="3">
        <f>SUM(I333)</f>
        <v>333772</v>
      </c>
      <c r="J36" s="3"/>
      <c r="K36" s="3"/>
      <c r="L36" s="3">
        <f t="shared" ref="L36" si="33">SUM(L326:L333)</f>
        <v>28131.902400000003</v>
      </c>
      <c r="M36" s="3"/>
      <c r="N36" s="22">
        <f>'Olieforbrug, TJ'!M36</f>
        <v>2016</v>
      </c>
    </row>
    <row r="37" spans="1:16" ht="13" x14ac:dyDescent="0.3">
      <c r="A37" s="22">
        <f>'Olieforbrug, TJ'!A37</f>
        <v>2017</v>
      </c>
      <c r="C37" s="3">
        <f>SUM(C339:C346)</f>
        <v>100662</v>
      </c>
      <c r="D37" s="3">
        <f t="shared" ref="D37:H37" si="34">SUM(D339:D346)</f>
        <v>773422</v>
      </c>
      <c r="E37" s="3">
        <f t="shared" si="34"/>
        <v>26785</v>
      </c>
      <c r="F37" s="3">
        <f t="shared" si="34"/>
        <v>0</v>
      </c>
      <c r="G37" s="3">
        <f t="shared" si="34"/>
        <v>-21017</v>
      </c>
      <c r="H37" s="3">
        <f t="shared" si="34"/>
        <v>824771</v>
      </c>
      <c r="I37" s="3">
        <f>SUM(I346)</f>
        <v>400299</v>
      </c>
      <c r="J37" s="3"/>
      <c r="K37" s="3"/>
      <c r="L37" s="3">
        <f t="shared" ref="L37" si="35">SUM(L339:L346)</f>
        <v>28702.0308</v>
      </c>
      <c r="M37" s="3"/>
      <c r="N37" s="22">
        <f>'Olieforbrug, TJ'!M37</f>
        <v>2017</v>
      </c>
    </row>
    <row r="38" spans="1:16" ht="13" x14ac:dyDescent="0.3">
      <c r="A38" s="22">
        <f>'Olieforbrug, TJ'!A38</f>
        <v>2018</v>
      </c>
      <c r="C38" s="3">
        <f>SUM(C352:C359)</f>
        <v>91990</v>
      </c>
      <c r="D38" s="3">
        <f t="shared" ref="D38:H38" si="36">SUM(D352:D359)</f>
        <v>744992</v>
      </c>
      <c r="E38" s="3">
        <f t="shared" si="36"/>
        <v>26559</v>
      </c>
      <c r="F38" s="3">
        <f t="shared" si="36"/>
        <v>137</v>
      </c>
      <c r="G38" s="3">
        <f t="shared" si="36"/>
        <v>58132</v>
      </c>
      <c r="H38" s="3">
        <f t="shared" si="36"/>
        <v>808988</v>
      </c>
      <c r="I38" s="3">
        <f>SUM(I359)</f>
        <v>154095</v>
      </c>
      <c r="J38" s="3"/>
      <c r="K38" s="3"/>
      <c r="L38" s="3">
        <f t="shared" ref="L38" si="37">SUM(L352:L359)</f>
        <v>28152.7824</v>
      </c>
      <c r="M38" s="3"/>
      <c r="N38" s="22">
        <f>'Olieforbrug, TJ'!M38</f>
        <v>2018</v>
      </c>
    </row>
    <row r="39" spans="1:16" ht="13" x14ac:dyDescent="0.3">
      <c r="A39" s="22">
        <f>'Olieforbrug, TJ'!A39</f>
        <v>2019</v>
      </c>
      <c r="C39" s="3">
        <f>SUM(C365:C372)</f>
        <v>100519</v>
      </c>
      <c r="D39" s="3">
        <f t="shared" ref="D39:H39" si="38">SUM(D365:D372)</f>
        <v>823408</v>
      </c>
      <c r="E39" s="3">
        <f t="shared" si="38"/>
        <v>7495</v>
      </c>
      <c r="F39" s="3">
        <f t="shared" si="38"/>
        <v>1970</v>
      </c>
      <c r="G39" s="3">
        <f t="shared" si="38"/>
        <v>-37303</v>
      </c>
      <c r="H39" s="3">
        <f t="shared" si="38"/>
        <v>871334</v>
      </c>
      <c r="I39" s="3">
        <f>SUM(I372)</f>
        <v>206447</v>
      </c>
      <c r="J39" s="3"/>
      <c r="K39" s="3"/>
      <c r="L39" s="3">
        <f t="shared" ref="L39" si="39">SUM(L365:L372)</f>
        <v>30322.423200000005</v>
      </c>
      <c r="M39" s="3"/>
      <c r="N39" s="22">
        <f>'Olieforbrug, TJ'!M39</f>
        <v>2019</v>
      </c>
      <c r="P39" s="3"/>
    </row>
    <row r="40" spans="1:16" ht="13" x14ac:dyDescent="0.3">
      <c r="A40" s="22">
        <f>'Olieforbrug, TJ'!A40</f>
        <v>2020</v>
      </c>
      <c r="C40" s="3">
        <f>SUM(C378:C385)</f>
        <v>76765</v>
      </c>
      <c r="D40" s="3">
        <f t="shared" ref="D40:H40" si="40">SUM(D378:D385)</f>
        <v>555816</v>
      </c>
      <c r="E40" s="3">
        <f t="shared" si="40"/>
        <v>88790</v>
      </c>
      <c r="F40" s="3">
        <f t="shared" si="40"/>
        <v>0</v>
      </c>
      <c r="G40" s="3">
        <f t="shared" si="40"/>
        <v>-199607</v>
      </c>
      <c r="H40" s="3">
        <f t="shared" si="40"/>
        <v>337922</v>
      </c>
      <c r="I40" s="3">
        <f>SUM(I385)</f>
        <v>449631</v>
      </c>
      <c r="J40" s="3"/>
      <c r="K40" s="3"/>
      <c r="L40" s="3">
        <f t="shared" ref="L40" si="41">SUM(L378:L385)</f>
        <v>11759.685599999999</v>
      </c>
      <c r="M40" s="3"/>
      <c r="N40" s="22">
        <f>'Olieforbrug, TJ'!M40</f>
        <v>2020</v>
      </c>
      <c r="P40" s="3"/>
    </row>
    <row r="41" spans="1:16" ht="13" x14ac:dyDescent="0.3">
      <c r="A41" s="22">
        <f>'Olieforbrug, TJ'!A41</f>
        <v>2021</v>
      </c>
      <c r="C41" s="3">
        <f>SUM(C391:C398)</f>
        <v>62128</v>
      </c>
      <c r="D41" s="3">
        <f t="shared" ref="D41:H41" si="42">SUM(D391:D398)</f>
        <v>213906</v>
      </c>
      <c r="E41" s="3">
        <f t="shared" si="42"/>
        <v>90906</v>
      </c>
      <c r="F41" s="3">
        <f t="shared" si="42"/>
        <v>0</v>
      </c>
      <c r="G41" s="3">
        <f t="shared" si="42"/>
        <v>115021</v>
      </c>
      <c r="H41" s="3">
        <f t="shared" si="42"/>
        <v>296172</v>
      </c>
      <c r="I41" s="3">
        <f>SUM(I398)</f>
        <v>323796</v>
      </c>
      <c r="J41" s="3"/>
      <c r="K41" s="3"/>
      <c r="L41" s="3">
        <f t="shared" ref="L41" si="43">SUM(L391:L398)</f>
        <v>10306.785600000001</v>
      </c>
      <c r="M41" s="3"/>
      <c r="N41" s="22">
        <f>'Olieforbrug, TJ'!M41</f>
        <v>2021</v>
      </c>
      <c r="P41" s="3"/>
    </row>
    <row r="42" spans="1:16" ht="13" x14ac:dyDescent="0.3">
      <c r="A42" s="22"/>
      <c r="J42" s="3"/>
      <c r="K42" s="3"/>
      <c r="L42" s="84"/>
      <c r="M42" s="3"/>
      <c r="N42" s="22"/>
    </row>
    <row r="43" spans="1:16" ht="13.5" thickBot="1" x14ac:dyDescent="0.35">
      <c r="A43" s="2"/>
      <c r="C43" s="25"/>
      <c r="D43" s="25"/>
      <c r="E43" s="25"/>
      <c r="F43" s="25"/>
      <c r="G43" s="25"/>
      <c r="H43" s="25"/>
      <c r="I43" s="25"/>
      <c r="L43" s="25"/>
      <c r="N43" s="2"/>
    </row>
    <row r="44" spans="1:16" x14ac:dyDescent="0.25">
      <c r="A44" s="23" t="s">
        <v>40</v>
      </c>
      <c r="C44" s="3">
        <v>181103</v>
      </c>
      <c r="D44" s="3">
        <v>172231</v>
      </c>
      <c r="E44" s="3">
        <v>178442</v>
      </c>
      <c r="F44" s="3">
        <v>0</v>
      </c>
      <c r="G44" s="3">
        <v>67490</v>
      </c>
      <c r="H44" s="3">
        <v>261007</v>
      </c>
      <c r="I44" s="3">
        <v>122675</v>
      </c>
      <c r="L44" s="3">
        <v>9083.0436000000009</v>
      </c>
      <c r="N44" s="26" t="s">
        <v>61</v>
      </c>
    </row>
    <row r="45" spans="1:16" x14ac:dyDescent="0.25">
      <c r="A45" s="23" t="s">
        <v>41</v>
      </c>
      <c r="C45" s="3">
        <v>117802</v>
      </c>
      <c r="D45" s="3">
        <v>464608</v>
      </c>
      <c r="E45" s="3">
        <v>86107</v>
      </c>
      <c r="F45" s="3">
        <v>0</v>
      </c>
      <c r="G45" s="3">
        <v>-209500</v>
      </c>
      <c r="H45" s="3">
        <v>288410</v>
      </c>
      <c r="I45" s="3">
        <v>332175</v>
      </c>
      <c r="L45" s="3">
        <v>10036.668</v>
      </c>
      <c r="N45" s="26" t="s">
        <v>62</v>
      </c>
    </row>
    <row r="46" spans="1:16" x14ac:dyDescent="0.25">
      <c r="A46" s="23" t="s">
        <v>42</v>
      </c>
      <c r="C46" s="3">
        <v>200717</v>
      </c>
      <c r="D46" s="3">
        <v>306465</v>
      </c>
      <c r="E46" s="3">
        <v>134362</v>
      </c>
      <c r="F46" s="3">
        <v>0</v>
      </c>
      <c r="G46" s="3">
        <v>-67043</v>
      </c>
      <c r="H46" s="3">
        <v>322495</v>
      </c>
      <c r="I46" s="3">
        <v>399218</v>
      </c>
      <c r="L46" s="3">
        <v>10073.834400000002</v>
      </c>
      <c r="N46" s="26" t="s">
        <v>63</v>
      </c>
    </row>
    <row r="47" spans="1:16" x14ac:dyDescent="0.25">
      <c r="A47" s="23" t="s">
        <v>43</v>
      </c>
      <c r="C47" s="3">
        <v>134212</v>
      </c>
      <c r="D47" s="3">
        <v>269866</v>
      </c>
      <c r="E47" s="3">
        <v>74553</v>
      </c>
      <c r="F47" s="3">
        <v>0</v>
      </c>
      <c r="G47" s="3">
        <v>-63422</v>
      </c>
      <c r="H47" s="3">
        <v>276346</v>
      </c>
      <c r="I47" s="3">
        <v>462640</v>
      </c>
      <c r="L47" s="3">
        <v>9616.8407999999999</v>
      </c>
      <c r="N47" s="26" t="s">
        <v>64</v>
      </c>
    </row>
    <row r="48" spans="1:16" x14ac:dyDescent="0.25">
      <c r="A48" s="23"/>
      <c r="L48" s="3"/>
    </row>
    <row r="49" spans="1:14" x14ac:dyDescent="0.25">
      <c r="A49" s="23" t="s">
        <v>44</v>
      </c>
      <c r="C49" s="3">
        <v>182377</v>
      </c>
      <c r="D49" s="3">
        <v>177162</v>
      </c>
      <c r="E49" s="3">
        <v>137564</v>
      </c>
      <c r="F49" s="3">
        <v>0</v>
      </c>
      <c r="G49" s="3">
        <v>32534</v>
      </c>
      <c r="H49" s="3">
        <v>252174</v>
      </c>
      <c r="I49" s="3">
        <v>430106</v>
      </c>
      <c r="L49" s="3">
        <v>8775.6551999999992</v>
      </c>
      <c r="N49" s="26" t="s">
        <v>81</v>
      </c>
    </row>
    <row r="50" spans="1:14" x14ac:dyDescent="0.25">
      <c r="A50" s="23" t="s">
        <v>45</v>
      </c>
      <c r="C50" s="3">
        <v>189668</v>
      </c>
      <c r="D50" s="3">
        <v>213826</v>
      </c>
      <c r="E50" s="3">
        <v>112123</v>
      </c>
      <c r="F50" s="3">
        <v>0</v>
      </c>
      <c r="G50" s="3">
        <v>-977</v>
      </c>
      <c r="H50" s="3">
        <v>284689</v>
      </c>
      <c r="I50" s="3">
        <v>431083</v>
      </c>
      <c r="L50" s="3">
        <v>9907.1772000000001</v>
      </c>
      <c r="N50" s="26" t="s">
        <v>82</v>
      </c>
    </row>
    <row r="51" spans="1:14" x14ac:dyDescent="0.25">
      <c r="A51" s="23" t="s">
        <v>46</v>
      </c>
      <c r="C51" s="3">
        <v>220821</v>
      </c>
      <c r="D51" s="3">
        <v>238805</v>
      </c>
      <c r="E51" s="3">
        <v>110736</v>
      </c>
      <c r="F51" s="3">
        <v>0</v>
      </c>
      <c r="G51" s="3">
        <v>-41767</v>
      </c>
      <c r="H51" s="3">
        <v>312845</v>
      </c>
      <c r="I51" s="3">
        <v>472850</v>
      </c>
      <c r="L51" s="3">
        <v>10887.006000000001</v>
      </c>
      <c r="N51" s="26" t="s">
        <v>83</v>
      </c>
    </row>
    <row r="52" spans="1:14" x14ac:dyDescent="0.25">
      <c r="A52" s="23" t="s">
        <v>47</v>
      </c>
      <c r="C52" s="3">
        <v>166865</v>
      </c>
      <c r="D52" s="3">
        <v>116941</v>
      </c>
      <c r="E52" s="3">
        <v>194350</v>
      </c>
      <c r="F52" s="3">
        <v>0</v>
      </c>
      <c r="G52" s="3">
        <v>182537</v>
      </c>
      <c r="H52" s="3">
        <v>272815</v>
      </c>
      <c r="I52" s="3">
        <v>290313</v>
      </c>
      <c r="L52" s="3">
        <v>9493.9619999999995</v>
      </c>
      <c r="N52" s="26" t="s">
        <v>84</v>
      </c>
    </row>
    <row r="53" spans="1:14" x14ac:dyDescent="0.25">
      <c r="A53" s="23"/>
      <c r="L53" s="3"/>
    </row>
    <row r="54" spans="1:14" x14ac:dyDescent="0.25">
      <c r="A54" s="23" t="s">
        <v>48</v>
      </c>
      <c r="C54" s="3">
        <v>195809</v>
      </c>
      <c r="D54" s="3">
        <v>299232</v>
      </c>
      <c r="E54" s="3">
        <v>230577</v>
      </c>
      <c r="F54" s="3">
        <v>0</v>
      </c>
      <c r="G54" s="3">
        <v>-25350</v>
      </c>
      <c r="H54" s="3">
        <v>285961</v>
      </c>
      <c r="I54" s="3">
        <v>315663</v>
      </c>
      <c r="L54" s="3">
        <v>9951.4428000000007</v>
      </c>
      <c r="N54" s="26" t="s">
        <v>85</v>
      </c>
    </row>
    <row r="55" spans="1:14" x14ac:dyDescent="0.25">
      <c r="A55" s="23" t="s">
        <v>49</v>
      </c>
      <c r="C55" s="3">
        <v>157797</v>
      </c>
      <c r="D55" s="3">
        <v>246853</v>
      </c>
      <c r="E55" s="3">
        <v>110338</v>
      </c>
      <c r="F55" s="3">
        <v>0</v>
      </c>
      <c r="G55" s="3">
        <v>-15873</v>
      </c>
      <c r="H55" s="3">
        <v>279761</v>
      </c>
      <c r="I55" s="3">
        <v>331536</v>
      </c>
      <c r="L55" s="3">
        <v>9735.6828000000023</v>
      </c>
      <c r="N55" s="26" t="s">
        <v>86</v>
      </c>
    </row>
    <row r="56" spans="1:14" x14ac:dyDescent="0.25">
      <c r="A56" s="23" t="s">
        <v>50</v>
      </c>
      <c r="C56" s="3">
        <v>176966</v>
      </c>
      <c r="D56" s="3">
        <v>250498</v>
      </c>
      <c r="E56" s="3">
        <v>93243</v>
      </c>
      <c r="F56" s="3">
        <v>0</v>
      </c>
      <c r="G56" s="3">
        <v>2750</v>
      </c>
      <c r="H56" s="3">
        <v>324933</v>
      </c>
      <c r="I56" s="3">
        <v>328786</v>
      </c>
      <c r="L56" s="3">
        <v>11307.668400000002</v>
      </c>
      <c r="N56" s="26" t="s">
        <v>87</v>
      </c>
    </row>
    <row r="57" spans="1:14" x14ac:dyDescent="0.25">
      <c r="A57" s="23" t="s">
        <v>51</v>
      </c>
      <c r="C57" s="3">
        <v>147142</v>
      </c>
      <c r="D57" s="3">
        <v>126208</v>
      </c>
      <c r="E57" s="3">
        <v>202941</v>
      </c>
      <c r="F57" s="3">
        <v>0</v>
      </c>
      <c r="G57" s="3">
        <v>193555</v>
      </c>
      <c r="H57" s="3">
        <v>279983</v>
      </c>
      <c r="I57" s="3">
        <v>135231</v>
      </c>
      <c r="L57" s="3">
        <v>9743.4084000000003</v>
      </c>
      <c r="N57" s="26" t="s">
        <v>88</v>
      </c>
    </row>
    <row r="58" spans="1:14" x14ac:dyDescent="0.25">
      <c r="A58" s="23"/>
      <c r="L58" s="3"/>
    </row>
    <row r="59" spans="1:14" x14ac:dyDescent="0.25">
      <c r="A59" s="23" t="s">
        <v>52</v>
      </c>
      <c r="C59" s="3">
        <v>153801</v>
      </c>
      <c r="D59" s="3">
        <v>358969</v>
      </c>
      <c r="E59" s="3">
        <v>112150</v>
      </c>
      <c r="F59" s="3">
        <v>0</v>
      </c>
      <c r="G59" s="3">
        <v>-111149</v>
      </c>
      <c r="H59" s="3">
        <v>294619</v>
      </c>
      <c r="I59" s="3">
        <v>246380</v>
      </c>
      <c r="L59" s="3">
        <v>10252.7412</v>
      </c>
      <c r="N59" s="26" t="s">
        <v>89</v>
      </c>
    </row>
    <row r="60" spans="1:14" x14ac:dyDescent="0.25">
      <c r="A60" s="23" t="s">
        <v>53</v>
      </c>
      <c r="C60" s="3">
        <v>173719</v>
      </c>
      <c r="D60" s="3">
        <v>198837</v>
      </c>
      <c r="E60" s="3">
        <v>120763</v>
      </c>
      <c r="F60" s="3">
        <v>0</v>
      </c>
      <c r="G60" s="3">
        <v>2647</v>
      </c>
      <c r="H60" s="3">
        <v>278301</v>
      </c>
      <c r="I60" s="3">
        <v>243733</v>
      </c>
      <c r="L60" s="3">
        <v>9684.8748000000014</v>
      </c>
      <c r="N60" s="26" t="s">
        <v>90</v>
      </c>
    </row>
    <row r="61" spans="1:14" x14ac:dyDescent="0.25">
      <c r="A61" s="23" t="s">
        <v>54</v>
      </c>
      <c r="C61" s="3">
        <v>196147</v>
      </c>
      <c r="D61" s="3">
        <v>288642</v>
      </c>
      <c r="E61" s="3">
        <v>133394</v>
      </c>
      <c r="F61" s="3">
        <v>0</v>
      </c>
      <c r="G61" s="3">
        <v>-74664</v>
      </c>
      <c r="H61" s="3">
        <v>294644</v>
      </c>
      <c r="I61" s="3">
        <v>318397</v>
      </c>
      <c r="L61" s="3">
        <v>10253.611200000001</v>
      </c>
      <c r="N61" s="26" t="s">
        <v>91</v>
      </c>
    </row>
    <row r="62" spans="1:14" x14ac:dyDescent="0.25">
      <c r="A62" s="23" t="s">
        <v>55</v>
      </c>
      <c r="C62" s="3">
        <v>100996</v>
      </c>
      <c r="D62" s="3">
        <v>447967</v>
      </c>
      <c r="E62" s="3">
        <v>79729</v>
      </c>
      <c r="F62" s="3">
        <v>0</v>
      </c>
      <c r="G62" s="3">
        <v>-220073</v>
      </c>
      <c r="H62" s="3">
        <v>274769</v>
      </c>
      <c r="I62" s="3">
        <v>538470</v>
      </c>
      <c r="L62" s="3">
        <v>9561.9612000000016</v>
      </c>
      <c r="N62" s="26" t="s">
        <v>92</v>
      </c>
    </row>
    <row r="63" spans="1:14" x14ac:dyDescent="0.25">
      <c r="A63" s="23"/>
      <c r="L63" s="3"/>
    </row>
    <row r="64" spans="1:14" x14ac:dyDescent="0.25">
      <c r="A64" s="23" t="s">
        <v>56</v>
      </c>
      <c r="C64" s="3">
        <v>138833</v>
      </c>
      <c r="D64" s="3">
        <v>395211</v>
      </c>
      <c r="E64" s="3">
        <v>67352</v>
      </c>
      <c r="F64" s="3">
        <v>0</v>
      </c>
      <c r="G64" s="3">
        <v>-237868</v>
      </c>
      <c r="H64" s="3">
        <v>240162</v>
      </c>
      <c r="I64" s="3">
        <v>776338</v>
      </c>
      <c r="L64" s="3">
        <v>8357.6375999999982</v>
      </c>
      <c r="N64" s="26" t="s">
        <v>93</v>
      </c>
    </row>
    <row r="65" spans="1:14" x14ac:dyDescent="0.25">
      <c r="A65" s="23" t="s">
        <v>57</v>
      </c>
      <c r="C65" s="3">
        <v>116025</v>
      </c>
      <c r="D65" s="3">
        <v>214174</v>
      </c>
      <c r="E65" s="3">
        <v>70975</v>
      </c>
      <c r="F65" s="3">
        <v>0</v>
      </c>
      <c r="G65" s="3">
        <v>9559</v>
      </c>
      <c r="H65" s="3">
        <v>261357</v>
      </c>
      <c r="I65" s="3">
        <v>766779</v>
      </c>
      <c r="L65" s="3">
        <v>9095.2235999999994</v>
      </c>
      <c r="N65" s="26" t="s">
        <v>94</v>
      </c>
    </row>
    <row r="66" spans="1:14" x14ac:dyDescent="0.25">
      <c r="A66" s="23" t="s">
        <v>58</v>
      </c>
      <c r="C66" s="3">
        <v>126105</v>
      </c>
      <c r="D66" s="3">
        <v>194815</v>
      </c>
      <c r="E66" s="3">
        <v>68306</v>
      </c>
      <c r="F66" s="3">
        <v>0</v>
      </c>
      <c r="G66" s="3">
        <v>20135</v>
      </c>
      <c r="H66" s="3">
        <v>263614</v>
      </c>
      <c r="I66" s="3">
        <v>746644</v>
      </c>
      <c r="L66" s="3">
        <v>9173.7672000000002</v>
      </c>
      <c r="N66" s="26" t="s">
        <v>95</v>
      </c>
    </row>
    <row r="67" spans="1:14" x14ac:dyDescent="0.25">
      <c r="A67" s="23" t="s">
        <v>96</v>
      </c>
      <c r="C67" s="3">
        <v>129848</v>
      </c>
      <c r="D67" s="3">
        <v>233441</v>
      </c>
      <c r="E67" s="3">
        <v>234898</v>
      </c>
      <c r="F67" s="3">
        <v>0</v>
      </c>
      <c r="G67" s="3">
        <v>129144</v>
      </c>
      <c r="H67" s="3">
        <v>249149</v>
      </c>
      <c r="I67" s="3">
        <v>617500</v>
      </c>
      <c r="L67" s="3">
        <v>8670.3852000000006</v>
      </c>
      <c r="N67" s="26" t="s">
        <v>97</v>
      </c>
    </row>
    <row r="68" spans="1:14" x14ac:dyDescent="0.25">
      <c r="A68" s="23"/>
      <c r="L68" s="3"/>
      <c r="N68" s="26"/>
    </row>
    <row r="69" spans="1:14" x14ac:dyDescent="0.25">
      <c r="A69" s="32" t="s">
        <v>98</v>
      </c>
      <c r="C69" s="3">
        <v>115035</v>
      </c>
      <c r="D69" s="3">
        <v>248163</v>
      </c>
      <c r="E69" s="3">
        <v>87544</v>
      </c>
      <c r="F69" s="3">
        <v>0</v>
      </c>
      <c r="G69" s="3">
        <v>-53945</v>
      </c>
      <c r="H69" s="3">
        <v>228647</v>
      </c>
      <c r="I69" s="3">
        <v>671445</v>
      </c>
      <c r="L69" s="3">
        <v>7956.9156000000012</v>
      </c>
      <c r="N69" s="26" t="s">
        <v>99</v>
      </c>
    </row>
    <row r="70" spans="1:14" x14ac:dyDescent="0.25">
      <c r="A70" s="32" t="s">
        <v>114</v>
      </c>
      <c r="C70" s="3">
        <v>136956</v>
      </c>
      <c r="D70" s="3">
        <v>301922</v>
      </c>
      <c r="E70" s="3">
        <v>93043</v>
      </c>
      <c r="F70" s="3">
        <v>0</v>
      </c>
      <c r="G70" s="3">
        <v>-86450</v>
      </c>
      <c r="H70" s="3">
        <v>256734</v>
      </c>
      <c r="I70" s="3">
        <v>757895</v>
      </c>
      <c r="J70" s="3"/>
      <c r="K70" s="3"/>
      <c r="L70" s="3">
        <v>8934.3432000000012</v>
      </c>
      <c r="N70" s="26" t="s">
        <v>126</v>
      </c>
    </row>
    <row r="71" spans="1:14" x14ac:dyDescent="0.25">
      <c r="A71" s="32" t="s">
        <v>127</v>
      </c>
      <c r="C71" s="3">
        <v>112800</v>
      </c>
      <c r="D71" s="3">
        <v>193618</v>
      </c>
      <c r="E71" s="3">
        <v>109848</v>
      </c>
      <c r="F71" s="3">
        <v>0</v>
      </c>
      <c r="G71" s="3">
        <v>87122</v>
      </c>
      <c r="H71" s="3">
        <v>293571</v>
      </c>
      <c r="I71" s="3">
        <v>670773</v>
      </c>
      <c r="J71" s="3"/>
      <c r="K71" s="3"/>
      <c r="L71" s="3">
        <v>10216.2708</v>
      </c>
      <c r="N71" s="26" t="s">
        <v>128</v>
      </c>
    </row>
    <row r="72" spans="1:14" x14ac:dyDescent="0.25">
      <c r="A72" s="32" t="s">
        <v>132</v>
      </c>
      <c r="C72" s="3">
        <v>143458</v>
      </c>
      <c r="D72" s="3">
        <v>272071</v>
      </c>
      <c r="E72" s="3">
        <v>144038</v>
      </c>
      <c r="F72" s="3">
        <v>274</v>
      </c>
      <c r="G72" s="3">
        <v>32063</v>
      </c>
      <c r="H72" s="3">
        <v>272097</v>
      </c>
      <c r="I72" s="3">
        <v>638710</v>
      </c>
      <c r="J72" s="3"/>
      <c r="K72" s="3"/>
      <c r="L72" s="3">
        <v>9468.9756000000016</v>
      </c>
      <c r="N72" s="26" t="s">
        <v>133</v>
      </c>
    </row>
    <row r="73" spans="1:14" x14ac:dyDescent="0.25">
      <c r="A73" s="32"/>
      <c r="J73" s="3"/>
      <c r="K73" s="3"/>
      <c r="L73" s="3"/>
      <c r="N73" s="26"/>
    </row>
    <row r="74" spans="1:14" x14ac:dyDescent="0.25">
      <c r="A74" s="32" t="s">
        <v>134</v>
      </c>
      <c r="C74" s="3">
        <v>81095</v>
      </c>
      <c r="D74" s="3">
        <v>128948</v>
      </c>
      <c r="E74" s="3">
        <v>79733</v>
      </c>
      <c r="F74" s="3">
        <v>0</v>
      </c>
      <c r="G74" s="3">
        <v>110140</v>
      </c>
      <c r="H74" s="3">
        <v>238740</v>
      </c>
      <c r="I74" s="3">
        <v>528570</v>
      </c>
      <c r="J74" s="3"/>
      <c r="K74" s="3"/>
      <c r="L74" s="3">
        <v>8308.152</v>
      </c>
      <c r="N74" s="26" t="s">
        <v>135</v>
      </c>
    </row>
    <row r="75" spans="1:14" x14ac:dyDescent="0.25">
      <c r="A75" s="32" t="s">
        <v>139</v>
      </c>
      <c r="C75" s="3">
        <v>52232</v>
      </c>
      <c r="D75" s="3">
        <v>270710</v>
      </c>
      <c r="E75" s="3">
        <v>23967</v>
      </c>
      <c r="F75" s="3">
        <v>0</v>
      </c>
      <c r="G75" s="3">
        <v>-32720</v>
      </c>
      <c r="H75" s="3">
        <v>284833</v>
      </c>
      <c r="I75" s="3">
        <v>561290</v>
      </c>
      <c r="J75" s="3"/>
      <c r="K75" s="3"/>
      <c r="L75" s="3">
        <v>9912.1884000000009</v>
      </c>
      <c r="N75" s="26" t="s">
        <v>140</v>
      </c>
    </row>
    <row r="76" spans="1:14" x14ac:dyDescent="0.25">
      <c r="A76" s="32" t="s">
        <v>141</v>
      </c>
      <c r="C76" s="3">
        <v>129301</v>
      </c>
      <c r="D76" s="3">
        <v>281635</v>
      </c>
      <c r="E76" s="3">
        <v>97174</v>
      </c>
      <c r="F76" s="3">
        <v>0</v>
      </c>
      <c r="G76" s="3">
        <v>-14870</v>
      </c>
      <c r="H76" s="3">
        <v>291009</v>
      </c>
      <c r="I76" s="3">
        <v>576160</v>
      </c>
      <c r="J76" s="3"/>
      <c r="K76" s="3"/>
      <c r="L76" s="3">
        <v>10127.113200000002</v>
      </c>
      <c r="N76" s="26" t="s">
        <v>142</v>
      </c>
    </row>
    <row r="77" spans="1:14" x14ac:dyDescent="0.25">
      <c r="A77" s="32" t="s">
        <v>151</v>
      </c>
      <c r="C77" s="3">
        <v>80830</v>
      </c>
      <c r="D77" s="3">
        <v>361007</v>
      </c>
      <c r="E77" s="3">
        <v>349399</v>
      </c>
      <c r="F77" s="3">
        <v>0</v>
      </c>
      <c r="G77" s="3">
        <v>192800</v>
      </c>
      <c r="H77" s="3">
        <v>282481</v>
      </c>
      <c r="I77" s="3">
        <v>383360</v>
      </c>
      <c r="J77" s="3"/>
      <c r="K77" s="3"/>
      <c r="L77" s="3">
        <v>9830.3387999999995</v>
      </c>
      <c r="N77" s="26" t="s">
        <v>152</v>
      </c>
    </row>
    <row r="78" spans="1:14" x14ac:dyDescent="0.25">
      <c r="A78" s="32"/>
      <c r="J78" s="3"/>
      <c r="K78" s="3"/>
      <c r="L78" s="3"/>
      <c r="N78" s="26"/>
    </row>
    <row r="79" spans="1:14" x14ac:dyDescent="0.25">
      <c r="A79" s="32" t="s">
        <v>156</v>
      </c>
      <c r="C79" s="3">
        <v>71260</v>
      </c>
      <c r="D79" s="3">
        <v>177624</v>
      </c>
      <c r="E79" s="3">
        <v>47321</v>
      </c>
      <c r="F79" s="3">
        <v>0</v>
      </c>
      <c r="G79" s="3">
        <v>45134</v>
      </c>
      <c r="H79" s="3">
        <v>243581</v>
      </c>
      <c r="I79" s="3">
        <v>338226</v>
      </c>
      <c r="J79" s="3"/>
      <c r="K79" s="3"/>
      <c r="L79" s="3">
        <v>8476.6188000000002</v>
      </c>
      <c r="N79" s="26" t="s">
        <v>157</v>
      </c>
    </row>
    <row r="80" spans="1:14" x14ac:dyDescent="0.25">
      <c r="A80" s="32" t="s">
        <v>159</v>
      </c>
      <c r="C80" s="3">
        <v>77860</v>
      </c>
      <c r="D80" s="3">
        <v>173334</v>
      </c>
      <c r="E80" s="3">
        <v>20897</v>
      </c>
      <c r="F80" s="3">
        <v>0</v>
      </c>
      <c r="G80" s="3">
        <v>36312</v>
      </c>
      <c r="H80" s="3">
        <v>266075</v>
      </c>
      <c r="I80" s="3">
        <v>301914</v>
      </c>
      <c r="J80" s="3"/>
      <c r="K80" s="3"/>
      <c r="L80" s="3">
        <v>9259.41</v>
      </c>
      <c r="N80" s="26" t="s">
        <v>160</v>
      </c>
    </row>
    <row r="81" spans="1:14" x14ac:dyDescent="0.25">
      <c r="A81" s="32" t="s">
        <v>161</v>
      </c>
      <c r="C81" s="3">
        <v>74227</v>
      </c>
      <c r="D81" s="3">
        <v>238189</v>
      </c>
      <c r="E81" s="3">
        <v>46555</v>
      </c>
      <c r="F81" s="3">
        <v>0</v>
      </c>
      <c r="G81" s="3">
        <v>40944</v>
      </c>
      <c r="H81" s="3">
        <v>310246</v>
      </c>
      <c r="I81" s="3">
        <v>260970</v>
      </c>
      <c r="J81" s="3"/>
      <c r="K81" s="3"/>
      <c r="L81" s="3">
        <v>10796.560800000001</v>
      </c>
      <c r="N81" s="26" t="s">
        <v>162</v>
      </c>
    </row>
    <row r="82" spans="1:14" x14ac:dyDescent="0.25">
      <c r="A82" s="32" t="s">
        <v>163</v>
      </c>
      <c r="C82" s="3">
        <v>57106</v>
      </c>
      <c r="D82" s="3">
        <v>264542</v>
      </c>
      <c r="E82" s="3">
        <v>72743</v>
      </c>
      <c r="F82" s="3">
        <v>0</v>
      </c>
      <c r="G82" s="3">
        <v>12114</v>
      </c>
      <c r="H82" s="3">
        <v>258426</v>
      </c>
      <c r="I82" s="3">
        <v>248856</v>
      </c>
      <c r="J82" s="3"/>
      <c r="K82" s="3"/>
      <c r="L82" s="3">
        <v>8993.2248000000018</v>
      </c>
      <c r="N82" s="26" t="s">
        <v>164</v>
      </c>
    </row>
    <row r="83" spans="1:14" x14ac:dyDescent="0.25">
      <c r="A83" s="32"/>
      <c r="J83" s="3"/>
      <c r="K83" s="3"/>
      <c r="L83" s="3"/>
      <c r="N83" s="26"/>
    </row>
    <row r="84" spans="1:14" x14ac:dyDescent="0.25">
      <c r="A84" s="32" t="s">
        <v>165</v>
      </c>
      <c r="C84" s="3">
        <v>16704</v>
      </c>
      <c r="D84" s="3">
        <v>198432</v>
      </c>
      <c r="E84" s="3">
        <v>36801</v>
      </c>
      <c r="F84" s="3">
        <v>0</v>
      </c>
      <c r="G84" s="3">
        <v>48157</v>
      </c>
      <c r="H84" s="3">
        <v>227343</v>
      </c>
      <c r="I84" s="3">
        <v>200699</v>
      </c>
      <c r="J84" s="3"/>
      <c r="K84" s="3"/>
      <c r="L84" s="3">
        <v>7911.5364000000009</v>
      </c>
      <c r="M84" s="3"/>
      <c r="N84" s="26" t="s">
        <v>166</v>
      </c>
    </row>
    <row r="85" spans="1:14" x14ac:dyDescent="0.25">
      <c r="A85" s="32" t="s">
        <v>167</v>
      </c>
      <c r="C85" s="3">
        <v>49495</v>
      </c>
      <c r="D85" s="3">
        <v>231430</v>
      </c>
      <c r="E85" s="3">
        <v>16902</v>
      </c>
      <c r="F85" s="3">
        <v>0</v>
      </c>
      <c r="G85" s="3">
        <v>18617</v>
      </c>
      <c r="H85" s="3">
        <v>273100</v>
      </c>
      <c r="I85" s="3">
        <v>182082</v>
      </c>
      <c r="J85" s="3"/>
      <c r="K85" s="3"/>
      <c r="L85" s="3">
        <v>9503.880000000001</v>
      </c>
      <c r="M85" s="3"/>
      <c r="N85" s="26" t="s">
        <v>168</v>
      </c>
    </row>
    <row r="86" spans="1:14" x14ac:dyDescent="0.25">
      <c r="A86" s="32" t="s">
        <v>169</v>
      </c>
      <c r="C86" s="3">
        <v>66444</v>
      </c>
      <c r="D86" s="3">
        <v>289285</v>
      </c>
      <c r="E86" s="3">
        <v>23330</v>
      </c>
      <c r="F86" s="3">
        <v>0</v>
      </c>
      <c r="G86" s="3">
        <v>-20520</v>
      </c>
      <c r="H86" s="3">
        <v>310246</v>
      </c>
      <c r="I86" s="3">
        <v>202602</v>
      </c>
      <c r="J86" s="3"/>
      <c r="K86" s="3"/>
      <c r="L86" s="3">
        <v>10796.560800000001</v>
      </c>
      <c r="M86" s="3"/>
      <c r="N86" s="26" t="s">
        <v>170</v>
      </c>
    </row>
    <row r="87" spans="1:14" x14ac:dyDescent="0.25">
      <c r="A87" s="32" t="s">
        <v>171</v>
      </c>
      <c r="C87" s="3">
        <v>48957</v>
      </c>
      <c r="D87" s="3">
        <v>274301</v>
      </c>
      <c r="E87" s="3">
        <v>7791</v>
      </c>
      <c r="F87" s="3">
        <v>0</v>
      </c>
      <c r="G87" s="3">
        <v>-56168</v>
      </c>
      <c r="H87" s="3">
        <v>258426</v>
      </c>
      <c r="I87" s="3">
        <v>258770</v>
      </c>
      <c r="J87" s="3"/>
      <c r="L87" s="3">
        <v>8993.2248000000018</v>
      </c>
      <c r="M87" s="3"/>
      <c r="N87" s="26" t="s">
        <v>172</v>
      </c>
    </row>
    <row r="88" spans="1:14" x14ac:dyDescent="0.25">
      <c r="A88" s="32"/>
      <c r="J88" s="3"/>
      <c r="K88" s="3"/>
      <c r="L88" s="3"/>
      <c r="M88" s="26"/>
    </row>
    <row r="89" spans="1:14" x14ac:dyDescent="0.25">
      <c r="A89" s="32" t="s">
        <v>173</v>
      </c>
      <c r="C89" s="3">
        <f>SUM(C300:C302)</f>
        <v>24444</v>
      </c>
      <c r="D89" s="3">
        <f t="shared" ref="D89:H89" si="44">SUM(D300:D302)</f>
        <v>128604</v>
      </c>
      <c r="E89" s="3">
        <f t="shared" si="44"/>
        <v>37817</v>
      </c>
      <c r="F89" s="3">
        <f t="shared" si="44"/>
        <v>0</v>
      </c>
      <c r="G89" s="3">
        <f t="shared" si="44"/>
        <v>141268</v>
      </c>
      <c r="H89" s="3">
        <f t="shared" si="44"/>
        <v>255759</v>
      </c>
      <c r="I89" s="3">
        <f>I302</f>
        <v>117502</v>
      </c>
      <c r="J89" s="3"/>
      <c r="K89" s="3"/>
      <c r="L89" s="3">
        <f>SUM(L300:L302)</f>
        <v>8900.4132000000009</v>
      </c>
      <c r="N89" s="26" t="s">
        <v>174</v>
      </c>
    </row>
    <row r="90" spans="1:14" x14ac:dyDescent="0.25">
      <c r="A90" s="32" t="s">
        <v>175</v>
      </c>
      <c r="C90" s="3">
        <f>SUM(C303:C305)</f>
        <v>42464</v>
      </c>
      <c r="D90" s="3">
        <f t="shared" ref="D90:H90" si="45">SUM(D303:D305)</f>
        <v>229516</v>
      </c>
      <c r="E90" s="3">
        <f t="shared" si="45"/>
        <v>9324</v>
      </c>
      <c r="F90" s="3">
        <f t="shared" si="45"/>
        <v>0</v>
      </c>
      <c r="G90" s="3">
        <f t="shared" si="45"/>
        <v>28908</v>
      </c>
      <c r="H90" s="3">
        <f t="shared" si="45"/>
        <v>292223</v>
      </c>
      <c r="I90" s="3">
        <f>I305</f>
        <v>88594</v>
      </c>
      <c r="J90" s="3"/>
      <c r="L90" s="3">
        <f t="shared" ref="L90" si="46">SUM(L303:L305)</f>
        <v>10169.3604</v>
      </c>
      <c r="M90" s="3"/>
      <c r="N90" s="26" t="s">
        <v>176</v>
      </c>
    </row>
    <row r="91" spans="1:14" x14ac:dyDescent="0.25">
      <c r="A91" s="32" t="s">
        <v>177</v>
      </c>
      <c r="C91" s="3">
        <f>SUM(C306:C308)</f>
        <v>71654</v>
      </c>
      <c r="D91" s="3">
        <f t="shared" ref="D91:H91" si="47">SUM(D306:D308)</f>
        <v>343478</v>
      </c>
      <c r="E91" s="3">
        <f t="shared" si="47"/>
        <v>29805</v>
      </c>
      <c r="F91" s="3">
        <f t="shared" si="47"/>
        <v>0</v>
      </c>
      <c r="G91" s="3">
        <f t="shared" si="47"/>
        <v>-64346</v>
      </c>
      <c r="H91" s="3">
        <f t="shared" si="47"/>
        <v>321785</v>
      </c>
      <c r="I91" s="3">
        <f>I308</f>
        <v>152940</v>
      </c>
      <c r="J91" s="3"/>
      <c r="L91" s="3">
        <f>SUM(L306:L308)</f>
        <v>11198.118000000002</v>
      </c>
      <c r="M91" s="3"/>
      <c r="N91" s="26" t="s">
        <v>178</v>
      </c>
    </row>
    <row r="92" spans="1:14" x14ac:dyDescent="0.25">
      <c r="A92" s="32" t="s">
        <v>179</v>
      </c>
      <c r="C92" s="3">
        <f>SUM(C309:C311)</f>
        <v>33066</v>
      </c>
      <c r="D92" s="3">
        <f t="shared" ref="D92:H92" si="48">SUM(D309:D311)</f>
        <v>231135</v>
      </c>
      <c r="E92" s="3">
        <f t="shared" si="48"/>
        <v>3112</v>
      </c>
      <c r="F92" s="3">
        <f t="shared" si="48"/>
        <v>0</v>
      </c>
      <c r="G92" s="3">
        <f t="shared" si="48"/>
        <v>19858</v>
      </c>
      <c r="H92" s="3">
        <f t="shared" si="48"/>
        <v>280066</v>
      </c>
      <c r="I92" s="3">
        <f>I311</f>
        <v>133082</v>
      </c>
      <c r="J92" s="3"/>
      <c r="L92" s="3">
        <f t="shared" ref="L92" si="49">SUM(L309:L311)</f>
        <v>9746.2968000000001</v>
      </c>
      <c r="M92" s="3"/>
      <c r="N92" s="26" t="s">
        <v>180</v>
      </c>
    </row>
    <row r="93" spans="1:14" x14ac:dyDescent="0.25">
      <c r="A93" s="32"/>
      <c r="J93" s="3"/>
      <c r="L93" s="3"/>
      <c r="M93" s="3"/>
      <c r="N93" s="26"/>
    </row>
    <row r="94" spans="1:14" s="57" customFormat="1" x14ac:dyDescent="0.25">
      <c r="A94" s="32" t="s">
        <v>181</v>
      </c>
      <c r="C94" s="3">
        <f>SUM(C313:C315)</f>
        <v>53000</v>
      </c>
      <c r="D94" s="3">
        <f t="shared" ref="D94:G94" si="50">SUM(D313:D315)</f>
        <v>272639</v>
      </c>
      <c r="E94" s="3">
        <f t="shared" si="50"/>
        <v>23536</v>
      </c>
      <c r="F94" s="3">
        <f t="shared" si="50"/>
        <v>0</v>
      </c>
      <c r="G94" s="3">
        <f t="shared" si="50"/>
        <v>-65364</v>
      </c>
      <c r="H94" s="3">
        <f>SUM(H313:H315)</f>
        <v>236409</v>
      </c>
      <c r="I94" s="3">
        <f>I315</f>
        <v>198446</v>
      </c>
      <c r="J94" s="65"/>
      <c r="L94" s="3">
        <f>SUM(L313:L315)</f>
        <v>8227.0332000000017</v>
      </c>
      <c r="M94" s="65"/>
      <c r="N94" s="26" t="s">
        <v>185</v>
      </c>
    </row>
    <row r="95" spans="1:14" s="57" customFormat="1" x14ac:dyDescent="0.25">
      <c r="A95" s="32" t="s">
        <v>182</v>
      </c>
      <c r="C95" s="3">
        <f>SUM(C316:C318)</f>
        <v>47172</v>
      </c>
      <c r="D95" s="3">
        <f t="shared" ref="D95:H95" si="51">SUM(D316:D318)</f>
        <v>315414</v>
      </c>
      <c r="E95" s="3">
        <f t="shared" si="51"/>
        <v>36376</v>
      </c>
      <c r="F95" s="3">
        <f t="shared" si="51"/>
        <v>0</v>
      </c>
      <c r="G95" s="3">
        <f t="shared" si="51"/>
        <v>-50929</v>
      </c>
      <c r="H95" s="3">
        <f t="shared" si="51"/>
        <v>274894</v>
      </c>
      <c r="I95" s="3">
        <f>I318</f>
        <v>249375</v>
      </c>
      <c r="J95" s="65"/>
      <c r="L95" s="3">
        <f t="shared" ref="L95" si="52">SUM(L316:L318)</f>
        <v>9566.3112000000001</v>
      </c>
      <c r="M95" s="65"/>
      <c r="N95" s="26" t="s">
        <v>186</v>
      </c>
    </row>
    <row r="96" spans="1:14" s="57" customFormat="1" x14ac:dyDescent="0.25">
      <c r="A96" s="32" t="s">
        <v>183</v>
      </c>
      <c r="C96" s="3">
        <f>SUM(C319:C321)</f>
        <v>44812</v>
      </c>
      <c r="D96" s="3">
        <f t="shared" ref="D96:H96" si="53">SUM(D319:D321)</f>
        <v>239475</v>
      </c>
      <c r="E96" s="3">
        <f t="shared" si="53"/>
        <v>4194</v>
      </c>
      <c r="F96" s="3">
        <f t="shared" si="53"/>
        <v>0</v>
      </c>
      <c r="G96" s="3">
        <f t="shared" si="53"/>
        <v>51608</v>
      </c>
      <c r="H96" s="3">
        <f t="shared" si="53"/>
        <v>330712</v>
      </c>
      <c r="I96" s="3">
        <f>I321</f>
        <v>197767</v>
      </c>
      <c r="J96" s="65"/>
      <c r="L96" s="3">
        <f>SUM(L319:L321)</f>
        <v>11508.777599999999</v>
      </c>
      <c r="M96" s="65"/>
      <c r="N96" s="26" t="s">
        <v>187</v>
      </c>
    </row>
    <row r="97" spans="1:14" s="57" customFormat="1" x14ac:dyDescent="0.25">
      <c r="A97" s="32" t="s">
        <v>184</v>
      </c>
      <c r="C97" s="3">
        <f>SUM(C322:C324)</f>
        <v>34685</v>
      </c>
      <c r="D97" s="3">
        <f t="shared" ref="D97:H97" si="54">SUM(D322:D324)</f>
        <v>294877</v>
      </c>
      <c r="E97" s="3">
        <f t="shared" si="54"/>
        <v>14029</v>
      </c>
      <c r="F97" s="3">
        <f t="shared" si="54"/>
        <v>0</v>
      </c>
      <c r="G97" s="3">
        <f t="shared" si="54"/>
        <v>-39013</v>
      </c>
      <c r="H97" s="3">
        <f t="shared" si="54"/>
        <v>276576</v>
      </c>
      <c r="I97" s="3">
        <f>I324</f>
        <v>236780</v>
      </c>
      <c r="J97" s="65"/>
      <c r="L97" s="3">
        <f t="shared" ref="L97" si="55">SUM(L322:L324)</f>
        <v>9624.8448000000008</v>
      </c>
      <c r="M97" s="65"/>
      <c r="N97" s="26" t="s">
        <v>188</v>
      </c>
    </row>
    <row r="98" spans="1:14" s="57" customFormat="1" x14ac:dyDescent="0.25">
      <c r="A98" s="32"/>
      <c r="C98" s="3"/>
      <c r="D98" s="3"/>
      <c r="E98" s="3"/>
      <c r="F98" s="3"/>
      <c r="G98" s="3"/>
      <c r="H98" s="3"/>
      <c r="I98" s="3"/>
      <c r="J98" s="65"/>
      <c r="L98" s="3"/>
      <c r="M98" s="65"/>
      <c r="N98" s="26"/>
    </row>
    <row r="99" spans="1:14" s="57" customFormat="1" x14ac:dyDescent="0.25">
      <c r="A99" s="32" t="s">
        <v>193</v>
      </c>
      <c r="C99" s="3">
        <f>SUM(C326:C328)</f>
        <v>45442</v>
      </c>
      <c r="D99" s="3">
        <f t="shared" ref="D99:H99" si="56">SUM(D326:D328)</f>
        <v>260917</v>
      </c>
      <c r="E99" s="3">
        <f t="shared" si="56"/>
        <v>13193</v>
      </c>
      <c r="F99" s="3">
        <f t="shared" si="56"/>
        <v>0</v>
      </c>
      <c r="G99" s="3">
        <f t="shared" si="56"/>
        <v>-25621</v>
      </c>
      <c r="H99" s="3">
        <f t="shared" si="56"/>
        <v>266897</v>
      </c>
      <c r="I99" s="3">
        <f>I328</f>
        <v>262401</v>
      </c>
      <c r="J99" s="3"/>
      <c r="K99" s="3"/>
      <c r="L99" s="3">
        <f>SUM(L326:L328)</f>
        <v>9288.0156000000006</v>
      </c>
      <c r="M99" s="65"/>
      <c r="N99" s="26" t="s">
        <v>189</v>
      </c>
    </row>
    <row r="100" spans="1:14" s="57" customFormat="1" x14ac:dyDescent="0.25">
      <c r="A100" s="32" t="s">
        <v>194</v>
      </c>
      <c r="C100" s="3">
        <f t="shared" ref="C100:H100" si="57">SUM(C329:C331)</f>
        <v>36862</v>
      </c>
      <c r="D100" s="3">
        <f t="shared" si="57"/>
        <v>383468</v>
      </c>
      <c r="E100" s="3">
        <f t="shared" si="57"/>
        <v>16959</v>
      </c>
      <c r="F100" s="3">
        <f t="shared" si="57"/>
        <v>0</v>
      </c>
      <c r="G100" s="3">
        <f t="shared" si="57"/>
        <v>-89814</v>
      </c>
      <c r="H100" s="3">
        <f t="shared" si="57"/>
        <v>313487</v>
      </c>
      <c r="I100" s="3">
        <f>I331</f>
        <v>352215</v>
      </c>
      <c r="J100" s="3"/>
      <c r="K100" s="3"/>
      <c r="L100" s="3">
        <f>SUM(L329:L331)</f>
        <v>10909.347600000001</v>
      </c>
      <c r="M100" s="65"/>
      <c r="N100" s="26" t="s">
        <v>190</v>
      </c>
    </row>
    <row r="101" spans="1:14" s="57" customFormat="1" x14ac:dyDescent="0.25">
      <c r="A101" s="32" t="s">
        <v>195</v>
      </c>
      <c r="C101" s="3">
        <f>SUM(C332:C334)</f>
        <v>41189</v>
      </c>
      <c r="D101" s="3">
        <f t="shared" ref="D101:L101" si="58">SUM(D332:D334)</f>
        <v>362373</v>
      </c>
      <c r="E101" s="3">
        <f t="shared" si="58"/>
        <v>324</v>
      </c>
      <c r="F101" s="3">
        <f t="shared" si="58"/>
        <v>0</v>
      </c>
      <c r="G101" s="3">
        <f t="shared" si="58"/>
        <v>-23947</v>
      </c>
      <c r="H101" s="3">
        <f t="shared" si="58"/>
        <v>347612</v>
      </c>
      <c r="I101" s="3">
        <f>I334</f>
        <v>376162</v>
      </c>
      <c r="J101" s="3"/>
      <c r="K101" s="3"/>
      <c r="L101" s="3">
        <f t="shared" si="58"/>
        <v>12096.8976</v>
      </c>
      <c r="M101" s="65"/>
      <c r="N101" s="26" t="s">
        <v>191</v>
      </c>
    </row>
    <row r="102" spans="1:14" s="57" customFormat="1" x14ac:dyDescent="0.25">
      <c r="A102" s="32" t="s">
        <v>196</v>
      </c>
      <c r="C102" s="3">
        <f>SUM(C335:C337)</f>
        <v>39289</v>
      </c>
      <c r="D102" s="3">
        <f t="shared" ref="D102:L102" si="59">SUM(D335:D337)</f>
        <v>317709</v>
      </c>
      <c r="E102" s="3">
        <f t="shared" si="59"/>
        <v>38314</v>
      </c>
      <c r="F102" s="3">
        <f t="shared" si="59"/>
        <v>352</v>
      </c>
      <c r="G102" s="3">
        <f t="shared" si="59"/>
        <v>-3120</v>
      </c>
      <c r="H102" s="3">
        <f t="shared" si="59"/>
        <v>304610</v>
      </c>
      <c r="I102" s="3">
        <f>I337</f>
        <v>379282</v>
      </c>
      <c r="J102" s="3"/>
      <c r="K102" s="3"/>
      <c r="L102" s="3">
        <f t="shared" si="59"/>
        <v>10600.428</v>
      </c>
      <c r="M102" s="65"/>
      <c r="N102" s="26" t="s">
        <v>192</v>
      </c>
    </row>
    <row r="103" spans="1:14" s="57" customFormat="1" x14ac:dyDescent="0.25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65"/>
      <c r="N103" s="26"/>
    </row>
    <row r="104" spans="1:14" s="57" customFormat="1" x14ac:dyDescent="0.25">
      <c r="A104" s="32" t="s">
        <v>198</v>
      </c>
      <c r="C104" s="3">
        <f>SUM(C339:C341)</f>
        <v>24849</v>
      </c>
      <c r="D104" s="3">
        <f t="shared" ref="D104:H104" si="60">SUM(D339:D341)</f>
        <v>285158</v>
      </c>
      <c r="E104" s="3">
        <f t="shared" si="60"/>
        <v>15888</v>
      </c>
      <c r="F104" s="3">
        <f t="shared" si="60"/>
        <v>0</v>
      </c>
      <c r="G104" s="3">
        <f t="shared" si="60"/>
        <v>-25824</v>
      </c>
      <c r="H104" s="3">
        <f t="shared" si="60"/>
        <v>267810</v>
      </c>
      <c r="I104" s="3">
        <f>I341</f>
        <v>405106</v>
      </c>
      <c r="J104" s="3"/>
      <c r="K104" s="3"/>
      <c r="L104" s="3">
        <f>SUM(L339:L341)</f>
        <v>9319.7880000000005</v>
      </c>
      <c r="M104" s="65"/>
      <c r="N104" s="26" t="s">
        <v>202</v>
      </c>
    </row>
    <row r="105" spans="1:14" s="57" customFormat="1" x14ac:dyDescent="0.25">
      <c r="A105" s="32" t="s">
        <v>199</v>
      </c>
      <c r="C105" s="3">
        <f t="shared" ref="C105:H105" si="61">SUM(C342:C344)</f>
        <v>42618</v>
      </c>
      <c r="D105" s="3">
        <f t="shared" si="61"/>
        <v>293588</v>
      </c>
      <c r="E105" s="3">
        <f t="shared" si="61"/>
        <v>8416</v>
      </c>
      <c r="F105" s="3">
        <f t="shared" si="61"/>
        <v>0</v>
      </c>
      <c r="G105" s="3">
        <f t="shared" si="61"/>
        <v>-6899</v>
      </c>
      <c r="H105" s="3">
        <f t="shared" si="61"/>
        <v>320641</v>
      </c>
      <c r="I105" s="3">
        <f>I344</f>
        <v>412005</v>
      </c>
      <c r="J105" s="3"/>
      <c r="K105" s="3"/>
      <c r="L105" s="3">
        <f>SUM(L342:L344)</f>
        <v>11158.3068</v>
      </c>
      <c r="M105" s="65"/>
      <c r="N105" s="26" t="s">
        <v>203</v>
      </c>
    </row>
    <row r="106" spans="1:14" s="57" customFormat="1" x14ac:dyDescent="0.25">
      <c r="A106" s="32" t="s">
        <v>200</v>
      </c>
      <c r="C106" s="3">
        <f>SUM(C345:C347)</f>
        <v>33223</v>
      </c>
      <c r="D106" s="3">
        <f t="shared" ref="D106:L106" si="62">SUM(D345:D347)</f>
        <v>299773</v>
      </c>
      <c r="E106" s="3">
        <f t="shared" si="62"/>
        <v>140113</v>
      </c>
      <c r="F106" s="3">
        <f t="shared" si="62"/>
        <v>0</v>
      </c>
      <c r="G106" s="3">
        <f t="shared" si="62"/>
        <v>153257</v>
      </c>
      <c r="H106" s="3">
        <f t="shared" si="62"/>
        <v>345075</v>
      </c>
      <c r="I106" s="3">
        <f>I347</f>
        <v>258748</v>
      </c>
      <c r="J106" s="3"/>
      <c r="K106" s="3"/>
      <c r="L106" s="3">
        <f t="shared" si="62"/>
        <v>12008.61</v>
      </c>
      <c r="M106" s="65"/>
      <c r="N106" s="26" t="s">
        <v>204</v>
      </c>
    </row>
    <row r="107" spans="1:14" s="57" customFormat="1" x14ac:dyDescent="0.25">
      <c r="A107" s="32" t="s">
        <v>201</v>
      </c>
      <c r="C107" s="3">
        <f t="shared" ref="C107:H107" si="63">SUM(C348:C350)</f>
        <v>51263</v>
      </c>
      <c r="D107" s="3">
        <f t="shared" si="63"/>
        <v>279997</v>
      </c>
      <c r="E107" s="3">
        <f t="shared" si="63"/>
        <v>59424</v>
      </c>
      <c r="F107" s="3">
        <f t="shared" si="63"/>
        <v>0</v>
      </c>
      <c r="G107" s="3">
        <f t="shared" si="63"/>
        <v>46521</v>
      </c>
      <c r="H107" s="3">
        <f t="shared" si="63"/>
        <v>353920</v>
      </c>
      <c r="I107" s="3">
        <f>I350</f>
        <v>212227</v>
      </c>
      <c r="J107" s="3"/>
      <c r="K107" s="3"/>
      <c r="L107" s="3">
        <f>SUM(L348:L350)</f>
        <v>12316.416000000001</v>
      </c>
      <c r="M107" s="65"/>
      <c r="N107" s="26" t="s">
        <v>205</v>
      </c>
    </row>
    <row r="108" spans="1:14" s="57" customFormat="1" x14ac:dyDescent="0.25">
      <c r="A108" s="32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65"/>
      <c r="N108" s="26"/>
    </row>
    <row r="109" spans="1:14" s="57" customFormat="1" x14ac:dyDescent="0.25">
      <c r="A109" s="32" t="s">
        <v>206</v>
      </c>
      <c r="C109" s="3">
        <f t="shared" ref="C109:H109" si="64">SUM(C352:C354)</f>
        <v>18972</v>
      </c>
      <c r="D109" s="3">
        <f t="shared" si="64"/>
        <v>218236</v>
      </c>
      <c r="E109" s="3">
        <f t="shared" si="64"/>
        <v>1524</v>
      </c>
      <c r="F109" s="3">
        <f t="shared" si="64"/>
        <v>137</v>
      </c>
      <c r="G109" s="3">
        <f t="shared" si="64"/>
        <v>42582</v>
      </c>
      <c r="H109" s="3">
        <f t="shared" si="64"/>
        <v>277867</v>
      </c>
      <c r="I109" s="3">
        <f>SUM(I354)</f>
        <v>169645</v>
      </c>
      <c r="J109" s="3"/>
      <c r="L109" s="3">
        <f>SUM(L352:L354)</f>
        <v>9669.7716</v>
      </c>
      <c r="M109" s="65"/>
      <c r="N109" s="26" t="s">
        <v>210</v>
      </c>
    </row>
    <row r="110" spans="1:14" s="57" customFormat="1" x14ac:dyDescent="0.25">
      <c r="A110" s="32" t="s">
        <v>207</v>
      </c>
      <c r="C110" s="3">
        <f>SUM(C355:C357)</f>
        <v>35220</v>
      </c>
      <c r="D110" s="3">
        <f t="shared" ref="D110:H110" si="65">SUM(D355:D357)</f>
        <v>296270</v>
      </c>
      <c r="E110" s="3">
        <f t="shared" si="65"/>
        <v>4170</v>
      </c>
      <c r="F110" s="3">
        <f t="shared" si="65"/>
        <v>0</v>
      </c>
      <c r="G110" s="3">
        <f t="shared" si="65"/>
        <v>-24148</v>
      </c>
      <c r="H110" s="3">
        <f t="shared" si="65"/>
        <v>279378</v>
      </c>
      <c r="I110" s="3">
        <f>I357</f>
        <v>193793</v>
      </c>
      <c r="J110" s="3"/>
      <c r="K110" s="3"/>
      <c r="L110" s="3">
        <f>SUM(L355:L357)</f>
        <v>9722.3544000000002</v>
      </c>
      <c r="M110" s="65"/>
      <c r="N110" s="26" t="s">
        <v>211</v>
      </c>
    </row>
    <row r="111" spans="1:14" s="57" customFormat="1" x14ac:dyDescent="0.25">
      <c r="A111" s="32" t="s">
        <v>208</v>
      </c>
      <c r="C111" s="3">
        <f>SUM(C358:C360)</f>
        <v>48905</v>
      </c>
      <c r="D111" s="3">
        <f t="shared" ref="D111:H111" si="66">SUM(D358:D360)</f>
        <v>362886</v>
      </c>
      <c r="E111" s="3">
        <f t="shared" si="66"/>
        <v>22914</v>
      </c>
      <c r="F111" s="3">
        <f t="shared" si="66"/>
        <v>0</v>
      </c>
      <c r="G111" s="3">
        <f t="shared" si="66"/>
        <v>12589</v>
      </c>
      <c r="H111" s="3">
        <f t="shared" si="66"/>
        <v>365761</v>
      </c>
      <c r="I111" s="3">
        <f>I360</f>
        <v>181204</v>
      </c>
      <c r="J111" s="3"/>
      <c r="L111" s="3">
        <f t="shared" ref="L111" si="67">SUM(L358:L360)</f>
        <v>12728.4828</v>
      </c>
      <c r="M111" s="65"/>
      <c r="N111" s="26" t="s">
        <v>212</v>
      </c>
    </row>
    <row r="112" spans="1:14" s="57" customFormat="1" x14ac:dyDescent="0.25">
      <c r="A112" s="32" t="s">
        <v>209</v>
      </c>
      <c r="C112" s="3">
        <f>SUM(C361:C363)</f>
        <v>42125</v>
      </c>
      <c r="D112" s="3">
        <f t="shared" ref="D112:H112" si="68">SUM(D361:D363)</f>
        <v>307385</v>
      </c>
      <c r="E112" s="3">
        <f t="shared" si="68"/>
        <v>41749</v>
      </c>
      <c r="F112" s="3">
        <f t="shared" si="68"/>
        <v>600</v>
      </c>
      <c r="G112" s="3">
        <f t="shared" si="68"/>
        <v>12060</v>
      </c>
      <c r="H112" s="3">
        <f t="shared" si="68"/>
        <v>314483</v>
      </c>
      <c r="I112" s="3">
        <f>I363</f>
        <v>169144</v>
      </c>
      <c r="J112" s="3"/>
      <c r="L112" s="3">
        <f t="shared" ref="L112" si="69">SUM(L361:L363)</f>
        <v>10944.008400000001</v>
      </c>
      <c r="M112" s="65"/>
      <c r="N112" s="26" t="s">
        <v>213</v>
      </c>
    </row>
    <row r="113" spans="1:14" s="57" customFormat="1" x14ac:dyDescent="0.25">
      <c r="A113" s="32"/>
      <c r="C113" s="3"/>
      <c r="D113" s="3"/>
      <c r="E113" s="3"/>
      <c r="F113" s="3"/>
      <c r="G113" s="3"/>
      <c r="H113" s="3"/>
      <c r="I113" s="3"/>
      <c r="J113" s="3"/>
      <c r="L113" s="3"/>
      <c r="M113" s="65"/>
      <c r="N113" s="26"/>
    </row>
    <row r="114" spans="1:14" s="57" customFormat="1" x14ac:dyDescent="0.25">
      <c r="A114" s="32" t="str">
        <f>'Olieforbrug, TJ'!A114</f>
        <v>1. kvartal 2019</v>
      </c>
      <c r="C114" s="3">
        <f>SUM(C365:C367)</f>
        <v>27129</v>
      </c>
      <c r="D114" s="3">
        <f t="shared" ref="D114:H114" si="70">SUM(D365:D367)</f>
        <v>298897</v>
      </c>
      <c r="E114" s="3">
        <f t="shared" si="70"/>
        <v>407</v>
      </c>
      <c r="F114" s="3">
        <f t="shared" si="70"/>
        <v>0</v>
      </c>
      <c r="G114" s="3">
        <f t="shared" si="70"/>
        <v>-36190</v>
      </c>
      <c r="H114" s="3">
        <f t="shared" si="70"/>
        <v>284227</v>
      </c>
      <c r="I114" s="3">
        <f>SUM(I367)</f>
        <v>205334</v>
      </c>
      <c r="J114" s="3"/>
      <c r="L114" s="3">
        <f t="shared" ref="L114" si="71">SUM(L365:L367)</f>
        <v>9891.0996000000014</v>
      </c>
      <c r="M114" s="65"/>
      <c r="N114" s="26" t="str">
        <f>'Olieforbrug, TJ'!M114</f>
        <v>1. Quarter 2019</v>
      </c>
    </row>
    <row r="115" spans="1:14" s="57" customFormat="1" x14ac:dyDescent="0.25">
      <c r="A115" s="32" t="str">
        <f>'Olieforbrug, TJ'!A115</f>
        <v>2. kvartal 2019</v>
      </c>
      <c r="C115" s="3">
        <f>SUM(C368:C370)</f>
        <v>38242</v>
      </c>
      <c r="D115" s="3">
        <f t="shared" ref="D115:H115" si="72">SUM(D368:D370)</f>
        <v>284211</v>
      </c>
      <c r="E115" s="3">
        <f t="shared" si="72"/>
        <v>108</v>
      </c>
      <c r="F115" s="3">
        <f t="shared" si="72"/>
        <v>1970</v>
      </c>
      <c r="G115" s="3">
        <f t="shared" si="72"/>
        <v>7111</v>
      </c>
      <c r="H115" s="3">
        <f t="shared" si="72"/>
        <v>327353</v>
      </c>
      <c r="I115" s="3">
        <f>SUM(I370)</f>
        <v>198223</v>
      </c>
      <c r="J115" s="3"/>
      <c r="L115" s="3">
        <f t="shared" ref="L115" si="73">SUM(L368:L370)</f>
        <v>11391.884400000003</v>
      </c>
      <c r="M115" s="65"/>
      <c r="N115" s="26" t="str">
        <f>'Olieforbrug, TJ'!M115</f>
        <v>2. Quarter 2019</v>
      </c>
    </row>
    <row r="116" spans="1:14" s="57" customFormat="1" x14ac:dyDescent="0.25">
      <c r="A116" s="32" t="str">
        <f>'Olieforbrug, TJ'!A116</f>
        <v>3. kvartal 2019</v>
      </c>
      <c r="C116" s="3">
        <f>SUM(C371:C373)</f>
        <v>42396</v>
      </c>
      <c r="D116" s="3">
        <f>SUM(D371:D373)</f>
        <v>379088</v>
      </c>
      <c r="E116" s="3">
        <f t="shared" ref="E116:H116" si="74">SUM(E371:E373)</f>
        <v>7034</v>
      </c>
      <c r="F116" s="3">
        <f t="shared" si="74"/>
        <v>0</v>
      </c>
      <c r="G116" s="3">
        <f t="shared" si="74"/>
        <v>-42664</v>
      </c>
      <c r="H116" s="3">
        <f t="shared" si="74"/>
        <v>371377</v>
      </c>
      <c r="I116" s="3">
        <f>SUM(I373)</f>
        <v>240887</v>
      </c>
      <c r="J116" s="3"/>
      <c r="K116" s="3"/>
      <c r="L116" s="3">
        <f t="shared" ref="L116" si="75">SUM(L371:L373)</f>
        <v>12923.919600000001</v>
      </c>
      <c r="M116" s="65"/>
      <c r="N116" s="26" t="str">
        <f>'Olieforbrug, TJ'!M116</f>
        <v>3. Quarter 2019</v>
      </c>
    </row>
    <row r="117" spans="1:14" s="57" customFormat="1" x14ac:dyDescent="0.25">
      <c r="A117" s="32" t="str">
        <f>'Olieforbrug, TJ'!A117</f>
        <v>4. kvartal 2019</v>
      </c>
      <c r="C117" s="3">
        <f t="shared" ref="C117:G117" si="76">SUM(C374:C376)</f>
        <v>42890</v>
      </c>
      <c r="D117" s="3">
        <f t="shared" si="76"/>
        <v>301058</v>
      </c>
      <c r="E117" s="3">
        <f t="shared" si="76"/>
        <v>7220</v>
      </c>
      <c r="F117" s="3">
        <f t="shared" si="76"/>
        <v>0</v>
      </c>
      <c r="G117" s="3">
        <f t="shared" si="76"/>
        <v>-9137</v>
      </c>
      <c r="H117" s="3">
        <f>SUM(H374:H376)</f>
        <v>309884</v>
      </c>
      <c r="I117" s="3">
        <f>SUM(I376)</f>
        <v>250024</v>
      </c>
      <c r="J117" s="3"/>
      <c r="L117" s="3">
        <f>SUM(L374:L376)</f>
        <v>10783.9632</v>
      </c>
      <c r="M117" s="65"/>
      <c r="N117" s="26" t="str">
        <f>'Olieforbrug, TJ'!M117</f>
        <v>4. Quarter 2019</v>
      </c>
    </row>
    <row r="118" spans="1:14" s="57" customFormat="1" x14ac:dyDescent="0.25">
      <c r="A118" s="32"/>
      <c r="C118" s="3"/>
      <c r="D118" s="3"/>
      <c r="E118" s="3"/>
      <c r="F118" s="3"/>
      <c r="G118" s="3"/>
      <c r="H118" s="3"/>
      <c r="I118" s="3"/>
      <c r="J118" s="3"/>
      <c r="L118" s="3"/>
      <c r="M118" s="65"/>
      <c r="N118" s="26"/>
    </row>
    <row r="119" spans="1:14" s="57" customFormat="1" x14ac:dyDescent="0.25">
      <c r="A119" s="32" t="str">
        <f>'Olieforbrug, TJ'!A119</f>
        <v>1. kvartal 2020</v>
      </c>
      <c r="C119" s="3">
        <f>SUM(C378:C380)</f>
        <v>34076</v>
      </c>
      <c r="D119" s="3">
        <f t="shared" ref="D119:H119" si="77">SUM(D378:D380)</f>
        <v>281145</v>
      </c>
      <c r="E119" s="3">
        <f t="shared" si="77"/>
        <v>69246</v>
      </c>
      <c r="F119" s="3">
        <f t="shared" si="77"/>
        <v>0</v>
      </c>
      <c r="G119" s="3">
        <f t="shared" si="77"/>
        <v>-29890</v>
      </c>
      <c r="H119" s="3">
        <f t="shared" si="77"/>
        <v>213405</v>
      </c>
      <c r="I119" s="3">
        <f>SUM(I380)</f>
        <v>279914</v>
      </c>
      <c r="J119" s="3"/>
      <c r="K119" s="3"/>
      <c r="L119" s="3">
        <f t="shared" ref="L119" si="78">SUM(L378:L380)</f>
        <v>7426.4939999999997</v>
      </c>
      <c r="M119" s="65"/>
      <c r="N119" s="26" t="str">
        <f>'Olieforbrug, TJ'!M119</f>
        <v>1. Quarter 2020</v>
      </c>
    </row>
    <row r="120" spans="1:14" s="57" customFormat="1" x14ac:dyDescent="0.25">
      <c r="A120" s="32" t="str">
        <f>'Olieforbrug, TJ'!A120</f>
        <v>2. kvartal 2020</v>
      </c>
      <c r="C120" s="3">
        <f t="shared" ref="C120:H120" si="79">SUM(C381:C383)</f>
        <v>28178</v>
      </c>
      <c r="D120" s="3">
        <f t="shared" si="79"/>
        <v>236651</v>
      </c>
      <c r="E120" s="3">
        <f t="shared" si="79"/>
        <v>19544</v>
      </c>
      <c r="F120" s="3">
        <f t="shared" si="79"/>
        <v>0</v>
      </c>
      <c r="G120" s="3">
        <f t="shared" si="79"/>
        <v>-189998</v>
      </c>
      <c r="H120" s="3">
        <f t="shared" si="79"/>
        <v>54003</v>
      </c>
      <c r="I120" s="3">
        <f>SUM(I383)</f>
        <v>469912</v>
      </c>
      <c r="J120" s="3"/>
      <c r="L120" s="3">
        <f>SUM(L381:L383)</f>
        <v>1879.3044</v>
      </c>
      <c r="M120" s="65"/>
      <c r="N120" s="26" t="str">
        <f>'Olieforbrug, TJ'!M120</f>
        <v>2. Quarter 2020</v>
      </c>
    </row>
    <row r="121" spans="1:14" s="57" customFormat="1" x14ac:dyDescent="0.25">
      <c r="A121" s="32" t="str">
        <f>'Olieforbrug, TJ'!A121</f>
        <v>3. kvartal 2020</v>
      </c>
      <c r="C121" s="3">
        <f>SUM(C384:C386)</f>
        <v>26018</v>
      </c>
      <c r="D121" s="3">
        <f t="shared" ref="D121:H121" si="80">SUM(D384:D386)</f>
        <v>38020</v>
      </c>
      <c r="E121" s="3">
        <f t="shared" si="80"/>
        <v>0</v>
      </c>
      <c r="F121" s="3">
        <f t="shared" si="80"/>
        <v>0</v>
      </c>
      <c r="G121" s="3">
        <f t="shared" si="80"/>
        <v>50559</v>
      </c>
      <c r="H121" s="3">
        <f t="shared" si="80"/>
        <v>112275</v>
      </c>
      <c r="I121" s="3">
        <f>SUM(I386)</f>
        <v>419353</v>
      </c>
      <c r="J121" s="3"/>
      <c r="K121" s="3"/>
      <c r="L121" s="3">
        <f t="shared" ref="L121" si="81">SUM(L384:L386)</f>
        <v>3907.17</v>
      </c>
      <c r="M121" s="65"/>
      <c r="N121" s="26" t="str">
        <f>'Olieforbrug, TJ'!M121</f>
        <v>3. Quarter 2020</v>
      </c>
    </row>
    <row r="122" spans="1:14" s="57" customFormat="1" x14ac:dyDescent="0.25">
      <c r="A122" s="32" t="str">
        <f>'Olieforbrug, TJ'!A122</f>
        <v>4. kvartal 2020</v>
      </c>
      <c r="C122" s="3">
        <f>SUM(C387:C389)</f>
        <v>9919</v>
      </c>
      <c r="D122" s="3">
        <f t="shared" ref="D122:H122" si="82">SUM(D387:D389)</f>
        <v>79003</v>
      </c>
      <c r="E122" s="3">
        <f t="shared" si="82"/>
        <v>15200</v>
      </c>
      <c r="F122" s="3">
        <f t="shared" si="82"/>
        <v>0</v>
      </c>
      <c r="G122" s="3">
        <f t="shared" si="82"/>
        <v>-19464</v>
      </c>
      <c r="H122" s="3">
        <f t="shared" si="82"/>
        <v>83881</v>
      </c>
      <c r="I122" s="3">
        <f>SUM(I389)</f>
        <v>438817</v>
      </c>
      <c r="J122" s="3"/>
      <c r="L122" s="3">
        <f t="shared" ref="L122" si="83">SUM(L387:L389)</f>
        <v>2919.0588000000002</v>
      </c>
      <c r="M122" s="65"/>
      <c r="N122" s="26" t="str">
        <f>'Olieforbrug, TJ'!M122</f>
        <v>4. Quarter 2020</v>
      </c>
    </row>
    <row r="123" spans="1:14" s="57" customFormat="1" x14ac:dyDescent="0.25">
      <c r="A123" s="32"/>
      <c r="C123" s="3"/>
      <c r="D123" s="3"/>
      <c r="E123" s="3"/>
      <c r="F123" s="3"/>
      <c r="G123" s="3"/>
      <c r="H123" s="3"/>
      <c r="I123" s="3"/>
      <c r="J123" s="3"/>
      <c r="L123" s="3"/>
      <c r="M123" s="65"/>
      <c r="N123" s="26"/>
    </row>
    <row r="124" spans="1:14" s="57" customFormat="1" x14ac:dyDescent="0.25">
      <c r="A124" s="32" t="str">
        <f>'Olieforbrug, TJ'!A124</f>
        <v>1. kvartal 2021</v>
      </c>
      <c r="C124" s="3">
        <f>SUM(C391:C393)</f>
        <v>12871</v>
      </c>
      <c r="D124" s="3">
        <f t="shared" ref="D124:H124" si="84">SUM(D391:D393)</f>
        <v>102777</v>
      </c>
      <c r="E124" s="3">
        <f t="shared" si="84"/>
        <v>22151</v>
      </c>
      <c r="F124" s="3">
        <f t="shared" si="84"/>
        <v>0</v>
      </c>
      <c r="G124" s="3">
        <f t="shared" si="84"/>
        <v>-28813</v>
      </c>
      <c r="H124" s="3">
        <f t="shared" si="84"/>
        <v>64477</v>
      </c>
      <c r="I124" s="3">
        <f>SUM(I393)</f>
        <v>467630</v>
      </c>
      <c r="J124" s="3"/>
      <c r="L124" s="3">
        <f t="shared" ref="L124" si="85">SUM(L391:L393)</f>
        <v>2243.7996000000003</v>
      </c>
      <c r="M124" s="65"/>
      <c r="N124" s="26" t="str">
        <f>'Olieforbrug, TJ'!M124</f>
        <v>1. Quarter 2021</v>
      </c>
    </row>
    <row r="125" spans="1:14" s="57" customFormat="1" x14ac:dyDescent="0.25">
      <c r="A125" s="32" t="str">
        <f>'Olieforbrug, TJ'!A125</f>
        <v>2. kvartal 2021</v>
      </c>
      <c r="C125" s="3">
        <f>SUM(C394:C396)</f>
        <v>25167</v>
      </c>
      <c r="D125" s="3">
        <f t="shared" ref="D125:H125" si="86">SUM(D394:D396)</f>
        <v>80665</v>
      </c>
      <c r="E125" s="3">
        <f t="shared" si="86"/>
        <v>10116</v>
      </c>
      <c r="F125" s="3">
        <f t="shared" si="86"/>
        <v>0</v>
      </c>
      <c r="G125" s="3">
        <f t="shared" si="86"/>
        <v>14501</v>
      </c>
      <c r="H125" s="3">
        <f t="shared" si="86"/>
        <v>106950</v>
      </c>
      <c r="I125" s="3">
        <f>SUM(I396)</f>
        <v>453129</v>
      </c>
      <c r="J125" s="3"/>
      <c r="L125" s="3">
        <f t="shared" ref="L125" si="87">SUM(L394:L396)</f>
        <v>3721.86</v>
      </c>
      <c r="M125" s="65"/>
      <c r="N125" s="26" t="str">
        <f>'Olieforbrug, TJ'!M125</f>
        <v>2. Quarter 2021</v>
      </c>
    </row>
    <row r="126" spans="1:14" s="57" customFormat="1" x14ac:dyDescent="0.25">
      <c r="A126" s="32" t="str">
        <f>'Olieforbrug, TJ'!A126</f>
        <v>3. kvartal 2021</v>
      </c>
      <c r="C126" s="3"/>
      <c r="D126" s="3"/>
      <c r="E126" s="3"/>
      <c r="F126" s="3"/>
      <c r="G126" s="3"/>
      <c r="H126" s="3"/>
      <c r="I126" s="3"/>
      <c r="J126" s="3"/>
      <c r="L126" s="3"/>
      <c r="M126" s="65"/>
      <c r="N126" s="26" t="str">
        <f>'Olieforbrug, TJ'!M126</f>
        <v>3. Quarter 2021</v>
      </c>
    </row>
    <row r="127" spans="1:14" s="57" customFormat="1" x14ac:dyDescent="0.25">
      <c r="A127" s="32" t="str">
        <f>'Olieforbrug, TJ'!A127</f>
        <v>4. kvartal 2021</v>
      </c>
      <c r="C127" s="3"/>
      <c r="D127" s="3"/>
      <c r="E127" s="3"/>
      <c r="F127" s="3"/>
      <c r="G127" s="3"/>
      <c r="H127" s="3"/>
      <c r="I127" s="3"/>
      <c r="J127" s="3"/>
      <c r="L127" s="3"/>
      <c r="M127" s="65"/>
      <c r="N127" s="26" t="str">
        <f>'Olieforbrug, TJ'!M127</f>
        <v>4. Quarter 2021</v>
      </c>
    </row>
    <row r="128" spans="1:14" x14ac:dyDescent="0.25">
      <c r="A128" s="32"/>
      <c r="J128" s="3"/>
      <c r="K128" s="3"/>
      <c r="L128" s="3"/>
      <c r="M128" s="3"/>
      <c r="N128" s="26"/>
    </row>
    <row r="129" spans="1:14" ht="13.5" thickBot="1" x14ac:dyDescent="0.35">
      <c r="A129" s="2"/>
      <c r="C129" s="25"/>
      <c r="D129" s="25"/>
      <c r="E129" s="25"/>
      <c r="F129" s="25"/>
      <c r="G129" s="25"/>
      <c r="H129" s="25"/>
      <c r="I129" s="25"/>
      <c r="J129" s="3"/>
      <c r="K129" s="3"/>
      <c r="L129" s="25"/>
      <c r="N129" s="2"/>
    </row>
    <row r="130" spans="1:14" ht="13" x14ac:dyDescent="0.3">
      <c r="A130" s="37">
        <v>2001</v>
      </c>
      <c r="C130" s="34"/>
      <c r="D130" s="34"/>
      <c r="E130" s="34"/>
      <c r="F130" s="34"/>
      <c r="G130" s="34"/>
      <c r="H130" s="34"/>
      <c r="I130" s="34"/>
      <c r="J130" s="7"/>
      <c r="K130" s="7"/>
      <c r="L130" s="34"/>
      <c r="N130" s="37">
        <v>2001</v>
      </c>
    </row>
    <row r="131" spans="1:14" x14ac:dyDescent="0.25">
      <c r="A131" s="33" t="s">
        <v>102</v>
      </c>
      <c r="C131" s="3">
        <v>68967</v>
      </c>
      <c r="D131" s="3">
        <v>97898</v>
      </c>
      <c r="E131" s="3">
        <v>51535</v>
      </c>
      <c r="F131" s="3">
        <v>0</v>
      </c>
      <c r="G131" s="3">
        <v>-24078</v>
      </c>
      <c r="H131" s="3">
        <v>89580</v>
      </c>
      <c r="I131" s="3">
        <v>127241</v>
      </c>
      <c r="N131" s="23" t="s">
        <v>115</v>
      </c>
    </row>
    <row r="132" spans="1:14" x14ac:dyDescent="0.25">
      <c r="A132" s="33" t="s">
        <v>103</v>
      </c>
      <c r="C132" s="3">
        <v>53250</v>
      </c>
      <c r="D132" s="3">
        <v>24211</v>
      </c>
      <c r="E132" s="3">
        <v>43773</v>
      </c>
      <c r="F132" s="3">
        <v>2</v>
      </c>
      <c r="G132" s="3">
        <v>26346</v>
      </c>
      <c r="H132" s="3">
        <v>73023</v>
      </c>
      <c r="I132" s="3">
        <v>100895</v>
      </c>
      <c r="N132" s="23" t="s">
        <v>116</v>
      </c>
    </row>
    <row r="133" spans="1:14" x14ac:dyDescent="0.25">
      <c r="A133" s="33" t="s">
        <v>104</v>
      </c>
      <c r="C133" s="3">
        <v>53475</v>
      </c>
      <c r="D133" s="3">
        <v>66434</v>
      </c>
      <c r="E133" s="3">
        <v>35223</v>
      </c>
      <c r="F133" s="3">
        <v>1</v>
      </c>
      <c r="G133" s="3">
        <v>-2599</v>
      </c>
      <c r="H133" s="3">
        <v>81661</v>
      </c>
      <c r="I133" s="3">
        <v>103494</v>
      </c>
      <c r="N133" s="23" t="s">
        <v>117</v>
      </c>
    </row>
    <row r="134" spans="1:14" x14ac:dyDescent="0.25">
      <c r="A134" s="33" t="s">
        <v>105</v>
      </c>
      <c r="B134" s="15"/>
      <c r="C134" s="16">
        <v>49850</v>
      </c>
      <c r="D134" s="16">
        <v>72954</v>
      </c>
      <c r="E134" s="16">
        <v>44434</v>
      </c>
      <c r="F134" s="16">
        <v>0</v>
      </c>
      <c r="G134" s="16">
        <v>4191</v>
      </c>
      <c r="H134" s="16">
        <v>89975</v>
      </c>
      <c r="I134" s="16">
        <v>99303</v>
      </c>
      <c r="J134" s="15"/>
      <c r="K134" s="15"/>
      <c r="L134" s="15"/>
      <c r="N134" s="23" t="s">
        <v>118</v>
      </c>
    </row>
    <row r="135" spans="1:14" x14ac:dyDescent="0.25">
      <c r="A135" s="33" t="s">
        <v>106</v>
      </c>
      <c r="B135" s="15"/>
      <c r="C135" s="16">
        <v>46821</v>
      </c>
      <c r="D135" s="16">
        <v>73176</v>
      </c>
      <c r="E135" s="16">
        <v>40168</v>
      </c>
      <c r="F135" s="16">
        <v>0</v>
      </c>
      <c r="G135" s="16">
        <v>6281</v>
      </c>
      <c r="H135" s="16">
        <v>91786</v>
      </c>
      <c r="I135" s="16">
        <v>93022</v>
      </c>
      <c r="J135" s="15"/>
      <c r="K135" s="15"/>
      <c r="L135" s="15"/>
      <c r="N135" s="23" t="s">
        <v>119</v>
      </c>
    </row>
    <row r="136" spans="1:14" x14ac:dyDescent="0.25">
      <c r="A136" s="33" t="s">
        <v>107</v>
      </c>
      <c r="B136" s="15"/>
      <c r="C136" s="16">
        <v>66658</v>
      </c>
      <c r="D136" s="16">
        <v>119987</v>
      </c>
      <c r="E136" s="16">
        <v>46920</v>
      </c>
      <c r="F136" s="16">
        <v>0</v>
      </c>
      <c r="G136" s="16">
        <v>-40088</v>
      </c>
      <c r="H136" s="16">
        <v>84902</v>
      </c>
      <c r="I136" s="16">
        <v>133110</v>
      </c>
      <c r="J136" s="15"/>
      <c r="K136" s="15"/>
      <c r="L136" s="15"/>
      <c r="N136" s="23" t="s">
        <v>120</v>
      </c>
    </row>
    <row r="137" spans="1:14" x14ac:dyDescent="0.25">
      <c r="A137" s="33" t="s">
        <v>108</v>
      </c>
      <c r="B137" s="15"/>
      <c r="C137" s="16">
        <v>64410</v>
      </c>
      <c r="D137" s="16">
        <v>140272</v>
      </c>
      <c r="E137" s="16">
        <v>46181</v>
      </c>
      <c r="F137" s="16">
        <v>0</v>
      </c>
      <c r="G137" s="16">
        <v>-56786</v>
      </c>
      <c r="H137" s="16">
        <v>95417</v>
      </c>
      <c r="I137" s="16">
        <v>189896</v>
      </c>
      <c r="J137" s="15"/>
      <c r="K137" s="15"/>
      <c r="L137" s="15"/>
      <c r="N137" s="23" t="s">
        <v>121</v>
      </c>
    </row>
    <row r="138" spans="1:14" x14ac:dyDescent="0.25">
      <c r="A138" s="33" t="s">
        <v>109</v>
      </c>
      <c r="B138" s="15"/>
      <c r="C138" s="16">
        <v>59996</v>
      </c>
      <c r="D138" s="16">
        <v>108571</v>
      </c>
      <c r="E138" s="16">
        <v>39249</v>
      </c>
      <c r="F138" s="16">
        <v>0</v>
      </c>
      <c r="G138" s="16">
        <v>-50711</v>
      </c>
      <c r="H138" s="16">
        <v>93443</v>
      </c>
      <c r="I138" s="16">
        <v>240607</v>
      </c>
      <c r="J138" s="15"/>
      <c r="K138" s="15"/>
      <c r="L138" s="15"/>
      <c r="N138" s="23" t="s">
        <v>122</v>
      </c>
    </row>
    <row r="139" spans="1:14" x14ac:dyDescent="0.25">
      <c r="A139" s="33" t="s">
        <v>110</v>
      </c>
      <c r="B139" s="15"/>
      <c r="C139" s="16">
        <v>58319</v>
      </c>
      <c r="D139" s="16">
        <v>58108</v>
      </c>
      <c r="E139" s="16">
        <v>40946</v>
      </c>
      <c r="F139" s="16">
        <v>0</v>
      </c>
      <c r="G139" s="16">
        <v>5359</v>
      </c>
      <c r="H139" s="16">
        <v>80713</v>
      </c>
      <c r="I139" s="16">
        <v>235248</v>
      </c>
      <c r="J139" s="15"/>
      <c r="K139" s="15"/>
      <c r="L139" s="15"/>
      <c r="N139" s="23" t="s">
        <v>123</v>
      </c>
    </row>
    <row r="140" spans="1:14" x14ac:dyDescent="0.25">
      <c r="A140" s="33" t="s">
        <v>111</v>
      </c>
      <c r="B140" s="15"/>
      <c r="C140" s="16">
        <v>50490</v>
      </c>
      <c r="D140" s="16">
        <v>11949</v>
      </c>
      <c r="E140" s="16">
        <v>54598</v>
      </c>
      <c r="F140" s="16">
        <v>0</v>
      </c>
      <c r="G140" s="16">
        <v>95348</v>
      </c>
      <c r="H140" s="16">
        <v>95944</v>
      </c>
      <c r="I140" s="16">
        <v>139900</v>
      </c>
      <c r="J140" s="15"/>
      <c r="K140" s="15"/>
      <c r="L140" s="15"/>
      <c r="N140" s="23" t="s">
        <v>124</v>
      </c>
    </row>
    <row r="141" spans="1:14" x14ac:dyDescent="0.25">
      <c r="A141" s="33" t="s">
        <v>112</v>
      </c>
      <c r="B141" s="15"/>
      <c r="C141" s="16">
        <v>56441</v>
      </c>
      <c r="D141" s="16">
        <v>172599</v>
      </c>
      <c r="E141" s="16">
        <v>30086</v>
      </c>
      <c r="F141" s="16">
        <v>0</v>
      </c>
      <c r="G141" s="16">
        <v>-98650</v>
      </c>
      <c r="H141" s="16">
        <v>87651</v>
      </c>
      <c r="I141" s="16">
        <v>238550</v>
      </c>
      <c r="J141" s="15"/>
      <c r="K141" s="15"/>
      <c r="L141" s="15"/>
      <c r="N141" s="23" t="s">
        <v>125</v>
      </c>
    </row>
    <row r="142" spans="1:14" ht="13" thickBot="1" x14ac:dyDescent="0.3">
      <c r="A142" s="41" t="s">
        <v>113</v>
      </c>
      <c r="C142" s="42">
        <v>49487</v>
      </c>
      <c r="D142" s="42">
        <v>53292</v>
      </c>
      <c r="E142" s="42">
        <v>31810</v>
      </c>
      <c r="F142" s="42">
        <v>1</v>
      </c>
      <c r="G142" s="42">
        <v>-4843</v>
      </c>
      <c r="H142" s="42">
        <v>65110</v>
      </c>
      <c r="I142" s="42">
        <v>243393</v>
      </c>
      <c r="J142" s="2"/>
      <c r="K142" s="2"/>
      <c r="L142" s="42"/>
      <c r="N142" s="43" t="s">
        <v>113</v>
      </c>
    </row>
    <row r="143" spans="1:14" ht="13" x14ac:dyDescent="0.3">
      <c r="A143" s="37">
        <v>2002</v>
      </c>
      <c r="B143" s="15"/>
      <c r="C143" s="16"/>
      <c r="D143" s="16"/>
      <c r="E143" s="16"/>
      <c r="F143" s="16"/>
      <c r="G143" s="16"/>
      <c r="H143" s="16"/>
      <c r="I143" s="16"/>
      <c r="M143" s="3"/>
      <c r="N143" s="37">
        <v>2002</v>
      </c>
    </row>
    <row r="144" spans="1:14" x14ac:dyDescent="0.25">
      <c r="A144" s="33" t="s">
        <v>102</v>
      </c>
      <c r="B144" s="15"/>
      <c r="C144" s="16">
        <v>59687</v>
      </c>
      <c r="D144" s="16">
        <v>117205</v>
      </c>
      <c r="E144" s="16">
        <v>43445</v>
      </c>
      <c r="F144" s="16">
        <v>0</v>
      </c>
      <c r="G144" s="16">
        <v>-66540</v>
      </c>
      <c r="H144" s="16">
        <v>69164</v>
      </c>
      <c r="I144" s="16">
        <v>309933</v>
      </c>
      <c r="J144" s="15"/>
      <c r="K144" s="15"/>
      <c r="L144" s="15"/>
      <c r="N144" s="23" t="s">
        <v>115</v>
      </c>
    </row>
    <row r="145" spans="1:14" x14ac:dyDescent="0.25">
      <c r="A145" s="33" t="s">
        <v>103</v>
      </c>
      <c r="B145" s="15"/>
      <c r="C145" s="16">
        <v>54104</v>
      </c>
      <c r="D145" s="16">
        <v>48391</v>
      </c>
      <c r="E145" s="16">
        <v>43063</v>
      </c>
      <c r="F145" s="16">
        <v>0</v>
      </c>
      <c r="G145" s="16">
        <v>-5365</v>
      </c>
      <c r="H145" s="16">
        <v>62746</v>
      </c>
      <c r="I145" s="16">
        <v>315298</v>
      </c>
      <c r="J145" s="15"/>
      <c r="K145" s="15"/>
      <c r="L145" s="15"/>
      <c r="N145" s="23" t="s">
        <v>116</v>
      </c>
    </row>
    <row r="146" spans="1:14" x14ac:dyDescent="0.25">
      <c r="A146" s="33" t="s">
        <v>104</v>
      </c>
      <c r="B146" s="15"/>
      <c r="C146" s="16">
        <v>45497</v>
      </c>
      <c r="D146" s="16">
        <v>87962</v>
      </c>
      <c r="E146" s="16">
        <v>35605</v>
      </c>
      <c r="F146" s="16">
        <v>2</v>
      </c>
      <c r="G146" s="16">
        <v>-13629</v>
      </c>
      <c r="H146" s="16">
        <v>74632</v>
      </c>
      <c r="I146" s="16">
        <v>328927</v>
      </c>
      <c r="J146" s="15"/>
      <c r="K146" s="15"/>
      <c r="L146" s="15"/>
      <c r="N146" s="23" t="s">
        <v>117</v>
      </c>
    </row>
    <row r="147" spans="1:14" x14ac:dyDescent="0.25">
      <c r="A147" s="33" t="s">
        <v>105</v>
      </c>
      <c r="B147" s="15"/>
      <c r="C147" s="16">
        <v>54203</v>
      </c>
      <c r="D147" s="16">
        <v>78602</v>
      </c>
      <c r="E147" s="16">
        <v>42345</v>
      </c>
      <c r="F147" s="16">
        <v>0</v>
      </c>
      <c r="G147" s="16">
        <v>-25814</v>
      </c>
      <c r="H147" s="16">
        <v>65268</v>
      </c>
      <c r="I147" s="16">
        <v>354741</v>
      </c>
      <c r="J147" s="15"/>
      <c r="K147" s="15"/>
      <c r="L147" s="15"/>
      <c r="N147" s="23" t="s">
        <v>118</v>
      </c>
    </row>
    <row r="148" spans="1:14" x14ac:dyDescent="0.25">
      <c r="A148" s="33" t="s">
        <v>106</v>
      </c>
      <c r="B148" s="15"/>
      <c r="C148" s="16">
        <v>62228</v>
      </c>
      <c r="D148" s="16">
        <v>8675</v>
      </c>
      <c r="E148" s="16">
        <v>19553</v>
      </c>
      <c r="F148" s="16">
        <v>0</v>
      </c>
      <c r="G148" s="16">
        <v>28102</v>
      </c>
      <c r="H148" s="16">
        <v>79644</v>
      </c>
      <c r="I148" s="16">
        <v>326639</v>
      </c>
      <c r="J148" s="15"/>
      <c r="K148" s="15"/>
      <c r="L148" s="15"/>
      <c r="N148" s="23" t="s">
        <v>119</v>
      </c>
    </row>
    <row r="149" spans="1:14" x14ac:dyDescent="0.25">
      <c r="A149" s="33" t="s">
        <v>107</v>
      </c>
      <c r="B149" s="15"/>
      <c r="C149" s="16">
        <v>58193</v>
      </c>
      <c r="D149" s="16">
        <v>24110</v>
      </c>
      <c r="E149" s="16">
        <v>33867</v>
      </c>
      <c r="F149" s="16">
        <v>0</v>
      </c>
      <c r="G149" s="16">
        <v>25806</v>
      </c>
      <c r="H149" s="16">
        <v>76328</v>
      </c>
      <c r="I149" s="16">
        <v>300833</v>
      </c>
      <c r="J149" s="15"/>
      <c r="K149" s="15"/>
      <c r="L149" s="15"/>
      <c r="N149" s="23" t="s">
        <v>120</v>
      </c>
    </row>
    <row r="150" spans="1:14" x14ac:dyDescent="0.25">
      <c r="A150" s="33" t="s">
        <v>108</v>
      </c>
      <c r="B150" s="15"/>
      <c r="C150" s="16">
        <v>72436</v>
      </c>
      <c r="D150" s="16">
        <v>71420</v>
      </c>
      <c r="E150" s="16">
        <v>51123</v>
      </c>
      <c r="F150" s="16">
        <v>0</v>
      </c>
      <c r="G150" s="16">
        <v>-13969</v>
      </c>
      <c r="H150" s="16">
        <v>79408</v>
      </c>
      <c r="I150" s="16">
        <v>314802</v>
      </c>
      <c r="J150" s="15"/>
      <c r="K150" s="15"/>
      <c r="L150" s="15"/>
      <c r="N150" s="23" t="s">
        <v>121</v>
      </c>
    </row>
    <row r="151" spans="1:14" x14ac:dyDescent="0.25">
      <c r="A151" s="33" t="s">
        <v>109</v>
      </c>
      <c r="B151" s="15"/>
      <c r="C151" s="16">
        <v>59425</v>
      </c>
      <c r="D151" s="16">
        <v>126593</v>
      </c>
      <c r="E151" s="16">
        <v>62684</v>
      </c>
      <c r="F151" s="16">
        <v>2</v>
      </c>
      <c r="G151" s="16">
        <v>-34546</v>
      </c>
      <c r="H151" s="16">
        <v>92063</v>
      </c>
      <c r="I151" s="16">
        <v>349348</v>
      </c>
      <c r="J151" s="15"/>
      <c r="K151" s="15"/>
      <c r="L151" s="15"/>
      <c r="N151" s="23" t="s">
        <v>122</v>
      </c>
    </row>
    <row r="152" spans="1:14" x14ac:dyDescent="0.25">
      <c r="A152" s="33" t="s">
        <v>110</v>
      </c>
      <c r="B152" s="15"/>
      <c r="C152" s="16">
        <v>68677</v>
      </c>
      <c r="D152" s="16">
        <v>68416</v>
      </c>
      <c r="E152" s="16">
        <v>38770</v>
      </c>
      <c r="F152" s="16">
        <v>1</v>
      </c>
      <c r="G152" s="16">
        <v>-11194</v>
      </c>
      <c r="H152" s="16">
        <v>87958</v>
      </c>
      <c r="I152" s="16">
        <v>360542</v>
      </c>
      <c r="J152" s="15"/>
      <c r="K152" s="15"/>
      <c r="L152" s="15"/>
      <c r="N152" s="23" t="s">
        <v>123</v>
      </c>
    </row>
    <row r="153" spans="1:14" x14ac:dyDescent="0.25">
      <c r="A153" s="33" t="s">
        <v>111</v>
      </c>
      <c r="B153" s="15"/>
      <c r="C153" s="16">
        <v>32812</v>
      </c>
      <c r="D153" s="16">
        <v>59827</v>
      </c>
      <c r="E153" s="16">
        <v>36525</v>
      </c>
      <c r="F153" s="16">
        <v>0</v>
      </c>
      <c r="G153" s="16">
        <v>20107</v>
      </c>
      <c r="H153" s="16">
        <v>75615</v>
      </c>
      <c r="I153" s="16">
        <v>340435</v>
      </c>
      <c r="J153" s="15"/>
      <c r="K153" s="15"/>
      <c r="L153" s="15"/>
      <c r="N153" s="23" t="s">
        <v>124</v>
      </c>
    </row>
    <row r="154" spans="1:14" x14ac:dyDescent="0.25">
      <c r="A154" s="33" t="s">
        <v>112</v>
      </c>
      <c r="B154" s="15"/>
      <c r="C154" s="16">
        <v>45095</v>
      </c>
      <c r="D154" s="16">
        <v>15867</v>
      </c>
      <c r="E154" s="16">
        <v>10644</v>
      </c>
      <c r="F154" s="16">
        <v>0</v>
      </c>
      <c r="G154" s="16">
        <v>19147</v>
      </c>
      <c r="H154" s="16">
        <v>69412</v>
      </c>
      <c r="I154" s="16">
        <v>321318</v>
      </c>
      <c r="J154" s="15"/>
      <c r="K154" s="15"/>
      <c r="L154" s="15"/>
      <c r="N154" s="23" t="s">
        <v>125</v>
      </c>
    </row>
    <row r="155" spans="1:14" ht="13" thickBot="1" x14ac:dyDescent="0.3">
      <c r="A155" s="41" t="s">
        <v>113</v>
      </c>
      <c r="C155" s="42">
        <v>48856</v>
      </c>
      <c r="D155" s="42">
        <v>6169</v>
      </c>
      <c r="E155" s="42">
        <v>42044</v>
      </c>
      <c r="F155" s="42">
        <v>1</v>
      </c>
      <c r="G155" s="42">
        <v>58800</v>
      </c>
      <c r="H155" s="42">
        <v>70664</v>
      </c>
      <c r="I155" s="42">
        <v>262488</v>
      </c>
      <c r="J155" s="2"/>
      <c r="K155" s="2"/>
      <c r="L155" s="42"/>
      <c r="N155" s="43" t="s">
        <v>113</v>
      </c>
    </row>
    <row r="156" spans="1:14" ht="13" x14ac:dyDescent="0.3">
      <c r="A156" s="37">
        <v>2003</v>
      </c>
      <c r="B156" s="15"/>
      <c r="C156" s="16"/>
      <c r="D156" s="16"/>
      <c r="E156" s="16"/>
      <c r="F156" s="16"/>
      <c r="G156" s="16"/>
      <c r="H156" s="16"/>
      <c r="I156" s="16"/>
      <c r="M156" s="3"/>
      <c r="N156" s="37">
        <v>2003</v>
      </c>
    </row>
    <row r="157" spans="1:14" x14ac:dyDescent="0.25">
      <c r="A157" s="33" t="s">
        <v>102</v>
      </c>
      <c r="B157" s="15"/>
      <c r="C157" s="16">
        <v>63921</v>
      </c>
      <c r="D157" s="16">
        <v>0</v>
      </c>
      <c r="E157" s="16">
        <v>37333</v>
      </c>
      <c r="F157" s="16">
        <v>0</v>
      </c>
      <c r="G157" s="16">
        <v>41301</v>
      </c>
      <c r="H157" s="16">
        <v>67823</v>
      </c>
      <c r="I157" s="16">
        <v>221187</v>
      </c>
      <c r="J157" s="15"/>
      <c r="K157" s="15"/>
      <c r="L157" s="15"/>
      <c r="N157" s="23" t="s">
        <v>115</v>
      </c>
    </row>
    <row r="158" spans="1:14" x14ac:dyDescent="0.25">
      <c r="A158" s="33" t="s">
        <v>103</v>
      </c>
      <c r="B158" s="15"/>
      <c r="C158" s="16">
        <v>54977</v>
      </c>
      <c r="D158" s="16">
        <v>26124</v>
      </c>
      <c r="E158" s="16">
        <v>68937</v>
      </c>
      <c r="F158" s="16">
        <v>0</v>
      </c>
      <c r="G158" s="16">
        <v>51348</v>
      </c>
      <c r="H158" s="16">
        <v>62795</v>
      </c>
      <c r="I158" s="16">
        <v>169839</v>
      </c>
      <c r="J158" s="15"/>
      <c r="K158" s="15"/>
      <c r="L158" s="15"/>
      <c r="N158" s="23" t="s">
        <v>116</v>
      </c>
    </row>
    <row r="159" spans="1:14" x14ac:dyDescent="0.25">
      <c r="A159" s="33" t="s">
        <v>104</v>
      </c>
      <c r="B159" s="15"/>
      <c r="C159" s="16">
        <v>72841</v>
      </c>
      <c r="D159" s="16">
        <v>48819</v>
      </c>
      <c r="E159" s="16">
        <v>59310</v>
      </c>
      <c r="F159" s="16">
        <v>0</v>
      </c>
      <c r="G159" s="16">
        <v>9660</v>
      </c>
      <c r="H159" s="16">
        <v>72160</v>
      </c>
      <c r="I159" s="16">
        <v>160179</v>
      </c>
      <c r="J159" s="15"/>
      <c r="K159" s="15"/>
      <c r="L159" s="15"/>
      <c r="N159" s="23" t="s">
        <v>117</v>
      </c>
    </row>
    <row r="160" spans="1:14" x14ac:dyDescent="0.25">
      <c r="A160" s="33" t="s">
        <v>105</v>
      </c>
      <c r="B160" s="15"/>
      <c r="C160" s="16">
        <v>70563</v>
      </c>
      <c r="D160" s="16">
        <v>60012</v>
      </c>
      <c r="E160" s="16">
        <v>96765</v>
      </c>
      <c r="F160" s="16">
        <v>0</v>
      </c>
      <c r="G160" s="16">
        <v>32600</v>
      </c>
      <c r="H160" s="16">
        <v>66997</v>
      </c>
      <c r="I160" s="16">
        <v>127579</v>
      </c>
      <c r="J160" s="15"/>
      <c r="K160" s="15"/>
      <c r="L160" s="15"/>
      <c r="N160" s="23" t="s">
        <v>118</v>
      </c>
    </row>
    <row r="161" spans="1:14" x14ac:dyDescent="0.25">
      <c r="A161" s="33" t="s">
        <v>106</v>
      </c>
      <c r="B161" s="15"/>
      <c r="C161" s="16">
        <v>76062</v>
      </c>
      <c r="D161" s="16">
        <v>43487</v>
      </c>
      <c r="E161" s="16">
        <v>65718</v>
      </c>
      <c r="F161" s="16">
        <v>0</v>
      </c>
      <c r="G161" s="16">
        <v>5477</v>
      </c>
      <c r="H161" s="16">
        <v>89020</v>
      </c>
      <c r="I161" s="16">
        <v>122102</v>
      </c>
      <c r="J161" s="15"/>
      <c r="K161" s="15"/>
      <c r="L161" s="15"/>
      <c r="N161" s="23" t="s">
        <v>119</v>
      </c>
    </row>
    <row r="162" spans="1:14" x14ac:dyDescent="0.25">
      <c r="A162" s="33" t="s">
        <v>107</v>
      </c>
      <c r="B162" s="15"/>
      <c r="C162" s="16">
        <v>63492</v>
      </c>
      <c r="D162" s="16">
        <v>113154</v>
      </c>
      <c r="E162" s="16">
        <v>30597</v>
      </c>
      <c r="F162" s="16">
        <v>0</v>
      </c>
      <c r="G162" s="16">
        <v>-35633</v>
      </c>
      <c r="H162" s="16">
        <v>91053</v>
      </c>
      <c r="I162" s="16">
        <v>157735</v>
      </c>
      <c r="J162" s="15"/>
      <c r="K162" s="15"/>
      <c r="L162" s="15"/>
      <c r="N162" s="23" t="s">
        <v>120</v>
      </c>
    </row>
    <row r="163" spans="1:14" x14ac:dyDescent="0.25">
      <c r="A163" s="33" t="s">
        <v>108</v>
      </c>
      <c r="B163" s="15"/>
      <c r="C163" s="16">
        <v>64906</v>
      </c>
      <c r="D163" s="16">
        <v>60577</v>
      </c>
      <c r="E163" s="16">
        <v>62885</v>
      </c>
      <c r="F163" s="16">
        <v>0</v>
      </c>
      <c r="G163" s="16">
        <v>18095</v>
      </c>
      <c r="H163" s="16">
        <v>76906</v>
      </c>
      <c r="I163" s="16">
        <v>139640</v>
      </c>
      <c r="J163" s="15"/>
      <c r="K163" s="15"/>
      <c r="L163" s="15"/>
      <c r="N163" s="23" t="s">
        <v>121</v>
      </c>
    </row>
    <row r="164" spans="1:14" x14ac:dyDescent="0.25">
      <c r="A164" s="33" t="s">
        <v>109</v>
      </c>
      <c r="B164" s="15"/>
      <c r="C164" s="16">
        <v>69606</v>
      </c>
      <c r="D164" s="16">
        <v>68640</v>
      </c>
      <c r="E164" s="16">
        <v>44747</v>
      </c>
      <c r="F164" s="16">
        <v>0</v>
      </c>
      <c r="G164" s="16">
        <v>-9725</v>
      </c>
      <c r="H164" s="16">
        <v>87329</v>
      </c>
      <c r="I164" s="16">
        <v>149365</v>
      </c>
      <c r="J164" s="15"/>
      <c r="K164" s="15"/>
      <c r="L164" s="15"/>
      <c r="N164" s="23" t="s">
        <v>122</v>
      </c>
    </row>
    <row r="165" spans="1:14" x14ac:dyDescent="0.25">
      <c r="A165" s="33" t="s">
        <v>110</v>
      </c>
      <c r="B165" s="15"/>
      <c r="C165" s="16">
        <v>40612</v>
      </c>
      <c r="D165" s="16">
        <v>82446</v>
      </c>
      <c r="E165" s="16">
        <v>42294</v>
      </c>
      <c r="F165" s="16">
        <v>0</v>
      </c>
      <c r="G165" s="16">
        <v>1837</v>
      </c>
      <c r="H165" s="16">
        <v>81074</v>
      </c>
      <c r="I165" s="16">
        <v>147528</v>
      </c>
      <c r="J165" s="15"/>
      <c r="K165" s="15"/>
      <c r="L165" s="15"/>
      <c r="N165" s="23" t="s">
        <v>123</v>
      </c>
    </row>
    <row r="166" spans="1:14" x14ac:dyDescent="0.25">
      <c r="A166" s="33" t="s">
        <v>111</v>
      </c>
      <c r="B166" s="15"/>
      <c r="C166" s="16">
        <v>48067</v>
      </c>
      <c r="D166" s="16">
        <v>42094</v>
      </c>
      <c r="E166" s="16">
        <v>24269</v>
      </c>
      <c r="F166" s="16">
        <v>0</v>
      </c>
      <c r="G166" s="16">
        <v>14336</v>
      </c>
      <c r="H166" s="16">
        <v>83004</v>
      </c>
      <c r="I166" s="16">
        <v>133192</v>
      </c>
      <c r="J166" s="15"/>
      <c r="K166" s="15"/>
      <c r="L166" s="15"/>
      <c r="N166" s="23" t="s">
        <v>124</v>
      </c>
    </row>
    <row r="167" spans="1:14" x14ac:dyDescent="0.25">
      <c r="A167" s="33" t="s">
        <v>112</v>
      </c>
      <c r="B167" s="15"/>
      <c r="C167" s="16">
        <v>65814</v>
      </c>
      <c r="D167" s="16">
        <v>52906</v>
      </c>
      <c r="E167" s="16">
        <v>51411</v>
      </c>
      <c r="F167" s="16">
        <v>0</v>
      </c>
      <c r="G167" s="16">
        <v>8540</v>
      </c>
      <c r="H167" s="16">
        <v>75985</v>
      </c>
      <c r="I167" s="16">
        <v>124652</v>
      </c>
      <c r="J167" s="15"/>
      <c r="K167" s="15"/>
      <c r="L167" s="15"/>
      <c r="N167" s="23" t="s">
        <v>125</v>
      </c>
    </row>
    <row r="168" spans="1:14" ht="13" thickBot="1" x14ac:dyDescent="0.3">
      <c r="A168" s="41" t="s">
        <v>113</v>
      </c>
      <c r="C168" s="42">
        <v>73076</v>
      </c>
      <c r="D168" s="42">
        <v>61950</v>
      </c>
      <c r="E168" s="42">
        <v>33390</v>
      </c>
      <c r="F168" s="42">
        <v>0</v>
      </c>
      <c r="G168" s="42">
        <v>-21772</v>
      </c>
      <c r="H168" s="42">
        <v>76990</v>
      </c>
      <c r="I168" s="42">
        <v>146424</v>
      </c>
      <c r="J168" s="2"/>
      <c r="K168" s="2"/>
      <c r="L168" s="42"/>
      <c r="N168" s="43" t="s">
        <v>113</v>
      </c>
    </row>
    <row r="169" spans="1:14" ht="13" x14ac:dyDescent="0.3">
      <c r="A169" s="37">
        <v>2004</v>
      </c>
      <c r="B169" s="15"/>
      <c r="C169" s="16"/>
      <c r="D169" s="16"/>
      <c r="E169" s="16"/>
      <c r="F169" s="16"/>
      <c r="G169" s="16"/>
      <c r="H169" s="16"/>
      <c r="I169" s="16"/>
      <c r="M169" s="3"/>
      <c r="N169" s="37">
        <v>2004</v>
      </c>
    </row>
    <row r="170" spans="1:14" x14ac:dyDescent="0.25">
      <c r="A170" s="33" t="s">
        <v>102</v>
      </c>
      <c r="B170" s="15"/>
      <c r="C170" s="16">
        <v>69426</v>
      </c>
      <c r="D170" s="16">
        <v>117232</v>
      </c>
      <c r="E170" s="16">
        <v>26811</v>
      </c>
      <c r="F170" s="16">
        <v>0</v>
      </c>
      <c r="G170" s="16">
        <v>-82148</v>
      </c>
      <c r="H170" s="16">
        <v>78559</v>
      </c>
      <c r="I170" s="16">
        <v>228572</v>
      </c>
      <c r="J170" s="15"/>
      <c r="K170" s="15"/>
      <c r="L170" s="15"/>
      <c r="N170" s="23" t="s">
        <v>115</v>
      </c>
    </row>
    <row r="171" spans="1:14" x14ac:dyDescent="0.25">
      <c r="A171" s="33" t="s">
        <v>103</v>
      </c>
      <c r="B171" s="15"/>
      <c r="C171" s="16">
        <v>64905</v>
      </c>
      <c r="D171" s="16">
        <v>10938</v>
      </c>
      <c r="E171" s="16">
        <v>53178</v>
      </c>
      <c r="F171" s="16">
        <v>0</v>
      </c>
      <c r="G171" s="16">
        <v>64565</v>
      </c>
      <c r="H171" s="16">
        <v>86453</v>
      </c>
      <c r="I171" s="16">
        <v>164007</v>
      </c>
      <c r="J171" s="15"/>
      <c r="K171" s="15"/>
      <c r="L171" s="15"/>
      <c r="N171" s="23" t="s">
        <v>116</v>
      </c>
    </row>
    <row r="172" spans="1:14" x14ac:dyDescent="0.25">
      <c r="A172" s="33" t="s">
        <v>104</v>
      </c>
      <c r="B172" s="15"/>
      <c r="C172" s="16">
        <v>58336</v>
      </c>
      <c r="D172" s="16">
        <v>38093</v>
      </c>
      <c r="E172" s="16">
        <v>39740</v>
      </c>
      <c r="F172" s="16">
        <v>0</v>
      </c>
      <c r="G172" s="16">
        <v>24376</v>
      </c>
      <c r="H172" s="16">
        <v>81048</v>
      </c>
      <c r="I172" s="16">
        <v>139631</v>
      </c>
      <c r="J172" s="15"/>
      <c r="K172" s="15"/>
      <c r="L172" s="15"/>
      <c r="N172" s="23" t="s">
        <v>117</v>
      </c>
    </row>
    <row r="173" spans="1:14" x14ac:dyDescent="0.25">
      <c r="A173" s="33" t="s">
        <v>105</v>
      </c>
      <c r="B173" s="15"/>
      <c r="C173" s="16">
        <v>50053</v>
      </c>
      <c r="D173" s="16">
        <v>49304</v>
      </c>
      <c r="E173" s="16">
        <v>41755</v>
      </c>
      <c r="F173" s="16">
        <v>0</v>
      </c>
      <c r="G173" s="16">
        <v>24092</v>
      </c>
      <c r="H173" s="16">
        <v>81945</v>
      </c>
      <c r="I173" s="16">
        <v>115539</v>
      </c>
      <c r="J173" s="15"/>
      <c r="K173" s="15"/>
      <c r="L173" s="15"/>
      <c r="N173" s="23" t="s">
        <v>118</v>
      </c>
    </row>
    <row r="174" spans="1:14" x14ac:dyDescent="0.25">
      <c r="A174" s="33" t="s">
        <v>106</v>
      </c>
      <c r="B174" s="15"/>
      <c r="C174" s="16">
        <v>76792</v>
      </c>
      <c r="D174" s="16">
        <v>71316</v>
      </c>
      <c r="E174" s="16">
        <v>31727</v>
      </c>
      <c r="F174" s="16">
        <v>0</v>
      </c>
      <c r="G174" s="16">
        <v>-30103</v>
      </c>
      <c r="H174" s="16">
        <v>86894</v>
      </c>
      <c r="I174" s="16">
        <v>145642</v>
      </c>
      <c r="J174" s="15"/>
      <c r="K174" s="15"/>
      <c r="L174" s="15"/>
      <c r="N174" s="23" t="s">
        <v>119</v>
      </c>
    </row>
    <row r="175" spans="1:14" x14ac:dyDescent="0.25">
      <c r="A175" s="33" t="s">
        <v>107</v>
      </c>
      <c r="B175" s="15"/>
      <c r="C175" s="16">
        <v>64281</v>
      </c>
      <c r="D175" s="16">
        <v>78056</v>
      </c>
      <c r="E175" s="16">
        <v>34598</v>
      </c>
      <c r="F175" s="16">
        <v>0</v>
      </c>
      <c r="G175" s="16">
        <v>-8732</v>
      </c>
      <c r="H175" s="16">
        <v>99572</v>
      </c>
      <c r="I175" s="16">
        <v>154374</v>
      </c>
      <c r="J175" s="15"/>
      <c r="K175" s="15"/>
      <c r="L175" s="15"/>
      <c r="N175" s="23" t="s">
        <v>120</v>
      </c>
    </row>
    <row r="176" spans="1:14" x14ac:dyDescent="0.25">
      <c r="A176" s="33" t="s">
        <v>108</v>
      </c>
      <c r="B176" s="15"/>
      <c r="C176" s="16">
        <v>71870</v>
      </c>
      <c r="D176" s="16">
        <v>65488</v>
      </c>
      <c r="E176" s="16">
        <v>75122</v>
      </c>
      <c r="F176" s="16">
        <v>0</v>
      </c>
      <c r="G176" s="16">
        <v>29141</v>
      </c>
      <c r="H176" s="16">
        <v>92849</v>
      </c>
      <c r="I176" s="16">
        <v>125233</v>
      </c>
      <c r="J176" s="15"/>
      <c r="K176" s="15"/>
      <c r="L176" s="15"/>
      <c r="N176" s="23" t="s">
        <v>121</v>
      </c>
    </row>
    <row r="177" spans="1:14" x14ac:dyDescent="0.25">
      <c r="A177" s="33" t="s">
        <v>109</v>
      </c>
      <c r="B177" s="15"/>
      <c r="C177" s="16">
        <v>65951</v>
      </c>
      <c r="D177" s="16">
        <v>154500</v>
      </c>
      <c r="E177" s="16">
        <v>25416</v>
      </c>
      <c r="F177" s="16">
        <v>0</v>
      </c>
      <c r="G177" s="16">
        <v>-88183</v>
      </c>
      <c r="H177" s="16">
        <v>103094</v>
      </c>
      <c r="I177" s="16">
        <v>213416</v>
      </c>
      <c r="J177" s="15"/>
      <c r="K177" s="15"/>
      <c r="L177" s="15"/>
      <c r="N177" s="23" t="s">
        <v>122</v>
      </c>
    </row>
    <row r="178" spans="1:14" x14ac:dyDescent="0.25">
      <c r="A178" s="33" t="s">
        <v>110</v>
      </c>
      <c r="B178" s="15"/>
      <c r="C178" s="16">
        <v>40594</v>
      </c>
      <c r="D178" s="16">
        <v>79217</v>
      </c>
      <c r="E178" s="16">
        <v>24692</v>
      </c>
      <c r="F178" s="16">
        <v>0</v>
      </c>
      <c r="G178" s="16">
        <v>-3406</v>
      </c>
      <c r="H178" s="16">
        <v>91305</v>
      </c>
      <c r="I178" s="16">
        <v>216822</v>
      </c>
      <c r="J178" s="15"/>
      <c r="K178" s="15"/>
      <c r="L178" s="15"/>
      <c r="N178" s="23" t="s">
        <v>123</v>
      </c>
    </row>
    <row r="179" spans="1:14" x14ac:dyDescent="0.25">
      <c r="A179" s="33" t="s">
        <v>111</v>
      </c>
      <c r="B179" s="15"/>
      <c r="C179" s="16">
        <v>57511</v>
      </c>
      <c r="D179" s="16">
        <v>65430</v>
      </c>
      <c r="E179" s="16">
        <v>42209</v>
      </c>
      <c r="F179" s="16">
        <v>0</v>
      </c>
      <c r="G179" s="16">
        <v>16865</v>
      </c>
      <c r="H179" s="16">
        <v>94666</v>
      </c>
      <c r="I179" s="16">
        <v>199957</v>
      </c>
      <c r="J179" s="15"/>
      <c r="K179" s="15"/>
      <c r="L179" s="15"/>
      <c r="N179" s="23" t="s">
        <v>124</v>
      </c>
    </row>
    <row r="180" spans="1:14" x14ac:dyDescent="0.25">
      <c r="A180" s="33" t="s">
        <v>112</v>
      </c>
      <c r="B180" s="15"/>
      <c r="C180" s="16">
        <v>71305</v>
      </c>
      <c r="D180" s="16">
        <v>79393</v>
      </c>
      <c r="E180" s="16">
        <v>74780</v>
      </c>
      <c r="F180" s="16">
        <v>0</v>
      </c>
      <c r="G180" s="16">
        <v>11770</v>
      </c>
      <c r="H180" s="16">
        <v>89914</v>
      </c>
      <c r="I180" s="16">
        <v>188187</v>
      </c>
      <c r="J180" s="15"/>
      <c r="K180" s="15"/>
      <c r="L180" s="15"/>
      <c r="N180" s="23" t="s">
        <v>125</v>
      </c>
    </row>
    <row r="181" spans="1:14" ht="13" thickBot="1" x14ac:dyDescent="0.3">
      <c r="A181" s="41" t="s">
        <v>113</v>
      </c>
      <c r="C181" s="42">
        <v>67070</v>
      </c>
      <c r="D181" s="42">
        <v>77276</v>
      </c>
      <c r="E181" s="42">
        <v>56012</v>
      </c>
      <c r="F181" s="42">
        <v>0</v>
      </c>
      <c r="G181" s="42">
        <v>-1978</v>
      </c>
      <c r="H181" s="42">
        <v>85561</v>
      </c>
      <c r="I181" s="42">
        <v>190165</v>
      </c>
      <c r="J181" s="2"/>
      <c r="K181" s="2"/>
      <c r="L181" s="42"/>
      <c r="N181" s="43" t="s">
        <v>113</v>
      </c>
    </row>
    <row r="182" spans="1:14" ht="13" x14ac:dyDescent="0.3">
      <c r="A182" s="37">
        <v>2005</v>
      </c>
      <c r="B182" s="15"/>
      <c r="C182" s="16"/>
      <c r="D182" s="16"/>
      <c r="E182" s="16"/>
      <c r="F182" s="16"/>
      <c r="G182" s="16"/>
      <c r="H182" s="16"/>
      <c r="I182" s="16"/>
      <c r="M182" s="3"/>
      <c r="N182" s="37">
        <v>2005</v>
      </c>
    </row>
    <row r="183" spans="1:14" x14ac:dyDescent="0.25">
      <c r="A183" s="33" t="s">
        <v>102</v>
      </c>
      <c r="B183" s="15"/>
      <c r="C183" s="16">
        <v>58048</v>
      </c>
      <c r="D183" s="16">
        <v>99976</v>
      </c>
      <c r="E183" s="16">
        <v>105054</v>
      </c>
      <c r="F183" s="16">
        <v>0</v>
      </c>
      <c r="G183" s="16">
        <v>16466</v>
      </c>
      <c r="H183" s="16">
        <v>82964</v>
      </c>
      <c r="I183" s="16">
        <v>173699</v>
      </c>
      <c r="J183" s="15"/>
      <c r="K183" s="15"/>
      <c r="L183" s="14">
        <v>2887.1471999999999</v>
      </c>
      <c r="N183" s="23" t="s">
        <v>115</v>
      </c>
    </row>
    <row r="184" spans="1:14" x14ac:dyDescent="0.25">
      <c r="A184" s="33" t="s">
        <v>103</v>
      </c>
      <c r="B184" s="15"/>
      <c r="C184" s="16">
        <v>58327</v>
      </c>
      <c r="D184" s="16">
        <v>12490</v>
      </c>
      <c r="E184" s="16">
        <v>39749</v>
      </c>
      <c r="F184" s="16">
        <v>0</v>
      </c>
      <c r="G184" s="16">
        <v>49779</v>
      </c>
      <c r="H184" s="16">
        <v>88582</v>
      </c>
      <c r="I184" s="16">
        <v>123920</v>
      </c>
      <c r="J184" s="15"/>
      <c r="K184" s="15"/>
      <c r="L184" s="14">
        <v>3082.6536000000001</v>
      </c>
      <c r="N184" s="23" t="s">
        <v>116</v>
      </c>
    </row>
    <row r="185" spans="1:14" x14ac:dyDescent="0.25">
      <c r="A185" s="33" t="s">
        <v>104</v>
      </c>
      <c r="B185" s="15"/>
      <c r="C185" s="16">
        <v>64728</v>
      </c>
      <c r="D185" s="16">
        <v>59765</v>
      </c>
      <c r="E185" s="16">
        <v>33639</v>
      </c>
      <c r="F185" s="16">
        <v>0</v>
      </c>
      <c r="G185" s="16">
        <v>1245</v>
      </c>
      <c r="H185" s="16">
        <v>89461</v>
      </c>
      <c r="I185" s="16">
        <v>122675</v>
      </c>
      <c r="J185" s="15"/>
      <c r="K185" s="15"/>
      <c r="L185" s="14">
        <v>3113.2428000000004</v>
      </c>
      <c r="N185" s="23" t="s">
        <v>117</v>
      </c>
    </row>
    <row r="186" spans="1:14" x14ac:dyDescent="0.25">
      <c r="A186" s="33" t="s">
        <v>105</v>
      </c>
      <c r="B186" s="15"/>
      <c r="C186" s="16">
        <v>20510</v>
      </c>
      <c r="D186" s="16">
        <v>109601</v>
      </c>
      <c r="E186" s="16">
        <v>19670</v>
      </c>
      <c r="F186" s="16">
        <v>0</v>
      </c>
      <c r="G186" s="16">
        <v>-18641</v>
      </c>
      <c r="H186" s="16">
        <v>88455</v>
      </c>
      <c r="I186" s="16">
        <v>141316</v>
      </c>
      <c r="J186" s="15"/>
      <c r="K186" s="15"/>
      <c r="L186" s="14">
        <v>3078.2339999999999</v>
      </c>
      <c r="N186" s="23" t="s">
        <v>118</v>
      </c>
    </row>
    <row r="187" spans="1:14" x14ac:dyDescent="0.25">
      <c r="A187" s="33" t="s">
        <v>106</v>
      </c>
      <c r="B187" s="15"/>
      <c r="C187" s="16">
        <v>33332</v>
      </c>
      <c r="D187" s="16">
        <v>115673</v>
      </c>
      <c r="E187" s="16">
        <v>27626</v>
      </c>
      <c r="F187" s="16">
        <v>0</v>
      </c>
      <c r="G187" s="16">
        <v>-32529</v>
      </c>
      <c r="H187" s="16">
        <v>89115</v>
      </c>
      <c r="I187" s="16">
        <v>173845</v>
      </c>
      <c r="J187" s="15"/>
      <c r="K187" s="15"/>
      <c r="L187" s="14">
        <v>3101.2020000000002</v>
      </c>
      <c r="N187" s="23" t="s">
        <v>119</v>
      </c>
    </row>
    <row r="188" spans="1:14" x14ac:dyDescent="0.25">
      <c r="A188" s="33" t="s">
        <v>107</v>
      </c>
      <c r="B188" s="15"/>
      <c r="C188" s="16">
        <v>63960</v>
      </c>
      <c r="D188" s="16">
        <v>239334</v>
      </c>
      <c r="E188" s="16">
        <v>38811</v>
      </c>
      <c r="F188" s="16">
        <v>0</v>
      </c>
      <c r="G188" s="16">
        <v>-158330</v>
      </c>
      <c r="H188" s="16">
        <v>110840</v>
      </c>
      <c r="I188" s="16">
        <v>332175</v>
      </c>
      <c r="J188" s="15"/>
      <c r="K188" s="15"/>
      <c r="L188" s="14">
        <v>3857.232</v>
      </c>
      <c r="N188" s="23" t="s">
        <v>120</v>
      </c>
    </row>
    <row r="189" spans="1:14" x14ac:dyDescent="0.25">
      <c r="A189" s="33" t="s">
        <v>108</v>
      </c>
      <c r="B189" s="15"/>
      <c r="C189" s="16">
        <v>63968</v>
      </c>
      <c r="D189" s="16">
        <v>185869</v>
      </c>
      <c r="E189" s="16">
        <v>57633</v>
      </c>
      <c r="F189" s="16">
        <v>0</v>
      </c>
      <c r="G189" s="16">
        <v>-95701</v>
      </c>
      <c r="H189" s="16">
        <v>106849</v>
      </c>
      <c r="I189" s="16">
        <v>427876</v>
      </c>
      <c r="J189" s="15"/>
      <c r="K189" s="15"/>
      <c r="L189" s="14">
        <v>3718.3452000000007</v>
      </c>
      <c r="N189" s="23" t="s">
        <v>121</v>
      </c>
    </row>
    <row r="190" spans="1:14" x14ac:dyDescent="0.25">
      <c r="A190" s="33" t="s">
        <v>109</v>
      </c>
      <c r="B190" s="15"/>
      <c r="C190" s="16">
        <v>70086</v>
      </c>
      <c r="D190" s="16">
        <v>14629</v>
      </c>
      <c r="E190" s="16">
        <v>29500</v>
      </c>
      <c r="F190" s="16">
        <v>0</v>
      </c>
      <c r="G190" s="16">
        <v>38558</v>
      </c>
      <c r="H190" s="16">
        <v>94763</v>
      </c>
      <c r="I190" s="16">
        <v>389318</v>
      </c>
      <c r="J190" s="15"/>
      <c r="K190" s="15"/>
      <c r="L190" s="14">
        <v>3297.7524000000003</v>
      </c>
      <c r="N190" s="23" t="s">
        <v>122</v>
      </c>
    </row>
    <row r="191" spans="1:14" x14ac:dyDescent="0.25">
      <c r="A191" s="33" t="s">
        <v>110</v>
      </c>
      <c r="B191" s="15"/>
      <c r="C191" s="16">
        <v>66663</v>
      </c>
      <c r="D191" s="16">
        <v>105967</v>
      </c>
      <c r="E191" s="16">
        <v>47229</v>
      </c>
      <c r="F191" s="16">
        <v>0</v>
      </c>
      <c r="G191" s="16">
        <v>-9900</v>
      </c>
      <c r="H191" s="16">
        <v>120883</v>
      </c>
      <c r="I191" s="16">
        <v>399218</v>
      </c>
      <c r="J191" s="15"/>
      <c r="K191" s="15"/>
      <c r="L191" s="14">
        <v>3057.7368000000001</v>
      </c>
      <c r="N191" s="23" t="s">
        <v>123</v>
      </c>
    </row>
    <row r="192" spans="1:14" x14ac:dyDescent="0.25">
      <c r="A192" s="33" t="s">
        <v>111</v>
      </c>
      <c r="B192" s="15"/>
      <c r="C192" s="16">
        <v>58908</v>
      </c>
      <c r="D192" s="16">
        <v>35963</v>
      </c>
      <c r="E192" s="16">
        <v>19925</v>
      </c>
      <c r="F192" s="16">
        <v>0</v>
      </c>
      <c r="G192" s="16">
        <v>29658</v>
      </c>
      <c r="H192" s="16">
        <v>100420</v>
      </c>
      <c r="I192" s="16">
        <v>369560</v>
      </c>
      <c r="J192" s="15"/>
      <c r="K192" s="15"/>
      <c r="L192" s="14">
        <v>3494.616</v>
      </c>
      <c r="N192" s="23" t="s">
        <v>124</v>
      </c>
    </row>
    <row r="193" spans="1:14" x14ac:dyDescent="0.25">
      <c r="A193" s="33" t="s">
        <v>112</v>
      </c>
      <c r="B193" s="15"/>
      <c r="C193" s="16">
        <v>31058</v>
      </c>
      <c r="D193" s="16">
        <v>67600</v>
      </c>
      <c r="E193" s="16">
        <v>37868</v>
      </c>
      <c r="F193" s="16">
        <v>0</v>
      </c>
      <c r="G193" s="16">
        <v>-4595</v>
      </c>
      <c r="H193" s="16">
        <v>88060</v>
      </c>
      <c r="I193" s="16">
        <v>374155</v>
      </c>
      <c r="J193" s="15"/>
      <c r="K193" s="15"/>
      <c r="L193" s="14">
        <v>3064.4879999999998</v>
      </c>
      <c r="N193" s="23" t="s">
        <v>125</v>
      </c>
    </row>
    <row r="194" spans="1:14" ht="13" thickBot="1" x14ac:dyDescent="0.3">
      <c r="A194" s="41" t="s">
        <v>113</v>
      </c>
      <c r="C194" s="42">
        <v>44246</v>
      </c>
      <c r="D194" s="42">
        <v>166303</v>
      </c>
      <c r="E194" s="42">
        <v>16760</v>
      </c>
      <c r="F194" s="42">
        <v>0</v>
      </c>
      <c r="G194" s="42">
        <v>-88485</v>
      </c>
      <c r="H194" s="42">
        <v>87866</v>
      </c>
      <c r="I194" s="42">
        <v>462640</v>
      </c>
      <c r="J194" s="2"/>
      <c r="K194" s="2"/>
      <c r="L194" s="42">
        <v>3057.7368000000001</v>
      </c>
      <c r="N194" s="43" t="s">
        <v>113</v>
      </c>
    </row>
    <row r="195" spans="1:14" ht="13" x14ac:dyDescent="0.3">
      <c r="A195" s="37">
        <v>2006</v>
      </c>
      <c r="B195" s="15"/>
      <c r="C195" s="16"/>
      <c r="D195" s="16"/>
      <c r="E195" s="16"/>
      <c r="F195" s="16"/>
      <c r="G195" s="16"/>
      <c r="H195" s="16"/>
      <c r="I195" s="16"/>
      <c r="M195" s="3"/>
      <c r="N195" s="37">
        <v>2006</v>
      </c>
    </row>
    <row r="196" spans="1:14" x14ac:dyDescent="0.25">
      <c r="A196" s="33" t="s">
        <v>102</v>
      </c>
      <c r="B196" s="15"/>
      <c r="C196" s="16">
        <v>55234</v>
      </c>
      <c r="D196" s="16">
        <v>72477</v>
      </c>
      <c r="E196" s="16">
        <v>30426</v>
      </c>
      <c r="F196" s="16">
        <v>0</v>
      </c>
      <c r="G196" s="16">
        <v>-13029</v>
      </c>
      <c r="H196" s="16">
        <v>82772</v>
      </c>
      <c r="I196" s="16">
        <v>475669</v>
      </c>
      <c r="J196" s="15"/>
      <c r="K196" s="15"/>
      <c r="L196" s="14">
        <v>2880.4656</v>
      </c>
      <c r="N196" s="23" t="s">
        <v>115</v>
      </c>
    </row>
    <row r="197" spans="1:14" x14ac:dyDescent="0.25">
      <c r="A197" s="33" t="s">
        <v>103</v>
      </c>
      <c r="B197" s="15"/>
      <c r="C197" s="16">
        <v>67481</v>
      </c>
      <c r="D197" s="16">
        <v>53026</v>
      </c>
      <c r="E197" s="16">
        <v>37535</v>
      </c>
      <c r="F197" s="16">
        <v>0</v>
      </c>
      <c r="G197" s="16">
        <v>-2626</v>
      </c>
      <c r="H197" s="16">
        <v>79772</v>
      </c>
      <c r="I197" s="16">
        <v>478295</v>
      </c>
      <c r="J197" s="15"/>
      <c r="K197" s="15"/>
      <c r="L197" s="14">
        <v>2776.0655999999999</v>
      </c>
      <c r="N197" s="23" t="s">
        <v>116</v>
      </c>
    </row>
    <row r="198" spans="1:14" x14ac:dyDescent="0.25">
      <c r="A198" s="33" t="s">
        <v>104</v>
      </c>
      <c r="B198" s="15"/>
      <c r="C198" s="16">
        <v>59662</v>
      </c>
      <c r="D198" s="16">
        <v>51659</v>
      </c>
      <c r="E198" s="16">
        <v>69603</v>
      </c>
      <c r="F198" s="16">
        <v>0</v>
      </c>
      <c r="G198" s="16">
        <v>48189</v>
      </c>
      <c r="H198" s="16">
        <v>89630</v>
      </c>
      <c r="I198" s="16">
        <v>430106</v>
      </c>
      <c r="J198" s="15"/>
      <c r="K198" s="15"/>
      <c r="L198" s="14">
        <v>3119.1239999999998</v>
      </c>
      <c r="N198" s="23" t="s">
        <v>117</v>
      </c>
    </row>
    <row r="199" spans="1:14" x14ac:dyDescent="0.25">
      <c r="A199" s="33" t="s">
        <v>105</v>
      </c>
      <c r="B199" s="15"/>
      <c r="C199" s="16">
        <v>73794</v>
      </c>
      <c r="D199" s="16">
        <v>81070</v>
      </c>
      <c r="E199" s="16">
        <v>27853</v>
      </c>
      <c r="F199" s="16">
        <v>0</v>
      </c>
      <c r="G199" s="16">
        <v>-41234</v>
      </c>
      <c r="H199" s="16">
        <v>85601</v>
      </c>
      <c r="I199" s="16">
        <v>471340</v>
      </c>
      <c r="J199" s="15"/>
      <c r="K199" s="15"/>
      <c r="L199" s="14">
        <v>2978.9148000000005</v>
      </c>
      <c r="N199" s="23" t="s">
        <v>118</v>
      </c>
    </row>
    <row r="200" spans="1:14" x14ac:dyDescent="0.25">
      <c r="A200" s="33" t="s">
        <v>106</v>
      </c>
      <c r="B200" s="15"/>
      <c r="C200" s="16">
        <v>72430</v>
      </c>
      <c r="D200" s="16">
        <v>105746</v>
      </c>
      <c r="E200" s="16">
        <v>46857</v>
      </c>
      <c r="F200" s="16">
        <v>0</v>
      </c>
      <c r="G200" s="16">
        <v>-37628</v>
      </c>
      <c r="H200" s="16">
        <v>94614</v>
      </c>
      <c r="I200" s="16">
        <v>508968</v>
      </c>
      <c r="J200" s="15"/>
      <c r="K200" s="15"/>
      <c r="L200" s="14">
        <v>3292.5671999999995</v>
      </c>
      <c r="N200" s="23" t="s">
        <v>119</v>
      </c>
    </row>
    <row r="201" spans="1:14" x14ac:dyDescent="0.25">
      <c r="A201" s="33" t="s">
        <v>107</v>
      </c>
      <c r="B201" s="15"/>
      <c r="C201" s="16">
        <v>43444</v>
      </c>
      <c r="D201" s="16">
        <v>27010</v>
      </c>
      <c r="E201" s="16">
        <v>37413</v>
      </c>
      <c r="F201" s="16">
        <v>0</v>
      </c>
      <c r="G201" s="16">
        <v>77885</v>
      </c>
      <c r="H201" s="16">
        <v>104474</v>
      </c>
      <c r="I201" s="16">
        <v>431083</v>
      </c>
      <c r="J201" s="15"/>
      <c r="K201" s="15"/>
      <c r="L201" s="14">
        <v>3635.6952000000006</v>
      </c>
      <c r="N201" s="23" t="s">
        <v>120</v>
      </c>
    </row>
    <row r="202" spans="1:14" x14ac:dyDescent="0.25">
      <c r="A202" s="33" t="s">
        <v>108</v>
      </c>
      <c r="B202" s="15"/>
      <c r="C202" s="16">
        <v>76541</v>
      </c>
      <c r="D202" s="16">
        <v>61719</v>
      </c>
      <c r="E202" s="16">
        <v>39752</v>
      </c>
      <c r="F202" s="16">
        <v>0</v>
      </c>
      <c r="G202" s="16">
        <v>1203</v>
      </c>
      <c r="H202" s="16">
        <v>104851</v>
      </c>
      <c r="I202" s="16">
        <v>429880</v>
      </c>
      <c r="J202" s="15"/>
      <c r="K202" s="15"/>
      <c r="L202" s="14">
        <v>3648.8148000000001</v>
      </c>
      <c r="N202" s="23" t="s">
        <v>121</v>
      </c>
    </row>
    <row r="203" spans="1:14" x14ac:dyDescent="0.25">
      <c r="A203" s="33" t="s">
        <v>109</v>
      </c>
      <c r="B203" s="15"/>
      <c r="C203" s="16">
        <v>75669</v>
      </c>
      <c r="D203" s="16">
        <v>8704</v>
      </c>
      <c r="E203" s="16">
        <v>41096</v>
      </c>
      <c r="F203" s="16">
        <v>0</v>
      </c>
      <c r="G203" s="16">
        <v>71107</v>
      </c>
      <c r="H203" s="16">
        <v>114764</v>
      </c>
      <c r="I203" s="16">
        <v>358773</v>
      </c>
      <c r="J203" s="15"/>
      <c r="K203" s="15"/>
      <c r="L203" s="14">
        <v>3993.7872000000007</v>
      </c>
      <c r="N203" s="23" t="s">
        <v>122</v>
      </c>
    </row>
    <row r="204" spans="1:14" x14ac:dyDescent="0.25">
      <c r="A204" s="33" t="s">
        <v>110</v>
      </c>
      <c r="B204" s="15"/>
      <c r="C204" s="16">
        <v>68611</v>
      </c>
      <c r="D204" s="16">
        <v>168382</v>
      </c>
      <c r="E204" s="16">
        <v>29888</v>
      </c>
      <c r="F204" s="16">
        <v>0</v>
      </c>
      <c r="G204" s="16">
        <v>-114077</v>
      </c>
      <c r="H204" s="16">
        <v>93230</v>
      </c>
      <c r="I204" s="16">
        <v>472850</v>
      </c>
      <c r="J204" s="15"/>
      <c r="K204" s="15"/>
      <c r="L204" s="14">
        <v>3244.404</v>
      </c>
      <c r="N204" s="23" t="s">
        <v>123</v>
      </c>
    </row>
    <row r="205" spans="1:14" x14ac:dyDescent="0.25">
      <c r="A205" s="33" t="s">
        <v>111</v>
      </c>
      <c r="B205" s="15"/>
      <c r="C205" s="16">
        <v>64650</v>
      </c>
      <c r="D205" s="16">
        <v>50105</v>
      </c>
      <c r="E205" s="16">
        <v>40785</v>
      </c>
      <c r="F205" s="16">
        <v>0</v>
      </c>
      <c r="G205" s="16">
        <v>26562</v>
      </c>
      <c r="H205" s="16">
        <v>100781</v>
      </c>
      <c r="I205" s="16">
        <v>446288</v>
      </c>
      <c r="J205" s="15"/>
      <c r="K205" s="15"/>
      <c r="L205" s="14">
        <v>3507.1788000000001</v>
      </c>
      <c r="N205" s="23" t="s">
        <v>124</v>
      </c>
    </row>
    <row r="206" spans="1:14" x14ac:dyDescent="0.25">
      <c r="A206" s="33" t="s">
        <v>112</v>
      </c>
      <c r="B206" s="15"/>
      <c r="C206" s="16">
        <v>51078</v>
      </c>
      <c r="D206" s="16">
        <v>66836</v>
      </c>
      <c r="E206" s="16">
        <v>58390</v>
      </c>
      <c r="F206" s="16">
        <v>0</v>
      </c>
      <c r="G206" s="16">
        <v>26938</v>
      </c>
      <c r="H206" s="16">
        <v>86015</v>
      </c>
      <c r="I206" s="16">
        <v>419350</v>
      </c>
      <c r="J206" s="15"/>
      <c r="K206" s="15"/>
      <c r="L206" s="14">
        <v>2993.3220000000001</v>
      </c>
      <c r="N206" s="23" t="s">
        <v>125</v>
      </c>
    </row>
    <row r="207" spans="1:14" ht="13" thickBot="1" x14ac:dyDescent="0.3">
      <c r="A207" s="41" t="s">
        <v>113</v>
      </c>
      <c r="C207" s="42">
        <v>51137</v>
      </c>
      <c r="D207" s="42">
        <v>0</v>
      </c>
      <c r="E207" s="42">
        <v>95175</v>
      </c>
      <c r="F207" s="42">
        <v>0</v>
      </c>
      <c r="G207" s="42">
        <v>129037</v>
      </c>
      <c r="H207" s="42">
        <v>86019</v>
      </c>
      <c r="I207" s="42">
        <v>290313</v>
      </c>
      <c r="J207" s="2"/>
      <c r="K207" s="2"/>
      <c r="L207" s="42">
        <v>2993.4611999999997</v>
      </c>
      <c r="N207" s="43" t="s">
        <v>113</v>
      </c>
    </row>
    <row r="208" spans="1:14" ht="13" x14ac:dyDescent="0.3">
      <c r="A208" s="37">
        <v>2007</v>
      </c>
      <c r="B208" s="15"/>
      <c r="C208" s="16"/>
      <c r="D208" s="16"/>
      <c r="E208" s="16"/>
      <c r="F208" s="16"/>
      <c r="G208" s="16"/>
      <c r="H208" s="16"/>
      <c r="I208" s="16"/>
      <c r="M208" s="3"/>
      <c r="N208" s="37">
        <v>2007</v>
      </c>
    </row>
    <row r="209" spans="1:14" x14ac:dyDescent="0.25">
      <c r="A209" s="33" t="s">
        <v>102</v>
      </c>
      <c r="B209" s="15"/>
      <c r="C209" s="16">
        <v>63196</v>
      </c>
      <c r="D209" s="16">
        <v>99720</v>
      </c>
      <c r="E209" s="16">
        <v>189511</v>
      </c>
      <c r="F209" s="16">
        <v>0</v>
      </c>
      <c r="G209" s="16">
        <v>103415</v>
      </c>
      <c r="H209" s="16">
        <v>93059</v>
      </c>
      <c r="I209" s="16">
        <v>186898</v>
      </c>
      <c r="J209" s="15"/>
      <c r="K209" s="15"/>
      <c r="L209" s="14">
        <v>3238.4531999999999</v>
      </c>
      <c r="N209" s="23" t="s">
        <v>115</v>
      </c>
    </row>
    <row r="210" spans="1:14" x14ac:dyDescent="0.25">
      <c r="A210" s="33" t="s">
        <v>103</v>
      </c>
      <c r="B210" s="15"/>
      <c r="C210" s="16">
        <v>63508</v>
      </c>
      <c r="D210" s="16">
        <v>148529</v>
      </c>
      <c r="E210" s="16">
        <v>14723</v>
      </c>
      <c r="F210" s="16">
        <v>0</v>
      </c>
      <c r="G210" s="16">
        <v>-125303</v>
      </c>
      <c r="H210" s="16">
        <v>99347</v>
      </c>
      <c r="I210" s="16">
        <v>312201</v>
      </c>
      <c r="J210" s="15"/>
      <c r="K210" s="15"/>
      <c r="L210" s="14">
        <v>3457.2755999999999</v>
      </c>
      <c r="N210" s="23" t="s">
        <v>116</v>
      </c>
    </row>
    <row r="211" spans="1:14" x14ac:dyDescent="0.25">
      <c r="A211" s="33" t="s">
        <v>104</v>
      </c>
      <c r="B211" s="15"/>
      <c r="C211" s="16">
        <v>69105</v>
      </c>
      <c r="D211" s="16">
        <v>50983</v>
      </c>
      <c r="E211" s="16">
        <v>26343</v>
      </c>
      <c r="F211" s="16">
        <v>0</v>
      </c>
      <c r="G211" s="16">
        <v>-3462</v>
      </c>
      <c r="H211" s="16">
        <v>93555</v>
      </c>
      <c r="I211" s="16">
        <v>315663</v>
      </c>
      <c r="J211" s="15"/>
      <c r="K211" s="15"/>
      <c r="L211" s="14">
        <v>3255.7139999999999</v>
      </c>
      <c r="N211" s="23" t="s">
        <v>117</v>
      </c>
    </row>
    <row r="212" spans="1:14" x14ac:dyDescent="0.25">
      <c r="A212" s="33" t="s">
        <v>105</v>
      </c>
      <c r="B212" s="15"/>
      <c r="C212" s="16">
        <v>46411</v>
      </c>
      <c r="D212" s="16">
        <v>96679</v>
      </c>
      <c r="E212" s="16">
        <v>46974</v>
      </c>
      <c r="F212" s="16">
        <v>0</v>
      </c>
      <c r="G212" s="16">
        <v>-19277</v>
      </c>
      <c r="H212" s="16">
        <v>81699</v>
      </c>
      <c r="I212" s="16">
        <v>334940</v>
      </c>
      <c r="J212" s="15"/>
      <c r="K212" s="15"/>
      <c r="L212" s="14">
        <v>2843.1252000000004</v>
      </c>
      <c r="N212" s="23" t="s">
        <v>118</v>
      </c>
    </row>
    <row r="213" spans="1:14" x14ac:dyDescent="0.25">
      <c r="A213" s="33" t="s">
        <v>106</v>
      </c>
      <c r="B213" s="15"/>
      <c r="C213" s="16">
        <v>40566</v>
      </c>
      <c r="D213" s="16">
        <v>121665</v>
      </c>
      <c r="E213" s="16">
        <v>27347</v>
      </c>
      <c r="F213" s="16">
        <v>0</v>
      </c>
      <c r="G213" s="16">
        <v>-37841</v>
      </c>
      <c r="H213" s="16">
        <v>93523</v>
      </c>
      <c r="I213" s="16">
        <v>372781</v>
      </c>
      <c r="J213" s="15"/>
      <c r="K213" s="15"/>
      <c r="L213" s="14">
        <v>3254.6004000000003</v>
      </c>
      <c r="N213" s="23" t="s">
        <v>119</v>
      </c>
    </row>
    <row r="214" spans="1:14" x14ac:dyDescent="0.25">
      <c r="A214" s="33" t="s">
        <v>107</v>
      </c>
      <c r="B214" s="15"/>
      <c r="C214" s="16">
        <v>70820</v>
      </c>
      <c r="D214" s="16">
        <v>28509</v>
      </c>
      <c r="E214" s="16">
        <v>36017</v>
      </c>
      <c r="F214" s="16">
        <v>0</v>
      </c>
      <c r="G214" s="16">
        <v>41245</v>
      </c>
      <c r="H214" s="16">
        <v>104539</v>
      </c>
      <c r="I214" s="16">
        <v>331536</v>
      </c>
      <c r="J214" s="15"/>
      <c r="K214" s="15"/>
      <c r="L214" s="14">
        <v>3637.9572000000007</v>
      </c>
      <c r="N214" s="23" t="s">
        <v>120</v>
      </c>
    </row>
    <row r="215" spans="1:14" x14ac:dyDescent="0.25">
      <c r="A215" s="33" t="s">
        <v>108</v>
      </c>
      <c r="B215" s="15"/>
      <c r="C215" s="16">
        <v>75263</v>
      </c>
      <c r="D215" s="16">
        <v>67049</v>
      </c>
      <c r="E215" s="16">
        <v>30923</v>
      </c>
      <c r="F215" s="16">
        <v>0</v>
      </c>
      <c r="G215" s="16">
        <v>18857</v>
      </c>
      <c r="H215" s="16">
        <v>117224</v>
      </c>
      <c r="I215" s="16">
        <v>312679</v>
      </c>
      <c r="J215" s="15"/>
      <c r="K215" s="15"/>
      <c r="L215" s="14">
        <v>4079.3952000000008</v>
      </c>
      <c r="N215" s="23" t="s">
        <v>121</v>
      </c>
    </row>
    <row r="216" spans="1:14" x14ac:dyDescent="0.25">
      <c r="A216" s="33" t="s">
        <v>109</v>
      </c>
      <c r="B216" s="15"/>
      <c r="C216" s="16">
        <v>50592</v>
      </c>
      <c r="D216" s="16">
        <v>109085</v>
      </c>
      <c r="E216" s="16">
        <v>37597</v>
      </c>
      <c r="F216" s="16">
        <v>0</v>
      </c>
      <c r="G216" s="16">
        <v>-16825</v>
      </c>
      <c r="H216" s="16">
        <v>106393</v>
      </c>
      <c r="I216" s="16">
        <v>329504</v>
      </c>
      <c r="J216" s="15"/>
      <c r="K216" s="15"/>
      <c r="L216" s="14">
        <v>3702.4764000000005</v>
      </c>
      <c r="N216" s="23" t="s">
        <v>122</v>
      </c>
    </row>
    <row r="217" spans="1:14" x14ac:dyDescent="0.25">
      <c r="A217" s="33" t="s">
        <v>110</v>
      </c>
      <c r="B217" s="15"/>
      <c r="C217" s="16">
        <v>51111</v>
      </c>
      <c r="D217" s="16">
        <v>74364</v>
      </c>
      <c r="E217" s="16">
        <v>24723</v>
      </c>
      <c r="F217" s="16">
        <v>0</v>
      </c>
      <c r="G217" s="16">
        <v>718</v>
      </c>
      <c r="H217" s="16">
        <v>101316</v>
      </c>
      <c r="I217" s="16">
        <v>328786</v>
      </c>
      <c r="J217" s="15"/>
      <c r="K217" s="15"/>
      <c r="L217" s="14">
        <v>3525.7968000000001</v>
      </c>
      <c r="N217" s="23" t="s">
        <v>123</v>
      </c>
    </row>
    <row r="218" spans="1:14" x14ac:dyDescent="0.25">
      <c r="A218" s="33" t="s">
        <v>111</v>
      </c>
      <c r="B218" s="15"/>
      <c r="C218" s="16">
        <v>64211</v>
      </c>
      <c r="D218" s="16">
        <v>79476</v>
      </c>
      <c r="E218" s="16">
        <v>55117</v>
      </c>
      <c r="F218" s="16">
        <v>0</v>
      </c>
      <c r="G218" s="16">
        <v>12536</v>
      </c>
      <c r="H218" s="16">
        <v>105902</v>
      </c>
      <c r="I218" s="16">
        <v>316250</v>
      </c>
      <c r="J218" s="15"/>
      <c r="K218" s="15"/>
      <c r="L218" s="14">
        <v>3685.3896</v>
      </c>
      <c r="N218" s="23" t="s">
        <v>124</v>
      </c>
    </row>
    <row r="219" spans="1:14" x14ac:dyDescent="0.25">
      <c r="A219" s="33" t="s">
        <v>112</v>
      </c>
      <c r="B219" s="15"/>
      <c r="C219" s="16">
        <v>33838</v>
      </c>
      <c r="D219" s="16">
        <v>17281</v>
      </c>
      <c r="E219" s="16">
        <v>64354</v>
      </c>
      <c r="F219" s="16">
        <v>0</v>
      </c>
      <c r="G219" s="16">
        <v>107884</v>
      </c>
      <c r="H219" s="16">
        <v>89388</v>
      </c>
      <c r="I219" s="16">
        <v>208366</v>
      </c>
      <c r="J219" s="15"/>
      <c r="K219" s="15"/>
      <c r="L219" s="14">
        <v>3110.7024000000006</v>
      </c>
      <c r="N219" s="23" t="s">
        <v>125</v>
      </c>
    </row>
    <row r="220" spans="1:14" ht="13" thickBot="1" x14ac:dyDescent="0.3">
      <c r="A220" s="41" t="s">
        <v>113</v>
      </c>
      <c r="C220" s="42">
        <v>49093</v>
      </c>
      <c r="D220" s="42">
        <v>29451</v>
      </c>
      <c r="E220" s="42">
        <v>83470</v>
      </c>
      <c r="F220" s="42">
        <v>0</v>
      </c>
      <c r="G220" s="42">
        <v>73135</v>
      </c>
      <c r="H220" s="42">
        <v>84693</v>
      </c>
      <c r="I220" s="42">
        <v>135231</v>
      </c>
      <c r="J220" s="2"/>
      <c r="K220" s="2"/>
      <c r="L220" s="42">
        <v>2947.3164000000002</v>
      </c>
      <c r="N220" s="43" t="s">
        <v>113</v>
      </c>
    </row>
    <row r="221" spans="1:14" ht="13" x14ac:dyDescent="0.3">
      <c r="A221" s="37">
        <v>2008</v>
      </c>
      <c r="B221" s="15"/>
      <c r="C221" s="16"/>
      <c r="D221" s="16"/>
      <c r="E221" s="16"/>
      <c r="F221" s="16"/>
      <c r="G221" s="16"/>
      <c r="H221" s="16"/>
      <c r="I221" s="16"/>
      <c r="M221" s="3"/>
      <c r="N221" s="37">
        <v>2008</v>
      </c>
    </row>
    <row r="222" spans="1:14" x14ac:dyDescent="0.25">
      <c r="A222" s="33" t="s">
        <v>102</v>
      </c>
      <c r="B222" s="15"/>
      <c r="C222" s="16">
        <v>48619</v>
      </c>
      <c r="D222" s="16">
        <v>191668</v>
      </c>
      <c r="E222" s="16">
        <v>21049</v>
      </c>
      <c r="F222" s="16">
        <v>0</v>
      </c>
      <c r="G222" s="16">
        <v>-144651</v>
      </c>
      <c r="H222" s="16">
        <v>81420</v>
      </c>
      <c r="I222" s="16">
        <v>279882</v>
      </c>
      <c r="J222" s="15"/>
      <c r="K222" s="15"/>
      <c r="L222" s="14">
        <v>2833.4160000000002</v>
      </c>
      <c r="N222" s="23" t="s">
        <v>115</v>
      </c>
    </row>
    <row r="223" spans="1:14" x14ac:dyDescent="0.25">
      <c r="A223" s="33" t="s">
        <v>103</v>
      </c>
      <c r="B223" s="15"/>
      <c r="C223" s="16">
        <v>53898</v>
      </c>
      <c r="D223" s="16">
        <v>95018</v>
      </c>
      <c r="E223" s="16">
        <v>56229</v>
      </c>
      <c r="F223" s="16">
        <v>0</v>
      </c>
      <c r="G223" s="16">
        <v>17813</v>
      </c>
      <c r="H223" s="16">
        <v>104899</v>
      </c>
      <c r="I223" s="16">
        <v>262069</v>
      </c>
      <c r="J223" s="15"/>
      <c r="K223" s="15"/>
      <c r="L223" s="14">
        <v>3650.4852000000005</v>
      </c>
      <c r="N223" s="23" t="s">
        <v>116</v>
      </c>
    </row>
    <row r="224" spans="1:14" x14ac:dyDescent="0.25">
      <c r="A224" s="33" t="s">
        <v>104</v>
      </c>
      <c r="B224" s="15"/>
      <c r="C224" s="16">
        <v>51284</v>
      </c>
      <c r="D224" s="16">
        <v>72283</v>
      </c>
      <c r="E224" s="16">
        <v>34872</v>
      </c>
      <c r="F224" s="16">
        <v>0</v>
      </c>
      <c r="G224" s="16">
        <v>15689</v>
      </c>
      <c r="H224" s="16">
        <v>108300</v>
      </c>
      <c r="I224" s="16">
        <v>246380</v>
      </c>
      <c r="J224" s="15"/>
      <c r="K224" s="15"/>
      <c r="L224" s="14">
        <v>3768.84</v>
      </c>
      <c r="N224" s="23" t="s">
        <v>117</v>
      </c>
    </row>
    <row r="225" spans="1:15" x14ac:dyDescent="0.25">
      <c r="A225" s="33" t="s">
        <v>105</v>
      </c>
      <c r="B225" s="15"/>
      <c r="C225" s="16">
        <v>30705</v>
      </c>
      <c r="D225" s="16">
        <v>79566</v>
      </c>
      <c r="E225" s="16">
        <v>45042</v>
      </c>
      <c r="F225" s="16">
        <v>0</v>
      </c>
      <c r="G225" s="16">
        <v>16268</v>
      </c>
      <c r="H225" s="16">
        <v>87931</v>
      </c>
      <c r="I225" s="16">
        <v>230112</v>
      </c>
      <c r="J225" s="15"/>
      <c r="K225" s="15"/>
      <c r="L225" s="14">
        <v>3059.9988000000003</v>
      </c>
      <c r="N225" s="23" t="s">
        <v>118</v>
      </c>
    </row>
    <row r="226" spans="1:15" x14ac:dyDescent="0.25">
      <c r="A226" s="33" t="s">
        <v>106</v>
      </c>
      <c r="B226" s="15"/>
      <c r="C226" s="16">
        <v>69520</v>
      </c>
      <c r="D226" s="16">
        <v>25149</v>
      </c>
      <c r="E226" s="16">
        <v>32953</v>
      </c>
      <c r="F226" s="16">
        <v>0</v>
      </c>
      <c r="G226" s="16">
        <v>17149</v>
      </c>
      <c r="H226" s="16">
        <v>91205</v>
      </c>
      <c r="I226" s="16">
        <v>212963</v>
      </c>
      <c r="J226" s="15"/>
      <c r="K226" s="15"/>
      <c r="L226" s="14">
        <v>3173.9340000000002</v>
      </c>
      <c r="N226" s="23" t="s">
        <v>119</v>
      </c>
    </row>
    <row r="227" spans="1:15" x14ac:dyDescent="0.25">
      <c r="A227" s="33" t="s">
        <v>107</v>
      </c>
      <c r="B227" s="15"/>
      <c r="C227" s="16">
        <v>73494</v>
      </c>
      <c r="D227" s="16">
        <v>94122</v>
      </c>
      <c r="E227" s="16">
        <v>42768</v>
      </c>
      <c r="F227" s="16">
        <v>0</v>
      </c>
      <c r="G227" s="16">
        <v>-30770</v>
      </c>
      <c r="H227" s="16">
        <v>99165</v>
      </c>
      <c r="I227" s="16">
        <v>243733</v>
      </c>
      <c r="J227" s="15"/>
      <c r="K227" s="15"/>
      <c r="L227" s="14">
        <v>3450.942</v>
      </c>
      <c r="N227" s="23" t="s">
        <v>120</v>
      </c>
    </row>
    <row r="228" spans="1:15" x14ac:dyDescent="0.25">
      <c r="A228" s="33" t="s">
        <v>108</v>
      </c>
      <c r="B228" s="15"/>
      <c r="C228" s="16">
        <v>73604</v>
      </c>
      <c r="D228" s="16">
        <v>132729</v>
      </c>
      <c r="E228" s="16">
        <v>38973</v>
      </c>
      <c r="F228" s="16">
        <v>0</v>
      </c>
      <c r="G228" s="16">
        <v>-76923</v>
      </c>
      <c r="H228" s="16">
        <v>101809</v>
      </c>
      <c r="I228" s="16">
        <v>320656</v>
      </c>
      <c r="J228" s="15"/>
      <c r="K228" s="15"/>
      <c r="L228" s="14">
        <v>3542.9532000000008</v>
      </c>
      <c r="N228" s="23" t="s">
        <v>121</v>
      </c>
    </row>
    <row r="229" spans="1:15" x14ac:dyDescent="0.25">
      <c r="A229" s="33" t="s">
        <v>109</v>
      </c>
      <c r="B229" s="15"/>
      <c r="C229" s="16">
        <v>62650</v>
      </c>
      <c r="D229" s="16">
        <v>99653</v>
      </c>
      <c r="E229" s="16">
        <v>47059</v>
      </c>
      <c r="F229" s="16">
        <v>0</v>
      </c>
      <c r="G229" s="16">
        <v>-15561</v>
      </c>
      <c r="H229" s="16">
        <v>99606</v>
      </c>
      <c r="I229" s="16">
        <v>336217</v>
      </c>
      <c r="J229" s="15"/>
      <c r="K229" s="15"/>
      <c r="L229" s="14">
        <v>3466.2888000000003</v>
      </c>
      <c r="N229" s="23" t="s">
        <v>122</v>
      </c>
    </row>
    <row r="230" spans="1:15" x14ac:dyDescent="0.25">
      <c r="A230" s="33" t="s">
        <v>110</v>
      </c>
      <c r="B230" s="15"/>
      <c r="C230" s="16">
        <v>59893</v>
      </c>
      <c r="D230" s="16">
        <v>56260</v>
      </c>
      <c r="E230" s="16">
        <v>47362</v>
      </c>
      <c r="F230" s="16">
        <v>0</v>
      </c>
      <c r="G230" s="16">
        <v>17820</v>
      </c>
      <c r="H230" s="16">
        <v>93229</v>
      </c>
      <c r="I230" s="16">
        <v>318397</v>
      </c>
      <c r="J230" s="15"/>
      <c r="K230" s="15"/>
      <c r="L230" s="14">
        <v>3244.3691999999996</v>
      </c>
      <c r="N230" s="23" t="s">
        <v>123</v>
      </c>
    </row>
    <row r="231" spans="1:15" x14ac:dyDescent="0.25">
      <c r="A231" s="33" t="s">
        <v>111</v>
      </c>
      <c r="B231" s="15"/>
      <c r="C231" s="16">
        <v>50160</v>
      </c>
      <c r="D231" s="16">
        <v>267496</v>
      </c>
      <c r="E231" s="16">
        <v>44648</v>
      </c>
      <c r="F231" s="16">
        <v>0</v>
      </c>
      <c r="G231" s="16">
        <v>-172689</v>
      </c>
      <c r="H231" s="16">
        <v>110742</v>
      </c>
      <c r="I231" s="16">
        <v>491086</v>
      </c>
      <c r="J231" s="15"/>
      <c r="K231" s="15"/>
      <c r="L231" s="14">
        <v>3853.8216000000002</v>
      </c>
      <c r="N231" s="23" t="s">
        <v>124</v>
      </c>
    </row>
    <row r="232" spans="1:15" x14ac:dyDescent="0.25">
      <c r="A232" s="33" t="s">
        <v>112</v>
      </c>
      <c r="B232" s="15"/>
      <c r="C232" s="16">
        <v>32203</v>
      </c>
      <c r="D232" s="16">
        <v>15319</v>
      </c>
      <c r="E232" s="16">
        <v>28112</v>
      </c>
      <c r="F232" s="16">
        <v>0</v>
      </c>
      <c r="G232" s="16">
        <v>64721</v>
      </c>
      <c r="H232" s="16">
        <v>92749</v>
      </c>
      <c r="I232" s="16">
        <v>426365</v>
      </c>
      <c r="J232" s="15"/>
      <c r="K232" s="15"/>
      <c r="L232" s="14">
        <v>3227.6651999999999</v>
      </c>
      <c r="N232" s="23" t="s">
        <v>125</v>
      </c>
    </row>
    <row r="233" spans="1:15" ht="13" thickBot="1" x14ac:dyDescent="0.3">
      <c r="A233" s="41" t="s">
        <v>113</v>
      </c>
      <c r="C233" s="42">
        <v>18633</v>
      </c>
      <c r="D233" s="42">
        <v>165152</v>
      </c>
      <c r="E233" s="42">
        <v>6969</v>
      </c>
      <c r="F233" s="42">
        <v>0</v>
      </c>
      <c r="G233" s="42">
        <v>-112105</v>
      </c>
      <c r="H233" s="42">
        <v>71278</v>
      </c>
      <c r="I233" s="42">
        <v>538470</v>
      </c>
      <c r="J233" s="2"/>
      <c r="K233" s="2"/>
      <c r="L233" s="42">
        <v>2480.4744000000001</v>
      </c>
      <c r="N233" s="43" t="s">
        <v>113</v>
      </c>
    </row>
    <row r="234" spans="1:15" ht="13" x14ac:dyDescent="0.3">
      <c r="A234" s="37">
        <v>2009</v>
      </c>
      <c r="B234" s="15"/>
      <c r="C234" s="16"/>
      <c r="D234" s="16"/>
      <c r="E234" s="16"/>
      <c r="F234" s="16"/>
      <c r="G234" s="16"/>
      <c r="H234" s="16"/>
      <c r="I234" s="16"/>
      <c r="M234" s="3"/>
      <c r="N234" s="37">
        <v>2009</v>
      </c>
    </row>
    <row r="235" spans="1:15" x14ac:dyDescent="0.25">
      <c r="A235" s="33" t="s">
        <v>102</v>
      </c>
      <c r="B235" s="16"/>
      <c r="C235" s="16">
        <v>50942</v>
      </c>
      <c r="D235" s="16">
        <v>199277</v>
      </c>
      <c r="E235" s="16">
        <v>26132</v>
      </c>
      <c r="F235" s="16">
        <v>0</v>
      </c>
      <c r="G235" s="16">
        <v>-141163</v>
      </c>
      <c r="H235" s="16">
        <v>83355</v>
      </c>
      <c r="I235" s="16">
        <v>679633</v>
      </c>
      <c r="J235" s="15"/>
      <c r="K235" s="15"/>
      <c r="L235" s="14">
        <v>2900.7539999999999</v>
      </c>
      <c r="N235" s="23" t="s">
        <v>115</v>
      </c>
      <c r="O235" s="10"/>
    </row>
    <row r="236" spans="1:15" x14ac:dyDescent="0.25">
      <c r="A236" s="33" t="s">
        <v>103</v>
      </c>
      <c r="B236" s="15"/>
      <c r="C236" s="16">
        <v>40077</v>
      </c>
      <c r="D236" s="16">
        <v>95206</v>
      </c>
      <c r="E236" s="16">
        <v>19116</v>
      </c>
      <c r="F236" s="16">
        <v>0</v>
      </c>
      <c r="G236" s="16">
        <v>-44389</v>
      </c>
      <c r="H236" s="16">
        <v>70092</v>
      </c>
      <c r="I236" s="16">
        <v>724022</v>
      </c>
      <c r="J236" s="15"/>
      <c r="K236" s="15"/>
      <c r="L236" s="14">
        <v>2439.2015999999999</v>
      </c>
      <c r="N236" s="23" t="s">
        <v>116</v>
      </c>
      <c r="O236" s="10"/>
    </row>
    <row r="237" spans="1:15" x14ac:dyDescent="0.25">
      <c r="A237" s="33" t="s">
        <v>104</v>
      </c>
      <c r="B237" s="15"/>
      <c r="C237" s="16">
        <v>47814</v>
      </c>
      <c r="D237" s="16">
        <v>100728</v>
      </c>
      <c r="E237" s="16">
        <v>22104</v>
      </c>
      <c r="F237" s="16">
        <v>0</v>
      </c>
      <c r="G237" s="16">
        <v>-52316</v>
      </c>
      <c r="H237" s="16">
        <v>86715</v>
      </c>
      <c r="I237" s="16">
        <v>776338</v>
      </c>
      <c r="J237" s="15"/>
      <c r="K237" s="15"/>
      <c r="L237" s="14">
        <v>3017.6819999999998</v>
      </c>
      <c r="N237" s="23" t="s">
        <v>117</v>
      </c>
      <c r="O237" s="10"/>
    </row>
    <row r="238" spans="1:15" x14ac:dyDescent="0.25">
      <c r="A238" s="33" t="s">
        <v>105</v>
      </c>
      <c r="B238" s="15"/>
      <c r="C238" s="16">
        <v>35507</v>
      </c>
      <c r="D238" s="16">
        <v>104613</v>
      </c>
      <c r="E238" s="16">
        <v>20556</v>
      </c>
      <c r="F238" s="16">
        <v>0</v>
      </c>
      <c r="G238" s="16">
        <v>-41049</v>
      </c>
      <c r="H238" s="16">
        <v>86589</v>
      </c>
      <c r="I238" s="16">
        <v>817387</v>
      </c>
      <c r="J238" s="15"/>
      <c r="K238" s="15"/>
      <c r="L238" s="14">
        <v>3013.2971999999995</v>
      </c>
      <c r="N238" s="23" t="s">
        <v>118</v>
      </c>
      <c r="O238" s="10"/>
    </row>
    <row r="239" spans="1:15" x14ac:dyDescent="0.25">
      <c r="A239" s="33" t="s">
        <v>106</v>
      </c>
      <c r="B239" s="15"/>
      <c r="C239" s="16">
        <v>39403</v>
      </c>
      <c r="D239" s="16">
        <v>22659</v>
      </c>
      <c r="E239" s="16">
        <v>11967</v>
      </c>
      <c r="F239" s="16">
        <v>0</v>
      </c>
      <c r="G239" s="16">
        <v>50752</v>
      </c>
      <c r="H239" s="16">
        <v>84074</v>
      </c>
      <c r="I239" s="16">
        <v>766635</v>
      </c>
      <c r="J239" s="15"/>
      <c r="K239" s="15"/>
      <c r="L239" s="14">
        <v>2925.7751999999996</v>
      </c>
      <c r="N239" s="23" t="s">
        <v>119</v>
      </c>
      <c r="O239" s="10"/>
    </row>
    <row r="240" spans="1:15" x14ac:dyDescent="0.25">
      <c r="A240" s="33" t="s">
        <v>107</v>
      </c>
      <c r="B240" s="15"/>
      <c r="C240" s="16">
        <v>41115</v>
      </c>
      <c r="D240" s="16">
        <v>86902</v>
      </c>
      <c r="E240" s="16">
        <v>38452</v>
      </c>
      <c r="F240" s="16">
        <v>0</v>
      </c>
      <c r="G240" s="16">
        <v>-144</v>
      </c>
      <c r="H240" s="16">
        <v>90694</v>
      </c>
      <c r="I240" s="16">
        <v>766779</v>
      </c>
      <c r="J240" s="15"/>
      <c r="K240" s="15"/>
      <c r="L240" s="14">
        <v>3156.1511999999998</v>
      </c>
      <c r="N240" s="23" t="s">
        <v>120</v>
      </c>
      <c r="O240" s="10"/>
    </row>
    <row r="241" spans="1:15" x14ac:dyDescent="0.25">
      <c r="A241" s="33" t="s">
        <v>108</v>
      </c>
      <c r="B241" s="15"/>
      <c r="C241" s="16">
        <v>45382</v>
      </c>
      <c r="D241" s="16">
        <v>94969</v>
      </c>
      <c r="E241" s="16">
        <v>17115</v>
      </c>
      <c r="F241" s="16">
        <v>0</v>
      </c>
      <c r="G241" s="16">
        <v>-30472</v>
      </c>
      <c r="H241" s="16">
        <v>92554</v>
      </c>
      <c r="I241" s="16">
        <v>797251</v>
      </c>
      <c r="J241" s="15"/>
      <c r="K241" s="15"/>
      <c r="L241" s="14">
        <v>3220.8791999999999</v>
      </c>
      <c r="N241" s="23" t="s">
        <v>121</v>
      </c>
      <c r="O241" s="10"/>
    </row>
    <row r="242" spans="1:15" x14ac:dyDescent="0.25">
      <c r="A242" s="33" t="s">
        <v>109</v>
      </c>
      <c r="B242" s="15"/>
      <c r="C242" s="16">
        <v>19714</v>
      </c>
      <c r="D242" s="16">
        <v>54425</v>
      </c>
      <c r="E242" s="16">
        <v>14551</v>
      </c>
      <c r="F242" s="16">
        <v>0</v>
      </c>
      <c r="G242" s="16">
        <v>21101</v>
      </c>
      <c r="H242" s="16">
        <v>88240</v>
      </c>
      <c r="I242" s="16">
        <v>776150</v>
      </c>
      <c r="J242" s="15"/>
      <c r="K242" s="15"/>
      <c r="L242" s="14">
        <v>3070.752</v>
      </c>
      <c r="N242" s="23" t="s">
        <v>122</v>
      </c>
      <c r="O242" s="10"/>
    </row>
    <row r="243" spans="1:15" x14ac:dyDescent="0.25">
      <c r="A243" s="33" t="s">
        <v>110</v>
      </c>
      <c r="B243" s="15"/>
      <c r="C243" s="16">
        <v>61009</v>
      </c>
      <c r="D243" s="16">
        <v>45421</v>
      </c>
      <c r="E243" s="16">
        <v>36640</v>
      </c>
      <c r="F243" s="16">
        <v>0</v>
      </c>
      <c r="G243" s="16">
        <v>29506</v>
      </c>
      <c r="H243" s="16">
        <v>82820</v>
      </c>
      <c r="I243" s="16">
        <v>746644</v>
      </c>
      <c r="J243" s="15"/>
      <c r="K243" s="15"/>
      <c r="L243" s="14">
        <v>2882.136</v>
      </c>
      <c r="N243" s="23" t="s">
        <v>123</v>
      </c>
      <c r="O243" s="10"/>
    </row>
    <row r="244" spans="1:15" x14ac:dyDescent="0.25">
      <c r="A244" s="33" t="s">
        <v>111</v>
      </c>
      <c r="B244" s="15"/>
      <c r="C244" s="16">
        <v>38628</v>
      </c>
      <c r="D244" s="16">
        <v>51509</v>
      </c>
      <c r="E244" s="16">
        <v>27073</v>
      </c>
      <c r="F244" s="16">
        <v>0</v>
      </c>
      <c r="G244" s="16">
        <v>27394</v>
      </c>
      <c r="H244" s="16">
        <v>88088</v>
      </c>
      <c r="I244" s="16">
        <v>719250</v>
      </c>
      <c r="J244" s="15"/>
      <c r="K244" s="15"/>
      <c r="L244" s="14">
        <v>3065.4624000000003</v>
      </c>
      <c r="N244" s="23" t="s">
        <v>124</v>
      </c>
      <c r="O244" s="10"/>
    </row>
    <row r="245" spans="1:15" x14ac:dyDescent="0.25">
      <c r="A245" s="33" t="s">
        <v>112</v>
      </c>
      <c r="B245" s="15"/>
      <c r="C245" s="16">
        <v>34934</v>
      </c>
      <c r="D245" s="16">
        <v>130262</v>
      </c>
      <c r="E245" s="16">
        <v>87989</v>
      </c>
      <c r="F245" s="16">
        <v>0</v>
      </c>
      <c r="G245" s="16">
        <v>9368</v>
      </c>
      <c r="H245" s="16">
        <v>75593</v>
      </c>
      <c r="I245" s="16">
        <v>709882</v>
      </c>
      <c r="J245" s="15"/>
      <c r="K245" s="15"/>
      <c r="L245" s="14">
        <v>2630.6363999999999</v>
      </c>
      <c r="N245" s="23" t="s">
        <v>125</v>
      </c>
      <c r="O245" s="10"/>
    </row>
    <row r="246" spans="1:15" ht="13" thickBot="1" x14ac:dyDescent="0.3">
      <c r="A246" s="41" t="s">
        <v>113</v>
      </c>
      <c r="C246" s="42">
        <v>56286</v>
      </c>
      <c r="D246" s="42">
        <v>51670</v>
      </c>
      <c r="E246" s="42">
        <v>119836</v>
      </c>
      <c r="F246" s="42">
        <v>0</v>
      </c>
      <c r="G246" s="42">
        <v>92382</v>
      </c>
      <c r="H246" s="42">
        <v>85468</v>
      </c>
      <c r="I246" s="42">
        <v>617500</v>
      </c>
      <c r="J246" s="2"/>
      <c r="K246" s="2"/>
      <c r="L246" s="42">
        <v>2974.2864000000004</v>
      </c>
      <c r="N246" s="43" t="s">
        <v>113</v>
      </c>
    </row>
    <row r="247" spans="1:15" ht="13" x14ac:dyDescent="0.3">
      <c r="A247" s="37">
        <v>2010</v>
      </c>
      <c r="B247" s="15"/>
      <c r="C247" s="16"/>
      <c r="D247" s="16"/>
      <c r="E247" s="16"/>
      <c r="F247" s="16"/>
      <c r="G247" s="16"/>
      <c r="H247" s="16"/>
      <c r="I247" s="16"/>
      <c r="M247" s="3"/>
      <c r="N247" s="37">
        <v>2010</v>
      </c>
    </row>
    <row r="248" spans="1:15" x14ac:dyDescent="0.25">
      <c r="A248" s="33" t="s">
        <v>102</v>
      </c>
      <c r="B248" s="15"/>
      <c r="C248" s="16">
        <v>47583</v>
      </c>
      <c r="D248" s="16">
        <v>143958</v>
      </c>
      <c r="E248" s="16">
        <v>38848</v>
      </c>
      <c r="F248" s="16">
        <v>0</v>
      </c>
      <c r="G248" s="16">
        <v>-74767</v>
      </c>
      <c r="H248" s="16">
        <v>76445</v>
      </c>
      <c r="I248" s="16">
        <v>692267</v>
      </c>
      <c r="J248" s="15"/>
      <c r="K248" s="15"/>
      <c r="L248" s="14">
        <v>2660.2860000000001</v>
      </c>
      <c r="N248" s="23" t="s">
        <v>115</v>
      </c>
      <c r="O248" s="10"/>
    </row>
    <row r="249" spans="1:15" x14ac:dyDescent="0.25">
      <c r="A249" s="33" t="s">
        <v>103</v>
      </c>
      <c r="B249" s="15"/>
      <c r="C249" s="16">
        <v>20520</v>
      </c>
      <c r="D249" s="16">
        <v>42079</v>
      </c>
      <c r="E249" s="16">
        <v>24928</v>
      </c>
      <c r="F249" s="16">
        <v>0</v>
      </c>
      <c r="G249" s="16">
        <v>28668</v>
      </c>
      <c r="H249" s="16">
        <v>71556</v>
      </c>
      <c r="I249" s="16">
        <v>663599</v>
      </c>
      <c r="J249" s="15"/>
      <c r="K249" s="15"/>
      <c r="L249" s="14">
        <v>2490.1488000000004</v>
      </c>
      <c r="N249" s="23" t="s">
        <v>116</v>
      </c>
      <c r="O249" s="10"/>
    </row>
    <row r="250" spans="1:15" x14ac:dyDescent="0.25">
      <c r="A250" s="33" t="s">
        <v>104</v>
      </c>
      <c r="B250" s="15"/>
      <c r="C250" s="16">
        <v>46932</v>
      </c>
      <c r="D250" s="16">
        <v>62126</v>
      </c>
      <c r="E250" s="16">
        <v>23768</v>
      </c>
      <c r="F250" s="16">
        <v>0</v>
      </c>
      <c r="G250" s="16">
        <v>-7846</v>
      </c>
      <c r="H250" s="16">
        <v>80646</v>
      </c>
      <c r="I250" s="16">
        <v>671445</v>
      </c>
      <c r="J250" s="15"/>
      <c r="K250" s="15"/>
      <c r="L250" s="14">
        <v>2806.4808000000003</v>
      </c>
      <c r="N250" s="23" t="s">
        <v>117</v>
      </c>
      <c r="O250" s="10"/>
    </row>
    <row r="251" spans="1:15" x14ac:dyDescent="0.25">
      <c r="A251" s="33" t="s">
        <v>105</v>
      </c>
      <c r="B251" s="15"/>
      <c r="C251" s="16">
        <v>58665</v>
      </c>
      <c r="D251" s="16">
        <v>79365</v>
      </c>
      <c r="E251" s="16">
        <v>35663</v>
      </c>
      <c r="F251" s="16">
        <v>0</v>
      </c>
      <c r="G251" s="16">
        <v>-29739</v>
      </c>
      <c r="H251" s="16">
        <v>65644</v>
      </c>
      <c r="I251" s="16">
        <v>701184</v>
      </c>
      <c r="J251" s="15"/>
      <c r="K251" s="15"/>
      <c r="L251" s="14">
        <v>2284.4112</v>
      </c>
      <c r="N251" s="23" t="s">
        <v>118</v>
      </c>
      <c r="O251" s="10"/>
    </row>
    <row r="252" spans="1:15" x14ac:dyDescent="0.25">
      <c r="A252" s="33" t="s">
        <v>106</v>
      </c>
      <c r="B252" s="15"/>
      <c r="C252" s="16">
        <v>28538</v>
      </c>
      <c r="D252" s="16">
        <v>66581</v>
      </c>
      <c r="E252" s="16">
        <v>33502</v>
      </c>
      <c r="F252" s="16">
        <v>0</v>
      </c>
      <c r="G252" s="16">
        <v>23676</v>
      </c>
      <c r="H252" s="16">
        <v>88525</v>
      </c>
      <c r="I252" s="16">
        <v>677508</v>
      </c>
      <c r="J252" s="15"/>
      <c r="K252" s="15"/>
      <c r="L252" s="14">
        <v>3080.67</v>
      </c>
      <c r="N252" s="23" t="s">
        <v>119</v>
      </c>
      <c r="O252" s="10"/>
    </row>
    <row r="253" spans="1:15" x14ac:dyDescent="0.25">
      <c r="A253" s="33" t="s">
        <v>107</v>
      </c>
      <c r="B253" s="15"/>
      <c r="C253" s="16">
        <v>49753</v>
      </c>
      <c r="D253" s="16">
        <v>155976</v>
      </c>
      <c r="E253" s="16">
        <v>23878</v>
      </c>
      <c r="F253" s="16">
        <v>0</v>
      </c>
      <c r="G253" s="16">
        <v>-80387</v>
      </c>
      <c r="H253" s="16">
        <v>102565</v>
      </c>
      <c r="I253" s="16">
        <v>757895</v>
      </c>
      <c r="J253" s="15"/>
      <c r="K253" s="15"/>
      <c r="L253" s="14">
        <v>3569.2620000000002</v>
      </c>
      <c r="N253" s="23" t="s">
        <v>120</v>
      </c>
      <c r="O253" s="10"/>
    </row>
    <row r="254" spans="1:15" x14ac:dyDescent="0.25">
      <c r="A254" s="33" t="s">
        <v>129</v>
      </c>
      <c r="B254" s="15"/>
      <c r="C254" s="16">
        <v>49452</v>
      </c>
      <c r="D254" s="16">
        <v>39545</v>
      </c>
      <c r="E254" s="16">
        <v>45417</v>
      </c>
      <c r="F254" s="16">
        <v>0</v>
      </c>
      <c r="G254" s="16">
        <v>49275</v>
      </c>
      <c r="H254" s="16">
        <v>101501</v>
      </c>
      <c r="I254" s="16">
        <v>708620</v>
      </c>
      <c r="J254" s="15"/>
      <c r="K254" s="15"/>
      <c r="L254" s="14">
        <v>3532.2348000000002</v>
      </c>
      <c r="N254" s="23" t="s">
        <v>121</v>
      </c>
    </row>
    <row r="255" spans="1:15" x14ac:dyDescent="0.25">
      <c r="A255" s="33" t="s">
        <v>122</v>
      </c>
      <c r="C255" s="16">
        <v>53801</v>
      </c>
      <c r="D255" s="16">
        <v>77836</v>
      </c>
      <c r="E255" s="16">
        <v>22450</v>
      </c>
      <c r="F255" s="16">
        <v>0</v>
      </c>
      <c r="G255" s="16">
        <v>-8923</v>
      </c>
      <c r="H255" s="16">
        <v>99467</v>
      </c>
      <c r="I255" s="16">
        <v>717543</v>
      </c>
      <c r="J255" s="15"/>
      <c r="K255" s="15"/>
      <c r="L255" s="14">
        <v>3461.4515999999999</v>
      </c>
      <c r="N255" s="23" t="s">
        <v>122</v>
      </c>
    </row>
    <row r="256" spans="1:15" x14ac:dyDescent="0.25">
      <c r="A256" s="33" t="s">
        <v>123</v>
      </c>
      <c r="C256" s="16">
        <v>9547</v>
      </c>
      <c r="D256" s="16">
        <v>76237</v>
      </c>
      <c r="E256" s="16">
        <v>41981</v>
      </c>
      <c r="F256" s="16">
        <v>0</v>
      </c>
      <c r="G256" s="16">
        <v>46770</v>
      </c>
      <c r="H256" s="16">
        <v>92603</v>
      </c>
      <c r="I256" s="16">
        <v>670773</v>
      </c>
      <c r="J256" s="15"/>
      <c r="K256" s="15"/>
      <c r="L256" s="14">
        <v>3222.5844000000002</v>
      </c>
      <c r="N256" s="23" t="s">
        <v>123</v>
      </c>
    </row>
    <row r="257" spans="1:14" x14ac:dyDescent="0.25">
      <c r="A257" s="33" t="s">
        <v>131</v>
      </c>
      <c r="C257" s="3">
        <v>41343</v>
      </c>
      <c r="D257" s="3">
        <v>37024</v>
      </c>
      <c r="E257" s="3">
        <v>68615</v>
      </c>
      <c r="F257" s="3">
        <v>274</v>
      </c>
      <c r="G257" s="3">
        <v>94752</v>
      </c>
      <c r="H257" s="16">
        <v>103051</v>
      </c>
      <c r="I257" s="16">
        <v>576021</v>
      </c>
      <c r="J257" s="15"/>
      <c r="K257" s="15"/>
      <c r="L257" s="14">
        <v>3586.1748000000002</v>
      </c>
      <c r="N257" s="23" t="s">
        <v>124</v>
      </c>
    </row>
    <row r="258" spans="1:14" x14ac:dyDescent="0.25">
      <c r="A258" s="33" t="s">
        <v>125</v>
      </c>
      <c r="C258" s="3">
        <v>46694</v>
      </c>
      <c r="D258" s="3">
        <v>38133</v>
      </c>
      <c r="E258" s="3">
        <v>46381</v>
      </c>
      <c r="F258" s="3">
        <v>0</v>
      </c>
      <c r="G258" s="3">
        <v>52379</v>
      </c>
      <c r="H258" s="16">
        <v>80040</v>
      </c>
      <c r="I258" s="16">
        <v>523642</v>
      </c>
      <c r="J258" s="15"/>
      <c r="K258" s="15"/>
      <c r="L258" s="14">
        <v>2785.3919999999998</v>
      </c>
      <c r="N258" s="23" t="s">
        <v>125</v>
      </c>
    </row>
    <row r="259" spans="1:14" ht="13" thickBot="1" x14ac:dyDescent="0.3">
      <c r="A259" s="41" t="s">
        <v>113</v>
      </c>
      <c r="C259" s="42">
        <v>55421</v>
      </c>
      <c r="D259" s="42">
        <v>196914</v>
      </c>
      <c r="E259" s="42">
        <v>29042</v>
      </c>
      <c r="F259" s="42">
        <v>0</v>
      </c>
      <c r="G259" s="42">
        <v>-115068</v>
      </c>
      <c r="H259" s="42">
        <v>89006</v>
      </c>
      <c r="I259" s="42">
        <v>638710</v>
      </c>
      <c r="J259" s="2"/>
      <c r="K259" s="2"/>
      <c r="L259" s="42">
        <v>3097.4088000000002</v>
      </c>
      <c r="N259" s="43" t="s">
        <v>113</v>
      </c>
    </row>
    <row r="260" spans="1:14" ht="13" x14ac:dyDescent="0.3">
      <c r="A260" s="37">
        <v>2011</v>
      </c>
      <c r="B260" s="15"/>
      <c r="C260" s="16"/>
      <c r="D260" s="16"/>
      <c r="E260" s="16"/>
      <c r="F260" s="16"/>
      <c r="G260" s="16"/>
      <c r="H260" s="16"/>
      <c r="I260" s="16"/>
      <c r="M260" s="3"/>
      <c r="N260" s="37">
        <v>2011</v>
      </c>
    </row>
    <row r="261" spans="1:14" x14ac:dyDescent="0.25">
      <c r="A261" s="33" t="s">
        <v>102</v>
      </c>
      <c r="C261" s="3">
        <v>39633</v>
      </c>
      <c r="D261" s="3">
        <v>37595</v>
      </c>
      <c r="E261" s="3">
        <v>55307</v>
      </c>
      <c r="F261" s="3">
        <v>0</v>
      </c>
      <c r="G261" s="3">
        <v>56551</v>
      </c>
      <c r="H261" s="16">
        <v>77691</v>
      </c>
      <c r="I261" s="16">
        <v>582159</v>
      </c>
      <c r="J261" s="15"/>
      <c r="K261" s="15"/>
      <c r="L261" s="14">
        <v>2703.6468000000004</v>
      </c>
      <c r="N261" s="23" t="s">
        <v>115</v>
      </c>
    </row>
    <row r="262" spans="1:14" x14ac:dyDescent="0.25">
      <c r="A262" s="33" t="s">
        <v>103</v>
      </c>
      <c r="C262" s="3">
        <v>31587</v>
      </c>
      <c r="D262" s="3">
        <v>43315</v>
      </c>
      <c r="E262" s="3">
        <v>8510</v>
      </c>
      <c r="F262" s="3">
        <v>0</v>
      </c>
      <c r="G262" s="3">
        <v>8953</v>
      </c>
      <c r="H262" s="16">
        <v>74512</v>
      </c>
      <c r="I262" s="16">
        <v>573206</v>
      </c>
      <c r="J262" s="15"/>
      <c r="K262" s="15"/>
      <c r="L262" s="14">
        <v>2593.0176000000001</v>
      </c>
      <c r="N262" s="23" t="s">
        <v>116</v>
      </c>
    </row>
    <row r="263" spans="1:14" x14ac:dyDescent="0.25">
      <c r="A263" s="33" t="s">
        <v>104</v>
      </c>
      <c r="C263" s="3">
        <v>9875</v>
      </c>
      <c r="D263" s="3">
        <v>48038</v>
      </c>
      <c r="E263" s="3">
        <v>15916</v>
      </c>
      <c r="F263" s="3">
        <v>0</v>
      </c>
      <c r="G263" s="3">
        <v>44636</v>
      </c>
      <c r="H263" s="16">
        <v>86537</v>
      </c>
      <c r="I263" s="16">
        <v>528570</v>
      </c>
      <c r="J263" s="15"/>
      <c r="K263" s="15"/>
      <c r="L263" s="14">
        <v>3011.4875999999999</v>
      </c>
      <c r="N263" s="23" t="s">
        <v>117</v>
      </c>
    </row>
    <row r="264" spans="1:14" x14ac:dyDescent="0.25">
      <c r="A264" s="33" t="s">
        <v>105</v>
      </c>
      <c r="C264" s="3">
        <v>14976</v>
      </c>
      <c r="D264" s="3">
        <v>126759</v>
      </c>
      <c r="E264" s="3">
        <v>0</v>
      </c>
      <c r="F264" s="3">
        <v>0</v>
      </c>
      <c r="G264" s="3">
        <v>-50909</v>
      </c>
      <c r="H264" s="16">
        <v>84801</v>
      </c>
      <c r="I264" s="16">
        <v>579479</v>
      </c>
      <c r="J264" s="15"/>
      <c r="K264" s="15"/>
      <c r="L264" s="14">
        <v>2951.0748000000003</v>
      </c>
      <c r="N264" s="23" t="s">
        <v>118</v>
      </c>
    </row>
    <row r="265" spans="1:14" x14ac:dyDescent="0.25">
      <c r="A265" s="33" t="s">
        <v>137</v>
      </c>
      <c r="C265" s="3">
        <v>13720</v>
      </c>
      <c r="D265" s="3">
        <v>57740</v>
      </c>
      <c r="E265" s="3">
        <v>15191</v>
      </c>
      <c r="F265" s="3">
        <v>0</v>
      </c>
      <c r="G265" s="3">
        <v>23768</v>
      </c>
      <c r="H265" s="16">
        <v>95802</v>
      </c>
      <c r="I265" s="16">
        <v>555711</v>
      </c>
      <c r="J265" s="15"/>
      <c r="K265" s="15"/>
      <c r="L265" s="14">
        <v>3333.9096</v>
      </c>
      <c r="N265" s="23" t="s">
        <v>119</v>
      </c>
    </row>
    <row r="266" spans="1:14" x14ac:dyDescent="0.25">
      <c r="A266" s="33" t="s">
        <v>138</v>
      </c>
      <c r="C266" s="3">
        <v>23536</v>
      </c>
      <c r="D266" s="3">
        <v>86211</v>
      </c>
      <c r="E266" s="3">
        <v>8776</v>
      </c>
      <c r="F266" s="3">
        <v>0</v>
      </c>
      <c r="G266" s="3">
        <v>-5579</v>
      </c>
      <c r="H266" s="16">
        <v>104230</v>
      </c>
      <c r="I266" s="16">
        <v>561290</v>
      </c>
      <c r="J266" s="15"/>
      <c r="K266" s="15"/>
      <c r="L266" s="14">
        <v>3627.2040000000002</v>
      </c>
      <c r="N266" s="23" t="s">
        <v>120</v>
      </c>
    </row>
    <row r="267" spans="1:14" x14ac:dyDescent="0.25">
      <c r="A267" s="33" t="s">
        <v>129</v>
      </c>
      <c r="C267" s="3">
        <v>58015</v>
      </c>
      <c r="D267" s="3">
        <v>143463</v>
      </c>
      <c r="E267" s="3">
        <v>27460</v>
      </c>
      <c r="F267" s="3">
        <v>0</v>
      </c>
      <c r="G267" s="3">
        <v>-66604</v>
      </c>
      <c r="H267" s="16">
        <v>102284</v>
      </c>
      <c r="I267" s="16">
        <v>627894</v>
      </c>
      <c r="J267" s="15"/>
      <c r="K267" s="15"/>
      <c r="L267" s="14">
        <v>3559.4832000000006</v>
      </c>
      <c r="N267" s="23" t="s">
        <v>121</v>
      </c>
    </row>
    <row r="268" spans="1:14" x14ac:dyDescent="0.25">
      <c r="A268" s="33" t="s">
        <v>122</v>
      </c>
      <c r="C268" s="3">
        <v>53393</v>
      </c>
      <c r="D268" s="3">
        <v>71720</v>
      </c>
      <c r="E268" s="3">
        <v>61201</v>
      </c>
      <c r="F268" s="3">
        <v>0</v>
      </c>
      <c r="G268" s="3">
        <v>36700</v>
      </c>
      <c r="H268" s="16">
        <v>97617</v>
      </c>
      <c r="I268" s="16">
        <v>591194</v>
      </c>
      <c r="J268" s="15"/>
      <c r="K268" s="15"/>
      <c r="L268" s="14">
        <v>3397.0716000000002</v>
      </c>
      <c r="N268" s="23" t="s">
        <v>122</v>
      </c>
    </row>
    <row r="269" spans="1:14" x14ac:dyDescent="0.25">
      <c r="A269" s="33" t="s">
        <v>123</v>
      </c>
      <c r="C269" s="3">
        <v>17893</v>
      </c>
      <c r="D269" s="3">
        <v>66452</v>
      </c>
      <c r="E269" s="3">
        <v>8513</v>
      </c>
      <c r="F269" s="3">
        <v>0</v>
      </c>
      <c r="G269" s="3">
        <v>15034</v>
      </c>
      <c r="H269" s="16">
        <v>91108</v>
      </c>
      <c r="I269" s="16">
        <v>576160</v>
      </c>
      <c r="J269" s="15"/>
      <c r="K269" s="15"/>
      <c r="L269" s="14">
        <v>3170.5584000000003</v>
      </c>
      <c r="N269" s="23" t="s">
        <v>123</v>
      </c>
    </row>
    <row r="270" spans="1:14" x14ac:dyDescent="0.25">
      <c r="A270" s="33" t="s">
        <v>131</v>
      </c>
      <c r="C270" s="3">
        <v>26902</v>
      </c>
      <c r="D270" s="3">
        <v>37543</v>
      </c>
      <c r="E270" s="3">
        <v>144668</v>
      </c>
      <c r="F270" s="3">
        <v>0</v>
      </c>
      <c r="G270" s="3">
        <v>181921</v>
      </c>
      <c r="H270" s="16">
        <v>100987</v>
      </c>
      <c r="I270" s="16">
        <v>394239</v>
      </c>
      <c r="J270" s="15"/>
      <c r="K270" s="15"/>
      <c r="L270" s="14">
        <v>3514.3476000000001</v>
      </c>
      <c r="N270" s="23" t="s">
        <v>124</v>
      </c>
    </row>
    <row r="271" spans="1:14" x14ac:dyDescent="0.25">
      <c r="A271" s="33" t="s">
        <v>125</v>
      </c>
      <c r="C271" s="3">
        <v>27272</v>
      </c>
      <c r="D271" s="3">
        <v>161113</v>
      </c>
      <c r="E271" s="3">
        <v>93790</v>
      </c>
      <c r="F271" s="3">
        <v>0</v>
      </c>
      <c r="G271" s="3">
        <v>2622</v>
      </c>
      <c r="H271" s="16">
        <v>95994</v>
      </c>
      <c r="I271" s="16">
        <v>391617</v>
      </c>
      <c r="J271" s="15"/>
      <c r="K271" s="15"/>
      <c r="L271" s="14">
        <v>3340.5911999999998</v>
      </c>
      <c r="N271" s="23" t="s">
        <v>125</v>
      </c>
    </row>
    <row r="272" spans="1:14" ht="13" thickBot="1" x14ac:dyDescent="0.3">
      <c r="A272" s="41" t="s">
        <v>113</v>
      </c>
      <c r="C272" s="42">
        <v>26656</v>
      </c>
      <c r="D272" s="42">
        <v>162351</v>
      </c>
      <c r="E272" s="42">
        <v>110941</v>
      </c>
      <c r="F272" s="42">
        <v>0</v>
      </c>
      <c r="G272" s="42">
        <v>8257</v>
      </c>
      <c r="H272" s="42">
        <v>85500</v>
      </c>
      <c r="I272" s="42">
        <v>383360</v>
      </c>
      <c r="J272" s="2"/>
      <c r="K272" s="2"/>
      <c r="L272" s="42">
        <v>2975.4</v>
      </c>
      <c r="N272" s="43" t="s">
        <v>113</v>
      </c>
    </row>
    <row r="273" spans="1:14" ht="13" x14ac:dyDescent="0.3">
      <c r="A273" s="37">
        <v>2012</v>
      </c>
      <c r="B273" s="15"/>
      <c r="C273" s="16"/>
      <c r="D273" s="16"/>
      <c r="E273" s="16"/>
      <c r="F273" s="16"/>
      <c r="G273" s="16"/>
      <c r="H273" s="16"/>
      <c r="I273" s="16"/>
      <c r="M273" s="3"/>
      <c r="N273" s="37">
        <v>2012</v>
      </c>
    </row>
    <row r="274" spans="1:14" x14ac:dyDescent="0.25">
      <c r="A274" s="33" t="s">
        <v>153</v>
      </c>
      <c r="C274" s="3">
        <v>10807</v>
      </c>
      <c r="D274" s="3">
        <v>18878</v>
      </c>
      <c r="E274" s="3">
        <v>8951</v>
      </c>
      <c r="F274" s="3">
        <v>0</v>
      </c>
      <c r="G274" s="3">
        <v>60355</v>
      </c>
      <c r="H274" s="16">
        <v>78438</v>
      </c>
      <c r="I274" s="16">
        <v>323005</v>
      </c>
      <c r="J274" s="15"/>
      <c r="K274" s="15"/>
      <c r="L274" s="14">
        <v>2729.6423999999997</v>
      </c>
      <c r="N274" s="23" t="s">
        <v>115</v>
      </c>
    </row>
    <row r="275" spans="1:14" x14ac:dyDescent="0.25">
      <c r="A275" s="33" t="s">
        <v>154</v>
      </c>
      <c r="C275" s="3">
        <v>28069</v>
      </c>
      <c r="D275" s="3">
        <v>82180</v>
      </c>
      <c r="E275" s="3">
        <v>25903</v>
      </c>
      <c r="F275" s="3">
        <v>0</v>
      </c>
      <c r="G275" s="3">
        <v>-5857</v>
      </c>
      <c r="H275" s="16">
        <v>78242</v>
      </c>
      <c r="I275" s="16">
        <v>328862</v>
      </c>
      <c r="J275" s="15"/>
      <c r="K275" s="15"/>
      <c r="L275" s="14">
        <v>2722.8216000000002</v>
      </c>
      <c r="N275" s="23" t="s">
        <v>116</v>
      </c>
    </row>
    <row r="276" spans="1:14" x14ac:dyDescent="0.25">
      <c r="A276" s="33" t="s">
        <v>155</v>
      </c>
      <c r="C276" s="3">
        <v>32384</v>
      </c>
      <c r="D276" s="3">
        <v>76566</v>
      </c>
      <c r="E276" s="3">
        <v>12467</v>
      </c>
      <c r="F276" s="3">
        <v>0</v>
      </c>
      <c r="G276" s="3">
        <v>-9364</v>
      </c>
      <c r="H276" s="16">
        <v>86901</v>
      </c>
      <c r="I276" s="16">
        <v>338226</v>
      </c>
      <c r="J276" s="15"/>
      <c r="K276" s="15"/>
      <c r="L276" s="14">
        <v>3024.1548000000003</v>
      </c>
      <c r="N276" s="23" t="s">
        <v>117</v>
      </c>
    </row>
    <row r="277" spans="1:14" x14ac:dyDescent="0.25">
      <c r="A277" s="33" t="s">
        <v>118</v>
      </c>
      <c r="C277" s="3">
        <v>23847</v>
      </c>
      <c r="D277" s="3">
        <v>70686</v>
      </c>
      <c r="E277" s="3">
        <v>6579</v>
      </c>
      <c r="F277" s="3">
        <v>0</v>
      </c>
      <c r="G277" s="3">
        <v>-3649</v>
      </c>
      <c r="H277" s="16">
        <v>84140</v>
      </c>
      <c r="I277" s="16">
        <v>341875</v>
      </c>
      <c r="J277" s="15"/>
      <c r="K277" s="15"/>
      <c r="L277" s="14">
        <v>2928.0720000000001</v>
      </c>
      <c r="N277" s="23" t="s">
        <v>118</v>
      </c>
    </row>
    <row r="278" spans="1:14" x14ac:dyDescent="0.25">
      <c r="A278" s="33" t="s">
        <v>137</v>
      </c>
      <c r="C278" s="3">
        <v>17717</v>
      </c>
      <c r="D278" s="3">
        <v>32331</v>
      </c>
      <c r="E278" s="3">
        <v>2012</v>
      </c>
      <c r="F278" s="3">
        <v>0</v>
      </c>
      <c r="G278" s="3">
        <v>38900</v>
      </c>
      <c r="H278" s="16">
        <v>86640</v>
      </c>
      <c r="I278" s="16">
        <v>302975</v>
      </c>
      <c r="J278" s="15"/>
      <c r="K278" s="15"/>
      <c r="L278" s="14">
        <v>3015.0720000000001</v>
      </c>
      <c r="N278" s="23" t="s">
        <v>119</v>
      </c>
    </row>
    <row r="279" spans="1:14" x14ac:dyDescent="0.25">
      <c r="A279" s="33" t="s">
        <v>138</v>
      </c>
      <c r="C279" s="3">
        <v>36296</v>
      </c>
      <c r="D279" s="3">
        <v>70317</v>
      </c>
      <c r="E279" s="3">
        <v>12306</v>
      </c>
      <c r="F279" s="3">
        <v>0</v>
      </c>
      <c r="G279" s="3">
        <v>1061</v>
      </c>
      <c r="H279" s="16">
        <v>95295</v>
      </c>
      <c r="I279" s="16">
        <v>301914</v>
      </c>
      <c r="J279" s="15"/>
      <c r="K279" s="15"/>
      <c r="L279" s="14">
        <v>3316.2660000000001</v>
      </c>
      <c r="N279" s="23" t="s">
        <v>120</v>
      </c>
    </row>
    <row r="280" spans="1:14" x14ac:dyDescent="0.25">
      <c r="A280" s="33" t="s">
        <v>129</v>
      </c>
      <c r="C280" s="3">
        <v>21675</v>
      </c>
      <c r="D280" s="3">
        <v>100215</v>
      </c>
      <c r="E280" s="3">
        <v>12477</v>
      </c>
      <c r="F280" s="3">
        <v>0</v>
      </c>
      <c r="G280" s="3">
        <v>3127</v>
      </c>
      <c r="H280" s="16">
        <v>108838</v>
      </c>
      <c r="I280" s="16">
        <v>298787</v>
      </c>
      <c r="J280" s="15"/>
      <c r="K280" s="15"/>
      <c r="L280" s="14">
        <v>3787.5624000000003</v>
      </c>
      <c r="N280" s="23" t="s">
        <v>121</v>
      </c>
    </row>
    <row r="281" spans="1:14" x14ac:dyDescent="0.25">
      <c r="A281" s="33" t="s">
        <v>122</v>
      </c>
      <c r="C281" s="3">
        <v>29463</v>
      </c>
      <c r="D281" s="3">
        <v>58993</v>
      </c>
      <c r="E281" s="3">
        <v>18418</v>
      </c>
      <c r="F281" s="3">
        <v>0</v>
      </c>
      <c r="G281" s="3">
        <v>24487</v>
      </c>
      <c r="H281" s="16">
        <v>94023</v>
      </c>
      <c r="I281" s="16">
        <v>274300</v>
      </c>
      <c r="J281" s="15"/>
      <c r="K281" s="15"/>
      <c r="L281" s="14">
        <v>3272.0004000000004</v>
      </c>
      <c r="N281" s="23" t="s">
        <v>122</v>
      </c>
    </row>
    <row r="282" spans="1:14" x14ac:dyDescent="0.25">
      <c r="A282" s="33" t="s">
        <v>123</v>
      </c>
      <c r="C282" s="3">
        <v>23089</v>
      </c>
      <c r="D282" s="3">
        <v>78981</v>
      </c>
      <c r="E282" s="3">
        <v>15660</v>
      </c>
      <c r="F282" s="3">
        <v>0</v>
      </c>
      <c r="G282" s="3">
        <v>13330</v>
      </c>
      <c r="H282" s="16">
        <v>99629</v>
      </c>
      <c r="I282" s="16">
        <v>260970</v>
      </c>
      <c r="J282" s="15"/>
      <c r="K282" s="15"/>
      <c r="L282" s="14">
        <v>3467.0892000000008</v>
      </c>
      <c r="N282" s="23" t="s">
        <v>123</v>
      </c>
    </row>
    <row r="283" spans="1:14" x14ac:dyDescent="0.25">
      <c r="A283" s="33" t="s">
        <v>131</v>
      </c>
      <c r="C283" s="3">
        <v>27961</v>
      </c>
      <c r="D283" s="3">
        <v>85672</v>
      </c>
      <c r="E283" s="3">
        <v>20765</v>
      </c>
      <c r="F283" s="3">
        <v>0</v>
      </c>
      <c r="G283" s="3">
        <v>-1021</v>
      </c>
      <c r="H283" s="16">
        <v>91511</v>
      </c>
      <c r="I283" s="16">
        <v>261991</v>
      </c>
      <c r="J283" s="15"/>
      <c r="K283" s="15"/>
      <c r="L283" s="14">
        <v>3184.5828000000001</v>
      </c>
      <c r="N283" s="23" t="s">
        <v>124</v>
      </c>
    </row>
    <row r="284" spans="1:14" x14ac:dyDescent="0.25">
      <c r="A284" s="33" t="s">
        <v>125</v>
      </c>
      <c r="C284" s="3">
        <v>14796</v>
      </c>
      <c r="D284" s="3">
        <v>82990</v>
      </c>
      <c r="E284" s="3">
        <v>45972</v>
      </c>
      <c r="F284" s="3">
        <v>0</v>
      </c>
      <c r="G284" s="3">
        <v>31399</v>
      </c>
      <c r="H284" s="16">
        <v>83048</v>
      </c>
      <c r="I284" s="16">
        <v>230592</v>
      </c>
      <c r="J284" s="15"/>
      <c r="K284" s="15"/>
      <c r="L284" s="14">
        <v>2890.0704000000005</v>
      </c>
      <c r="N284" s="23" t="s">
        <v>125</v>
      </c>
    </row>
    <row r="285" spans="1:14" ht="13" thickBot="1" x14ac:dyDescent="0.3">
      <c r="A285" s="41" t="s">
        <v>113</v>
      </c>
      <c r="C285" s="42">
        <v>14349</v>
      </c>
      <c r="D285" s="42">
        <v>95880</v>
      </c>
      <c r="E285" s="42">
        <v>6006</v>
      </c>
      <c r="F285" s="42">
        <v>0</v>
      </c>
      <c r="G285" s="42">
        <v>-18264</v>
      </c>
      <c r="H285" s="42">
        <v>85293</v>
      </c>
      <c r="I285" s="42">
        <v>248856</v>
      </c>
      <c r="J285" s="2"/>
      <c r="K285" s="2"/>
      <c r="L285" s="42">
        <v>2968.1964000000003</v>
      </c>
      <c r="N285" s="43" t="s">
        <v>113</v>
      </c>
    </row>
    <row r="286" spans="1:14" ht="13" x14ac:dyDescent="0.3">
      <c r="A286" s="37">
        <v>2013</v>
      </c>
      <c r="B286" s="15"/>
      <c r="C286" s="16"/>
      <c r="D286" s="16"/>
      <c r="E286" s="16"/>
      <c r="F286" s="16"/>
      <c r="G286" s="16"/>
      <c r="H286" s="16"/>
      <c r="I286" s="16"/>
      <c r="L286" s="14"/>
      <c r="M286" s="3"/>
      <c r="N286" s="37">
        <v>2013</v>
      </c>
    </row>
    <row r="287" spans="1:14" x14ac:dyDescent="0.25">
      <c r="A287" s="33" t="s">
        <v>153</v>
      </c>
      <c r="C287" s="3">
        <v>6782</v>
      </c>
      <c r="D287" s="3">
        <v>36721</v>
      </c>
      <c r="E287" s="3">
        <v>33941</v>
      </c>
      <c r="F287" s="3">
        <v>0</v>
      </c>
      <c r="G287" s="3">
        <v>67021</v>
      </c>
      <c r="H287" s="16">
        <v>76308</v>
      </c>
      <c r="I287" s="16">
        <v>181835</v>
      </c>
      <c r="J287" s="15"/>
      <c r="K287" s="15"/>
      <c r="L287" s="14">
        <v>2655.5183999999999</v>
      </c>
      <c r="N287" s="23" t="s">
        <v>115</v>
      </c>
    </row>
    <row r="288" spans="1:14" x14ac:dyDescent="0.25">
      <c r="A288" s="33" t="s">
        <v>154</v>
      </c>
      <c r="C288" s="3">
        <v>3857</v>
      </c>
      <c r="D288" s="3">
        <v>82338</v>
      </c>
      <c r="E288" s="3">
        <v>1490</v>
      </c>
      <c r="F288" s="3">
        <v>0</v>
      </c>
      <c r="G288" s="3">
        <v>-17419</v>
      </c>
      <c r="H288" s="16">
        <v>68634</v>
      </c>
      <c r="I288" s="16">
        <v>199254</v>
      </c>
      <c r="J288" s="15"/>
      <c r="K288" s="15"/>
      <c r="L288" s="14">
        <v>2388.4632000000001</v>
      </c>
      <c r="N288" s="23" t="s">
        <v>116</v>
      </c>
    </row>
    <row r="289" spans="1:14" x14ac:dyDescent="0.25">
      <c r="A289" s="33" t="s">
        <v>155</v>
      </c>
      <c r="C289" s="3">
        <v>6065</v>
      </c>
      <c r="D289" s="3">
        <v>79373</v>
      </c>
      <c r="E289" s="3">
        <v>1370</v>
      </c>
      <c r="F289" s="3">
        <v>0</v>
      </c>
      <c r="G289" s="3">
        <v>-1445</v>
      </c>
      <c r="H289" s="16">
        <v>82401</v>
      </c>
      <c r="I289" s="16">
        <v>200699</v>
      </c>
      <c r="J289" s="15"/>
      <c r="K289" s="15"/>
      <c r="L289" s="14">
        <v>2867.5548000000003</v>
      </c>
      <c r="N289" s="23" t="s">
        <v>117</v>
      </c>
    </row>
    <row r="290" spans="1:14" x14ac:dyDescent="0.25">
      <c r="A290" s="33" t="s">
        <v>118</v>
      </c>
      <c r="C290" s="3">
        <v>10232</v>
      </c>
      <c r="D290" s="3">
        <v>75910</v>
      </c>
      <c r="E290" s="3">
        <v>4809</v>
      </c>
      <c r="F290" s="3">
        <v>0</v>
      </c>
      <c r="G290" s="3">
        <v>20818</v>
      </c>
      <c r="H290" s="16">
        <v>101647</v>
      </c>
      <c r="I290" s="16">
        <v>179881</v>
      </c>
      <c r="J290" s="15"/>
      <c r="K290" s="15"/>
      <c r="L290" s="14">
        <v>3537.3155999999999</v>
      </c>
      <c r="N290" s="23" t="s">
        <v>118</v>
      </c>
    </row>
    <row r="291" spans="1:14" x14ac:dyDescent="0.25">
      <c r="A291" s="33" t="s">
        <v>137</v>
      </c>
      <c r="C291" s="3">
        <v>15344</v>
      </c>
      <c r="D291" s="3">
        <v>81826</v>
      </c>
      <c r="E291" s="3">
        <v>6073</v>
      </c>
      <c r="F291" s="3">
        <v>0</v>
      </c>
      <c r="G291" s="3">
        <v>7502</v>
      </c>
      <c r="H291" s="16">
        <v>88917</v>
      </c>
      <c r="I291" s="16">
        <v>172379</v>
      </c>
      <c r="J291" s="15"/>
      <c r="K291" s="15"/>
      <c r="L291" s="14">
        <v>3094.3116</v>
      </c>
      <c r="N291" s="23" t="s">
        <v>119</v>
      </c>
    </row>
    <row r="292" spans="1:14" x14ac:dyDescent="0.25">
      <c r="A292" s="33" t="s">
        <v>138</v>
      </c>
      <c r="C292" s="3">
        <v>23919</v>
      </c>
      <c r="D292" s="3">
        <v>73694</v>
      </c>
      <c r="E292" s="3">
        <v>6020</v>
      </c>
      <c r="F292" s="3">
        <v>0</v>
      </c>
      <c r="G292" s="3">
        <v>-9703</v>
      </c>
      <c r="H292" s="16">
        <v>82536</v>
      </c>
      <c r="I292" s="16">
        <v>182082</v>
      </c>
      <c r="J292" s="15"/>
      <c r="K292" s="15"/>
      <c r="L292" s="14">
        <v>2872.2528000000002</v>
      </c>
      <c r="N292" s="23" t="s">
        <v>120</v>
      </c>
    </row>
    <row r="293" spans="1:14" x14ac:dyDescent="0.25">
      <c r="A293" s="33" t="s">
        <v>129</v>
      </c>
      <c r="C293" s="3">
        <v>30440</v>
      </c>
      <c r="D293" s="3">
        <v>119481</v>
      </c>
      <c r="E293" s="3">
        <v>21791</v>
      </c>
      <c r="F293" s="3">
        <v>0</v>
      </c>
      <c r="G293" s="3">
        <v>-17716</v>
      </c>
      <c r="H293" s="16">
        <v>108739</v>
      </c>
      <c r="I293" s="16">
        <v>199798</v>
      </c>
      <c r="J293" s="15"/>
      <c r="K293" s="15"/>
      <c r="L293" s="14">
        <v>3784.1172000000006</v>
      </c>
      <c r="N293" s="23" t="s">
        <v>121</v>
      </c>
    </row>
    <row r="294" spans="1:14" x14ac:dyDescent="0.25">
      <c r="A294" s="33" t="s">
        <v>122</v>
      </c>
      <c r="C294" s="3">
        <v>19604</v>
      </c>
      <c r="D294" s="3">
        <v>123317</v>
      </c>
      <c r="E294" s="3">
        <v>789</v>
      </c>
      <c r="F294" s="3">
        <v>0</v>
      </c>
      <c r="G294" s="3">
        <v>-35640</v>
      </c>
      <c r="H294" s="16">
        <v>106816</v>
      </c>
      <c r="I294" s="16">
        <v>235438</v>
      </c>
      <c r="J294" s="15"/>
      <c r="K294" s="15"/>
      <c r="L294" s="14">
        <v>3717.1968000000002</v>
      </c>
      <c r="N294" s="23" t="s">
        <v>122</v>
      </c>
    </row>
    <row r="295" spans="1:14" x14ac:dyDescent="0.25">
      <c r="A295" s="33" t="s">
        <v>123</v>
      </c>
      <c r="C295" s="3">
        <v>16400</v>
      </c>
      <c r="D295" s="3">
        <v>46487</v>
      </c>
      <c r="E295" s="3">
        <v>750</v>
      </c>
      <c r="F295" s="3">
        <v>0</v>
      </c>
      <c r="G295" s="3">
        <v>32836</v>
      </c>
      <c r="H295" s="16">
        <v>94691</v>
      </c>
      <c r="I295" s="16">
        <v>202602</v>
      </c>
      <c r="J295" s="15"/>
      <c r="K295" s="15"/>
      <c r="L295" s="14">
        <v>3295.2468000000003</v>
      </c>
      <c r="N295" s="23" t="s">
        <v>123</v>
      </c>
    </row>
    <row r="296" spans="1:14" x14ac:dyDescent="0.25">
      <c r="A296" s="33" t="s">
        <v>131</v>
      </c>
      <c r="C296" s="3">
        <v>17406</v>
      </c>
      <c r="D296" s="3">
        <v>93980</v>
      </c>
      <c r="E296" s="3">
        <v>4412</v>
      </c>
      <c r="F296" s="3">
        <v>0</v>
      </c>
      <c r="G296" s="3">
        <v>-8143</v>
      </c>
      <c r="H296" s="16">
        <v>98609</v>
      </c>
      <c r="I296" s="16">
        <v>210745</v>
      </c>
      <c r="J296" s="15"/>
      <c r="K296" s="15"/>
      <c r="L296" s="14">
        <v>3431.5932000000007</v>
      </c>
      <c r="N296" s="23" t="s">
        <v>124</v>
      </c>
    </row>
    <row r="297" spans="1:14" x14ac:dyDescent="0.25">
      <c r="A297" s="33" t="s">
        <v>125</v>
      </c>
      <c r="C297" s="3">
        <v>13095</v>
      </c>
      <c r="D297" s="3">
        <v>51659</v>
      </c>
      <c r="E297" s="3">
        <v>3111</v>
      </c>
      <c r="F297" s="3">
        <v>0</v>
      </c>
      <c r="G297" s="3">
        <v>21553</v>
      </c>
      <c r="H297" s="16">
        <v>82968</v>
      </c>
      <c r="I297" s="16">
        <v>189192</v>
      </c>
      <c r="J297" s="15"/>
      <c r="K297" s="15"/>
      <c r="L297" s="14">
        <v>2887.2864000000004</v>
      </c>
      <c r="N297" s="23" t="s">
        <v>125</v>
      </c>
    </row>
    <row r="298" spans="1:14" ht="13" thickBot="1" x14ac:dyDescent="0.3">
      <c r="A298" s="41" t="s">
        <v>113</v>
      </c>
      <c r="C298" s="42">
        <v>18456</v>
      </c>
      <c r="D298" s="42">
        <v>128662</v>
      </c>
      <c r="E298" s="42">
        <v>268</v>
      </c>
      <c r="F298" s="42">
        <v>0</v>
      </c>
      <c r="G298" s="42">
        <v>-69578</v>
      </c>
      <c r="H298" s="42">
        <v>76849</v>
      </c>
      <c r="I298" s="42">
        <v>258770</v>
      </c>
      <c r="J298" s="2"/>
      <c r="K298" s="2"/>
      <c r="L298" s="42">
        <v>2674.3452000000002</v>
      </c>
      <c r="N298" s="43" t="s">
        <v>113</v>
      </c>
    </row>
    <row r="299" spans="1:14" ht="13" x14ac:dyDescent="0.3">
      <c r="A299" s="37">
        <f>'Olieforbrug, TJ'!A299</f>
        <v>2014</v>
      </c>
      <c r="B299" s="15"/>
      <c r="C299" s="16"/>
      <c r="D299" s="16"/>
      <c r="E299" s="16"/>
      <c r="F299" s="16"/>
      <c r="G299" s="16"/>
      <c r="H299" s="16"/>
      <c r="I299" s="16"/>
      <c r="L299" s="14"/>
      <c r="M299" s="3"/>
      <c r="N299" s="37">
        <f>'Olieforbrug, TJ'!M299</f>
        <v>2014</v>
      </c>
    </row>
    <row r="300" spans="1:14" x14ac:dyDescent="0.25">
      <c r="A300" s="33" t="s">
        <v>153</v>
      </c>
      <c r="C300" s="3">
        <v>8252</v>
      </c>
      <c r="D300" s="3">
        <v>44911</v>
      </c>
      <c r="E300" s="3">
        <v>37554</v>
      </c>
      <c r="F300" s="3">
        <v>0</v>
      </c>
      <c r="G300" s="3">
        <v>72557</v>
      </c>
      <c r="H300" s="16">
        <v>87550</v>
      </c>
      <c r="I300" s="16">
        <v>186213</v>
      </c>
      <c r="J300" s="15"/>
      <c r="K300" s="15"/>
      <c r="L300" s="14">
        <v>3046.74</v>
      </c>
      <c r="N300" s="23" t="s">
        <v>115</v>
      </c>
    </row>
    <row r="301" spans="1:14" x14ac:dyDescent="0.25">
      <c r="A301" s="33" t="s">
        <v>154</v>
      </c>
      <c r="C301" s="3">
        <v>7869</v>
      </c>
      <c r="D301" s="3">
        <v>0</v>
      </c>
      <c r="E301" s="3">
        <v>89</v>
      </c>
      <c r="F301" s="3">
        <v>0</v>
      </c>
      <c r="G301" s="3">
        <v>75282</v>
      </c>
      <c r="H301" s="16">
        <v>83001</v>
      </c>
      <c r="I301" s="16">
        <v>110931</v>
      </c>
      <c r="J301" s="15"/>
      <c r="K301" s="15"/>
      <c r="L301" s="14">
        <v>2888.4348000000005</v>
      </c>
      <c r="N301" s="23" t="s">
        <v>116</v>
      </c>
    </row>
    <row r="302" spans="1:14" x14ac:dyDescent="0.25">
      <c r="A302" s="33" t="s">
        <v>155</v>
      </c>
      <c r="C302" s="3">
        <v>8323</v>
      </c>
      <c r="D302" s="3">
        <v>83693</v>
      </c>
      <c r="E302" s="3">
        <v>174</v>
      </c>
      <c r="F302" s="3">
        <v>0</v>
      </c>
      <c r="G302" s="3">
        <v>-6571</v>
      </c>
      <c r="H302" s="16">
        <v>85208</v>
      </c>
      <c r="I302" s="16">
        <v>117502</v>
      </c>
      <c r="J302" s="15"/>
      <c r="K302" s="15"/>
      <c r="L302" s="14">
        <v>2965.2384000000002</v>
      </c>
      <c r="N302" s="23" t="s">
        <v>117</v>
      </c>
    </row>
    <row r="303" spans="1:14" x14ac:dyDescent="0.25">
      <c r="A303" s="33" t="s">
        <v>118</v>
      </c>
      <c r="C303" s="3">
        <v>7732</v>
      </c>
      <c r="D303" s="3">
        <v>100928</v>
      </c>
      <c r="E303" s="3">
        <v>355</v>
      </c>
      <c r="F303" s="3">
        <v>0</v>
      </c>
      <c r="G303" s="3">
        <v>-14232</v>
      </c>
      <c r="H303" s="16">
        <v>94102</v>
      </c>
      <c r="I303" s="16">
        <v>131734</v>
      </c>
      <c r="J303" s="15"/>
      <c r="K303" s="15"/>
      <c r="L303" s="14">
        <v>3274.7496000000001</v>
      </c>
      <c r="N303" s="23" t="s">
        <v>118</v>
      </c>
    </row>
    <row r="304" spans="1:14" x14ac:dyDescent="0.25">
      <c r="A304" s="33" t="s">
        <v>137</v>
      </c>
      <c r="C304" s="3">
        <v>7745</v>
      </c>
      <c r="D304" s="3">
        <v>13941</v>
      </c>
      <c r="E304" s="3">
        <v>398</v>
      </c>
      <c r="F304" s="3">
        <v>0</v>
      </c>
      <c r="G304" s="3">
        <v>73355</v>
      </c>
      <c r="H304" s="16">
        <v>95169</v>
      </c>
      <c r="I304" s="16">
        <v>58379</v>
      </c>
      <c r="J304" s="15"/>
      <c r="K304" s="15"/>
      <c r="L304" s="14">
        <v>3311.8811999999998</v>
      </c>
      <c r="N304" s="23" t="s">
        <v>119</v>
      </c>
    </row>
    <row r="305" spans="1:14" x14ac:dyDescent="0.25">
      <c r="A305" s="33" t="s">
        <v>138</v>
      </c>
      <c r="C305" s="3">
        <v>26987</v>
      </c>
      <c r="D305" s="3">
        <v>114647</v>
      </c>
      <c r="E305" s="3">
        <v>8571</v>
      </c>
      <c r="F305" s="3">
        <v>0</v>
      </c>
      <c r="G305" s="3">
        <v>-30215</v>
      </c>
      <c r="H305" s="16">
        <v>102952</v>
      </c>
      <c r="I305" s="16">
        <v>88594</v>
      </c>
      <c r="J305" s="15"/>
      <c r="K305" s="15"/>
      <c r="L305" s="14">
        <v>3582.7296000000001</v>
      </c>
      <c r="N305" s="23" t="s">
        <v>120</v>
      </c>
    </row>
    <row r="306" spans="1:14" x14ac:dyDescent="0.25">
      <c r="A306" s="33" t="s">
        <v>129</v>
      </c>
      <c r="C306" s="3">
        <v>25671</v>
      </c>
      <c r="D306" s="3">
        <v>159240</v>
      </c>
      <c r="E306" s="3">
        <v>12536</v>
      </c>
      <c r="F306" s="3">
        <v>0</v>
      </c>
      <c r="G306" s="3">
        <v>-72407</v>
      </c>
      <c r="H306" s="16">
        <v>100555</v>
      </c>
      <c r="I306" s="16">
        <v>161001</v>
      </c>
      <c r="J306" s="15"/>
      <c r="K306" s="15"/>
      <c r="L306" s="14">
        <v>3499.3139999999999</v>
      </c>
      <c r="N306" s="23" t="s">
        <v>121</v>
      </c>
    </row>
    <row r="307" spans="1:14" ht="15" customHeight="1" x14ac:dyDescent="0.25">
      <c r="A307" s="33" t="s">
        <v>122</v>
      </c>
      <c r="C307" s="3">
        <v>34726</v>
      </c>
      <c r="D307" s="3">
        <v>32499</v>
      </c>
      <c r="E307" s="3">
        <v>16856</v>
      </c>
      <c r="F307" s="3">
        <v>0</v>
      </c>
      <c r="G307" s="3">
        <v>72133</v>
      </c>
      <c r="H307" s="16">
        <v>122509</v>
      </c>
      <c r="I307" s="16">
        <v>88868</v>
      </c>
      <c r="J307" s="15"/>
      <c r="K307" s="15"/>
      <c r="L307" s="14">
        <v>4263.3132000000005</v>
      </c>
      <c r="N307" s="23" t="s">
        <v>122</v>
      </c>
    </row>
    <row r="308" spans="1:14" x14ac:dyDescent="0.25">
      <c r="A308" s="33" t="s">
        <v>123</v>
      </c>
      <c r="C308" s="3">
        <v>11257</v>
      </c>
      <c r="D308" s="3">
        <v>151739</v>
      </c>
      <c r="E308" s="3">
        <v>413</v>
      </c>
      <c r="F308" s="3">
        <v>0</v>
      </c>
      <c r="G308" s="3">
        <v>-64072</v>
      </c>
      <c r="H308" s="16">
        <v>98721</v>
      </c>
      <c r="I308" s="16">
        <v>152940</v>
      </c>
      <c r="J308" s="15"/>
      <c r="K308" s="15"/>
      <c r="L308" s="14">
        <v>3435.4908000000005</v>
      </c>
      <c r="N308" s="23" t="s">
        <v>123</v>
      </c>
    </row>
    <row r="309" spans="1:14" ht="15" customHeight="1" x14ac:dyDescent="0.25">
      <c r="A309" s="33" t="s">
        <v>131</v>
      </c>
      <c r="C309" s="3">
        <v>12444</v>
      </c>
      <c r="D309" s="3">
        <v>49402</v>
      </c>
      <c r="E309" s="3">
        <v>228</v>
      </c>
      <c r="F309" s="3">
        <v>0</v>
      </c>
      <c r="G309" s="3">
        <v>32118</v>
      </c>
      <c r="H309" s="16">
        <v>94162</v>
      </c>
      <c r="I309" s="16">
        <v>120822</v>
      </c>
      <c r="J309" s="15"/>
      <c r="K309" s="15"/>
      <c r="L309" s="14">
        <v>3276.8376000000003</v>
      </c>
      <c r="N309" s="23" t="s">
        <v>124</v>
      </c>
    </row>
    <row r="310" spans="1:14" x14ac:dyDescent="0.25">
      <c r="A310" s="33" t="s">
        <v>125</v>
      </c>
      <c r="C310" s="3">
        <v>20597</v>
      </c>
      <c r="D310" s="3">
        <v>100471</v>
      </c>
      <c r="E310" s="3">
        <v>2693</v>
      </c>
      <c r="F310" s="3">
        <v>0</v>
      </c>
      <c r="G310" s="3">
        <v>-17223</v>
      </c>
      <c r="H310" s="16">
        <v>100153</v>
      </c>
      <c r="I310" s="16">
        <v>138045</v>
      </c>
      <c r="J310" s="15"/>
      <c r="K310" s="15"/>
      <c r="L310" s="14">
        <v>3485.3244000000004</v>
      </c>
      <c r="N310" s="23" t="s">
        <v>125</v>
      </c>
    </row>
    <row r="311" spans="1:14" ht="13" thickBot="1" x14ac:dyDescent="0.3">
      <c r="A311" s="41" t="s">
        <v>113</v>
      </c>
      <c r="C311" s="42">
        <v>25</v>
      </c>
      <c r="D311" s="42">
        <v>81262</v>
      </c>
      <c r="E311" s="42">
        <v>191</v>
      </c>
      <c r="F311" s="42">
        <v>0</v>
      </c>
      <c r="G311" s="42">
        <v>4963</v>
      </c>
      <c r="H311" s="42">
        <v>85751</v>
      </c>
      <c r="I311" s="42">
        <v>133082</v>
      </c>
      <c r="J311" s="2"/>
      <c r="K311" s="2"/>
      <c r="L311" s="42">
        <v>2984.1348000000003</v>
      </c>
      <c r="N311" s="43" t="s">
        <v>113</v>
      </c>
    </row>
    <row r="312" spans="1:14" ht="13" x14ac:dyDescent="0.3">
      <c r="A312" s="37">
        <f>'Olieforbrug, TJ'!A312</f>
        <v>2015</v>
      </c>
      <c r="B312" s="15"/>
      <c r="C312" s="16"/>
      <c r="D312" s="16"/>
      <c r="E312" s="16"/>
      <c r="F312" s="16"/>
      <c r="G312" s="16"/>
      <c r="H312" s="16"/>
      <c r="I312" s="16"/>
      <c r="L312" s="14"/>
      <c r="M312" s="3"/>
      <c r="N312" s="37">
        <f>'Olieforbrug, TJ'!M312</f>
        <v>2015</v>
      </c>
    </row>
    <row r="313" spans="1:14" x14ac:dyDescent="0.25">
      <c r="A313" s="33" t="str">
        <f>'Olieforbrug, TJ'!A313</f>
        <v>Januar</v>
      </c>
      <c r="C313" s="67">
        <v>20767</v>
      </c>
      <c r="D313" s="67">
        <v>121111</v>
      </c>
      <c r="E313" s="67">
        <v>12664</v>
      </c>
      <c r="F313" s="67">
        <v>0</v>
      </c>
      <c r="G313" s="67">
        <f>I311-I313</f>
        <v>-48786</v>
      </c>
      <c r="H313" s="67">
        <v>80330</v>
      </c>
      <c r="I313" s="67">
        <v>181868</v>
      </c>
      <c r="J313" s="15"/>
      <c r="K313" s="15"/>
      <c r="L313" s="14">
        <v>2795.4839999999999</v>
      </c>
      <c r="N313" s="23" t="str">
        <f>'Olieforbrug, TJ'!M313</f>
        <v>January</v>
      </c>
    </row>
    <row r="314" spans="1:14" x14ac:dyDescent="0.25">
      <c r="A314" s="33" t="str">
        <f>'Olieforbrug, TJ'!A314</f>
        <v>Februar</v>
      </c>
      <c r="C314" s="67">
        <v>19114</v>
      </c>
      <c r="D314" s="67">
        <v>40927</v>
      </c>
      <c r="E314" s="67">
        <v>10782</v>
      </c>
      <c r="F314" s="67">
        <v>0</v>
      </c>
      <c r="G314" s="67">
        <f t="shared" ref="G314:G319" si="88">I313-I314</f>
        <v>27978</v>
      </c>
      <c r="H314" s="67">
        <v>77295</v>
      </c>
      <c r="I314" s="67">
        <v>153890</v>
      </c>
      <c r="J314" s="15"/>
      <c r="K314" s="15"/>
      <c r="L314" s="14">
        <v>2689.866</v>
      </c>
      <c r="N314" s="23" t="str">
        <f>'Olieforbrug, TJ'!M314</f>
        <v>February</v>
      </c>
    </row>
    <row r="315" spans="1:14" x14ac:dyDescent="0.25">
      <c r="A315" s="33" t="str">
        <f>'Olieforbrug, TJ'!A315</f>
        <v>Marts</v>
      </c>
      <c r="C315" s="67">
        <v>13119</v>
      </c>
      <c r="D315" s="67">
        <v>110601</v>
      </c>
      <c r="E315" s="67">
        <v>90</v>
      </c>
      <c r="F315" s="67">
        <v>0</v>
      </c>
      <c r="G315" s="67">
        <f t="shared" si="88"/>
        <v>-44556</v>
      </c>
      <c r="H315" s="67">
        <v>78784</v>
      </c>
      <c r="I315" s="67">
        <v>198446</v>
      </c>
      <c r="J315" s="15"/>
      <c r="K315" s="15"/>
      <c r="L315" s="14">
        <v>2741.6832000000004</v>
      </c>
      <c r="N315" s="23" t="str">
        <f>'Olieforbrug, TJ'!M315</f>
        <v>March</v>
      </c>
    </row>
    <row r="316" spans="1:14" x14ac:dyDescent="0.25">
      <c r="A316" s="33" t="str">
        <f>'Olieforbrug, TJ'!A316</f>
        <v>April</v>
      </c>
      <c r="C316" s="67">
        <v>23007</v>
      </c>
      <c r="D316" s="67">
        <v>84613</v>
      </c>
      <c r="E316" s="67">
        <v>22331</v>
      </c>
      <c r="F316" s="67">
        <v>0</v>
      </c>
      <c r="G316" s="67">
        <f t="shared" si="88"/>
        <v>-6963</v>
      </c>
      <c r="H316" s="67">
        <v>78252</v>
      </c>
      <c r="I316" s="67">
        <v>205409</v>
      </c>
      <c r="L316" s="14">
        <v>2723.1696000000002</v>
      </c>
      <c r="N316" s="23" t="str">
        <f>'Olieforbrug, TJ'!M316</f>
        <v>April</v>
      </c>
    </row>
    <row r="317" spans="1:14" x14ac:dyDescent="0.25">
      <c r="A317" s="33" t="str">
        <f>'Olieforbrug, TJ'!A317</f>
        <v>Maj</v>
      </c>
      <c r="C317" s="67">
        <v>7902</v>
      </c>
      <c r="D317" s="67">
        <v>0</v>
      </c>
      <c r="E317" s="67">
        <v>50</v>
      </c>
      <c r="F317" s="67">
        <v>0</v>
      </c>
      <c r="G317" s="67">
        <f t="shared" si="88"/>
        <v>87419</v>
      </c>
      <c r="H317" s="67">
        <v>95425</v>
      </c>
      <c r="I317" s="67">
        <v>117990</v>
      </c>
      <c r="L317" s="14">
        <v>3320.79</v>
      </c>
      <c r="N317" s="23" t="str">
        <f>'Olieforbrug, TJ'!M317</f>
        <v>May</v>
      </c>
    </row>
    <row r="318" spans="1:14" x14ac:dyDescent="0.25">
      <c r="A318" s="33" t="str">
        <f>'Olieforbrug, TJ'!A318</f>
        <v>Juni</v>
      </c>
      <c r="C318" s="67">
        <v>16263</v>
      </c>
      <c r="D318" s="67">
        <v>230801</v>
      </c>
      <c r="E318" s="67">
        <v>13995</v>
      </c>
      <c r="F318" s="67">
        <v>0</v>
      </c>
      <c r="G318" s="67">
        <f t="shared" si="88"/>
        <v>-131385</v>
      </c>
      <c r="H318" s="67">
        <v>101217</v>
      </c>
      <c r="I318" s="67">
        <v>249375</v>
      </c>
      <c r="L318" s="14">
        <v>3522.3516</v>
      </c>
      <c r="N318" s="23" t="str">
        <f>'Olieforbrug, TJ'!M318</f>
        <v>June</v>
      </c>
    </row>
    <row r="319" spans="1:14" x14ac:dyDescent="0.25">
      <c r="A319" s="33" t="str">
        <f>'Olieforbrug, TJ'!A319</f>
        <v>Juli</v>
      </c>
      <c r="C319" s="67">
        <v>10508</v>
      </c>
      <c r="D319" s="67">
        <v>60372</v>
      </c>
      <c r="E319" s="67">
        <v>2099</v>
      </c>
      <c r="F319" s="67">
        <v>0</v>
      </c>
      <c r="G319" s="67">
        <f t="shared" si="88"/>
        <v>46145</v>
      </c>
      <c r="H319" s="67">
        <v>114021</v>
      </c>
      <c r="I319" s="67">
        <v>203230</v>
      </c>
      <c r="L319" s="14">
        <v>3967.9308000000001</v>
      </c>
      <c r="N319" s="23" t="str">
        <f>'Olieforbrug, TJ'!M319</f>
        <v>July</v>
      </c>
    </row>
    <row r="320" spans="1:14" x14ac:dyDescent="0.25">
      <c r="A320" s="33" t="str">
        <f>'Olieforbrug, TJ'!A320</f>
        <v>August</v>
      </c>
      <c r="C320" s="67">
        <v>29218</v>
      </c>
      <c r="D320" s="67">
        <v>135016</v>
      </c>
      <c r="E320" s="67">
        <v>2095</v>
      </c>
      <c r="F320" s="67">
        <v>0</v>
      </c>
      <c r="G320" s="67">
        <f t="shared" ref="G320" si="89">I319-I320</f>
        <v>-44443</v>
      </c>
      <c r="H320" s="67">
        <v>117606</v>
      </c>
      <c r="I320" s="67">
        <v>247673</v>
      </c>
      <c r="L320" s="14">
        <v>4092.6888000000004</v>
      </c>
      <c r="N320" s="23" t="str">
        <f>'Olieforbrug, TJ'!M320</f>
        <v>August</v>
      </c>
    </row>
    <row r="321" spans="1:14" x14ac:dyDescent="0.25">
      <c r="A321" s="33" t="str">
        <f>'Olieforbrug, TJ'!A321</f>
        <v>September</v>
      </c>
      <c r="C321" s="67">
        <v>5086</v>
      </c>
      <c r="D321" s="67">
        <v>44087</v>
      </c>
      <c r="E321" s="67">
        <v>0</v>
      </c>
      <c r="F321" s="67">
        <v>0</v>
      </c>
      <c r="G321" s="67">
        <f t="shared" ref="G321" si="90">I320-I321</f>
        <v>49906</v>
      </c>
      <c r="H321" s="67">
        <v>99085</v>
      </c>
      <c r="I321" s="67">
        <v>197767</v>
      </c>
      <c r="L321" s="14">
        <v>3448.1579999999999</v>
      </c>
      <c r="N321" s="23" t="str">
        <f>'Olieforbrug, TJ'!M321</f>
        <v>September</v>
      </c>
    </row>
    <row r="322" spans="1:14" x14ac:dyDescent="0.25">
      <c r="A322" s="33" t="str">
        <f>'Olieforbrug, TJ'!A322</f>
        <v>Oktober</v>
      </c>
      <c r="C322" s="67">
        <v>12104</v>
      </c>
      <c r="D322" s="67">
        <v>161935</v>
      </c>
      <c r="E322" s="67">
        <v>0</v>
      </c>
      <c r="F322" s="67">
        <v>0</v>
      </c>
      <c r="G322" s="67">
        <f t="shared" ref="G322:G323" si="91">I321-I322</f>
        <v>-74896</v>
      </c>
      <c r="H322" s="67">
        <v>98928</v>
      </c>
      <c r="I322" s="67">
        <v>272663</v>
      </c>
      <c r="L322" s="14">
        <v>3442.6944000000003</v>
      </c>
      <c r="N322" s="23" t="str">
        <f>'Olieforbrug, TJ'!M322</f>
        <v>October</v>
      </c>
    </row>
    <row r="323" spans="1:14" x14ac:dyDescent="0.25">
      <c r="A323" s="33" t="str">
        <f>'Olieforbrug, TJ'!A323</f>
        <v>November</v>
      </c>
      <c r="C323" s="67">
        <v>8745</v>
      </c>
      <c r="D323" s="67">
        <v>26856</v>
      </c>
      <c r="E323" s="67">
        <v>12601</v>
      </c>
      <c r="F323" s="67">
        <v>0</v>
      </c>
      <c r="G323" s="67">
        <f t="shared" si="91"/>
        <v>61590</v>
      </c>
      <c r="H323" s="67">
        <v>84450</v>
      </c>
      <c r="I323" s="67">
        <v>211073</v>
      </c>
      <c r="L323" s="14">
        <v>2938.86</v>
      </c>
      <c r="N323" s="23" t="str">
        <f>'Olieforbrug, TJ'!M323</f>
        <v>November</v>
      </c>
    </row>
    <row r="324" spans="1:14" ht="13" thickBot="1" x14ac:dyDescent="0.3">
      <c r="A324" s="41" t="str">
        <f>'Olieforbrug, TJ'!A324</f>
        <v>December</v>
      </c>
      <c r="C324" s="42">
        <v>13836</v>
      </c>
      <c r="D324" s="42">
        <v>106086</v>
      </c>
      <c r="E324" s="42">
        <v>1428</v>
      </c>
      <c r="F324" s="42">
        <v>0</v>
      </c>
      <c r="G324" s="42">
        <f>I323-I324</f>
        <v>-25707</v>
      </c>
      <c r="H324" s="42">
        <v>93198</v>
      </c>
      <c r="I324" s="42">
        <v>236780</v>
      </c>
      <c r="J324" s="2"/>
      <c r="K324" s="2"/>
      <c r="L324" s="42">
        <v>3243.2904000000003</v>
      </c>
      <c r="N324" s="43" t="str">
        <f>'Olieforbrug, TJ'!M324</f>
        <v>December</v>
      </c>
    </row>
    <row r="325" spans="1:14" ht="13" x14ac:dyDescent="0.3">
      <c r="A325" s="37">
        <v>2016</v>
      </c>
      <c r="B325" s="15"/>
      <c r="C325" s="16"/>
      <c r="D325" s="16"/>
      <c r="E325" s="16"/>
      <c r="F325" s="16"/>
      <c r="G325" s="16"/>
      <c r="H325" s="16"/>
      <c r="I325" s="16"/>
      <c r="M325" s="3"/>
      <c r="N325" s="37">
        <v>2016</v>
      </c>
    </row>
    <row r="326" spans="1:14" x14ac:dyDescent="0.25">
      <c r="A326" s="33" t="str">
        <f>'Olieforbrug, TJ'!A326</f>
        <v>Januar</v>
      </c>
      <c r="C326" s="67">
        <v>7935</v>
      </c>
      <c r="D326" s="67">
        <v>68029</v>
      </c>
      <c r="E326" s="67">
        <v>2465</v>
      </c>
      <c r="F326" s="67">
        <v>0</v>
      </c>
      <c r="G326" s="67">
        <v>10303</v>
      </c>
      <c r="H326" s="67">
        <v>83526</v>
      </c>
      <c r="I326" s="67">
        <v>226477</v>
      </c>
      <c r="J326" s="15"/>
      <c r="K326" s="15"/>
      <c r="L326" s="14">
        <v>2906.7048000000004</v>
      </c>
      <c r="N326" s="23" t="str">
        <f>'Olieforbrug, TJ'!M326</f>
        <v>January</v>
      </c>
    </row>
    <row r="327" spans="1:14" x14ac:dyDescent="0.25">
      <c r="A327" s="33" t="str">
        <f>'Olieforbrug, TJ'!A327</f>
        <v>Februar</v>
      </c>
      <c r="C327" s="67">
        <v>9013</v>
      </c>
      <c r="D327" s="67">
        <v>98967</v>
      </c>
      <c r="E327" s="67">
        <v>2691</v>
      </c>
      <c r="F327" s="67">
        <v>0</v>
      </c>
      <c r="G327" s="67">
        <v>-19614</v>
      </c>
      <c r="H327" s="67">
        <v>85501</v>
      </c>
      <c r="I327" s="67">
        <v>246091</v>
      </c>
      <c r="J327" s="15"/>
      <c r="K327" s="15"/>
      <c r="L327" s="14">
        <v>2975.4348000000005</v>
      </c>
      <c r="N327" s="23" t="str">
        <f>'Olieforbrug, TJ'!M327</f>
        <v>February</v>
      </c>
    </row>
    <row r="328" spans="1:14" x14ac:dyDescent="0.25">
      <c r="A328" s="33" t="str">
        <f>'Olieforbrug, TJ'!A328</f>
        <v>Marts</v>
      </c>
      <c r="C328" s="67">
        <v>28494</v>
      </c>
      <c r="D328" s="67">
        <v>93921</v>
      </c>
      <c r="E328" s="67">
        <v>8037</v>
      </c>
      <c r="F328" s="67">
        <v>0</v>
      </c>
      <c r="G328" s="67">
        <v>-16310</v>
      </c>
      <c r="H328" s="67">
        <v>97870</v>
      </c>
      <c r="I328" s="67">
        <v>262401</v>
      </c>
      <c r="J328" s="15"/>
      <c r="K328" s="15"/>
      <c r="L328" s="14">
        <v>3405.8760000000002</v>
      </c>
      <c r="N328" s="23" t="str">
        <f>'Olieforbrug, TJ'!M328</f>
        <v>March</v>
      </c>
    </row>
    <row r="329" spans="1:14" x14ac:dyDescent="0.25">
      <c r="A329" s="33" t="str">
        <f>'Olieforbrug, TJ'!A329</f>
        <v>April</v>
      </c>
      <c r="C329" s="67">
        <v>12693</v>
      </c>
      <c r="D329" s="67">
        <v>120026</v>
      </c>
      <c r="E329" s="67">
        <v>8019</v>
      </c>
      <c r="F329" s="67">
        <v>0</v>
      </c>
      <c r="G329" s="67">
        <v>-28147</v>
      </c>
      <c r="H329" s="67">
        <v>96711</v>
      </c>
      <c r="I329" s="67">
        <v>290548</v>
      </c>
      <c r="J329" s="15"/>
      <c r="K329" s="15"/>
      <c r="L329" s="14">
        <v>3365.5428000000002</v>
      </c>
      <c r="N329" s="23" t="str">
        <f>'Olieforbrug, TJ'!M329</f>
        <v>April</v>
      </c>
    </row>
    <row r="330" spans="1:14" x14ac:dyDescent="0.25">
      <c r="A330" s="33" t="str">
        <f>'Olieforbrug, TJ'!A330</f>
        <v>Maj</v>
      </c>
      <c r="C330" s="67">
        <v>17669</v>
      </c>
      <c r="D330" s="67">
        <v>126631</v>
      </c>
      <c r="E330" s="67">
        <v>7996</v>
      </c>
      <c r="F330" s="67">
        <v>0</v>
      </c>
      <c r="G330" s="67">
        <v>-32672</v>
      </c>
      <c r="H330" s="67">
        <v>103747</v>
      </c>
      <c r="I330" s="67">
        <v>323220</v>
      </c>
      <c r="J330" s="15"/>
      <c r="K330" s="15"/>
      <c r="L330" s="14">
        <v>3610.3956000000003</v>
      </c>
      <c r="N330" s="23" t="str">
        <f>'Olieforbrug, TJ'!M330</f>
        <v>May</v>
      </c>
    </row>
    <row r="331" spans="1:14" x14ac:dyDescent="0.25">
      <c r="A331" s="33" t="str">
        <f>'Olieforbrug, TJ'!A331</f>
        <v>Juni</v>
      </c>
      <c r="C331" s="67">
        <v>6500</v>
      </c>
      <c r="D331" s="67">
        <v>136811</v>
      </c>
      <c r="E331" s="67">
        <v>944</v>
      </c>
      <c r="F331" s="67">
        <v>0</v>
      </c>
      <c r="G331" s="67">
        <v>-28995</v>
      </c>
      <c r="H331" s="67">
        <v>113029</v>
      </c>
      <c r="I331" s="67">
        <v>352215</v>
      </c>
      <c r="J331" s="15"/>
      <c r="K331" s="15"/>
      <c r="L331" s="14">
        <v>3933.4092000000005</v>
      </c>
      <c r="N331" s="23" t="str">
        <f>'Olieforbrug, TJ'!M331</f>
        <v>June</v>
      </c>
    </row>
    <row r="332" spans="1:14" x14ac:dyDescent="0.25">
      <c r="A332" s="33" t="str">
        <f>'Olieforbrug, TJ'!A332</f>
        <v>Juli</v>
      </c>
      <c r="C332" s="67">
        <v>16558</v>
      </c>
      <c r="D332" s="67">
        <v>143850</v>
      </c>
      <c r="E332" s="67">
        <v>84</v>
      </c>
      <c r="F332" s="67">
        <v>0</v>
      </c>
      <c r="G332" s="67">
        <v>-7549</v>
      </c>
      <c r="H332" s="67">
        <v>121269</v>
      </c>
      <c r="I332" s="67">
        <v>359764</v>
      </c>
      <c r="J332" s="15"/>
      <c r="K332" s="15"/>
      <c r="L332" s="14">
        <v>4220.1612000000005</v>
      </c>
      <c r="N332" s="23" t="str">
        <f>'Olieforbrug, TJ'!M332</f>
        <v>July</v>
      </c>
    </row>
    <row r="333" spans="1:14" x14ac:dyDescent="0.25">
      <c r="A333" s="33" t="str">
        <f>'Olieforbrug, TJ'!A333</f>
        <v>August</v>
      </c>
      <c r="C333" s="67">
        <v>16128</v>
      </c>
      <c r="D333" s="67">
        <v>64640</v>
      </c>
      <c r="E333" s="67">
        <v>42</v>
      </c>
      <c r="F333" s="67">
        <v>0</v>
      </c>
      <c r="G333" s="67">
        <v>25992</v>
      </c>
      <c r="H333" s="67">
        <v>106735</v>
      </c>
      <c r="I333" s="67">
        <v>333772</v>
      </c>
      <c r="J333" s="15"/>
      <c r="K333" s="15"/>
      <c r="L333" s="14">
        <v>3714.3780000000002</v>
      </c>
      <c r="N333" s="23" t="str">
        <f>'Olieforbrug, TJ'!M333</f>
        <v>August</v>
      </c>
    </row>
    <row r="334" spans="1:14" x14ac:dyDescent="0.25">
      <c r="A334" s="33" t="str">
        <f>'Olieforbrug, TJ'!A334</f>
        <v>September</v>
      </c>
      <c r="C334" s="67">
        <v>8503</v>
      </c>
      <c r="D334" s="67">
        <v>153883</v>
      </c>
      <c r="E334" s="67">
        <v>198</v>
      </c>
      <c r="F334" s="67">
        <v>0</v>
      </c>
      <c r="G334" s="67">
        <v>-42390</v>
      </c>
      <c r="H334" s="67">
        <v>119608</v>
      </c>
      <c r="I334" s="67">
        <v>376162</v>
      </c>
      <c r="J334" s="15"/>
      <c r="K334" s="15"/>
      <c r="L334" s="14">
        <v>4162.3584000000001</v>
      </c>
      <c r="N334" s="23" t="str">
        <f>'Olieforbrug, TJ'!M334</f>
        <v>September</v>
      </c>
    </row>
    <row r="335" spans="1:14" x14ac:dyDescent="0.25">
      <c r="A335" s="33" t="str">
        <f>'Olieforbrug, TJ'!A335</f>
        <v>Oktober</v>
      </c>
      <c r="C335" s="67">
        <v>20283</v>
      </c>
      <c r="D335" s="67">
        <v>91748</v>
      </c>
      <c r="E335" s="67">
        <v>4410</v>
      </c>
      <c r="F335" s="67">
        <v>0</v>
      </c>
      <c r="G335" s="67">
        <v>25478</v>
      </c>
      <c r="H335" s="67">
        <v>122400</v>
      </c>
      <c r="I335" s="67">
        <v>350684</v>
      </c>
      <c r="J335" s="15"/>
      <c r="K335" s="15"/>
      <c r="L335" s="14">
        <v>4259.5200000000004</v>
      </c>
      <c r="N335" s="23" t="str">
        <f>'Olieforbrug, TJ'!M335</f>
        <v>October</v>
      </c>
    </row>
    <row r="336" spans="1:14" x14ac:dyDescent="0.25">
      <c r="A336" s="33" t="str">
        <f>'Olieforbrug, TJ'!A336</f>
        <v>November</v>
      </c>
      <c r="C336" s="67">
        <v>6655</v>
      </c>
      <c r="D336" s="67">
        <v>76478</v>
      </c>
      <c r="E336" s="67">
        <v>33904</v>
      </c>
      <c r="F336" s="67">
        <v>0</v>
      </c>
      <c r="G336" s="67">
        <v>42606</v>
      </c>
      <c r="H336" s="67">
        <v>91802</v>
      </c>
      <c r="I336" s="67">
        <v>308078</v>
      </c>
      <c r="J336" s="15"/>
      <c r="K336" s="15"/>
      <c r="L336" s="14">
        <v>3194.7096000000001</v>
      </c>
      <c r="N336" s="23" t="str">
        <f>'Olieforbrug, TJ'!M336</f>
        <v>November</v>
      </c>
    </row>
    <row r="337" spans="1:14" ht="13" thickBot="1" x14ac:dyDescent="0.3">
      <c r="A337" s="41" t="str">
        <f>'Olieforbrug, TJ'!A337</f>
        <v>December</v>
      </c>
      <c r="C337" s="42">
        <v>12351</v>
      </c>
      <c r="D337" s="42">
        <v>149483</v>
      </c>
      <c r="E337" s="42">
        <v>0</v>
      </c>
      <c r="F337" s="42">
        <v>352</v>
      </c>
      <c r="G337" s="42">
        <v>-71204</v>
      </c>
      <c r="H337" s="42">
        <v>90408</v>
      </c>
      <c r="I337" s="42">
        <v>379282</v>
      </c>
      <c r="J337" s="2"/>
      <c r="K337" s="2"/>
      <c r="L337" s="54">
        <v>3146.1984000000002</v>
      </c>
      <c r="N337" s="43" t="str">
        <f>'Olieforbrug, TJ'!M337</f>
        <v>December</v>
      </c>
    </row>
    <row r="338" spans="1:14" ht="13" x14ac:dyDescent="0.3">
      <c r="A338" s="37">
        <v>2017</v>
      </c>
      <c r="B338" s="15"/>
      <c r="C338" s="16"/>
      <c r="D338" s="16"/>
      <c r="E338" s="16"/>
      <c r="F338" s="16"/>
      <c r="G338" s="16"/>
      <c r="H338" s="16"/>
      <c r="I338" s="16"/>
      <c r="J338" s="15"/>
      <c r="K338" s="15"/>
      <c r="L338" s="14"/>
      <c r="M338" s="3"/>
      <c r="N338" s="37">
        <v>2017</v>
      </c>
    </row>
    <row r="339" spans="1:14" x14ac:dyDescent="0.25">
      <c r="A339" s="23" t="str">
        <f>'Olieforbrug, TJ'!A339</f>
        <v>Januar</v>
      </c>
      <c r="C339" s="16">
        <v>7280</v>
      </c>
      <c r="D339" s="16">
        <v>142355</v>
      </c>
      <c r="E339" s="16">
        <v>14982</v>
      </c>
      <c r="F339" s="16">
        <v>0</v>
      </c>
      <c r="G339" s="16">
        <f>I337-I339</f>
        <v>-45612</v>
      </c>
      <c r="H339" s="16">
        <v>89062</v>
      </c>
      <c r="I339" s="16">
        <v>424894</v>
      </c>
      <c r="J339" s="15"/>
      <c r="K339" s="15"/>
      <c r="L339" s="14">
        <f t="shared" ref="L339" si="92">H339*0.8*43.5/1000</f>
        <v>3099.3576000000003</v>
      </c>
      <c r="N339" s="23" t="str">
        <f>'Olieforbrug, TJ'!M339</f>
        <v>January</v>
      </c>
    </row>
    <row r="340" spans="1:14" x14ac:dyDescent="0.25">
      <c r="A340" s="23" t="str">
        <f>'Olieforbrug, TJ'!A340</f>
        <v>Februar</v>
      </c>
      <c r="C340" s="16">
        <v>8213</v>
      </c>
      <c r="D340" s="16">
        <v>96106</v>
      </c>
      <c r="E340" s="16">
        <v>906</v>
      </c>
      <c r="F340" s="16">
        <v>0</v>
      </c>
      <c r="G340" s="16">
        <f>I339-I340</f>
        <v>-20282</v>
      </c>
      <c r="H340" s="16">
        <v>82758</v>
      </c>
      <c r="I340" s="16">
        <v>445176</v>
      </c>
      <c r="J340" s="15"/>
      <c r="K340" s="15"/>
      <c r="L340" s="14">
        <f t="shared" ref="L340" si="93">H340*0.8*43.5/1000</f>
        <v>2879.9784000000004</v>
      </c>
      <c r="N340" s="23" t="str">
        <f>'Olieforbrug, TJ'!M340</f>
        <v>February</v>
      </c>
    </row>
    <row r="341" spans="1:14" x14ac:dyDescent="0.25">
      <c r="A341" s="23" t="str">
        <f>'Olieforbrug, TJ'!A341</f>
        <v>Marts</v>
      </c>
      <c r="C341" s="16">
        <v>9356</v>
      </c>
      <c r="D341" s="16">
        <v>46697</v>
      </c>
      <c r="E341" s="16">
        <v>0</v>
      </c>
      <c r="F341" s="16">
        <v>0</v>
      </c>
      <c r="G341" s="16">
        <f>I340-I341</f>
        <v>40070</v>
      </c>
      <c r="H341" s="16">
        <v>95990</v>
      </c>
      <c r="I341" s="16">
        <v>405106</v>
      </c>
      <c r="J341" s="15"/>
      <c r="K341" s="15"/>
      <c r="L341" s="14">
        <f t="shared" ref="L341" si="94">H341*0.8*43.5/1000</f>
        <v>3340.4520000000002</v>
      </c>
      <c r="N341" s="23" t="str">
        <f>'Olieforbrug, TJ'!M341</f>
        <v>March</v>
      </c>
    </row>
    <row r="342" spans="1:14" x14ac:dyDescent="0.25">
      <c r="A342" s="23" t="str">
        <f>'Olieforbrug, TJ'!A342</f>
        <v>April</v>
      </c>
      <c r="C342" s="16">
        <v>14081</v>
      </c>
      <c r="D342" s="16">
        <v>104191</v>
      </c>
      <c r="E342" s="16">
        <v>8416</v>
      </c>
      <c r="F342" s="16">
        <v>0</v>
      </c>
      <c r="G342" s="16">
        <f t="shared" ref="G342" si="95">I341-I342</f>
        <v>-15799</v>
      </c>
      <c r="H342" s="16">
        <v>94007</v>
      </c>
      <c r="I342" s="16">
        <v>420905</v>
      </c>
      <c r="J342" s="15"/>
      <c r="K342" s="15"/>
      <c r="L342" s="14">
        <f t="shared" ref="L342" si="96">H342*0.8*43.5/1000</f>
        <v>3271.4436000000001</v>
      </c>
      <c r="N342" s="23" t="str">
        <f>'Olieforbrug, TJ'!M342</f>
        <v>April</v>
      </c>
    </row>
    <row r="343" spans="1:14" x14ac:dyDescent="0.25">
      <c r="A343" s="23" t="str">
        <f>'Olieforbrug, TJ'!A343</f>
        <v>Maj</v>
      </c>
      <c r="C343" s="16">
        <v>14677</v>
      </c>
      <c r="D343" s="16">
        <v>107651</v>
      </c>
      <c r="E343" s="16">
        <v>0</v>
      </c>
      <c r="F343" s="16">
        <v>0</v>
      </c>
      <c r="G343" s="16">
        <f t="shared" ref="G343" si="97">I342-I343</f>
        <v>-17605</v>
      </c>
      <c r="H343" s="16">
        <v>104611</v>
      </c>
      <c r="I343" s="16">
        <v>438510</v>
      </c>
      <c r="J343" s="15"/>
      <c r="K343" s="15"/>
      <c r="L343" s="14">
        <f t="shared" ref="L343" si="98">H343*0.8*43.5/1000</f>
        <v>3640.4628000000002</v>
      </c>
      <c r="N343" s="23" t="str">
        <f>'Olieforbrug, TJ'!M343</f>
        <v>May</v>
      </c>
    </row>
    <row r="344" spans="1:14" x14ac:dyDescent="0.25">
      <c r="A344" s="23" t="str">
        <f>'Olieforbrug, TJ'!A344</f>
        <v>Juni</v>
      </c>
      <c r="C344" s="16">
        <v>13860</v>
      </c>
      <c r="D344" s="16">
        <v>81746</v>
      </c>
      <c r="E344" s="16">
        <v>0</v>
      </c>
      <c r="F344" s="16">
        <v>0</v>
      </c>
      <c r="G344" s="16">
        <f t="shared" ref="G344" si="99">I343-I344</f>
        <v>26505</v>
      </c>
      <c r="H344" s="16">
        <v>122023</v>
      </c>
      <c r="I344" s="16">
        <v>412005</v>
      </c>
      <c r="J344" s="15"/>
      <c r="K344" s="15"/>
      <c r="L344" s="14">
        <f t="shared" ref="L344" si="100">H344*0.8*43.5/1000</f>
        <v>4246.4004000000004</v>
      </c>
      <c r="N344" s="23" t="str">
        <f>'Olieforbrug, TJ'!M344</f>
        <v>June</v>
      </c>
    </row>
    <row r="345" spans="1:14" x14ac:dyDescent="0.25">
      <c r="A345" s="23" t="str">
        <f>'Olieforbrug, TJ'!A345</f>
        <v>Juli</v>
      </c>
      <c r="C345" s="16">
        <v>16178</v>
      </c>
      <c r="D345" s="16">
        <v>102865</v>
      </c>
      <c r="E345" s="16">
        <v>0</v>
      </c>
      <c r="F345" s="16">
        <v>0</v>
      </c>
      <c r="G345" s="16">
        <f t="shared" ref="G345" si="101">I344-I345</f>
        <v>2874</v>
      </c>
      <c r="H345" s="16">
        <v>121457</v>
      </c>
      <c r="I345" s="16">
        <v>409131</v>
      </c>
      <c r="J345" s="15"/>
      <c r="K345" s="15"/>
      <c r="L345" s="14">
        <f t="shared" ref="L345" si="102">H345*0.8*43.5/1000</f>
        <v>4226.7036000000007</v>
      </c>
      <c r="N345" s="23" t="str">
        <f>'Olieforbrug, TJ'!M345</f>
        <v>July</v>
      </c>
    </row>
    <row r="346" spans="1:14" x14ac:dyDescent="0.25">
      <c r="A346" s="23" t="str">
        <f>'Olieforbrug, TJ'!A346</f>
        <v>August</v>
      </c>
      <c r="C346" s="16">
        <v>17017</v>
      </c>
      <c r="D346" s="16">
        <v>91811</v>
      </c>
      <c r="E346" s="16">
        <v>2481</v>
      </c>
      <c r="F346" s="16">
        <v>0</v>
      </c>
      <c r="G346" s="16">
        <f t="shared" ref="G346" si="103">I345-I346</f>
        <v>8832</v>
      </c>
      <c r="H346" s="16">
        <v>114863</v>
      </c>
      <c r="I346" s="16">
        <v>400299</v>
      </c>
      <c r="J346" s="15"/>
      <c r="K346" s="15"/>
      <c r="L346" s="14">
        <f t="shared" ref="L346" si="104">H346*0.8*43.5/1000</f>
        <v>3997.2324000000003</v>
      </c>
      <c r="N346" s="23" t="str">
        <f>'Olieforbrug, TJ'!M346</f>
        <v>August</v>
      </c>
    </row>
    <row r="347" spans="1:14" x14ac:dyDescent="0.25">
      <c r="A347" s="23" t="str">
        <f>'Olieforbrug, TJ'!A347</f>
        <v>September</v>
      </c>
      <c r="C347" s="16">
        <v>28</v>
      </c>
      <c r="D347" s="16">
        <v>105097</v>
      </c>
      <c r="E347" s="16">
        <v>137632</v>
      </c>
      <c r="F347" s="16">
        <v>0</v>
      </c>
      <c r="G347" s="16">
        <f t="shared" ref="G347" si="105">I346-I347</f>
        <v>141551</v>
      </c>
      <c r="H347" s="16">
        <v>108755</v>
      </c>
      <c r="I347" s="16">
        <v>258748</v>
      </c>
      <c r="J347" s="15"/>
      <c r="K347" s="15"/>
      <c r="L347" s="14">
        <f t="shared" ref="L347" si="106">H347*0.8*43.5/1000</f>
        <v>3784.674</v>
      </c>
      <c r="N347" s="23" t="str">
        <f>'Olieforbrug, TJ'!M347</f>
        <v>September</v>
      </c>
    </row>
    <row r="348" spans="1:14" x14ac:dyDescent="0.25">
      <c r="A348" s="23" t="str">
        <f>'Olieforbrug, TJ'!A348</f>
        <v>Oktober</v>
      </c>
      <c r="C348" s="16">
        <v>7819</v>
      </c>
      <c r="D348" s="16">
        <v>88042</v>
      </c>
      <c r="E348" s="16">
        <v>39636</v>
      </c>
      <c r="F348" s="16">
        <v>0</v>
      </c>
      <c r="G348" s="16">
        <f t="shared" ref="G348" si="107">I347-I348</f>
        <v>51748</v>
      </c>
      <c r="H348" s="16">
        <v>143500</v>
      </c>
      <c r="I348" s="16">
        <v>207000</v>
      </c>
      <c r="J348" s="15"/>
      <c r="K348" s="15"/>
      <c r="L348" s="14">
        <f t="shared" ref="L348" si="108">H348*0.8*43.5/1000</f>
        <v>4993.8</v>
      </c>
      <c r="N348" s="23" t="str">
        <f>'Olieforbrug, TJ'!M348</f>
        <v>October</v>
      </c>
    </row>
    <row r="349" spans="1:14" x14ac:dyDescent="0.25">
      <c r="A349" s="23" t="str">
        <f>'Olieforbrug, TJ'!A349</f>
        <v>November</v>
      </c>
      <c r="C349" s="16">
        <v>28467</v>
      </c>
      <c r="D349" s="16">
        <v>85178</v>
      </c>
      <c r="E349" s="16">
        <v>19788</v>
      </c>
      <c r="F349" s="16">
        <v>0</v>
      </c>
      <c r="G349" s="16">
        <f t="shared" ref="G349" si="109">I348-I349</f>
        <v>15920</v>
      </c>
      <c r="H349" s="16">
        <v>109893</v>
      </c>
      <c r="I349" s="16">
        <v>191080</v>
      </c>
      <c r="J349" s="15"/>
      <c r="K349" s="15"/>
      <c r="L349" s="14">
        <f t="shared" ref="L349" si="110">H349*0.8*43.5/1000</f>
        <v>3824.2764000000002</v>
      </c>
      <c r="N349" s="23" t="str">
        <f>'Olieforbrug, TJ'!M349</f>
        <v>November</v>
      </c>
    </row>
    <row r="350" spans="1:14" ht="13" thickBot="1" x14ac:dyDescent="0.3">
      <c r="A350" s="41" t="str">
        <f>'Olieforbrug, TJ'!A350</f>
        <v>December</v>
      </c>
      <c r="C350" s="42">
        <v>14977</v>
      </c>
      <c r="D350" s="42">
        <v>106777</v>
      </c>
      <c r="E350" s="42">
        <v>0</v>
      </c>
      <c r="F350" s="42">
        <v>0</v>
      </c>
      <c r="G350" s="42">
        <f t="shared" ref="G350" si="111">I349-I350</f>
        <v>-21147</v>
      </c>
      <c r="H350" s="42">
        <v>100527</v>
      </c>
      <c r="I350" s="42">
        <v>212227</v>
      </c>
      <c r="J350" s="2"/>
      <c r="K350" s="2"/>
      <c r="L350" s="54">
        <f t="shared" ref="L350" si="112">H350*0.8*43.5/1000</f>
        <v>3498.3396000000002</v>
      </c>
      <c r="N350" s="43" t="str">
        <f>'Olieforbrug, TJ'!M350</f>
        <v>December</v>
      </c>
    </row>
    <row r="351" spans="1:14" ht="13" x14ac:dyDescent="0.3">
      <c r="A351" s="37">
        <v>2018</v>
      </c>
      <c r="B351" s="15"/>
      <c r="C351" s="16"/>
      <c r="D351" s="16"/>
      <c r="E351" s="16"/>
      <c r="F351" s="16"/>
      <c r="G351" s="16"/>
      <c r="H351" s="16"/>
      <c r="I351" s="16"/>
      <c r="J351" s="15"/>
      <c r="K351" s="15"/>
      <c r="L351" s="14"/>
      <c r="M351" s="3"/>
      <c r="N351" s="37">
        <v>2018</v>
      </c>
    </row>
    <row r="352" spans="1:14" x14ac:dyDescent="0.25">
      <c r="A352" s="23" t="str">
        <f>'Olieforbrug, TJ'!A352</f>
        <v>Januar</v>
      </c>
      <c r="C352" s="16">
        <v>4206</v>
      </c>
      <c r="D352" s="16">
        <v>78501</v>
      </c>
      <c r="E352" s="16">
        <v>0</v>
      </c>
      <c r="F352" s="16">
        <v>0</v>
      </c>
      <c r="G352" s="16">
        <f>I350-I352</f>
        <v>10534</v>
      </c>
      <c r="H352" s="16">
        <v>93163</v>
      </c>
      <c r="I352" s="16">
        <v>201693</v>
      </c>
      <c r="J352" s="15"/>
      <c r="K352" s="15"/>
      <c r="L352" s="14">
        <f t="shared" ref="L352" si="113">H352*0.8*43.5/1000</f>
        <v>3242.0724000000005</v>
      </c>
      <c r="N352" s="23" t="str">
        <f>'Olieforbrug, TJ'!M352</f>
        <v>January</v>
      </c>
    </row>
    <row r="353" spans="1:14" x14ac:dyDescent="0.25">
      <c r="A353" s="23" t="str">
        <f>'Olieforbrug, TJ'!A353</f>
        <v>Februar</v>
      </c>
      <c r="C353" s="16">
        <v>9215</v>
      </c>
      <c r="D353" s="16">
        <v>109578</v>
      </c>
      <c r="E353" s="16">
        <v>0</v>
      </c>
      <c r="F353" s="16">
        <v>137</v>
      </c>
      <c r="G353" s="16">
        <f t="shared" ref="G353:G358" si="114">I352-I353</f>
        <v>-32027</v>
      </c>
      <c r="H353" s="16">
        <v>86528</v>
      </c>
      <c r="I353" s="16">
        <v>233720</v>
      </c>
      <c r="J353" s="15"/>
      <c r="K353" s="15"/>
      <c r="L353" s="14">
        <f t="shared" ref="L353" si="115">H353*0.8*43.5/1000</f>
        <v>3011.1744000000003</v>
      </c>
      <c r="N353" s="23" t="str">
        <f>'Olieforbrug, TJ'!M353</f>
        <v>February</v>
      </c>
    </row>
    <row r="354" spans="1:14" x14ac:dyDescent="0.25">
      <c r="A354" s="23" t="str">
        <f>'Olieforbrug, TJ'!A354</f>
        <v>Marts</v>
      </c>
      <c r="C354" s="16">
        <v>5551</v>
      </c>
      <c r="D354" s="16">
        <v>30157</v>
      </c>
      <c r="E354" s="16">
        <v>1524</v>
      </c>
      <c r="F354" s="16">
        <v>0</v>
      </c>
      <c r="G354" s="16">
        <f t="shared" si="114"/>
        <v>64075</v>
      </c>
      <c r="H354" s="16">
        <v>98176</v>
      </c>
      <c r="I354" s="16">
        <v>169645</v>
      </c>
      <c r="J354" s="15"/>
      <c r="K354" s="15"/>
      <c r="L354" s="14">
        <f t="shared" ref="L354" si="116">H354*0.8*43.5/1000</f>
        <v>3416.5248000000001</v>
      </c>
      <c r="N354" s="23" t="str">
        <f>'Olieforbrug, TJ'!M354</f>
        <v>March</v>
      </c>
    </row>
    <row r="355" spans="1:14" x14ac:dyDescent="0.25">
      <c r="A355" s="23" t="str">
        <f>'Olieforbrug, TJ'!A355</f>
        <v>April</v>
      </c>
      <c r="C355" s="16">
        <v>11978</v>
      </c>
      <c r="D355" s="16">
        <v>104750</v>
      </c>
      <c r="E355" s="16">
        <v>1362</v>
      </c>
      <c r="F355" s="16">
        <v>0</v>
      </c>
      <c r="G355" s="16">
        <f t="shared" si="114"/>
        <v>-17434</v>
      </c>
      <c r="H355" s="16">
        <v>97981</v>
      </c>
      <c r="I355" s="16">
        <v>187079</v>
      </c>
      <c r="J355" s="15"/>
      <c r="K355" s="15"/>
      <c r="L355" s="14">
        <f t="shared" ref="L355" si="117">H355*0.8*43.5/1000</f>
        <v>3409.7388000000001</v>
      </c>
      <c r="N355" s="23" t="str">
        <f>'Olieforbrug, TJ'!M355</f>
        <v>April</v>
      </c>
    </row>
    <row r="356" spans="1:14" x14ac:dyDescent="0.25">
      <c r="A356" s="23" t="str">
        <f>'Olieforbrug, TJ'!A356</f>
        <v>Maj</v>
      </c>
      <c r="C356" s="16">
        <v>11978</v>
      </c>
      <c r="D356" s="16">
        <v>104750</v>
      </c>
      <c r="E356" s="16">
        <v>1362</v>
      </c>
      <c r="F356" s="16">
        <v>0</v>
      </c>
      <c r="G356" s="16">
        <f t="shared" si="114"/>
        <v>0</v>
      </c>
      <c r="H356" s="16">
        <v>97977</v>
      </c>
      <c r="I356" s="16">
        <v>187079</v>
      </c>
      <c r="J356" s="15"/>
      <c r="K356" s="15"/>
      <c r="L356" s="14">
        <f t="shared" ref="L356" si="118">H356*0.8*43.5/1000</f>
        <v>3409.5996</v>
      </c>
      <c r="N356" s="23" t="str">
        <f>'Olieforbrug, TJ'!M356</f>
        <v>May</v>
      </c>
    </row>
    <row r="357" spans="1:14" x14ac:dyDescent="0.25">
      <c r="A357" s="23" t="str">
        <f>'Olieforbrug, TJ'!A357</f>
        <v>Juni</v>
      </c>
      <c r="C357" s="16">
        <v>11264</v>
      </c>
      <c r="D357" s="16">
        <v>86770</v>
      </c>
      <c r="E357" s="16">
        <v>1446</v>
      </c>
      <c r="F357" s="16">
        <v>0</v>
      </c>
      <c r="G357" s="16">
        <f t="shared" si="114"/>
        <v>-6714</v>
      </c>
      <c r="H357" s="16">
        <v>83420</v>
      </c>
      <c r="I357" s="16">
        <v>193793</v>
      </c>
      <c r="J357" s="15"/>
      <c r="K357" s="15"/>
      <c r="L357" s="14">
        <f t="shared" ref="L357" si="119">H357*0.8*43.5/1000</f>
        <v>2903.0160000000001</v>
      </c>
      <c r="N357" s="23" t="str">
        <f>'Olieforbrug, TJ'!M357</f>
        <v>June</v>
      </c>
    </row>
    <row r="358" spans="1:14" x14ac:dyDescent="0.25">
      <c r="A358" s="23" t="str">
        <f>'Olieforbrug, TJ'!A358</f>
        <v>Juli</v>
      </c>
      <c r="C358" s="16">
        <v>16812</v>
      </c>
      <c r="D358" s="16">
        <v>123200</v>
      </c>
      <c r="E358" s="16">
        <v>19276</v>
      </c>
      <c r="F358" s="16">
        <v>0</v>
      </c>
      <c r="G358" s="16">
        <f t="shared" si="114"/>
        <v>44512</v>
      </c>
      <c r="H358" s="16">
        <v>129512</v>
      </c>
      <c r="I358" s="16">
        <v>149281</v>
      </c>
      <c r="J358" s="15"/>
      <c r="K358" s="15"/>
      <c r="L358" s="14">
        <f t="shared" ref="L358" si="120">H358*0.8*43.5/1000</f>
        <v>4507.0176000000001</v>
      </c>
      <c r="N358" s="23" t="str">
        <f>'Olieforbrug, TJ'!M358</f>
        <v>July</v>
      </c>
    </row>
    <row r="359" spans="1:14" x14ac:dyDescent="0.25">
      <c r="A359" s="23" t="str">
        <f>'Olieforbrug, TJ'!A359</f>
        <v>August</v>
      </c>
      <c r="C359" s="16">
        <v>20986</v>
      </c>
      <c r="D359" s="16">
        <v>107286</v>
      </c>
      <c r="E359" s="16">
        <v>1589</v>
      </c>
      <c r="F359" s="16">
        <v>0</v>
      </c>
      <c r="G359" s="16">
        <f t="shared" ref="G359" si="121">I358-I359</f>
        <v>-4814</v>
      </c>
      <c r="H359" s="16">
        <v>122231</v>
      </c>
      <c r="I359" s="16">
        <v>154095</v>
      </c>
      <c r="J359" s="15"/>
      <c r="K359" s="15"/>
      <c r="L359" s="14">
        <f t="shared" ref="L359" si="122">H359*0.8*43.5/1000</f>
        <v>4253.6387999999997</v>
      </c>
      <c r="N359" s="23" t="str">
        <f>'Olieforbrug, TJ'!M359</f>
        <v>August</v>
      </c>
    </row>
    <row r="360" spans="1:14" x14ac:dyDescent="0.25">
      <c r="A360" s="23" t="str">
        <f>'Olieforbrug, TJ'!A360</f>
        <v>September</v>
      </c>
      <c r="C360" s="16">
        <v>11107</v>
      </c>
      <c r="D360" s="16">
        <v>132400</v>
      </c>
      <c r="E360" s="16">
        <v>2049</v>
      </c>
      <c r="F360" s="16">
        <v>0</v>
      </c>
      <c r="G360" s="16">
        <f t="shared" ref="G360" si="123">I359-I360</f>
        <v>-27109</v>
      </c>
      <c r="H360" s="16">
        <v>114018</v>
      </c>
      <c r="I360" s="16">
        <v>181204</v>
      </c>
      <c r="J360" s="15"/>
      <c r="K360" s="15"/>
      <c r="L360" s="14">
        <f t="shared" ref="L360" si="124">H360*0.8*43.5/1000</f>
        <v>3967.8264000000004</v>
      </c>
      <c r="N360" s="23" t="str">
        <f>'Olieforbrug, TJ'!M360</f>
        <v>September</v>
      </c>
    </row>
    <row r="361" spans="1:14" x14ac:dyDescent="0.25">
      <c r="A361" s="23" t="str">
        <f>'Olieforbrug, TJ'!A361</f>
        <v>Oktober</v>
      </c>
      <c r="C361" s="16">
        <v>18459</v>
      </c>
      <c r="D361" s="16">
        <v>74391</v>
      </c>
      <c r="E361" s="16">
        <v>29209</v>
      </c>
      <c r="F361" s="16">
        <v>0</v>
      </c>
      <c r="G361" s="16">
        <f t="shared" ref="G361" si="125">I360-I361</f>
        <v>61193</v>
      </c>
      <c r="H361" s="16">
        <v>124873</v>
      </c>
      <c r="I361" s="16">
        <v>120011</v>
      </c>
      <c r="J361" s="15"/>
      <c r="K361" s="15"/>
      <c r="L361" s="14">
        <f t="shared" ref="L361" si="126">H361*0.8*43.5/1000</f>
        <v>4345.5804000000007</v>
      </c>
      <c r="N361" s="23" t="str">
        <f>'Olieforbrug, TJ'!M361</f>
        <v>October</v>
      </c>
    </row>
    <row r="362" spans="1:14" x14ac:dyDescent="0.25">
      <c r="A362" s="23" t="str">
        <f>'Olieforbrug, TJ'!A362</f>
        <v>November</v>
      </c>
      <c r="C362" s="16">
        <v>12897</v>
      </c>
      <c r="D362" s="16">
        <v>111513</v>
      </c>
      <c r="E362" s="16">
        <v>1713</v>
      </c>
      <c r="F362" s="16">
        <v>600</v>
      </c>
      <c r="G362" s="16">
        <f t="shared" ref="G362" si="127">I361-I362</f>
        <v>-19470</v>
      </c>
      <c r="H362" s="16">
        <v>102396</v>
      </c>
      <c r="I362" s="16">
        <v>139481</v>
      </c>
      <c r="J362" s="15"/>
      <c r="K362" s="15"/>
      <c r="L362" s="14">
        <f t="shared" ref="L362" si="128">H362*0.8*43.5/1000</f>
        <v>3563.3808000000004</v>
      </c>
      <c r="N362" s="23" t="str">
        <f>'Olieforbrug, TJ'!M362</f>
        <v>November</v>
      </c>
    </row>
    <row r="363" spans="1:14" ht="13" thickBot="1" x14ac:dyDescent="0.3">
      <c r="A363" s="41" t="str">
        <f>'Olieforbrug, TJ'!A363</f>
        <v>December</v>
      </c>
      <c r="C363" s="42">
        <v>10769</v>
      </c>
      <c r="D363" s="42">
        <v>121481</v>
      </c>
      <c r="E363" s="42">
        <v>10827</v>
      </c>
      <c r="F363" s="42">
        <v>0</v>
      </c>
      <c r="G363" s="42">
        <f t="shared" ref="G363" si="129">I362-I363</f>
        <v>-29663</v>
      </c>
      <c r="H363" s="42">
        <v>87214</v>
      </c>
      <c r="I363" s="42">
        <v>169144</v>
      </c>
      <c r="J363" s="2"/>
      <c r="K363" s="2"/>
      <c r="L363" s="54">
        <f t="shared" ref="L363" si="130">H363*0.8*43.5/1000</f>
        <v>3035.0471999999995</v>
      </c>
      <c r="N363" s="43" t="str">
        <f>'Olieforbrug, TJ'!M363</f>
        <v>December</v>
      </c>
    </row>
    <row r="364" spans="1:14" ht="13" x14ac:dyDescent="0.3">
      <c r="A364" s="37">
        <v>2019</v>
      </c>
      <c r="B364" s="15"/>
      <c r="C364" s="16"/>
      <c r="D364" s="16"/>
      <c r="E364" s="16"/>
      <c r="F364" s="16"/>
      <c r="G364" s="16"/>
      <c r="H364" s="16"/>
      <c r="I364" s="16"/>
      <c r="J364" s="15"/>
      <c r="K364" s="15"/>
      <c r="L364" s="14"/>
      <c r="M364" s="3"/>
      <c r="N364" s="37">
        <v>2019</v>
      </c>
    </row>
    <row r="365" spans="1:14" x14ac:dyDescent="0.25">
      <c r="A365" s="23" t="str">
        <f>'Olieforbrug, TJ'!A365</f>
        <v>Januar</v>
      </c>
      <c r="C365" s="16">
        <v>13320</v>
      </c>
      <c r="D365" s="16">
        <v>80081</v>
      </c>
      <c r="E365" s="16">
        <v>101</v>
      </c>
      <c r="F365" s="16">
        <v>0</v>
      </c>
      <c r="G365" s="16">
        <f>I363-I365</f>
        <v>2238</v>
      </c>
      <c r="H365" s="16">
        <v>95568</v>
      </c>
      <c r="I365" s="16">
        <v>166906</v>
      </c>
      <c r="J365" s="15"/>
      <c r="K365" s="15"/>
      <c r="L365" s="14">
        <f t="shared" ref="L365" si="131">H365*0.8*43.5/1000</f>
        <v>3325.7664000000004</v>
      </c>
      <c r="N365" s="23" t="str">
        <f>'Olieforbrug, TJ'!M365</f>
        <v>January</v>
      </c>
    </row>
    <row r="366" spans="1:14" x14ac:dyDescent="0.25">
      <c r="A366" s="23" t="str">
        <f>'Olieforbrug, TJ'!A366</f>
        <v>Februar</v>
      </c>
      <c r="C366" s="16">
        <v>6117</v>
      </c>
      <c r="D366" s="16">
        <v>82593</v>
      </c>
      <c r="E366" s="16">
        <v>101</v>
      </c>
      <c r="F366" s="16">
        <v>0</v>
      </c>
      <c r="G366" s="16">
        <f t="shared" ref="G366:G371" si="132">I365-I366</f>
        <v>-51</v>
      </c>
      <c r="H366" s="16">
        <v>88513</v>
      </c>
      <c r="I366" s="16">
        <v>166957</v>
      </c>
      <c r="J366" s="15"/>
      <c r="K366" s="15"/>
      <c r="L366" s="14">
        <f t="shared" ref="L366" si="133">H366*0.8*43.5/1000</f>
        <v>3080.2524000000003</v>
      </c>
      <c r="N366" s="23" t="str">
        <f>'Olieforbrug, TJ'!M366</f>
        <v>February</v>
      </c>
    </row>
    <row r="367" spans="1:14" x14ac:dyDescent="0.25">
      <c r="A367" s="23" t="str">
        <f>'Olieforbrug, TJ'!A367</f>
        <v>Marts</v>
      </c>
      <c r="C367" s="16">
        <v>7692</v>
      </c>
      <c r="D367" s="16">
        <v>136223</v>
      </c>
      <c r="E367" s="16">
        <v>205</v>
      </c>
      <c r="F367" s="16">
        <v>0</v>
      </c>
      <c r="G367" s="16">
        <f t="shared" si="132"/>
        <v>-38377</v>
      </c>
      <c r="H367" s="16">
        <v>100146</v>
      </c>
      <c r="I367" s="16">
        <v>205334</v>
      </c>
      <c r="J367" s="15"/>
      <c r="K367" s="15"/>
      <c r="L367" s="14">
        <f t="shared" ref="L367" si="134">H367*0.8*43.5/1000</f>
        <v>3485.0808000000002</v>
      </c>
      <c r="N367" s="23" t="str">
        <f>'Olieforbrug, TJ'!M367</f>
        <v>March</v>
      </c>
    </row>
    <row r="368" spans="1:14" x14ac:dyDescent="0.25">
      <c r="A368" s="23" t="str">
        <f>'Olieforbrug, TJ'!A368</f>
        <v>April</v>
      </c>
      <c r="C368" s="16">
        <v>6861</v>
      </c>
      <c r="D368" s="16">
        <v>143125</v>
      </c>
      <c r="E368" s="16">
        <v>108</v>
      </c>
      <c r="F368" s="16">
        <v>0</v>
      </c>
      <c r="G368" s="16">
        <f t="shared" si="132"/>
        <v>-49576</v>
      </c>
      <c r="H368" s="16">
        <v>100727</v>
      </c>
      <c r="I368" s="16">
        <v>254910</v>
      </c>
      <c r="J368" s="15"/>
      <c r="K368" s="15"/>
      <c r="L368" s="14">
        <f t="shared" ref="L368" si="135">H368*0.8*43.5/1000</f>
        <v>3505.2996000000003</v>
      </c>
      <c r="N368" s="23" t="str">
        <f>'Olieforbrug, TJ'!M368</f>
        <v>April</v>
      </c>
    </row>
    <row r="369" spans="1:14" x14ac:dyDescent="0.25">
      <c r="A369" s="23" t="str">
        <f>'Olieforbrug, TJ'!A369</f>
        <v>Maj</v>
      </c>
      <c r="C369" s="16">
        <v>18806</v>
      </c>
      <c r="D369" s="16">
        <v>30405</v>
      </c>
      <c r="E369" s="16">
        <v>0</v>
      </c>
      <c r="F369" s="16">
        <v>1970</v>
      </c>
      <c r="G369" s="16">
        <f t="shared" si="132"/>
        <v>59584</v>
      </c>
      <c r="H369" s="16">
        <v>106682</v>
      </c>
      <c r="I369" s="16">
        <v>195326</v>
      </c>
      <c r="J369" s="15"/>
      <c r="K369" s="15"/>
      <c r="L369" s="14">
        <f t="shared" ref="L369" si="136">H369*0.8*43.5/1000</f>
        <v>3712.5336000000002</v>
      </c>
      <c r="N369" s="23" t="str">
        <f>'Olieforbrug, TJ'!M369</f>
        <v>May</v>
      </c>
    </row>
    <row r="370" spans="1:14" x14ac:dyDescent="0.25">
      <c r="A370" s="23" t="str">
        <f>'Olieforbrug, TJ'!A370</f>
        <v>Juni</v>
      </c>
      <c r="C370" s="16">
        <v>12575</v>
      </c>
      <c r="D370" s="16">
        <v>110681</v>
      </c>
      <c r="E370" s="16">
        <v>0</v>
      </c>
      <c r="F370" s="16">
        <v>0</v>
      </c>
      <c r="G370" s="16">
        <f t="shared" si="132"/>
        <v>-2897</v>
      </c>
      <c r="H370" s="16">
        <v>119944</v>
      </c>
      <c r="I370" s="16">
        <v>198223</v>
      </c>
      <c r="J370" s="15"/>
      <c r="K370" s="15"/>
      <c r="L370" s="14">
        <f t="shared" ref="L370" si="137">H370*0.8*43.5/1000</f>
        <v>4174.0512000000008</v>
      </c>
      <c r="N370" s="23" t="str">
        <f>'Olieforbrug, TJ'!M370</f>
        <v>June</v>
      </c>
    </row>
    <row r="371" spans="1:14" ht="11.25" customHeight="1" x14ac:dyDescent="0.25">
      <c r="A371" s="23" t="str">
        <f>'Olieforbrug, TJ'!A371</f>
        <v>Juli</v>
      </c>
      <c r="C371" s="16">
        <v>10169</v>
      </c>
      <c r="D371" s="16">
        <v>159044</v>
      </c>
      <c r="E371" s="16">
        <v>0</v>
      </c>
      <c r="F371" s="16">
        <v>0</v>
      </c>
      <c r="G371" s="16">
        <f t="shared" si="132"/>
        <v>-39372</v>
      </c>
      <c r="H371" s="16">
        <v>129281</v>
      </c>
      <c r="I371" s="16">
        <v>237595</v>
      </c>
      <c r="J371" s="15"/>
      <c r="K371" s="15"/>
      <c r="L371" s="14">
        <f t="shared" ref="L371" si="138">H371*0.8*43.5/1000</f>
        <v>4498.9787999999999</v>
      </c>
      <c r="N371" s="23" t="str">
        <f>'Olieforbrug, TJ'!M371</f>
        <v>July</v>
      </c>
    </row>
    <row r="372" spans="1:14" ht="11.25" customHeight="1" x14ac:dyDescent="0.25">
      <c r="A372" s="23" t="str">
        <f>'Olieforbrug, TJ'!A372</f>
        <v>August</v>
      </c>
      <c r="C372" s="16">
        <v>24979</v>
      </c>
      <c r="D372" s="16">
        <v>81256</v>
      </c>
      <c r="E372" s="16">
        <v>6980</v>
      </c>
      <c r="F372" s="16">
        <v>0</v>
      </c>
      <c r="G372" s="16">
        <f t="shared" ref="G372" si="139">I371-I372</f>
        <v>31148</v>
      </c>
      <c r="H372" s="16">
        <v>130473</v>
      </c>
      <c r="I372" s="16">
        <v>206447</v>
      </c>
      <c r="J372" s="15"/>
      <c r="K372" s="15"/>
      <c r="L372" s="14">
        <f t="shared" ref="L372" si="140">H372*0.8*43.5/1000</f>
        <v>4540.4603999999999</v>
      </c>
      <c r="N372" s="23" t="str">
        <f>'Olieforbrug, TJ'!M372</f>
        <v>August</v>
      </c>
    </row>
    <row r="373" spans="1:14" ht="11.25" customHeight="1" x14ac:dyDescent="0.25">
      <c r="A373" s="23" t="str">
        <f>'Olieforbrug, TJ'!A373</f>
        <v>September</v>
      </c>
      <c r="C373" s="16">
        <v>7248</v>
      </c>
      <c r="D373" s="16">
        <v>138788</v>
      </c>
      <c r="E373" s="16">
        <v>54</v>
      </c>
      <c r="F373" s="16">
        <v>0</v>
      </c>
      <c r="G373" s="16">
        <f t="shared" ref="G373" si="141">I372-I373</f>
        <v>-34440</v>
      </c>
      <c r="H373" s="16">
        <v>111623</v>
      </c>
      <c r="I373" s="16">
        <v>240887</v>
      </c>
      <c r="J373" s="15"/>
      <c r="K373" s="15"/>
      <c r="L373" s="14">
        <f t="shared" ref="L373" si="142">H373*0.8*43.5/1000</f>
        <v>3884.4804000000004</v>
      </c>
      <c r="N373" s="23" t="str">
        <f>'Olieforbrug, TJ'!M373</f>
        <v>September</v>
      </c>
    </row>
    <row r="374" spans="1:14" ht="12" customHeight="1" x14ac:dyDescent="0.25">
      <c r="A374" s="23" t="str">
        <f>'Olieforbrug, TJ'!A374</f>
        <v>Oktober</v>
      </c>
      <c r="C374" s="16">
        <v>20610</v>
      </c>
      <c r="D374" s="16">
        <v>54772</v>
      </c>
      <c r="E374" s="16">
        <v>127</v>
      </c>
      <c r="F374" s="16">
        <v>0</v>
      </c>
      <c r="G374" s="16">
        <f t="shared" ref="G374" si="143">I373-I374</f>
        <v>45930</v>
      </c>
      <c r="H374" s="16">
        <v>121347</v>
      </c>
      <c r="I374" s="16">
        <v>194957</v>
      </c>
      <c r="J374" s="15"/>
      <c r="K374" s="15"/>
      <c r="L374" s="14">
        <f t="shared" ref="L374" si="144">H374*0.8*43.5/1000</f>
        <v>4222.8756000000003</v>
      </c>
      <c r="N374" s="23" t="str">
        <f>'Olieforbrug, TJ'!M374</f>
        <v>October</v>
      </c>
    </row>
    <row r="375" spans="1:14" ht="12" customHeight="1" x14ac:dyDescent="0.25">
      <c r="A375" s="23" t="str">
        <f>'Olieforbrug, TJ'!A375</f>
        <v>November</v>
      </c>
      <c r="C375" s="16">
        <v>17634</v>
      </c>
      <c r="D375" s="16">
        <v>102106</v>
      </c>
      <c r="E375" s="16">
        <v>7093</v>
      </c>
      <c r="F375" s="16">
        <v>0</v>
      </c>
      <c r="G375" s="16">
        <f t="shared" ref="G375" si="145">I374-I375</f>
        <v>-6002</v>
      </c>
      <c r="H375" s="16">
        <v>89882</v>
      </c>
      <c r="I375" s="16">
        <v>200959</v>
      </c>
      <c r="J375" s="15"/>
      <c r="K375" s="15"/>
      <c r="L375" s="14">
        <f t="shared" ref="L375" si="146">H375*0.8*43.5/1000</f>
        <v>3127.8935999999999</v>
      </c>
      <c r="N375" s="23" t="str">
        <f>'Olieforbrug, TJ'!M375</f>
        <v>November</v>
      </c>
    </row>
    <row r="376" spans="1:14" ht="13" thickBot="1" x14ac:dyDescent="0.3">
      <c r="A376" s="41" t="str">
        <f>'Olieforbrug, TJ'!A376</f>
        <v>December</v>
      </c>
      <c r="C376" s="42">
        <v>4646</v>
      </c>
      <c r="D376" s="42">
        <v>144180</v>
      </c>
      <c r="E376" s="42">
        <v>0</v>
      </c>
      <c r="F376" s="42">
        <v>0</v>
      </c>
      <c r="G376" s="42">
        <f t="shared" ref="G376" si="147">I375-I376</f>
        <v>-49065</v>
      </c>
      <c r="H376" s="42">
        <v>98655</v>
      </c>
      <c r="I376" s="42">
        <v>250024</v>
      </c>
      <c r="J376" s="2"/>
      <c r="K376" s="2"/>
      <c r="L376" s="54">
        <f t="shared" ref="L376" si="148">H376*0.8*43.5/1000</f>
        <v>3433.194</v>
      </c>
      <c r="N376" s="43" t="str">
        <f>'Olieforbrug, TJ'!M376</f>
        <v>December</v>
      </c>
    </row>
    <row r="377" spans="1:14" ht="13" x14ac:dyDescent="0.3">
      <c r="A377" s="37">
        <v>2020</v>
      </c>
      <c r="B377" s="15"/>
      <c r="C377" s="16"/>
      <c r="D377" s="16"/>
      <c r="E377" s="16"/>
      <c r="F377" s="16"/>
      <c r="G377" s="16"/>
      <c r="H377" s="16"/>
      <c r="I377" s="16"/>
      <c r="J377" s="15"/>
      <c r="K377" s="15"/>
      <c r="L377" s="14"/>
      <c r="M377" s="3"/>
      <c r="N377" s="37">
        <v>2020</v>
      </c>
    </row>
    <row r="378" spans="1:14" x14ac:dyDescent="0.25">
      <c r="A378" s="23" t="str">
        <f>'Olieforbrug, TJ'!A378</f>
        <v>Januar</v>
      </c>
      <c r="C378" s="16">
        <v>12497</v>
      </c>
      <c r="D378" s="16">
        <v>110042</v>
      </c>
      <c r="E378" s="16">
        <v>49837</v>
      </c>
      <c r="F378" s="16">
        <v>0</v>
      </c>
      <c r="G378" s="16">
        <f>I376-I378</f>
        <v>2314</v>
      </c>
      <c r="H378" s="16">
        <v>72403</v>
      </c>
      <c r="I378" s="16">
        <v>247710</v>
      </c>
      <c r="J378" s="15"/>
      <c r="K378" s="15"/>
      <c r="L378" s="14">
        <f t="shared" ref="L378" si="149">H378*0.8*43.5/1000</f>
        <v>2519.6243999999997</v>
      </c>
      <c r="N378" s="23" t="str">
        <f>'Olieforbrug, TJ'!M378</f>
        <v>January</v>
      </c>
    </row>
    <row r="379" spans="1:14" x14ac:dyDescent="0.25">
      <c r="A379" s="23" t="str">
        <f>'Olieforbrug, TJ'!A379</f>
        <v>Februar</v>
      </c>
      <c r="C379" s="16">
        <v>13344</v>
      </c>
      <c r="D379" s="16">
        <v>78841</v>
      </c>
      <c r="E379" s="16">
        <v>147</v>
      </c>
      <c r="F379" s="16">
        <v>0</v>
      </c>
      <c r="G379" s="65">
        <f t="shared" ref="G379:G384" si="150">I378-I379</f>
        <v>-6324</v>
      </c>
      <c r="H379" s="16">
        <v>85730</v>
      </c>
      <c r="I379" s="16">
        <v>254034</v>
      </c>
      <c r="J379" s="15"/>
      <c r="K379" s="15"/>
      <c r="L379" s="14">
        <f t="shared" ref="L379" si="151">H379*0.8*43.5/1000</f>
        <v>2983.404</v>
      </c>
      <c r="N379" s="23" t="str">
        <f>'Olieforbrug, TJ'!M379</f>
        <v>February</v>
      </c>
    </row>
    <row r="380" spans="1:14" x14ac:dyDescent="0.25">
      <c r="A380" s="23" t="str">
        <f>'Olieforbrug, TJ'!A380</f>
        <v>Marts</v>
      </c>
      <c r="C380" s="16">
        <v>8235</v>
      </c>
      <c r="D380" s="16">
        <v>92262</v>
      </c>
      <c r="E380" s="16">
        <v>19262</v>
      </c>
      <c r="F380" s="16">
        <v>0</v>
      </c>
      <c r="G380" s="65">
        <f t="shared" si="150"/>
        <v>-25880</v>
      </c>
      <c r="H380" s="16">
        <v>55272</v>
      </c>
      <c r="I380" s="16">
        <v>279914</v>
      </c>
      <c r="J380" s="15"/>
      <c r="K380" s="15"/>
      <c r="L380" s="14">
        <f t="shared" ref="L380" si="152">H380*0.8*43.5/1000</f>
        <v>1923.4656000000002</v>
      </c>
      <c r="N380" s="23" t="str">
        <f>'Olieforbrug, TJ'!M380</f>
        <v>March</v>
      </c>
    </row>
    <row r="381" spans="1:14" x14ac:dyDescent="0.25">
      <c r="A381" s="23" t="str">
        <f>'Olieforbrug, TJ'!A381</f>
        <v>April</v>
      </c>
      <c r="C381" s="16">
        <v>10879</v>
      </c>
      <c r="D381" s="16">
        <v>0</v>
      </c>
      <c r="E381" s="16">
        <v>0</v>
      </c>
      <c r="F381" s="16">
        <v>0</v>
      </c>
      <c r="G381" s="65">
        <f t="shared" si="150"/>
        <v>6507</v>
      </c>
      <c r="H381" s="16">
        <v>17355</v>
      </c>
      <c r="I381" s="16">
        <v>273407</v>
      </c>
      <c r="J381" s="15"/>
      <c r="K381" s="15"/>
      <c r="L381" s="14">
        <f t="shared" ref="L381" si="153">H381*0.8*43.5/1000</f>
        <v>603.95399999999995</v>
      </c>
      <c r="N381" s="23" t="str">
        <f>'Olieforbrug, TJ'!M381</f>
        <v>April</v>
      </c>
    </row>
    <row r="382" spans="1:14" x14ac:dyDescent="0.25">
      <c r="A382" s="23" t="str">
        <f>'Olieforbrug, TJ'!A382</f>
        <v>Maj</v>
      </c>
      <c r="C382" s="16">
        <v>7116</v>
      </c>
      <c r="D382" s="16">
        <v>193723</v>
      </c>
      <c r="E382" s="16">
        <v>15079</v>
      </c>
      <c r="F382" s="16">
        <v>0</v>
      </c>
      <c r="G382" s="65">
        <f t="shared" si="150"/>
        <v>-159994</v>
      </c>
      <c r="H382" s="16">
        <v>24526</v>
      </c>
      <c r="I382" s="16">
        <v>433401</v>
      </c>
      <c r="J382" s="15"/>
      <c r="K382" s="15"/>
      <c r="L382" s="14">
        <f t="shared" ref="L382" si="154">H382*0.8*43.5/1000</f>
        <v>853.50479999999993</v>
      </c>
      <c r="N382" s="23" t="str">
        <f>'Olieforbrug, TJ'!M382</f>
        <v>May</v>
      </c>
    </row>
    <row r="383" spans="1:14" x14ac:dyDescent="0.25">
      <c r="A383" s="23" t="str">
        <f>'Olieforbrug, TJ'!A383</f>
        <v>Juni</v>
      </c>
      <c r="C383" s="16">
        <v>10183</v>
      </c>
      <c r="D383" s="16">
        <v>42928</v>
      </c>
      <c r="E383" s="16">
        <v>4465</v>
      </c>
      <c r="F383" s="16">
        <v>0</v>
      </c>
      <c r="G383" s="65">
        <f t="shared" si="150"/>
        <v>-36511</v>
      </c>
      <c r="H383" s="16">
        <v>12122</v>
      </c>
      <c r="I383" s="16">
        <v>469912</v>
      </c>
      <c r="J383" s="15"/>
      <c r="K383" s="15"/>
      <c r="L383" s="14">
        <f t="shared" ref="L383" si="155">H383*0.8*43.5/1000</f>
        <v>421.84560000000005</v>
      </c>
      <c r="N383" s="23" t="str">
        <f>'Olieforbrug, TJ'!M383</f>
        <v>June</v>
      </c>
    </row>
    <row r="384" spans="1:14" x14ac:dyDescent="0.25">
      <c r="A384" s="23" t="str">
        <f>'Olieforbrug, TJ'!A384</f>
        <v>Juli</v>
      </c>
      <c r="C384" s="16">
        <v>14516</v>
      </c>
      <c r="D384" s="16">
        <v>0</v>
      </c>
      <c r="E384" s="16">
        <v>0</v>
      </c>
      <c r="F384" s="16">
        <v>0</v>
      </c>
      <c r="G384" s="65">
        <f t="shared" si="150"/>
        <v>25984</v>
      </c>
      <c r="H384" s="16">
        <v>38232</v>
      </c>
      <c r="I384" s="16">
        <v>443928</v>
      </c>
      <c r="J384" s="15"/>
      <c r="K384" s="15"/>
      <c r="L384" s="14">
        <f t="shared" ref="L384:L389" si="156">H384*0.8*43.5/1000</f>
        <v>1330.4736</v>
      </c>
      <c r="N384" s="23" t="str">
        <f>'Olieforbrug, TJ'!M384</f>
        <v>July</v>
      </c>
    </row>
    <row r="385" spans="1:14" x14ac:dyDescent="0.25">
      <c r="A385" s="23" t="str">
        <f>'Olieforbrug, TJ'!A385</f>
        <v>August</v>
      </c>
      <c r="C385" s="16">
        <v>-5</v>
      </c>
      <c r="D385" s="16">
        <v>38020</v>
      </c>
      <c r="E385" s="16">
        <v>0</v>
      </c>
      <c r="F385" s="16">
        <v>0</v>
      </c>
      <c r="G385" s="65">
        <f t="shared" ref="G385" si="157">I384-I385</f>
        <v>-5703</v>
      </c>
      <c r="H385" s="16">
        <v>32282</v>
      </c>
      <c r="I385" s="16">
        <v>449631</v>
      </c>
      <c r="L385" s="14">
        <f t="shared" si="156"/>
        <v>1123.4136000000001</v>
      </c>
      <c r="N385" s="23" t="str">
        <f>'Olieforbrug, TJ'!M385</f>
        <v>August</v>
      </c>
    </row>
    <row r="386" spans="1:14" x14ac:dyDescent="0.25">
      <c r="A386" s="23" t="str">
        <f>'Olieforbrug, TJ'!A386</f>
        <v>September</v>
      </c>
      <c r="C386" s="16">
        <v>11507</v>
      </c>
      <c r="D386" s="16">
        <v>0</v>
      </c>
      <c r="E386" s="16">
        <v>0</v>
      </c>
      <c r="F386" s="16">
        <v>0</v>
      </c>
      <c r="G386" s="65">
        <f t="shared" ref="G386" si="158">I385-I386</f>
        <v>30278</v>
      </c>
      <c r="H386" s="16">
        <v>41761</v>
      </c>
      <c r="I386" s="16">
        <v>419353</v>
      </c>
      <c r="L386" s="14">
        <f t="shared" si="156"/>
        <v>1453.2828</v>
      </c>
      <c r="N386" s="23" t="str">
        <f>'Olieforbrug, TJ'!M386</f>
        <v>September</v>
      </c>
    </row>
    <row r="387" spans="1:14" x14ac:dyDescent="0.25">
      <c r="A387" s="23" t="str">
        <f>'Olieforbrug, TJ'!A387</f>
        <v>Oktober</v>
      </c>
      <c r="C387" s="16">
        <v>9939</v>
      </c>
      <c r="D387" s="16">
        <v>24408</v>
      </c>
      <c r="E387" s="16">
        <v>1654</v>
      </c>
      <c r="F387" s="16">
        <v>0</v>
      </c>
      <c r="G387" s="65">
        <f t="shared" ref="G387" si="159">I386-I387</f>
        <v>-29421</v>
      </c>
      <c r="H387" s="16">
        <v>33029</v>
      </c>
      <c r="I387" s="16">
        <v>448774</v>
      </c>
      <c r="L387" s="14">
        <f t="shared" si="156"/>
        <v>1149.4092000000001</v>
      </c>
      <c r="N387" s="23" t="str">
        <f>'Olieforbrug, TJ'!M387</f>
        <v>October</v>
      </c>
    </row>
    <row r="388" spans="1:14" x14ac:dyDescent="0.25">
      <c r="A388" s="23" t="str">
        <f>'Olieforbrug, TJ'!A388</f>
        <v>November</v>
      </c>
      <c r="C388" s="16">
        <v>-12</v>
      </c>
      <c r="D388" s="16">
        <v>21591</v>
      </c>
      <c r="E388" s="16">
        <v>0</v>
      </c>
      <c r="F388" s="16">
        <v>0</v>
      </c>
      <c r="G388" s="65">
        <f t="shared" ref="G388" si="160">I387-I388</f>
        <v>3871</v>
      </c>
      <c r="H388" s="16">
        <v>25534</v>
      </c>
      <c r="I388" s="16">
        <v>444903</v>
      </c>
      <c r="L388" s="14">
        <f t="shared" si="156"/>
        <v>888.58320000000003</v>
      </c>
      <c r="N388" s="23" t="str">
        <f>'Olieforbrug, TJ'!M388</f>
        <v>November</v>
      </c>
    </row>
    <row r="389" spans="1:14" ht="13" thickBot="1" x14ac:dyDescent="0.3">
      <c r="A389" s="41" t="str">
        <f>'Olieforbrug, TJ'!A389</f>
        <v>December</v>
      </c>
      <c r="C389" s="42">
        <v>-8</v>
      </c>
      <c r="D389" s="42">
        <v>33004</v>
      </c>
      <c r="E389" s="42">
        <v>13546</v>
      </c>
      <c r="F389" s="42">
        <v>0</v>
      </c>
      <c r="G389" s="42">
        <f t="shared" ref="G389" si="161">I388-I389</f>
        <v>6086</v>
      </c>
      <c r="H389" s="42">
        <v>25318</v>
      </c>
      <c r="I389" s="42">
        <v>438817</v>
      </c>
      <c r="J389" s="2"/>
      <c r="K389" s="2"/>
      <c r="L389" s="54">
        <f t="shared" si="156"/>
        <v>881.06640000000004</v>
      </c>
      <c r="N389" s="43" t="str">
        <f>'Olieforbrug, TJ'!M389</f>
        <v>December</v>
      </c>
    </row>
    <row r="390" spans="1:14" ht="13" x14ac:dyDescent="0.3">
      <c r="A390" s="37">
        <f>'Olieforbrug, TJ'!A390</f>
        <v>2021</v>
      </c>
      <c r="B390" s="15"/>
      <c r="C390" s="16"/>
      <c r="D390" s="16"/>
      <c r="E390" s="16"/>
      <c r="F390" s="16"/>
      <c r="G390" s="16"/>
      <c r="H390" s="16"/>
      <c r="I390" s="16"/>
      <c r="J390" s="15"/>
      <c r="K390" s="15"/>
      <c r="L390" s="14"/>
      <c r="M390" s="3"/>
      <c r="N390" s="37">
        <f>'Olieforbrug, TJ'!M390</f>
        <v>2021</v>
      </c>
    </row>
    <row r="391" spans="1:14" x14ac:dyDescent="0.25">
      <c r="A391" s="23" t="str">
        <f>'Olieforbrug, TJ'!A391</f>
        <v>Januar</v>
      </c>
      <c r="C391" s="16">
        <v>4422</v>
      </c>
      <c r="D391" s="16">
        <v>47917</v>
      </c>
      <c r="E391" s="16">
        <v>10184</v>
      </c>
      <c r="F391" s="16">
        <v>0</v>
      </c>
      <c r="G391" s="16">
        <f>I389-I391</f>
        <v>-21106</v>
      </c>
      <c r="H391" s="16">
        <v>21019</v>
      </c>
      <c r="I391" s="16">
        <v>459923</v>
      </c>
      <c r="J391" s="15"/>
      <c r="K391" s="15"/>
      <c r="L391" s="14">
        <f t="shared" ref="L391" si="162">H391*0.8*43.5/1000</f>
        <v>731.46120000000008</v>
      </c>
      <c r="N391" s="23" t="str">
        <f>'Olieforbrug, TJ'!M391</f>
        <v>January</v>
      </c>
    </row>
    <row r="392" spans="1:14" x14ac:dyDescent="0.25">
      <c r="A392" s="23" t="str">
        <f>'Olieforbrug, TJ'!A392</f>
        <v>Februar</v>
      </c>
      <c r="C392" s="16">
        <v>8460</v>
      </c>
      <c r="D392" s="16">
        <v>11978</v>
      </c>
      <c r="E392" s="16">
        <v>11918</v>
      </c>
      <c r="F392" s="16">
        <v>0</v>
      </c>
      <c r="G392" s="16">
        <f t="shared" ref="G392:G397" si="163">I391-I392</f>
        <v>10748</v>
      </c>
      <c r="H392" s="16">
        <v>19323</v>
      </c>
      <c r="I392" s="16">
        <v>449175</v>
      </c>
      <c r="J392" s="15"/>
      <c r="K392" s="15"/>
      <c r="L392" s="14">
        <f t="shared" ref="L392" si="164">H392*0.8*43.5/1000</f>
        <v>672.44040000000007</v>
      </c>
      <c r="N392" s="23" t="str">
        <f>'Olieforbrug, TJ'!M392</f>
        <v>February</v>
      </c>
    </row>
    <row r="393" spans="1:14" x14ac:dyDescent="0.25">
      <c r="A393" s="23" t="str">
        <f>'Olieforbrug, TJ'!A393</f>
        <v>Marts</v>
      </c>
      <c r="C393" s="16">
        <v>-11</v>
      </c>
      <c r="D393" s="16">
        <v>42882</v>
      </c>
      <c r="E393" s="16">
        <v>49</v>
      </c>
      <c r="F393" s="16">
        <v>0</v>
      </c>
      <c r="G393" s="16">
        <f t="shared" si="163"/>
        <v>-18455</v>
      </c>
      <c r="H393" s="16">
        <v>24135</v>
      </c>
      <c r="I393" s="16">
        <v>467630</v>
      </c>
      <c r="J393" s="15"/>
      <c r="K393" s="15"/>
      <c r="L393" s="14">
        <f t="shared" ref="L393" si="165">H393*0.8*43.5/1000</f>
        <v>839.89800000000002</v>
      </c>
      <c r="N393" s="23" t="str">
        <f>'Olieforbrug, TJ'!M393</f>
        <v>March</v>
      </c>
    </row>
    <row r="394" spans="1:14" x14ac:dyDescent="0.25">
      <c r="A394" s="23" t="str">
        <f>'Olieforbrug, TJ'!A394</f>
        <v>April</v>
      </c>
      <c r="C394" s="16">
        <v>12650</v>
      </c>
      <c r="D394" s="16">
        <v>28904</v>
      </c>
      <c r="E394" s="16">
        <v>10067</v>
      </c>
      <c r="F394" s="16">
        <v>0</v>
      </c>
      <c r="G394" s="16">
        <f t="shared" si="163"/>
        <v>-1729</v>
      </c>
      <c r="H394" s="16">
        <v>29838</v>
      </c>
      <c r="I394" s="16">
        <v>469359</v>
      </c>
      <c r="J394" s="15"/>
      <c r="K394" s="15"/>
      <c r="L394" s="14">
        <f t="shared" ref="L394" si="166">H394*0.8*43.5/1000</f>
        <v>1038.3624</v>
      </c>
      <c r="N394" s="23" t="str">
        <f>'Olieforbrug, TJ'!M394</f>
        <v>April</v>
      </c>
    </row>
    <row r="395" spans="1:14" x14ac:dyDescent="0.25">
      <c r="A395" s="23" t="str">
        <f>'Olieforbrug, TJ'!A395</f>
        <v>Maj</v>
      </c>
      <c r="C395" s="16">
        <v>2162</v>
      </c>
      <c r="D395" s="16">
        <v>24089</v>
      </c>
      <c r="E395" s="16">
        <v>0</v>
      </c>
      <c r="F395" s="16">
        <v>0</v>
      </c>
      <c r="G395" s="16">
        <f t="shared" si="163"/>
        <v>5381</v>
      </c>
      <c r="H395" s="16">
        <v>28516</v>
      </c>
      <c r="I395" s="16">
        <v>463978</v>
      </c>
      <c r="J395" s="15"/>
      <c r="K395" s="15"/>
      <c r="L395" s="14">
        <f t="shared" ref="L395" si="167">H395*0.8*43.5/1000</f>
        <v>992.35680000000013</v>
      </c>
      <c r="N395" s="23" t="str">
        <f>'Olieforbrug, TJ'!M395</f>
        <v>May</v>
      </c>
    </row>
    <row r="396" spans="1:14" x14ac:dyDescent="0.25">
      <c r="A396" s="23" t="str">
        <f>'Olieforbrug, TJ'!A396</f>
        <v>Juni</v>
      </c>
      <c r="C396" s="16">
        <v>10355</v>
      </c>
      <c r="D396" s="16">
        <v>27672</v>
      </c>
      <c r="E396" s="16">
        <v>49</v>
      </c>
      <c r="F396" s="16">
        <v>0</v>
      </c>
      <c r="G396" s="16">
        <f t="shared" si="163"/>
        <v>10849</v>
      </c>
      <c r="H396" s="16">
        <v>48596</v>
      </c>
      <c r="I396" s="16">
        <v>453129</v>
      </c>
      <c r="J396" s="15"/>
      <c r="K396" s="15"/>
      <c r="L396" s="14">
        <f t="shared" ref="L396" si="168">H396*0.8*43.5/1000</f>
        <v>1691.1408000000001</v>
      </c>
      <c r="N396" s="23" t="str">
        <f>'Olieforbrug, TJ'!M396</f>
        <v>June</v>
      </c>
    </row>
    <row r="397" spans="1:14" x14ac:dyDescent="0.25">
      <c r="A397" s="23" t="str">
        <f>'Olieforbrug, TJ'!A397</f>
        <v>Juli</v>
      </c>
      <c r="C397" s="16">
        <v>16409</v>
      </c>
      <c r="D397" s="16">
        <v>30464</v>
      </c>
      <c r="E397" s="16">
        <v>12017</v>
      </c>
      <c r="F397" s="16">
        <v>0</v>
      </c>
      <c r="G397" s="16">
        <f t="shared" si="163"/>
        <v>28547</v>
      </c>
      <c r="H397" s="16">
        <v>62470</v>
      </c>
      <c r="I397" s="16">
        <v>424582</v>
      </c>
      <c r="J397" s="15"/>
      <c r="K397" s="15"/>
      <c r="L397" s="14">
        <f t="shared" ref="L397" si="169">H397*0.8*43.5/1000</f>
        <v>2173.9560000000001</v>
      </c>
      <c r="N397" s="23" t="str">
        <f>'Olieforbrug, TJ'!M397</f>
        <v>July</v>
      </c>
    </row>
    <row r="398" spans="1:14" x14ac:dyDescent="0.25">
      <c r="A398" s="23" t="str">
        <f>'Olieforbrug, TJ'!A398</f>
        <v>August</v>
      </c>
      <c r="C398" s="16">
        <v>7681</v>
      </c>
      <c r="D398" s="16">
        <v>0</v>
      </c>
      <c r="E398" s="16">
        <v>46622</v>
      </c>
      <c r="F398" s="16">
        <v>0</v>
      </c>
      <c r="G398" s="16">
        <f t="shared" ref="G398" si="170">I397-I398</f>
        <v>100786</v>
      </c>
      <c r="H398" s="16">
        <v>62275</v>
      </c>
      <c r="I398" s="16">
        <v>323796</v>
      </c>
      <c r="J398" s="15"/>
      <c r="K398" s="15"/>
      <c r="L398" s="14">
        <f t="shared" ref="L398" si="171">H398*0.8*43.5/1000</f>
        <v>2167.17</v>
      </c>
      <c r="N398" s="23" t="str">
        <f>'Olieforbrug, TJ'!M398</f>
        <v>August</v>
      </c>
    </row>
  </sheetData>
  <phoneticPr fontId="2" type="noConversion"/>
  <pageMargins left="0.75" right="0.75" top="1" bottom="1" header="0.5" footer="0.5"/>
  <pageSetup paperSize="9" orientation="portrait" horizontalDpi="300" verticalDpi="300" r:id="rId1"/>
  <headerFooter alignWithMargins="0"/>
  <ignoredErrors>
    <ignoredError sqref="C43:I43 C89:L97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>
    <tabColor indexed="42"/>
  </sheetPr>
  <dimension ref="A1:P398"/>
  <sheetViews>
    <sheetView zoomScale="80" zoomScaleNormal="80" workbookViewId="0">
      <pane xSplit="2" ySplit="5" topLeftCell="C6" activePane="bottomRight" state="frozen"/>
      <selection activeCell="K17" sqref="K17:K20"/>
      <selection pane="topRight" activeCell="K17" sqref="K17:K20"/>
      <selection pane="bottomLeft" activeCell="K17" sqref="K17:K20"/>
      <selection pane="bottomRight" activeCell="P46" sqref="P46"/>
    </sheetView>
  </sheetViews>
  <sheetFormatPr defaultRowHeight="12.5" x14ac:dyDescent="0.25"/>
  <cols>
    <col min="1" max="1" width="20.7265625" customWidth="1"/>
    <col min="2" max="2" width="9.7265625" customWidth="1"/>
    <col min="3" max="3" width="15.26953125" style="3" customWidth="1"/>
    <col min="4" max="5" width="12.26953125" style="3" customWidth="1"/>
    <col min="6" max="6" width="14.81640625" style="3" bestFit="1" customWidth="1"/>
    <col min="7" max="7" width="14" style="3" customWidth="1"/>
    <col min="8" max="8" width="20.7265625" style="3" customWidth="1"/>
    <col min="9" max="9" width="20.26953125" style="3" customWidth="1"/>
    <col min="10" max="10" width="5" customWidth="1"/>
    <col min="11" max="11" width="3.453125" customWidth="1"/>
    <col min="12" max="12" width="17.81640625" bestFit="1" customWidth="1"/>
    <col min="14" max="14" width="20.7265625" customWidth="1"/>
    <col min="15" max="15" width="9.7265625" customWidth="1"/>
  </cols>
  <sheetData>
    <row r="1" spans="1:16" ht="12.75" customHeight="1" x14ac:dyDescent="0.25">
      <c r="A1" s="1" t="s">
        <v>13</v>
      </c>
      <c r="B1" s="1"/>
      <c r="C1"/>
      <c r="D1"/>
      <c r="E1"/>
      <c r="F1"/>
      <c r="G1"/>
      <c r="H1"/>
      <c r="I1"/>
      <c r="M1" s="4"/>
      <c r="N1" s="27" t="s">
        <v>74</v>
      </c>
      <c r="O1" s="27"/>
    </row>
    <row r="2" spans="1:16" ht="12.75" customHeight="1" x14ac:dyDescent="0.25">
      <c r="A2" s="1" t="s">
        <v>31</v>
      </c>
      <c r="B2" s="1"/>
      <c r="C2"/>
      <c r="D2"/>
      <c r="E2"/>
      <c r="F2"/>
      <c r="G2"/>
      <c r="H2"/>
      <c r="I2"/>
      <c r="N2" s="27" t="s">
        <v>66</v>
      </c>
      <c r="O2" s="27"/>
    </row>
    <row r="3" spans="1:16" ht="12.75" customHeight="1" x14ac:dyDescent="0.25"/>
    <row r="4" spans="1:16" ht="12.75" customHeight="1" thickBot="1" x14ac:dyDescent="0.3">
      <c r="A4" s="5"/>
      <c r="C4" s="30" t="s">
        <v>8</v>
      </c>
      <c r="D4" s="30" t="s">
        <v>2</v>
      </c>
      <c r="E4" s="30" t="s">
        <v>3</v>
      </c>
      <c r="F4" s="30" t="s">
        <v>4</v>
      </c>
      <c r="G4" s="30" t="s">
        <v>5</v>
      </c>
      <c r="H4" s="30" t="s">
        <v>6</v>
      </c>
      <c r="I4" s="30" t="s">
        <v>7</v>
      </c>
      <c r="J4" s="23"/>
      <c r="K4" s="23"/>
      <c r="L4" s="31" t="s">
        <v>30</v>
      </c>
      <c r="N4" s="5"/>
    </row>
    <row r="5" spans="1:16" ht="12.75" customHeight="1" thickBot="1" x14ac:dyDescent="0.3">
      <c r="A5" s="18"/>
      <c r="C5" s="28" t="s">
        <v>32</v>
      </c>
      <c r="D5" s="28" t="s">
        <v>33</v>
      </c>
      <c r="E5" s="28" t="s">
        <v>34</v>
      </c>
      <c r="F5" s="29" t="s">
        <v>35</v>
      </c>
      <c r="G5" s="28" t="s">
        <v>36</v>
      </c>
      <c r="H5" s="29" t="s">
        <v>68</v>
      </c>
      <c r="I5" s="28" t="s">
        <v>38</v>
      </c>
      <c r="J5" s="23"/>
      <c r="K5" s="23"/>
      <c r="L5" s="31" t="s">
        <v>68</v>
      </c>
      <c r="N5" s="18"/>
    </row>
    <row r="6" spans="1:16" ht="12.75" customHeight="1" x14ac:dyDescent="0.3">
      <c r="A6" s="21"/>
      <c r="C6" s="10"/>
      <c r="D6" s="10"/>
      <c r="E6" s="10"/>
      <c r="F6" s="10"/>
      <c r="G6" s="10"/>
      <c r="H6" s="10"/>
      <c r="I6" s="10"/>
    </row>
    <row r="7" spans="1:16" ht="12.75" customHeight="1" x14ac:dyDescent="0.3">
      <c r="A7" s="22">
        <v>2005</v>
      </c>
      <c r="C7" s="3">
        <v>1405310</v>
      </c>
      <c r="D7" s="3">
        <v>1199252</v>
      </c>
      <c r="E7" s="3">
        <v>1544844</v>
      </c>
      <c r="F7" s="3">
        <v>506534</v>
      </c>
      <c r="G7" s="3">
        <v>-90167</v>
      </c>
      <c r="H7" s="3">
        <v>586811</v>
      </c>
      <c r="I7" s="3">
        <v>544805</v>
      </c>
      <c r="J7" s="3"/>
      <c r="K7" s="3"/>
      <c r="L7" s="3">
        <v>24974.221799999999</v>
      </c>
      <c r="N7" s="22">
        <v>2005</v>
      </c>
      <c r="O7" s="3"/>
    </row>
    <row r="8" spans="1:16" ht="12.75" customHeight="1" x14ac:dyDescent="0.3">
      <c r="A8" s="22">
        <v>2006</v>
      </c>
      <c r="C8" s="3">
        <v>1473736</v>
      </c>
      <c r="D8" s="3">
        <v>1109619</v>
      </c>
      <c r="E8" s="3">
        <v>1152748</v>
      </c>
      <c r="F8" s="3">
        <v>776499</v>
      </c>
      <c r="G8" s="3">
        <v>-30840</v>
      </c>
      <c r="H8" s="3">
        <v>652425</v>
      </c>
      <c r="I8" s="3">
        <v>575645</v>
      </c>
      <c r="J8" s="3"/>
      <c r="K8" s="3"/>
      <c r="L8" s="3">
        <v>26521.076250000002</v>
      </c>
      <c r="N8" s="22">
        <v>2006</v>
      </c>
      <c r="O8" s="3"/>
    </row>
    <row r="9" spans="1:16" ht="12.75" customHeight="1" x14ac:dyDescent="0.3">
      <c r="A9" s="22">
        <v>2007</v>
      </c>
      <c r="C9" s="3">
        <v>1414941</v>
      </c>
      <c r="D9" s="3">
        <v>1490854</v>
      </c>
      <c r="E9" s="3">
        <v>1684634</v>
      </c>
      <c r="F9" s="3">
        <v>866990</v>
      </c>
      <c r="G9" s="3">
        <v>57356</v>
      </c>
      <c r="H9" s="3">
        <v>478162</v>
      </c>
      <c r="I9" s="3">
        <v>518289</v>
      </c>
      <c r="J9" s="3"/>
      <c r="K9" s="3"/>
      <c r="L9" s="3">
        <v>19437.2853</v>
      </c>
      <c r="N9" s="22">
        <v>2007</v>
      </c>
      <c r="O9" s="3"/>
    </row>
    <row r="10" spans="1:16" ht="12.75" customHeight="1" x14ac:dyDescent="0.3">
      <c r="A10" s="22">
        <v>2008</v>
      </c>
      <c r="C10" s="3">
        <v>1378734</v>
      </c>
      <c r="D10" s="3">
        <v>1983787</v>
      </c>
      <c r="E10" s="3">
        <v>2243897</v>
      </c>
      <c r="F10" s="3">
        <v>668231</v>
      </c>
      <c r="G10" s="3">
        <v>37951</v>
      </c>
      <c r="H10" s="3">
        <v>378589</v>
      </c>
      <c r="I10" s="3">
        <v>480338</v>
      </c>
      <c r="J10" s="3"/>
      <c r="K10" s="3"/>
      <c r="L10" s="3">
        <v>15389.64285</v>
      </c>
      <c r="N10" s="22">
        <v>2008</v>
      </c>
      <c r="O10" s="3"/>
    </row>
    <row r="11" spans="1:16" ht="12.75" customHeight="1" x14ac:dyDescent="0.3">
      <c r="A11" s="22">
        <v>2009</v>
      </c>
      <c r="C11" s="3">
        <v>1264955</v>
      </c>
      <c r="D11" s="3">
        <v>1212733</v>
      </c>
      <c r="E11" s="3">
        <v>1887604</v>
      </c>
      <c r="F11" s="3">
        <v>272845</v>
      </c>
      <c r="G11" s="3">
        <v>-110122</v>
      </c>
      <c r="H11" s="3">
        <v>366534</v>
      </c>
      <c r="I11" s="3">
        <v>590460</v>
      </c>
      <c r="J11" s="3"/>
      <c r="K11" s="3"/>
      <c r="L11" s="3">
        <v>14899.607099999999</v>
      </c>
      <c r="N11" s="22">
        <v>2009</v>
      </c>
      <c r="O11" s="3"/>
    </row>
    <row r="12" spans="1:16" ht="12.75" customHeight="1" x14ac:dyDescent="0.3">
      <c r="A12" s="22">
        <v>2010</v>
      </c>
      <c r="C12" s="3">
        <v>1191709</v>
      </c>
      <c r="D12" s="3">
        <v>2534699</v>
      </c>
      <c r="E12" s="3">
        <v>2802507</v>
      </c>
      <c r="F12" s="3">
        <v>430342</v>
      </c>
      <c r="G12" s="3">
        <v>-279793</v>
      </c>
      <c r="H12" s="3">
        <v>339955</v>
      </c>
      <c r="I12" s="3">
        <v>870253</v>
      </c>
      <c r="J12" s="3"/>
      <c r="K12" s="3"/>
      <c r="L12" s="3">
        <v>13819.170749999997</v>
      </c>
      <c r="N12" s="22">
        <v>2010</v>
      </c>
      <c r="O12" s="3"/>
    </row>
    <row r="13" spans="1:16" ht="12.75" customHeight="1" x14ac:dyDescent="0.3">
      <c r="A13" s="22">
        <v>2011</v>
      </c>
      <c r="C13" s="3">
        <v>1146521</v>
      </c>
      <c r="D13" s="3">
        <v>2039818</v>
      </c>
      <c r="E13" s="3">
        <v>2891147</v>
      </c>
      <c r="F13" s="3">
        <v>465164</v>
      </c>
      <c r="G13" s="3">
        <v>333919</v>
      </c>
      <c r="H13" s="3">
        <v>199413</v>
      </c>
      <c r="I13" s="3">
        <v>536334</v>
      </c>
      <c r="J13" s="3"/>
      <c r="K13" s="3"/>
      <c r="L13" s="3">
        <v>8106.1384499999995</v>
      </c>
      <c r="N13" s="22">
        <v>2011</v>
      </c>
      <c r="O13" s="3"/>
    </row>
    <row r="14" spans="1:16" ht="12.75" customHeight="1" x14ac:dyDescent="0.3">
      <c r="A14" s="22">
        <v>2012</v>
      </c>
      <c r="C14" s="3">
        <v>1311520</v>
      </c>
      <c r="D14" s="3">
        <v>1724769</v>
      </c>
      <c r="E14" s="3">
        <v>2642802</v>
      </c>
      <c r="F14" s="3">
        <v>277452</v>
      </c>
      <c r="G14" s="3">
        <v>74932</v>
      </c>
      <c r="H14" s="3">
        <v>212827</v>
      </c>
      <c r="I14" s="3">
        <v>461402</v>
      </c>
      <c r="J14" s="3"/>
      <c r="K14" s="3"/>
      <c r="L14" s="3">
        <v>8651.4175500000001</v>
      </c>
      <c r="N14" s="22">
        <v>2012</v>
      </c>
      <c r="O14" s="3"/>
      <c r="P14" s="12"/>
    </row>
    <row r="15" spans="1:16" ht="12.75" customHeight="1" x14ac:dyDescent="0.3">
      <c r="A15" s="22">
        <v>2013</v>
      </c>
      <c r="C15" s="3">
        <v>1212797</v>
      </c>
      <c r="D15" s="3">
        <v>2952853</v>
      </c>
      <c r="E15" s="3">
        <v>3446192</v>
      </c>
      <c r="F15" s="3">
        <v>374085</v>
      </c>
      <c r="G15" s="3">
        <v>-192413</v>
      </c>
      <c r="H15" s="3">
        <v>201973</v>
      </c>
      <c r="I15" s="3">
        <v>653815</v>
      </c>
      <c r="J15" s="3"/>
      <c r="K15" s="22"/>
      <c r="L15" s="3">
        <v>8210.2024499999989</v>
      </c>
      <c r="M15" s="3"/>
      <c r="N15" s="22">
        <v>2013</v>
      </c>
      <c r="O15" s="3"/>
      <c r="P15" s="12"/>
    </row>
    <row r="16" spans="1:16" ht="12.75" customHeight="1" x14ac:dyDescent="0.3">
      <c r="A16" s="22">
        <v>2014</v>
      </c>
      <c r="C16" s="3">
        <f t="shared" ref="C16:H16" si="0">SUM(C89:C92)</f>
        <v>1242319</v>
      </c>
      <c r="D16" s="3">
        <f t="shared" si="0"/>
        <v>3316164</v>
      </c>
      <c r="E16" s="3">
        <f t="shared" si="0"/>
        <v>3858641</v>
      </c>
      <c r="F16" s="3">
        <f t="shared" si="0"/>
        <v>448802</v>
      </c>
      <c r="G16" s="3">
        <f t="shared" si="0"/>
        <v>-137673</v>
      </c>
      <c r="H16" s="3">
        <f t="shared" si="0"/>
        <v>115453</v>
      </c>
      <c r="I16" s="3">
        <f>I92</f>
        <v>791488</v>
      </c>
      <c r="J16" s="3"/>
      <c r="K16" s="22"/>
      <c r="L16" s="3">
        <f t="shared" ref="L16" si="1">SUM(L89:L92)</f>
        <v>4693.1644500000002</v>
      </c>
      <c r="M16" s="3"/>
      <c r="N16" s="22">
        <v>2014</v>
      </c>
      <c r="O16" s="3"/>
      <c r="P16" s="12"/>
    </row>
    <row r="17" spans="1:16" ht="13" x14ac:dyDescent="0.3">
      <c r="A17" s="22">
        <v>2015</v>
      </c>
      <c r="C17" s="3">
        <f t="shared" ref="C17:G17" si="2">SUM(C94:C97)</f>
        <v>1329802</v>
      </c>
      <c r="D17" s="3">
        <f t="shared" si="2"/>
        <v>3873277</v>
      </c>
      <c r="E17" s="3">
        <f t="shared" si="2"/>
        <v>4551660</v>
      </c>
      <c r="F17" s="3">
        <f t="shared" si="2"/>
        <v>334088</v>
      </c>
      <c r="G17" s="3">
        <f t="shared" si="2"/>
        <v>-284198</v>
      </c>
      <c r="H17" s="3">
        <f>SUM(H94:H97)</f>
        <v>80527</v>
      </c>
      <c r="I17" s="3">
        <f>I97</f>
        <v>1075686</v>
      </c>
      <c r="J17" s="3"/>
      <c r="K17" s="3"/>
      <c r="L17" s="3">
        <f>SUM(L94:L97)</f>
        <v>3273.4225500000002</v>
      </c>
      <c r="M17" s="3"/>
      <c r="N17" s="22">
        <v>2015</v>
      </c>
      <c r="O17" s="3"/>
      <c r="P17" s="12"/>
    </row>
    <row r="18" spans="1:16" ht="13" x14ac:dyDescent="0.3">
      <c r="A18" s="22">
        <v>2016</v>
      </c>
      <c r="C18" s="3">
        <f>SUM(C99:C102)</f>
        <v>1189942</v>
      </c>
      <c r="D18" s="3">
        <f t="shared" ref="D18:L18" si="3">SUM(D99:D102)</f>
        <v>3412173</v>
      </c>
      <c r="E18" s="3">
        <f t="shared" si="3"/>
        <v>4526569</v>
      </c>
      <c r="F18" s="3">
        <f t="shared" si="3"/>
        <v>260450</v>
      </c>
      <c r="G18" s="3">
        <f t="shared" si="3"/>
        <v>194136</v>
      </c>
      <c r="H18" s="3">
        <f t="shared" si="3"/>
        <v>77517</v>
      </c>
      <c r="I18" s="3">
        <f>I102</f>
        <v>881550</v>
      </c>
      <c r="J18" s="3"/>
      <c r="K18" s="3"/>
      <c r="L18" s="3">
        <f t="shared" si="3"/>
        <v>3151.0660500000004</v>
      </c>
      <c r="M18" s="3"/>
      <c r="N18" s="22">
        <v>2016</v>
      </c>
      <c r="P18" s="12"/>
    </row>
    <row r="19" spans="1:16" ht="13" x14ac:dyDescent="0.3">
      <c r="A19" s="22">
        <v>2017</v>
      </c>
      <c r="C19" s="3">
        <f>SUM(C104:C107)</f>
        <v>1176668</v>
      </c>
      <c r="D19" s="3">
        <f t="shared" ref="D19:H19" si="4">SUM(D104:D107)</f>
        <v>980498</v>
      </c>
      <c r="E19" s="3">
        <f t="shared" si="4"/>
        <v>2444920</v>
      </c>
      <c r="F19" s="3">
        <f t="shared" si="4"/>
        <v>139003</v>
      </c>
      <c r="G19" s="3">
        <f t="shared" si="4"/>
        <v>483261</v>
      </c>
      <c r="H19" s="3">
        <f t="shared" si="4"/>
        <v>61297</v>
      </c>
      <c r="I19" s="3">
        <f>I107</f>
        <v>398289</v>
      </c>
      <c r="J19" s="3"/>
      <c r="K19" s="65"/>
      <c r="L19" s="3">
        <f>SUM(L104:L107)</f>
        <v>2491.7230500000001</v>
      </c>
      <c r="M19" s="57"/>
      <c r="N19" s="22">
        <v>2017</v>
      </c>
    </row>
    <row r="20" spans="1:16" ht="13" x14ac:dyDescent="0.3">
      <c r="A20" s="22">
        <v>2018</v>
      </c>
      <c r="C20" s="3">
        <f>SUM(C109:C112)</f>
        <v>1220464</v>
      </c>
      <c r="D20" s="3">
        <f t="shared" ref="D20:H20" si="5">SUM(D109:D112)</f>
        <v>1638285</v>
      </c>
      <c r="E20" s="3">
        <f t="shared" si="5"/>
        <v>2729884</v>
      </c>
      <c r="F20" s="3">
        <f t="shared" si="5"/>
        <v>218737</v>
      </c>
      <c r="G20" s="3">
        <f t="shared" si="5"/>
        <v>177057</v>
      </c>
      <c r="H20" s="3">
        <f t="shared" si="5"/>
        <v>46937</v>
      </c>
      <c r="I20" s="3">
        <f>I112</f>
        <v>221232</v>
      </c>
      <c r="J20" s="3"/>
      <c r="L20" s="3">
        <f t="shared" ref="L20" si="6">SUM(L109:L112)</f>
        <v>1907.9890499999997</v>
      </c>
      <c r="M20" s="57"/>
      <c r="N20" s="22">
        <v>2018</v>
      </c>
    </row>
    <row r="21" spans="1:16" ht="13" x14ac:dyDescent="0.3">
      <c r="A21" s="22">
        <v>2019</v>
      </c>
      <c r="C21" s="3">
        <f>SUM(C114:C117)</f>
        <v>1348863</v>
      </c>
      <c r="D21" s="3">
        <f t="shared" ref="D21:H21" si="7">SUM(D114:D117)</f>
        <v>2432027</v>
      </c>
      <c r="E21" s="3">
        <f t="shared" si="7"/>
        <v>2946423</v>
      </c>
      <c r="F21" s="3">
        <f t="shared" si="7"/>
        <v>378697</v>
      </c>
      <c r="G21" s="3">
        <f t="shared" si="7"/>
        <v>-398189</v>
      </c>
      <c r="H21" s="3">
        <f t="shared" si="7"/>
        <v>48786</v>
      </c>
      <c r="I21" s="3">
        <f>SUM(I117)</f>
        <v>619421</v>
      </c>
      <c r="J21" s="3"/>
      <c r="L21" s="3">
        <f t="shared" ref="L21" si="8">SUM(L114:L117)</f>
        <v>1983.1509000000001</v>
      </c>
      <c r="M21" s="57"/>
      <c r="N21" s="22">
        <v>2019</v>
      </c>
    </row>
    <row r="22" spans="1:16" ht="13" x14ac:dyDescent="0.3">
      <c r="A22" s="22">
        <v>2020</v>
      </c>
      <c r="C22" s="3">
        <f>SUM(C119:C122)</f>
        <v>1292819</v>
      </c>
      <c r="D22" s="3">
        <f t="shared" ref="D22:H22" si="9">SUM(D119:D122)</f>
        <v>3253085</v>
      </c>
      <c r="E22" s="3">
        <f t="shared" si="9"/>
        <v>4048619</v>
      </c>
      <c r="F22" s="3">
        <f t="shared" si="9"/>
        <v>216016</v>
      </c>
      <c r="G22" s="3">
        <f t="shared" si="9"/>
        <v>-339594</v>
      </c>
      <c r="H22" s="3">
        <f t="shared" si="9"/>
        <v>55058</v>
      </c>
      <c r="I22" s="3">
        <f>SUM(I122)</f>
        <v>959015</v>
      </c>
      <c r="J22" s="3"/>
      <c r="L22" s="3">
        <f t="shared" ref="L22" si="10">SUM(L119:L122)</f>
        <v>2238.1077</v>
      </c>
      <c r="M22" s="57"/>
      <c r="N22" s="22">
        <v>2020</v>
      </c>
    </row>
    <row r="23" spans="1:16" ht="12.75" customHeight="1" x14ac:dyDescent="0.25">
      <c r="A23" s="23"/>
      <c r="J23" s="3"/>
      <c r="K23" s="3"/>
      <c r="L23" s="3"/>
      <c r="M23" s="3"/>
    </row>
    <row r="24" spans="1:16" ht="12.75" customHeight="1" x14ac:dyDescent="0.3">
      <c r="A24" s="22" t="str">
        <f>'Olieforbrug, TJ'!A24</f>
        <v>Januar - august</v>
      </c>
      <c r="J24" s="3"/>
      <c r="K24" s="3"/>
      <c r="L24" s="3"/>
      <c r="M24" s="3"/>
      <c r="N24" s="22" t="str">
        <f>'Olieforbrug, TJ'!M24</f>
        <v>January -August</v>
      </c>
    </row>
    <row r="25" spans="1:16" ht="13" x14ac:dyDescent="0.3">
      <c r="A25" s="22">
        <f>'Olieforbrug, TJ'!A25</f>
        <v>2005</v>
      </c>
      <c r="C25" s="3">
        <f>SUM(C183:C190)</f>
        <v>909752</v>
      </c>
      <c r="D25" s="3">
        <f t="shared" ref="D25:H25" si="11">SUM(D183:D190)</f>
        <v>731797</v>
      </c>
      <c r="E25" s="3">
        <f t="shared" si="11"/>
        <v>965619</v>
      </c>
      <c r="F25" s="3">
        <f t="shared" si="11"/>
        <v>331832</v>
      </c>
      <c r="G25" s="3">
        <f t="shared" si="11"/>
        <v>-9669</v>
      </c>
      <c r="H25" s="3">
        <f t="shared" si="11"/>
        <v>388794</v>
      </c>
      <c r="I25" s="3">
        <f>SUM(I190)</f>
        <v>464307</v>
      </c>
      <c r="J25" s="3"/>
      <c r="K25" s="3"/>
      <c r="L25" s="3">
        <f t="shared" ref="L25" si="12">SUM(L183:L190)</f>
        <v>15804.476099999996</v>
      </c>
      <c r="M25" s="3"/>
      <c r="N25" s="22">
        <f>'Olieforbrug, TJ'!M25</f>
        <v>2005</v>
      </c>
    </row>
    <row r="26" spans="1:16" ht="13" x14ac:dyDescent="0.3">
      <c r="A26" s="22">
        <f>'Olieforbrug, TJ'!A26</f>
        <v>2006</v>
      </c>
      <c r="C26" s="3">
        <f>SUM(C196:C203)</f>
        <v>956826</v>
      </c>
      <c r="D26" s="3">
        <f t="shared" ref="D26:H26" si="13">SUM(D196:D203)</f>
        <v>803230</v>
      </c>
      <c r="E26" s="3">
        <f t="shared" si="13"/>
        <v>769190</v>
      </c>
      <c r="F26" s="3">
        <f t="shared" si="13"/>
        <v>529134</v>
      </c>
      <c r="G26" s="3">
        <f t="shared" si="13"/>
        <v>19070</v>
      </c>
      <c r="H26" s="3">
        <f t="shared" si="13"/>
        <v>459653</v>
      </c>
      <c r="I26" s="3">
        <f>SUM(I203)</f>
        <v>525735</v>
      </c>
      <c r="J26" s="3"/>
      <c r="K26" s="3"/>
      <c r="L26" s="3">
        <f t="shared" ref="L26" si="14">SUM(L196:L203)</f>
        <v>18684.89445</v>
      </c>
      <c r="M26" s="3"/>
      <c r="N26" s="22">
        <f>'Olieforbrug, TJ'!M26</f>
        <v>2006</v>
      </c>
    </row>
    <row r="27" spans="1:16" ht="13" x14ac:dyDescent="0.3">
      <c r="A27" s="22">
        <f>'Olieforbrug, TJ'!A27</f>
        <v>2007</v>
      </c>
      <c r="C27" s="3">
        <f>SUM(C209:C216)</f>
        <v>922251</v>
      </c>
      <c r="D27" s="3">
        <f t="shared" ref="D27:H27" si="15">SUM(D209:D216)</f>
        <v>1019843</v>
      </c>
      <c r="E27" s="3">
        <f t="shared" si="15"/>
        <v>1035513</v>
      </c>
      <c r="F27" s="3">
        <f t="shared" si="15"/>
        <v>578242</v>
      </c>
      <c r="G27" s="3">
        <f t="shared" si="15"/>
        <v>-73272</v>
      </c>
      <c r="H27" s="3">
        <f t="shared" si="15"/>
        <v>312475</v>
      </c>
      <c r="I27" s="3">
        <f>SUM(I216)</f>
        <v>648917</v>
      </c>
      <c r="J27" s="3"/>
      <c r="K27" s="3"/>
      <c r="L27" s="3">
        <f t="shared" ref="L27" si="16">SUM(L209:L216)</f>
        <v>12702.108750000001</v>
      </c>
      <c r="M27" s="3"/>
      <c r="N27" s="22">
        <f>'Olieforbrug, TJ'!M27</f>
        <v>2007</v>
      </c>
    </row>
    <row r="28" spans="1:16" ht="13" x14ac:dyDescent="0.3">
      <c r="A28" s="22">
        <f>'Olieforbrug, TJ'!A28</f>
        <v>2008</v>
      </c>
      <c r="C28" s="3">
        <f>SUM(C222:C229)</f>
        <v>880487</v>
      </c>
      <c r="D28" s="3">
        <f t="shared" ref="D28:H28" si="17">SUM(D222:D229)</f>
        <v>1507331</v>
      </c>
      <c r="E28" s="3">
        <f t="shared" si="17"/>
        <v>1582653</v>
      </c>
      <c r="F28" s="3">
        <f t="shared" si="17"/>
        <v>512434</v>
      </c>
      <c r="G28" s="3">
        <f t="shared" si="17"/>
        <v>6731</v>
      </c>
      <c r="H28" s="3">
        <f t="shared" si="17"/>
        <v>195604</v>
      </c>
      <c r="I28" s="3">
        <f>SUM(I229)</f>
        <v>511558</v>
      </c>
      <c r="J28" s="3"/>
      <c r="K28" s="3"/>
      <c r="L28" s="3">
        <f t="shared" ref="L28" si="18">SUM(L222:L229)</f>
        <v>7951.3026</v>
      </c>
      <c r="M28" s="3"/>
      <c r="N28" s="22">
        <f>'Olieforbrug, TJ'!M28</f>
        <v>2008</v>
      </c>
    </row>
    <row r="29" spans="1:16" ht="13" x14ac:dyDescent="0.3">
      <c r="A29" s="22">
        <f>'Olieforbrug, TJ'!A29</f>
        <v>2009</v>
      </c>
      <c r="C29" s="3">
        <f>SUM(C235:C242)</f>
        <v>920462</v>
      </c>
      <c r="D29" s="3">
        <f t="shared" ref="D29:H29" si="19">SUM(D235:D242)</f>
        <v>739302</v>
      </c>
      <c r="E29" s="3">
        <f t="shared" si="19"/>
        <v>1292739</v>
      </c>
      <c r="F29" s="3">
        <f t="shared" si="19"/>
        <v>209036</v>
      </c>
      <c r="G29" s="3">
        <f t="shared" si="19"/>
        <v>-32973</v>
      </c>
      <c r="H29" s="3">
        <f t="shared" si="19"/>
        <v>254523</v>
      </c>
      <c r="I29" s="3">
        <f>SUM(I242)</f>
        <v>513311</v>
      </c>
      <c r="J29" s="3"/>
      <c r="K29" s="3"/>
      <c r="L29" s="3">
        <f t="shared" ref="L29" si="20">SUM(L235:L242)</f>
        <v>10346.35995</v>
      </c>
      <c r="M29" s="3"/>
      <c r="N29" s="22">
        <f>'Olieforbrug, TJ'!M29</f>
        <v>2009</v>
      </c>
    </row>
    <row r="30" spans="1:16" ht="13" x14ac:dyDescent="0.3">
      <c r="A30" s="22">
        <f>'Olieforbrug, TJ'!A30</f>
        <v>2010</v>
      </c>
      <c r="C30" s="3">
        <f>SUM(C248:C255)</f>
        <v>907677</v>
      </c>
      <c r="D30" s="3">
        <f t="shared" ref="D30:H30" si="21">SUM(D248:D255)</f>
        <v>1656617</v>
      </c>
      <c r="E30" s="3">
        <f t="shared" si="21"/>
        <v>1787869</v>
      </c>
      <c r="F30" s="3">
        <f t="shared" si="21"/>
        <v>254972</v>
      </c>
      <c r="G30" s="3">
        <f t="shared" si="21"/>
        <v>-385829</v>
      </c>
      <c r="H30" s="3">
        <f t="shared" si="21"/>
        <v>208913</v>
      </c>
      <c r="I30" s="3">
        <f>SUM(I255)</f>
        <v>976289</v>
      </c>
      <c r="J30" s="3"/>
      <c r="K30" s="3"/>
      <c r="L30" s="3">
        <f t="shared" ref="L30" si="22">SUM(L248:L255)</f>
        <v>8492.3134499999996</v>
      </c>
      <c r="M30" s="3"/>
      <c r="N30" s="22">
        <f>'Olieforbrug, TJ'!M30</f>
        <v>2010</v>
      </c>
    </row>
    <row r="31" spans="1:16" ht="13" x14ac:dyDescent="0.3">
      <c r="A31" s="22">
        <f>'Olieforbrug, TJ'!A31</f>
        <v>2011</v>
      </c>
      <c r="C31" s="3">
        <f>SUM(C261:C268)</f>
        <v>838346</v>
      </c>
      <c r="D31" s="3">
        <f t="shared" ref="D31:H31" si="23">SUM(D261:D268)</f>
        <v>1327236</v>
      </c>
      <c r="E31" s="3">
        <f t="shared" si="23"/>
        <v>2159809</v>
      </c>
      <c r="F31" s="3">
        <f t="shared" si="23"/>
        <v>326715</v>
      </c>
      <c r="G31" s="3">
        <f t="shared" si="23"/>
        <v>421778</v>
      </c>
      <c r="H31" s="3">
        <f t="shared" si="23"/>
        <v>112394</v>
      </c>
      <c r="I31" s="3">
        <f>SUM(I268)</f>
        <v>448475</v>
      </c>
      <c r="J31" s="3"/>
      <c r="K31" s="3"/>
      <c r="L31" s="3">
        <f t="shared" ref="L31" si="24">SUM(L261:L268)</f>
        <v>4568.8160999999991</v>
      </c>
      <c r="M31" s="3"/>
      <c r="N31" s="22">
        <f>'Olieforbrug, TJ'!M31</f>
        <v>2011</v>
      </c>
    </row>
    <row r="32" spans="1:16" ht="13" x14ac:dyDescent="0.3">
      <c r="A32" s="22">
        <f>'Olieforbrug, TJ'!A32</f>
        <v>2012</v>
      </c>
      <c r="C32" s="3">
        <f>SUM(C274:C281)</f>
        <v>852048</v>
      </c>
      <c r="D32" s="3">
        <f t="shared" ref="D32:H32" si="25">SUM(D274:D281)</f>
        <v>1220138</v>
      </c>
      <c r="E32" s="3">
        <f t="shared" si="25"/>
        <v>2018349</v>
      </c>
      <c r="F32" s="3">
        <f t="shared" si="25"/>
        <v>205495</v>
      </c>
      <c r="G32" s="3">
        <f t="shared" si="25"/>
        <v>245815</v>
      </c>
      <c r="H32" s="3">
        <f t="shared" si="25"/>
        <v>115679</v>
      </c>
      <c r="I32" s="3">
        <f>SUM(I281)</f>
        <v>290519</v>
      </c>
      <c r="J32" s="3"/>
      <c r="K32" s="3"/>
      <c r="L32" s="3">
        <f t="shared" ref="L32" si="26">SUM(L274:L281)</f>
        <v>4702.3513499999999</v>
      </c>
      <c r="M32" s="3"/>
      <c r="N32" s="22">
        <f>'Olieforbrug, TJ'!M32</f>
        <v>2012</v>
      </c>
    </row>
    <row r="33" spans="1:16" ht="13" x14ac:dyDescent="0.3">
      <c r="A33" s="22">
        <f>'Olieforbrug, TJ'!A33</f>
        <v>2013</v>
      </c>
      <c r="C33" s="3">
        <f>SUM(C287:C294)</f>
        <v>776714</v>
      </c>
      <c r="D33" s="3">
        <f t="shared" ref="D33:H33" si="27">SUM(D287:D294)</f>
        <v>1877331</v>
      </c>
      <c r="E33" s="3">
        <f t="shared" si="27"/>
        <v>2366023</v>
      </c>
      <c r="F33" s="3">
        <f t="shared" si="27"/>
        <v>201916</v>
      </c>
      <c r="G33" s="3">
        <f t="shared" si="27"/>
        <v>5437</v>
      </c>
      <c r="H33" s="3">
        <f t="shared" si="27"/>
        <v>134800</v>
      </c>
      <c r="I33" s="3">
        <f>SUM(I294)</f>
        <v>455965</v>
      </c>
      <c r="J33" s="3"/>
      <c r="K33" s="3"/>
      <c r="L33" s="3">
        <f t="shared" ref="L33" si="28">SUM(L287:L294)</f>
        <v>5479.62</v>
      </c>
      <c r="M33" s="3"/>
      <c r="N33" s="22">
        <f>'Olieforbrug, TJ'!M33</f>
        <v>2013</v>
      </c>
    </row>
    <row r="34" spans="1:16" ht="13" x14ac:dyDescent="0.3">
      <c r="A34" s="22">
        <f>'Olieforbrug, TJ'!A34</f>
        <v>2014</v>
      </c>
      <c r="C34" s="3">
        <f>SUM(C300:C307)</f>
        <v>846003</v>
      </c>
      <c r="D34" s="3">
        <f t="shared" ref="D34:H34" si="29">SUM(D300:D307)</f>
        <v>2412428</v>
      </c>
      <c r="E34" s="3">
        <f t="shared" si="29"/>
        <v>2705221</v>
      </c>
      <c r="F34" s="3">
        <f t="shared" si="29"/>
        <v>332253</v>
      </c>
      <c r="G34" s="3">
        <f t="shared" si="29"/>
        <v>-46018</v>
      </c>
      <c r="H34" s="3">
        <f t="shared" si="29"/>
        <v>50843</v>
      </c>
      <c r="I34" s="3">
        <f>SUM(I307)</f>
        <v>699833</v>
      </c>
      <c r="J34" s="3"/>
      <c r="K34" s="3"/>
      <c r="L34" s="3">
        <f t="shared" ref="L34" si="30">SUM(L300:L307)</f>
        <v>2066.7679499999999</v>
      </c>
      <c r="M34" s="3"/>
      <c r="N34" s="22">
        <f>'Olieforbrug, TJ'!M34</f>
        <v>2014</v>
      </c>
    </row>
    <row r="35" spans="1:16" ht="13" x14ac:dyDescent="0.3">
      <c r="A35" s="22">
        <f>'Olieforbrug, TJ'!A35</f>
        <v>2015</v>
      </c>
      <c r="C35" s="3">
        <f>SUM(C313:C320)</f>
        <v>899097</v>
      </c>
      <c r="D35" s="3">
        <f t="shared" ref="D35:H35" si="31">SUM(D313:D320)</f>
        <v>2594996</v>
      </c>
      <c r="E35" s="3">
        <f t="shared" si="31"/>
        <v>3321219</v>
      </c>
      <c r="F35" s="3">
        <f t="shared" si="31"/>
        <v>216827</v>
      </c>
      <c r="G35" s="3">
        <f t="shared" si="31"/>
        <v>31918</v>
      </c>
      <c r="H35" s="3">
        <f t="shared" si="31"/>
        <v>40834</v>
      </c>
      <c r="I35" s="3">
        <f>SUM(I320)</f>
        <v>759570</v>
      </c>
      <c r="J35" s="3"/>
      <c r="K35" s="3"/>
      <c r="L35" s="3">
        <f t="shared" ref="L35" si="32">SUM(L313:L320)</f>
        <v>1659.9020999999998</v>
      </c>
      <c r="M35" s="3"/>
      <c r="N35" s="22">
        <f>'Olieforbrug, TJ'!M35</f>
        <v>2015</v>
      </c>
    </row>
    <row r="36" spans="1:16" ht="13" x14ac:dyDescent="0.3">
      <c r="A36" s="22">
        <f>'Olieforbrug, TJ'!A36</f>
        <v>2016</v>
      </c>
      <c r="C36" s="3">
        <f>SUM(C326:C333)</f>
        <v>791742</v>
      </c>
      <c r="D36" s="3">
        <f t="shared" ref="D36:H36" si="33">SUM(D326:D333)</f>
        <v>2467205</v>
      </c>
      <c r="E36" s="3">
        <f t="shared" si="33"/>
        <v>3401709</v>
      </c>
      <c r="F36" s="3">
        <f t="shared" si="33"/>
        <v>194238</v>
      </c>
      <c r="G36" s="3">
        <f t="shared" si="33"/>
        <v>303949</v>
      </c>
      <c r="H36" s="3">
        <f t="shared" si="33"/>
        <v>24914</v>
      </c>
      <c r="I36" s="3">
        <f>SUM(I333)</f>
        <v>771737</v>
      </c>
      <c r="J36" s="3"/>
      <c r="K36" s="3"/>
      <c r="L36" s="3">
        <f t="shared" ref="L36" si="34">SUM(L326:L333)</f>
        <v>1012.7541</v>
      </c>
      <c r="M36" s="3"/>
      <c r="N36" s="22">
        <f>'Olieforbrug, TJ'!M36</f>
        <v>2016</v>
      </c>
    </row>
    <row r="37" spans="1:16" ht="13" x14ac:dyDescent="0.3">
      <c r="A37" s="22">
        <f>'Olieforbrug, TJ'!A37</f>
        <v>2017</v>
      </c>
      <c r="C37" s="3">
        <f>SUM(C339:C346)</f>
        <v>828628</v>
      </c>
      <c r="D37" s="3">
        <f t="shared" ref="D37:H37" si="35">SUM(D339:D346)</f>
        <v>649349</v>
      </c>
      <c r="E37" s="3">
        <f t="shared" si="35"/>
        <v>1925765</v>
      </c>
      <c r="F37" s="3">
        <f t="shared" si="35"/>
        <v>85451</v>
      </c>
      <c r="G37" s="3">
        <f t="shared" si="35"/>
        <v>538679</v>
      </c>
      <c r="H37" s="3">
        <f t="shared" si="35"/>
        <v>8926</v>
      </c>
      <c r="I37" s="3">
        <f>SUM(I346)</f>
        <v>342871</v>
      </c>
      <c r="J37" s="3"/>
      <c r="K37" s="3"/>
      <c r="L37" s="3">
        <f t="shared" ref="L37" si="36">SUM(L339:L346)</f>
        <v>362.84190000000001</v>
      </c>
      <c r="M37" s="3"/>
      <c r="N37" s="22">
        <f>'Olieforbrug, TJ'!M37</f>
        <v>2017</v>
      </c>
    </row>
    <row r="38" spans="1:16" ht="13" x14ac:dyDescent="0.3">
      <c r="A38" s="22">
        <f>'Olieforbrug, TJ'!A38</f>
        <v>2018</v>
      </c>
      <c r="C38" s="3">
        <f>SUM(C352:C359)</f>
        <v>812975</v>
      </c>
      <c r="D38" s="3">
        <f t="shared" ref="D38:H38" si="37">SUM(D352:D359)</f>
        <v>1102942</v>
      </c>
      <c r="E38" s="3">
        <f t="shared" si="37"/>
        <v>1850055</v>
      </c>
      <c r="F38" s="3">
        <f t="shared" si="37"/>
        <v>147970</v>
      </c>
      <c r="G38" s="3">
        <f t="shared" si="37"/>
        <v>100152</v>
      </c>
      <c r="H38" s="3">
        <f t="shared" si="37"/>
        <v>12579</v>
      </c>
      <c r="I38" s="3">
        <f>SUM(I359)</f>
        <v>298137</v>
      </c>
      <c r="J38" s="3"/>
      <c r="K38" s="3"/>
      <c r="L38" s="3">
        <f t="shared" ref="L38" si="38">SUM(L352:L359)</f>
        <v>511.33634999999992</v>
      </c>
      <c r="M38" s="3"/>
      <c r="N38" s="22">
        <f>'Olieforbrug, TJ'!M38</f>
        <v>2018</v>
      </c>
    </row>
    <row r="39" spans="1:16" ht="13" x14ac:dyDescent="0.3">
      <c r="A39" s="22">
        <f>'Olieforbrug, TJ'!A39</f>
        <v>2019</v>
      </c>
      <c r="C39" s="3">
        <f>SUM(C365:C372)</f>
        <v>912624</v>
      </c>
      <c r="D39" s="3">
        <f t="shared" ref="D39:H39" si="39">SUM(D365:D372)</f>
        <v>1463834</v>
      </c>
      <c r="E39" s="3">
        <f t="shared" si="39"/>
        <v>1520513</v>
      </c>
      <c r="F39" s="3">
        <f t="shared" si="39"/>
        <v>211316</v>
      </c>
      <c r="G39" s="3">
        <f t="shared" si="39"/>
        <v>-629327</v>
      </c>
      <c r="H39" s="3">
        <f t="shared" si="39"/>
        <v>11522</v>
      </c>
      <c r="I39" s="3">
        <f>SUM(I372)</f>
        <v>850559</v>
      </c>
      <c r="J39" s="3"/>
      <c r="K39" s="3"/>
      <c r="L39" s="3">
        <f t="shared" ref="L39" si="40">SUM(L365:L372)</f>
        <v>468.36929999999995</v>
      </c>
      <c r="M39" s="3"/>
      <c r="N39" s="22">
        <f>'Olieforbrug, TJ'!M39</f>
        <v>2019</v>
      </c>
      <c r="O39" s="3"/>
      <c r="P39" s="3"/>
    </row>
    <row r="40" spans="1:16" ht="13" x14ac:dyDescent="0.3">
      <c r="A40" s="22">
        <f>'Olieforbrug, TJ'!A40</f>
        <v>2020</v>
      </c>
      <c r="C40" s="3">
        <f>SUM(C378:C385)</f>
        <v>891151</v>
      </c>
      <c r="D40" s="3">
        <f t="shared" ref="D40:H40" si="41">SUM(D378:D385)</f>
        <v>2149109</v>
      </c>
      <c r="E40" s="3">
        <f t="shared" si="41"/>
        <v>2639315</v>
      </c>
      <c r="F40" s="3">
        <f t="shared" si="41"/>
        <v>145651</v>
      </c>
      <c r="G40" s="3">
        <f t="shared" si="41"/>
        <v>-299756</v>
      </c>
      <c r="H40" s="3">
        <f t="shared" si="41"/>
        <v>20594</v>
      </c>
      <c r="I40" s="3">
        <f>SUM(I385)</f>
        <v>919177</v>
      </c>
      <c r="J40" s="3"/>
      <c r="K40" s="3"/>
      <c r="L40" s="3">
        <f t="shared" ref="L40" si="42">SUM(L378:L385)</f>
        <v>837.14609999999993</v>
      </c>
      <c r="M40" s="3"/>
      <c r="N40" s="22">
        <f>'Olieforbrug, TJ'!M40</f>
        <v>2020</v>
      </c>
      <c r="O40" s="3"/>
      <c r="P40" s="3"/>
    </row>
    <row r="41" spans="1:16" ht="13" x14ac:dyDescent="0.3">
      <c r="A41" s="22">
        <f>'Olieforbrug, TJ'!A41</f>
        <v>2021</v>
      </c>
      <c r="C41" s="3">
        <f>SUM(C391:C398)</f>
        <v>922514</v>
      </c>
      <c r="D41" s="3">
        <f t="shared" ref="D41:H41" si="43">SUM(D391:D398)</f>
        <v>1301996</v>
      </c>
      <c r="E41" s="3">
        <f t="shared" si="43"/>
        <v>2688140</v>
      </c>
      <c r="F41" s="3">
        <f t="shared" si="43"/>
        <v>65737</v>
      </c>
      <c r="G41" s="3">
        <f t="shared" si="43"/>
        <v>429564</v>
      </c>
      <c r="H41" s="3">
        <f t="shared" si="43"/>
        <v>17356</v>
      </c>
      <c r="I41" s="3">
        <f>SUM(I398)</f>
        <v>529451</v>
      </c>
      <c r="J41" s="3"/>
      <c r="K41" s="3"/>
      <c r="L41" s="3">
        <f t="shared" ref="L41" si="44">SUM(L391:L398)</f>
        <v>705.52139999999997</v>
      </c>
      <c r="M41" s="3"/>
      <c r="N41" s="22">
        <f>'Olieforbrug, TJ'!M41</f>
        <v>2021</v>
      </c>
      <c r="O41" s="3"/>
      <c r="P41" s="3"/>
    </row>
    <row r="42" spans="1:16" ht="13" x14ac:dyDescent="0.3">
      <c r="A42" s="22"/>
      <c r="J42" s="3"/>
      <c r="K42" s="3"/>
      <c r="L42" s="3"/>
      <c r="M42" s="3"/>
      <c r="N42" s="22"/>
    </row>
    <row r="43" spans="1:16" ht="12.75" customHeight="1" thickBot="1" x14ac:dyDescent="0.35">
      <c r="A43" s="2"/>
      <c r="C43" s="25"/>
      <c r="D43" s="25"/>
      <c r="E43" s="25"/>
      <c r="F43" s="25"/>
      <c r="G43" s="25"/>
      <c r="H43" s="25"/>
      <c r="I43" s="25"/>
      <c r="L43" s="25"/>
      <c r="N43" s="2"/>
    </row>
    <row r="44" spans="1:16" ht="12.75" customHeight="1" x14ac:dyDescent="0.25">
      <c r="A44" s="23" t="s">
        <v>40</v>
      </c>
      <c r="C44" s="3">
        <v>371947</v>
      </c>
      <c r="D44" s="3">
        <v>260306</v>
      </c>
      <c r="E44" s="3">
        <v>391266</v>
      </c>
      <c r="F44" s="3">
        <v>127632</v>
      </c>
      <c r="G44" s="3">
        <v>99645</v>
      </c>
      <c r="H44" s="3">
        <v>229230</v>
      </c>
      <c r="I44" s="3">
        <v>354993</v>
      </c>
      <c r="L44" s="3">
        <v>9318.1994999999988</v>
      </c>
      <c r="N44" s="26" t="s">
        <v>61</v>
      </c>
    </row>
    <row r="45" spans="1:16" ht="12.75" customHeight="1" x14ac:dyDescent="0.25">
      <c r="A45" s="23" t="s">
        <v>41</v>
      </c>
      <c r="C45" s="3">
        <v>277854</v>
      </c>
      <c r="D45" s="3">
        <v>297379</v>
      </c>
      <c r="E45" s="3">
        <v>338730</v>
      </c>
      <c r="F45" s="3">
        <v>123562</v>
      </c>
      <c r="G45" s="3">
        <v>-30343</v>
      </c>
      <c r="H45" s="3">
        <v>105002</v>
      </c>
      <c r="I45" s="3">
        <v>385336</v>
      </c>
      <c r="L45" s="3">
        <v>4268.3312999999998</v>
      </c>
      <c r="N45" s="26" t="s">
        <v>62</v>
      </c>
    </row>
    <row r="46" spans="1:16" ht="12.75" customHeight="1" x14ac:dyDescent="0.25">
      <c r="A46" s="23" t="s">
        <v>42</v>
      </c>
      <c r="C46" s="3">
        <v>386230</v>
      </c>
      <c r="D46" s="3">
        <v>309987</v>
      </c>
      <c r="E46" s="3">
        <v>388800</v>
      </c>
      <c r="F46" s="3">
        <v>117340</v>
      </c>
      <c r="G46" s="3">
        <v>-154183</v>
      </c>
      <c r="H46" s="3">
        <v>87299</v>
      </c>
      <c r="I46" s="3">
        <v>539519</v>
      </c>
      <c r="L46" s="3">
        <v>4669.0589999999993</v>
      </c>
      <c r="N46" s="26" t="s">
        <v>63</v>
      </c>
    </row>
    <row r="47" spans="1:16" ht="12.75" customHeight="1" x14ac:dyDescent="0.25">
      <c r="A47" s="23" t="s">
        <v>43</v>
      </c>
      <c r="C47" s="3">
        <v>369279</v>
      </c>
      <c r="D47" s="3">
        <v>331580</v>
      </c>
      <c r="E47" s="3">
        <v>426048</v>
      </c>
      <c r="F47" s="3">
        <v>138000</v>
      </c>
      <c r="G47" s="3">
        <v>-5286</v>
      </c>
      <c r="H47" s="3">
        <v>165280</v>
      </c>
      <c r="I47" s="3">
        <v>544805</v>
      </c>
      <c r="L47" s="3">
        <v>6718.6319999999996</v>
      </c>
      <c r="N47" s="26" t="s">
        <v>64</v>
      </c>
    </row>
    <row r="48" spans="1:16" ht="12.75" customHeight="1" x14ac:dyDescent="0.25">
      <c r="A48" s="23"/>
      <c r="L48" s="3"/>
    </row>
    <row r="49" spans="1:14" ht="12.75" customHeight="1" x14ac:dyDescent="0.25">
      <c r="A49" s="23" t="s">
        <v>44</v>
      </c>
      <c r="C49" s="3">
        <v>383920</v>
      </c>
      <c r="D49" s="3">
        <v>285392</v>
      </c>
      <c r="E49" s="3">
        <v>404504</v>
      </c>
      <c r="F49" s="3">
        <v>128422</v>
      </c>
      <c r="G49" s="3">
        <v>139636</v>
      </c>
      <c r="H49" s="3">
        <v>270918</v>
      </c>
      <c r="I49" s="3">
        <v>405169</v>
      </c>
      <c r="L49" s="3">
        <v>11012.816699999999</v>
      </c>
      <c r="N49" s="26" t="s">
        <v>81</v>
      </c>
    </row>
    <row r="50" spans="1:14" ht="12.75" customHeight="1" x14ac:dyDescent="0.25">
      <c r="A50" s="23" t="s">
        <v>45</v>
      </c>
      <c r="C50" s="3">
        <v>322309</v>
      </c>
      <c r="D50" s="3">
        <v>339091</v>
      </c>
      <c r="E50" s="3">
        <v>193875</v>
      </c>
      <c r="F50" s="3">
        <v>239125</v>
      </c>
      <c r="G50" s="3">
        <v>-109283</v>
      </c>
      <c r="H50" s="3">
        <v>137434</v>
      </c>
      <c r="I50" s="3">
        <v>514452</v>
      </c>
      <c r="L50" s="3">
        <v>5586.6921000000002</v>
      </c>
      <c r="N50" s="26" t="s">
        <v>82</v>
      </c>
    </row>
    <row r="51" spans="1:14" ht="12.75" customHeight="1" x14ac:dyDescent="0.25">
      <c r="A51" s="23" t="s">
        <v>46</v>
      </c>
      <c r="C51" s="3">
        <v>381882</v>
      </c>
      <c r="D51" s="3">
        <v>239953</v>
      </c>
      <c r="E51" s="3">
        <v>232414</v>
      </c>
      <c r="F51" s="3">
        <v>225779</v>
      </c>
      <c r="G51" s="3">
        <v>-54230</v>
      </c>
      <c r="H51" s="3">
        <v>75675</v>
      </c>
      <c r="I51" s="3">
        <v>568682</v>
      </c>
      <c r="L51" s="3">
        <v>3076.1887499999998</v>
      </c>
      <c r="N51" s="26" t="s">
        <v>83</v>
      </c>
    </row>
    <row r="52" spans="1:14" ht="12.75" customHeight="1" x14ac:dyDescent="0.25">
      <c r="A52" s="23" t="s">
        <v>47</v>
      </c>
      <c r="C52" s="3">
        <v>385625</v>
      </c>
      <c r="D52" s="3">
        <v>245183</v>
      </c>
      <c r="E52" s="3">
        <v>321955</v>
      </c>
      <c r="F52" s="3">
        <v>183173</v>
      </c>
      <c r="G52" s="3">
        <v>-6963</v>
      </c>
      <c r="H52" s="3">
        <v>168398</v>
      </c>
      <c r="I52" s="3">
        <v>575645</v>
      </c>
      <c r="L52" s="3">
        <v>6845.3787000000002</v>
      </c>
      <c r="N52" s="26" t="s">
        <v>84</v>
      </c>
    </row>
    <row r="53" spans="1:14" ht="12.75" customHeight="1" x14ac:dyDescent="0.25">
      <c r="A53" s="23"/>
      <c r="L53" s="3"/>
    </row>
    <row r="54" spans="1:14" ht="12.75" customHeight="1" x14ac:dyDescent="0.25">
      <c r="A54" s="23" t="s">
        <v>48</v>
      </c>
      <c r="C54" s="3">
        <v>347064</v>
      </c>
      <c r="D54" s="3">
        <v>278807</v>
      </c>
      <c r="E54" s="3">
        <v>468024</v>
      </c>
      <c r="F54" s="3">
        <v>202112</v>
      </c>
      <c r="G54" s="3">
        <v>183134</v>
      </c>
      <c r="H54" s="3">
        <v>147611</v>
      </c>
      <c r="I54" s="3">
        <v>392511</v>
      </c>
      <c r="L54" s="3">
        <v>6000.3871500000005</v>
      </c>
      <c r="N54" s="26" t="s">
        <v>85</v>
      </c>
    </row>
    <row r="55" spans="1:14" ht="12.75" customHeight="1" x14ac:dyDescent="0.25">
      <c r="A55" s="23" t="s">
        <v>49</v>
      </c>
      <c r="C55" s="3">
        <v>380620</v>
      </c>
      <c r="D55" s="3">
        <v>337375</v>
      </c>
      <c r="E55" s="3">
        <v>316306</v>
      </c>
      <c r="F55" s="3">
        <v>229800</v>
      </c>
      <c r="G55" s="3">
        <v>-89658</v>
      </c>
      <c r="H55" s="3">
        <v>120290</v>
      </c>
      <c r="I55" s="3">
        <v>482169</v>
      </c>
      <c r="L55" s="3">
        <v>4889.7885000000006</v>
      </c>
      <c r="N55" s="26" t="s">
        <v>86</v>
      </c>
    </row>
    <row r="56" spans="1:14" ht="12.75" customHeight="1" x14ac:dyDescent="0.25">
      <c r="A56" s="23" t="s">
        <v>50</v>
      </c>
      <c r="C56" s="3">
        <v>319260</v>
      </c>
      <c r="D56" s="3">
        <v>479165</v>
      </c>
      <c r="E56" s="3">
        <v>336965</v>
      </c>
      <c r="F56" s="3">
        <v>225769</v>
      </c>
      <c r="G56" s="3">
        <v>-183388</v>
      </c>
      <c r="H56" s="3">
        <v>65209</v>
      </c>
      <c r="I56" s="3">
        <v>665557</v>
      </c>
      <c r="L56" s="3">
        <v>2650.7458500000002</v>
      </c>
      <c r="N56" s="26" t="s">
        <v>87</v>
      </c>
    </row>
    <row r="57" spans="1:14" ht="12.75" customHeight="1" x14ac:dyDescent="0.25">
      <c r="A57" s="23" t="s">
        <v>51</v>
      </c>
      <c r="C57" s="3">
        <v>367997</v>
      </c>
      <c r="D57" s="3">
        <v>395507</v>
      </c>
      <c r="E57" s="3">
        <v>563339</v>
      </c>
      <c r="F57" s="3">
        <v>209309</v>
      </c>
      <c r="G57" s="3">
        <v>147268</v>
      </c>
      <c r="H57" s="3">
        <v>145052</v>
      </c>
      <c r="I57" s="3">
        <v>518289</v>
      </c>
      <c r="L57" s="3">
        <v>5896.3638000000001</v>
      </c>
      <c r="N57" s="26" t="s">
        <v>88</v>
      </c>
    </row>
    <row r="58" spans="1:14" ht="12.75" customHeight="1" x14ac:dyDescent="0.25">
      <c r="A58" s="23"/>
      <c r="L58" s="3"/>
    </row>
    <row r="59" spans="1:14" ht="12.75" customHeight="1" x14ac:dyDescent="0.25">
      <c r="A59" s="23" t="s">
        <v>52</v>
      </c>
      <c r="C59" s="3">
        <v>343237</v>
      </c>
      <c r="D59" s="3">
        <v>855104</v>
      </c>
      <c r="E59" s="3">
        <v>824650</v>
      </c>
      <c r="F59" s="3">
        <v>200149</v>
      </c>
      <c r="G59" s="3">
        <v>16993</v>
      </c>
      <c r="H59" s="3">
        <v>82836</v>
      </c>
      <c r="I59" s="3">
        <v>501296</v>
      </c>
      <c r="L59" s="3">
        <v>3367.2834000000003</v>
      </c>
      <c r="N59" s="26" t="s">
        <v>89</v>
      </c>
    </row>
    <row r="60" spans="1:14" ht="12.75" customHeight="1" x14ac:dyDescent="0.25">
      <c r="A60" s="23" t="s">
        <v>53</v>
      </c>
      <c r="C60" s="3">
        <v>282378</v>
      </c>
      <c r="D60" s="3">
        <v>408028</v>
      </c>
      <c r="E60" s="3">
        <v>311012</v>
      </c>
      <c r="F60" s="3">
        <v>184495</v>
      </c>
      <c r="G60" s="3">
        <v>-115670</v>
      </c>
      <c r="H60" s="3">
        <v>82455</v>
      </c>
      <c r="I60" s="3">
        <v>616966</v>
      </c>
      <c r="L60" s="3">
        <v>3351.7957500000002</v>
      </c>
      <c r="N60" s="26" t="s">
        <v>90</v>
      </c>
    </row>
    <row r="61" spans="1:14" ht="12.75" customHeight="1" x14ac:dyDescent="0.25">
      <c r="A61" s="23" t="s">
        <v>54</v>
      </c>
      <c r="C61" s="3">
        <v>378027</v>
      </c>
      <c r="D61" s="3">
        <v>277944</v>
      </c>
      <c r="E61" s="3">
        <v>690710</v>
      </c>
      <c r="F61" s="3">
        <v>170275</v>
      </c>
      <c r="G61" s="3">
        <v>261637</v>
      </c>
      <c r="H61" s="3">
        <v>55526</v>
      </c>
      <c r="I61" s="3">
        <v>355329</v>
      </c>
      <c r="L61" s="3">
        <v>2257.1318999999999</v>
      </c>
      <c r="N61" s="26" t="s">
        <v>91</v>
      </c>
    </row>
    <row r="62" spans="1:14" ht="12.75" customHeight="1" x14ac:dyDescent="0.25">
      <c r="A62" s="23" t="s">
        <v>55</v>
      </c>
      <c r="C62" s="3">
        <v>375092</v>
      </c>
      <c r="D62" s="3">
        <v>442711</v>
      </c>
      <c r="E62" s="3">
        <v>417525</v>
      </c>
      <c r="F62" s="3">
        <v>113312</v>
      </c>
      <c r="G62" s="3">
        <v>-125009</v>
      </c>
      <c r="H62" s="3">
        <v>157772</v>
      </c>
      <c r="I62" s="3">
        <v>480338</v>
      </c>
      <c r="L62" s="3">
        <v>6413.4318000000003</v>
      </c>
      <c r="N62" s="26" t="s">
        <v>92</v>
      </c>
    </row>
    <row r="63" spans="1:14" ht="12.75" customHeight="1" x14ac:dyDescent="0.25">
      <c r="A63" s="23"/>
      <c r="L63" s="3"/>
    </row>
    <row r="64" spans="1:14" ht="12.75" customHeight="1" x14ac:dyDescent="0.25">
      <c r="A64" s="23" t="s">
        <v>56</v>
      </c>
      <c r="C64" s="3">
        <v>376508</v>
      </c>
      <c r="D64" s="3">
        <v>312509</v>
      </c>
      <c r="E64" s="3">
        <v>438408</v>
      </c>
      <c r="F64" s="3">
        <v>103516</v>
      </c>
      <c r="G64" s="3">
        <v>24093</v>
      </c>
      <c r="H64" s="3">
        <v>175496</v>
      </c>
      <c r="I64" s="3">
        <v>456245</v>
      </c>
      <c r="L64" s="3">
        <v>7133.9124000000002</v>
      </c>
      <c r="N64" s="26" t="s">
        <v>93</v>
      </c>
    </row>
    <row r="65" spans="1:14" ht="12.75" customHeight="1" x14ac:dyDescent="0.25">
      <c r="A65" s="23" t="s">
        <v>57</v>
      </c>
      <c r="C65" s="3">
        <v>327062</v>
      </c>
      <c r="D65" s="3">
        <v>254535</v>
      </c>
      <c r="E65" s="3">
        <v>388875</v>
      </c>
      <c r="F65" s="3">
        <v>48161</v>
      </c>
      <c r="G65" s="3">
        <v>-93385</v>
      </c>
      <c r="H65" s="3">
        <v>51235</v>
      </c>
      <c r="I65" s="3">
        <v>549630</v>
      </c>
      <c r="L65" s="3">
        <v>2082.7027499999999</v>
      </c>
      <c r="N65" s="26" t="s">
        <v>94</v>
      </c>
    </row>
    <row r="66" spans="1:14" ht="12.75" customHeight="1" x14ac:dyDescent="0.25">
      <c r="A66" s="23" t="s">
        <v>58</v>
      </c>
      <c r="C66" s="3">
        <v>278162</v>
      </c>
      <c r="D66" s="3">
        <v>321704</v>
      </c>
      <c r="E66" s="3">
        <v>673076</v>
      </c>
      <c r="F66" s="3">
        <v>80619</v>
      </c>
      <c r="G66" s="3">
        <v>52427</v>
      </c>
      <c r="H66" s="3">
        <v>43652</v>
      </c>
      <c r="I66" s="3">
        <v>497203</v>
      </c>
      <c r="L66" s="3">
        <v>1774.4537999999998</v>
      </c>
      <c r="N66" s="26" t="s">
        <v>95</v>
      </c>
    </row>
    <row r="67" spans="1:14" ht="12.75" customHeight="1" x14ac:dyDescent="0.25">
      <c r="A67" s="23" t="s">
        <v>96</v>
      </c>
      <c r="C67" s="3">
        <v>283223</v>
      </c>
      <c r="D67" s="3">
        <v>323985</v>
      </c>
      <c r="E67" s="3">
        <v>387245</v>
      </c>
      <c r="F67" s="3">
        <v>40549</v>
      </c>
      <c r="G67" s="3">
        <v>-93257</v>
      </c>
      <c r="H67" s="3">
        <v>96151</v>
      </c>
      <c r="I67" s="3">
        <v>590460</v>
      </c>
      <c r="L67" s="3">
        <v>3908.5381499999999</v>
      </c>
      <c r="N67" s="26" t="s">
        <v>97</v>
      </c>
    </row>
    <row r="68" spans="1:14" ht="12.75" customHeight="1" x14ac:dyDescent="0.25">
      <c r="A68" s="23"/>
      <c r="L68" s="3"/>
      <c r="N68" s="26"/>
    </row>
    <row r="69" spans="1:14" ht="12.75" customHeight="1" x14ac:dyDescent="0.25">
      <c r="A69" s="32" t="s">
        <v>98</v>
      </c>
      <c r="C69" s="3">
        <v>339072</v>
      </c>
      <c r="D69" s="3">
        <v>509867</v>
      </c>
      <c r="E69" s="3">
        <v>603320</v>
      </c>
      <c r="F69" s="3">
        <v>68449</v>
      </c>
      <c r="G69" s="3">
        <v>-89879</v>
      </c>
      <c r="H69" s="3">
        <v>123656</v>
      </c>
      <c r="I69" s="3">
        <v>680339</v>
      </c>
      <c r="L69" s="3">
        <v>5026.616399999999</v>
      </c>
      <c r="N69" s="26" t="s">
        <v>99</v>
      </c>
    </row>
    <row r="70" spans="1:14" ht="12.75" customHeight="1" x14ac:dyDescent="0.25">
      <c r="A70" s="32" t="s">
        <v>114</v>
      </c>
      <c r="C70" s="3">
        <v>332065</v>
      </c>
      <c r="D70" s="3">
        <v>638379</v>
      </c>
      <c r="E70" s="3">
        <v>628093</v>
      </c>
      <c r="F70" s="3">
        <v>84017</v>
      </c>
      <c r="G70" s="3">
        <v>-207583</v>
      </c>
      <c r="H70" s="3">
        <v>57888</v>
      </c>
      <c r="I70" s="3">
        <v>887922</v>
      </c>
      <c r="J70" s="3"/>
      <c r="K70" s="3"/>
      <c r="L70" s="3">
        <v>2353.1471999999999</v>
      </c>
      <c r="N70" s="26" t="s">
        <v>126</v>
      </c>
    </row>
    <row r="71" spans="1:14" ht="12.75" customHeight="1" x14ac:dyDescent="0.25">
      <c r="A71" s="32" t="s">
        <v>127</v>
      </c>
      <c r="C71" s="3">
        <v>314676</v>
      </c>
      <c r="D71" s="3">
        <v>665383</v>
      </c>
      <c r="E71" s="3">
        <v>710258</v>
      </c>
      <c r="F71" s="3">
        <v>166750</v>
      </c>
      <c r="G71" s="3">
        <v>-81155</v>
      </c>
      <c r="H71" s="3">
        <v>52449</v>
      </c>
      <c r="I71" s="3">
        <v>969077</v>
      </c>
      <c r="J71" s="3"/>
      <c r="K71" s="3"/>
      <c r="L71" s="3">
        <v>2132.0518499999998</v>
      </c>
      <c r="N71" s="26" t="s">
        <v>128</v>
      </c>
    </row>
    <row r="72" spans="1:14" ht="12.75" customHeight="1" x14ac:dyDescent="0.25">
      <c r="A72" s="32" t="s">
        <v>132</v>
      </c>
      <c r="C72" s="3">
        <v>205896</v>
      </c>
      <c r="D72" s="3">
        <v>721070</v>
      </c>
      <c r="E72" s="3">
        <v>860836</v>
      </c>
      <c r="F72" s="3">
        <v>111126</v>
      </c>
      <c r="G72" s="3">
        <v>98824</v>
      </c>
      <c r="H72" s="3">
        <v>105962</v>
      </c>
      <c r="I72" s="3">
        <v>870253</v>
      </c>
      <c r="J72" s="3"/>
      <c r="K72" s="3"/>
      <c r="L72" s="3">
        <v>4307.3552999999993</v>
      </c>
      <c r="N72" s="26" t="s">
        <v>133</v>
      </c>
    </row>
    <row r="73" spans="1:14" ht="12.75" customHeight="1" x14ac:dyDescent="0.25">
      <c r="A73" s="32"/>
      <c r="J73" s="3"/>
      <c r="K73" s="3"/>
      <c r="L73" s="3"/>
      <c r="N73" s="26"/>
    </row>
    <row r="74" spans="1:14" ht="12.75" customHeight="1" x14ac:dyDescent="0.25">
      <c r="A74" s="32" t="s">
        <v>134</v>
      </c>
      <c r="C74" s="3">
        <v>292852</v>
      </c>
      <c r="D74" s="3">
        <v>377735</v>
      </c>
      <c r="E74" s="3">
        <v>863097</v>
      </c>
      <c r="F74" s="3">
        <v>115995</v>
      </c>
      <c r="G74" s="3">
        <v>348054</v>
      </c>
      <c r="H74" s="3">
        <v>53753</v>
      </c>
      <c r="I74" s="3">
        <v>522199</v>
      </c>
      <c r="J74" s="3"/>
      <c r="K74" s="3"/>
      <c r="L74" s="3">
        <v>2185.0594499999997</v>
      </c>
      <c r="N74" s="26" t="s">
        <v>135</v>
      </c>
    </row>
    <row r="75" spans="1:14" ht="12.75" customHeight="1" x14ac:dyDescent="0.25">
      <c r="A75" s="32" t="s">
        <v>139</v>
      </c>
      <c r="C75" s="3">
        <v>316621</v>
      </c>
      <c r="D75" s="3">
        <v>642107</v>
      </c>
      <c r="E75" s="3">
        <v>766881</v>
      </c>
      <c r="F75" s="3">
        <v>118483</v>
      </c>
      <c r="G75" s="3">
        <v>-31564</v>
      </c>
      <c r="H75" s="3">
        <v>37685</v>
      </c>
      <c r="I75" s="3">
        <v>553763</v>
      </c>
      <c r="J75" s="3"/>
      <c r="K75" s="3"/>
      <c r="L75" s="3">
        <v>1531.89525</v>
      </c>
      <c r="N75" s="26" t="s">
        <v>140</v>
      </c>
    </row>
    <row r="76" spans="1:14" ht="12.75" customHeight="1" x14ac:dyDescent="0.25">
      <c r="A76" s="32" t="s">
        <v>141</v>
      </c>
      <c r="C76" s="3">
        <v>318353</v>
      </c>
      <c r="D76" s="3">
        <v>468902</v>
      </c>
      <c r="E76" s="3">
        <v>769720</v>
      </c>
      <c r="F76" s="3">
        <v>124522</v>
      </c>
      <c r="G76" s="3">
        <v>136474</v>
      </c>
      <c r="H76" s="3">
        <v>40016</v>
      </c>
      <c r="I76" s="3">
        <v>417289</v>
      </c>
      <c r="J76" s="3"/>
      <c r="K76" s="3"/>
      <c r="L76" s="3">
        <v>1626.6504</v>
      </c>
      <c r="N76" s="26" t="s">
        <v>142</v>
      </c>
    </row>
    <row r="77" spans="1:14" ht="12.75" customHeight="1" x14ac:dyDescent="0.25">
      <c r="A77" s="32" t="s">
        <v>151</v>
      </c>
      <c r="C77" s="3">
        <v>218695</v>
      </c>
      <c r="D77" s="3">
        <v>551074</v>
      </c>
      <c r="E77" s="3">
        <v>491449</v>
      </c>
      <c r="F77" s="3">
        <v>106164</v>
      </c>
      <c r="G77" s="3">
        <v>-119045</v>
      </c>
      <c r="H77" s="3">
        <v>67959</v>
      </c>
      <c r="I77" s="3">
        <v>536334</v>
      </c>
      <c r="J77" s="3"/>
      <c r="K77" s="3"/>
      <c r="L77" s="3">
        <v>2762.5333499999997</v>
      </c>
      <c r="N77" s="26" t="s">
        <v>152</v>
      </c>
    </row>
    <row r="78" spans="1:14" ht="12.75" customHeight="1" x14ac:dyDescent="0.25">
      <c r="A78" s="32"/>
      <c r="J78" s="3"/>
      <c r="K78" s="3"/>
      <c r="L78" s="3"/>
      <c r="N78" s="26"/>
    </row>
    <row r="79" spans="1:14" ht="12.75" customHeight="1" x14ac:dyDescent="0.25">
      <c r="A79" s="32" t="s">
        <v>156</v>
      </c>
      <c r="C79" s="3">
        <v>318905</v>
      </c>
      <c r="D79" s="3">
        <v>529542</v>
      </c>
      <c r="E79" s="3">
        <v>907724</v>
      </c>
      <c r="F79" s="3">
        <v>60017</v>
      </c>
      <c r="G79" s="3">
        <v>171994</v>
      </c>
      <c r="H79" s="3">
        <v>48810</v>
      </c>
      <c r="I79" s="3">
        <v>364340</v>
      </c>
      <c r="J79" s="3"/>
      <c r="K79" s="3"/>
      <c r="L79" s="3">
        <v>1984.1264999999999</v>
      </c>
      <c r="N79" s="26" t="s">
        <v>157</v>
      </c>
    </row>
    <row r="80" spans="1:14" ht="12.75" customHeight="1" x14ac:dyDescent="0.25">
      <c r="A80" s="32" t="s">
        <v>159</v>
      </c>
      <c r="C80" s="3">
        <v>299032</v>
      </c>
      <c r="D80" s="3">
        <v>464957</v>
      </c>
      <c r="E80" s="3">
        <v>830789</v>
      </c>
      <c r="F80" s="3">
        <v>80488</v>
      </c>
      <c r="G80" s="3">
        <v>167039</v>
      </c>
      <c r="H80" s="3">
        <v>40051</v>
      </c>
      <c r="I80" s="3">
        <v>197301</v>
      </c>
      <c r="J80" s="3"/>
      <c r="K80" s="3"/>
      <c r="L80" s="3">
        <v>1628.0731499999997</v>
      </c>
      <c r="N80" s="26" t="s">
        <v>160</v>
      </c>
    </row>
    <row r="81" spans="1:14" ht="12.75" customHeight="1" x14ac:dyDescent="0.25">
      <c r="A81" s="32" t="s">
        <v>161</v>
      </c>
      <c r="C81" s="3">
        <v>340366</v>
      </c>
      <c r="D81" s="3">
        <v>278933</v>
      </c>
      <c r="E81" s="3">
        <v>355051</v>
      </c>
      <c r="F81" s="3">
        <v>85478</v>
      </c>
      <c r="G81" s="3">
        <v>-134691</v>
      </c>
      <c r="H81" s="3">
        <v>49297</v>
      </c>
      <c r="I81" s="3">
        <v>331992</v>
      </c>
      <c r="J81" s="3"/>
      <c r="K81" s="3"/>
      <c r="L81" s="3">
        <v>2003.9230499999999</v>
      </c>
      <c r="N81" s="26" t="s">
        <v>162</v>
      </c>
    </row>
    <row r="82" spans="1:14" ht="12.75" customHeight="1" x14ac:dyDescent="0.25">
      <c r="A82" s="32" t="s">
        <v>163</v>
      </c>
      <c r="C82" s="3">
        <v>353217</v>
      </c>
      <c r="D82" s="3">
        <v>451337</v>
      </c>
      <c r="E82" s="3">
        <v>549238</v>
      </c>
      <c r="F82" s="3">
        <v>51469</v>
      </c>
      <c r="G82" s="3">
        <v>-129410</v>
      </c>
      <c r="H82" s="3">
        <v>74669</v>
      </c>
      <c r="I82" s="3">
        <v>461402</v>
      </c>
      <c r="J82" s="3"/>
      <c r="K82" s="3"/>
      <c r="L82" s="3">
        <v>3035.2948500000002</v>
      </c>
      <c r="N82" s="26" t="s">
        <v>164</v>
      </c>
    </row>
    <row r="83" spans="1:14" ht="12.75" customHeight="1" x14ac:dyDescent="0.25">
      <c r="A83" s="32"/>
      <c r="J83" s="3"/>
      <c r="K83" s="3"/>
      <c r="L83" s="3"/>
      <c r="N83" s="26"/>
    </row>
    <row r="84" spans="1:14" x14ac:dyDescent="0.25">
      <c r="A84" s="32" t="s">
        <v>165</v>
      </c>
      <c r="C84" s="3">
        <v>272526</v>
      </c>
      <c r="D84" s="3">
        <v>1088779</v>
      </c>
      <c r="E84" s="3">
        <v>969687</v>
      </c>
      <c r="F84" s="3">
        <v>46276</v>
      </c>
      <c r="G84" s="3">
        <v>-298286</v>
      </c>
      <c r="H84" s="3">
        <v>76456</v>
      </c>
      <c r="I84" s="3">
        <v>759688</v>
      </c>
      <c r="J84" s="3"/>
      <c r="K84" s="3"/>
      <c r="L84" s="3">
        <v>3107.9363999999996</v>
      </c>
      <c r="M84" s="3"/>
      <c r="N84" s="26" t="s">
        <v>166</v>
      </c>
    </row>
    <row r="85" spans="1:14" x14ac:dyDescent="0.25">
      <c r="A85" s="32" t="s">
        <v>167</v>
      </c>
      <c r="C85" s="3">
        <v>299497</v>
      </c>
      <c r="D85" s="3">
        <v>458123</v>
      </c>
      <c r="E85" s="3">
        <v>839248</v>
      </c>
      <c r="F85" s="3">
        <v>63750</v>
      </c>
      <c r="G85" s="3">
        <v>185928</v>
      </c>
      <c r="H85" s="3">
        <v>45492</v>
      </c>
      <c r="I85" s="3">
        <v>573760</v>
      </c>
      <c r="J85" s="3"/>
      <c r="K85" s="3"/>
      <c r="L85" s="3">
        <v>1849.2497999999998</v>
      </c>
      <c r="M85" s="3"/>
      <c r="N85" s="26" t="s">
        <v>168</v>
      </c>
    </row>
    <row r="86" spans="1:14" x14ac:dyDescent="0.25">
      <c r="A86" s="32" t="s">
        <v>169</v>
      </c>
      <c r="C86" s="3">
        <v>298738</v>
      </c>
      <c r="D86" s="3">
        <v>505443</v>
      </c>
      <c r="E86" s="3">
        <v>838662</v>
      </c>
      <c r="F86" s="3">
        <v>136155</v>
      </c>
      <c r="G86" s="3">
        <v>186501</v>
      </c>
      <c r="H86" s="3">
        <v>23116</v>
      </c>
      <c r="I86" s="3">
        <v>387259</v>
      </c>
      <c r="J86" s="3"/>
      <c r="K86" s="3"/>
      <c r="L86" s="3">
        <v>939.66539999999998</v>
      </c>
      <c r="M86" s="3"/>
      <c r="N86" s="26" t="s">
        <v>170</v>
      </c>
    </row>
    <row r="87" spans="1:14" x14ac:dyDescent="0.25">
      <c r="A87" s="32" t="s">
        <v>171</v>
      </c>
      <c r="C87" s="3">
        <v>342036</v>
      </c>
      <c r="D87" s="3">
        <v>900508</v>
      </c>
      <c r="E87" s="3">
        <v>798595</v>
      </c>
      <c r="F87" s="3">
        <v>127904</v>
      </c>
      <c r="G87" s="3">
        <v>-266556</v>
      </c>
      <c r="H87" s="3">
        <v>56909</v>
      </c>
      <c r="I87" s="3">
        <v>653815</v>
      </c>
      <c r="J87" s="3"/>
      <c r="L87" s="3">
        <v>2313.3508499999998</v>
      </c>
      <c r="M87" s="3"/>
      <c r="N87" s="26" t="s">
        <v>172</v>
      </c>
    </row>
    <row r="88" spans="1:14" x14ac:dyDescent="0.25">
      <c r="A88" s="32"/>
      <c r="J88" s="3"/>
      <c r="K88" s="3"/>
      <c r="L88" s="3"/>
      <c r="M88" s="26"/>
    </row>
    <row r="89" spans="1:14" x14ac:dyDescent="0.25">
      <c r="A89" s="32" t="s">
        <v>173</v>
      </c>
      <c r="C89" s="3">
        <f>SUM(C300:C302)</f>
        <v>274691</v>
      </c>
      <c r="D89" s="3">
        <f t="shared" ref="D89:H89" si="45">SUM(D300:D302)</f>
        <v>661026</v>
      </c>
      <c r="E89" s="3">
        <f t="shared" si="45"/>
        <v>936341</v>
      </c>
      <c r="F89" s="3">
        <f t="shared" si="45"/>
        <v>138794</v>
      </c>
      <c r="G89" s="3">
        <f t="shared" si="45"/>
        <v>301661</v>
      </c>
      <c r="H89" s="3">
        <f t="shared" si="45"/>
        <v>29917</v>
      </c>
      <c r="I89" s="3">
        <f>I302</f>
        <v>352154</v>
      </c>
      <c r="J89" s="3"/>
      <c r="K89" s="3"/>
      <c r="L89" s="3">
        <f>SUM(L300:L302)</f>
        <v>1216.1260499999999</v>
      </c>
      <c r="N89" s="26" t="s">
        <v>174</v>
      </c>
    </row>
    <row r="90" spans="1:14" x14ac:dyDescent="0.25">
      <c r="A90" s="32" t="s">
        <v>175</v>
      </c>
      <c r="C90" s="3">
        <f>SUM(C303:C305)</f>
        <v>349805</v>
      </c>
      <c r="D90" s="3">
        <f t="shared" ref="D90:H90" si="46">SUM(D303:D305)</f>
        <v>1151441</v>
      </c>
      <c r="E90" s="3">
        <f t="shared" si="46"/>
        <v>933333</v>
      </c>
      <c r="F90" s="3">
        <f t="shared" si="46"/>
        <v>131600</v>
      </c>
      <c r="G90" s="3">
        <f t="shared" si="46"/>
        <v>-425503</v>
      </c>
      <c r="H90" s="3">
        <f t="shared" si="46"/>
        <v>10482</v>
      </c>
      <c r="I90" s="3">
        <f>I305</f>
        <v>777657</v>
      </c>
      <c r="J90" s="3"/>
      <c r="L90" s="3">
        <f t="shared" ref="L90" si="47">SUM(L303:L305)</f>
        <v>426.0933</v>
      </c>
      <c r="M90" s="3"/>
      <c r="N90" s="26" t="s">
        <v>176</v>
      </c>
    </row>
    <row r="91" spans="1:14" x14ac:dyDescent="0.25">
      <c r="A91" s="32" t="s">
        <v>177</v>
      </c>
      <c r="C91" s="3">
        <f>SUM(C306:C308)</f>
        <v>327443</v>
      </c>
      <c r="D91" s="3">
        <f t="shared" ref="D91:H91" si="48">SUM(D306:D308)</f>
        <v>695007</v>
      </c>
      <c r="E91" s="3">
        <f t="shared" si="48"/>
        <v>1161087</v>
      </c>
      <c r="F91" s="3">
        <f t="shared" si="48"/>
        <v>84418</v>
      </c>
      <c r="G91" s="3">
        <f t="shared" si="48"/>
        <v>234027</v>
      </c>
      <c r="H91" s="3">
        <f t="shared" si="48"/>
        <v>26218</v>
      </c>
      <c r="I91" s="3">
        <f>I308</f>
        <v>543630</v>
      </c>
      <c r="J91" s="3"/>
      <c r="L91" s="3">
        <f>SUM(L306:L308)</f>
        <v>1065.7617</v>
      </c>
      <c r="M91" s="3"/>
      <c r="N91" s="26" t="s">
        <v>178</v>
      </c>
    </row>
    <row r="92" spans="1:14" x14ac:dyDescent="0.25">
      <c r="A92" s="32" t="s">
        <v>179</v>
      </c>
      <c r="C92" s="3">
        <f>SUM(C309:C311)</f>
        <v>290380</v>
      </c>
      <c r="D92" s="3">
        <f t="shared" ref="D92:H92" si="49">SUM(D309:D311)</f>
        <v>808690</v>
      </c>
      <c r="E92" s="3">
        <f t="shared" si="49"/>
        <v>827880</v>
      </c>
      <c r="F92" s="3">
        <f t="shared" si="49"/>
        <v>93990</v>
      </c>
      <c r="G92" s="3">
        <f t="shared" si="49"/>
        <v>-247858</v>
      </c>
      <c r="H92" s="3">
        <f t="shared" si="49"/>
        <v>48836</v>
      </c>
      <c r="I92" s="3">
        <f>I311</f>
        <v>791488</v>
      </c>
      <c r="J92" s="3"/>
      <c r="L92" s="3">
        <f t="shared" ref="L92" si="50">SUM(L309:L311)</f>
        <v>1985.1833999999999</v>
      </c>
      <c r="M92" s="3"/>
      <c r="N92" s="26" t="s">
        <v>180</v>
      </c>
    </row>
    <row r="93" spans="1:14" x14ac:dyDescent="0.25">
      <c r="A93" s="32"/>
      <c r="J93" s="3"/>
      <c r="L93" s="3"/>
      <c r="M93" s="3"/>
      <c r="N93" s="26"/>
    </row>
    <row r="94" spans="1:14" s="57" customFormat="1" x14ac:dyDescent="0.25">
      <c r="A94" s="32" t="s">
        <v>181</v>
      </c>
      <c r="C94" s="3">
        <f>SUM(C313:C315)</f>
        <v>310817</v>
      </c>
      <c r="D94" s="3">
        <f t="shared" ref="D94:G94" si="51">SUM(D313:D315)</f>
        <v>986216</v>
      </c>
      <c r="E94" s="3">
        <f t="shared" si="51"/>
        <v>1122749</v>
      </c>
      <c r="F94" s="3">
        <f t="shared" si="51"/>
        <v>76516</v>
      </c>
      <c r="G94" s="3">
        <f t="shared" si="51"/>
        <v>-82412</v>
      </c>
      <c r="H94" s="3">
        <f>SUM(H313:H315)</f>
        <v>24338</v>
      </c>
      <c r="I94" s="3">
        <f>I315</f>
        <v>873900</v>
      </c>
      <c r="J94" s="65"/>
      <c r="L94" s="3">
        <f>SUM(L313:L315)</f>
        <v>989.33969999999988</v>
      </c>
      <c r="M94" s="65"/>
      <c r="N94" s="26" t="s">
        <v>185</v>
      </c>
    </row>
    <row r="95" spans="1:14" s="57" customFormat="1" x14ac:dyDescent="0.25">
      <c r="A95" s="32" t="s">
        <v>182</v>
      </c>
      <c r="C95" s="3">
        <f>SUM(C316:C318)</f>
        <v>342248</v>
      </c>
      <c r="D95" s="3">
        <f t="shared" ref="D95:H95" si="52">SUM(D316:D318)</f>
        <v>1078913</v>
      </c>
      <c r="E95" s="3">
        <f t="shared" si="52"/>
        <v>1321287</v>
      </c>
      <c r="F95" s="3">
        <f t="shared" si="52"/>
        <v>86461</v>
      </c>
      <c r="G95" s="3">
        <f t="shared" si="52"/>
        <v>-25921</v>
      </c>
      <c r="H95" s="3">
        <f t="shared" si="52"/>
        <v>11965</v>
      </c>
      <c r="I95" s="3">
        <f>I318</f>
        <v>899821</v>
      </c>
      <c r="J95" s="65"/>
      <c r="L95" s="3">
        <f t="shared" ref="L95" si="53">SUM(L316:L318)</f>
        <v>486.37725</v>
      </c>
      <c r="M95" s="65"/>
      <c r="N95" s="26" t="s">
        <v>186</v>
      </c>
    </row>
    <row r="96" spans="1:14" s="57" customFormat="1" x14ac:dyDescent="0.25">
      <c r="A96" s="32" t="s">
        <v>183</v>
      </c>
      <c r="C96" s="3">
        <f t="shared" ref="C96:H96" si="54">SUM(C319:C321)</f>
        <v>339563</v>
      </c>
      <c r="D96" s="3">
        <f t="shared" si="54"/>
        <v>901338</v>
      </c>
      <c r="E96" s="3">
        <f t="shared" si="54"/>
        <v>1180563</v>
      </c>
      <c r="F96" s="3">
        <f t="shared" si="54"/>
        <v>81758</v>
      </c>
      <c r="G96" s="3">
        <f t="shared" si="54"/>
        <v>10702</v>
      </c>
      <c r="H96" s="3">
        <f t="shared" si="54"/>
        <v>8970</v>
      </c>
      <c r="I96" s="3">
        <f>I321</f>
        <v>889119</v>
      </c>
      <c r="J96" s="65"/>
      <c r="L96" s="3">
        <f>SUM(L319:L321)</f>
        <v>364.63049999999998</v>
      </c>
      <c r="M96" s="65"/>
      <c r="N96" s="26" t="s">
        <v>187</v>
      </c>
    </row>
    <row r="97" spans="1:14" s="57" customFormat="1" x14ac:dyDescent="0.25">
      <c r="A97" s="32" t="s">
        <v>184</v>
      </c>
      <c r="C97" s="3">
        <f>SUM(C322:C324)</f>
        <v>337174</v>
      </c>
      <c r="D97" s="3">
        <f t="shared" ref="D97:H97" si="55">SUM(D322:D324)</f>
        <v>906810</v>
      </c>
      <c r="E97" s="3">
        <f t="shared" si="55"/>
        <v>927061</v>
      </c>
      <c r="F97" s="3">
        <f t="shared" si="55"/>
        <v>89353</v>
      </c>
      <c r="G97" s="3">
        <f t="shared" si="55"/>
        <v>-186567</v>
      </c>
      <c r="H97" s="3">
        <f t="shared" si="55"/>
        <v>35254</v>
      </c>
      <c r="I97" s="3">
        <f>I324</f>
        <v>1075686</v>
      </c>
      <c r="J97" s="65"/>
      <c r="L97" s="3">
        <f t="shared" ref="L97" si="56">SUM(L322:L324)</f>
        <v>1433.0751</v>
      </c>
      <c r="M97" s="65"/>
      <c r="N97" s="26" t="s">
        <v>188</v>
      </c>
    </row>
    <row r="98" spans="1:14" s="57" customFormat="1" x14ac:dyDescent="0.25">
      <c r="A98" s="32"/>
      <c r="C98" s="3"/>
      <c r="D98" s="3"/>
      <c r="E98" s="3"/>
      <c r="F98" s="3"/>
      <c r="G98" s="3"/>
      <c r="H98" s="3"/>
      <c r="I98" s="3"/>
      <c r="J98" s="65"/>
      <c r="L98" s="3"/>
      <c r="M98" s="65"/>
      <c r="N98" s="26"/>
    </row>
    <row r="99" spans="1:14" s="57" customFormat="1" x14ac:dyDescent="0.25">
      <c r="A99" s="32" t="s">
        <v>193</v>
      </c>
      <c r="C99" s="3">
        <f>SUM(C326:C328)</f>
        <v>348154</v>
      </c>
      <c r="D99" s="3">
        <f t="shared" ref="D99:L99" si="57">SUM(D326:D328)</f>
        <v>959822</v>
      </c>
      <c r="E99" s="3">
        <f t="shared" si="57"/>
        <v>1262716</v>
      </c>
      <c r="F99" s="3">
        <f t="shared" si="57"/>
        <v>81723</v>
      </c>
      <c r="G99" s="3">
        <f t="shared" si="57"/>
        <v>51480</v>
      </c>
      <c r="H99" s="3">
        <f t="shared" si="57"/>
        <v>11495</v>
      </c>
      <c r="I99" s="3">
        <f>I328</f>
        <v>1024206</v>
      </c>
      <c r="J99" s="3"/>
      <c r="K99" s="3"/>
      <c r="L99" s="3">
        <f t="shared" si="57"/>
        <v>467.27175</v>
      </c>
      <c r="M99" s="65"/>
      <c r="N99" s="26" t="s">
        <v>189</v>
      </c>
    </row>
    <row r="100" spans="1:14" s="57" customFormat="1" x14ac:dyDescent="0.25">
      <c r="A100" s="32" t="s">
        <v>194</v>
      </c>
      <c r="C100" s="3">
        <f>SUM(C329:C331)</f>
        <v>228422</v>
      </c>
      <c r="D100" s="3">
        <f t="shared" ref="D100:H100" si="58">SUM(D329:D331)</f>
        <v>909836</v>
      </c>
      <c r="E100" s="3">
        <f t="shared" si="58"/>
        <v>1188633</v>
      </c>
      <c r="F100" s="3">
        <f t="shared" si="58"/>
        <v>70547</v>
      </c>
      <c r="G100" s="3">
        <f t="shared" si="58"/>
        <v>95155</v>
      </c>
      <c r="H100" s="3">
        <f t="shared" si="58"/>
        <v>9098</v>
      </c>
      <c r="I100" s="3">
        <f>I331</f>
        <v>929051</v>
      </c>
      <c r="J100" s="3"/>
      <c r="K100" s="3"/>
      <c r="L100" s="3">
        <f>SUM(L329:L331)</f>
        <v>369.83370000000002</v>
      </c>
      <c r="M100" s="65"/>
      <c r="N100" s="26" t="s">
        <v>190</v>
      </c>
    </row>
    <row r="101" spans="1:14" s="57" customFormat="1" x14ac:dyDescent="0.25">
      <c r="A101" s="32" t="s">
        <v>195</v>
      </c>
      <c r="C101" s="3">
        <f>SUM(C332:C334)</f>
        <v>324976</v>
      </c>
      <c r="D101" s="3">
        <f t="shared" ref="D101:L101" si="59">SUM(D332:D334)</f>
        <v>1028883</v>
      </c>
      <c r="E101" s="3">
        <f t="shared" si="59"/>
        <v>1424778</v>
      </c>
      <c r="F101" s="3">
        <f t="shared" si="59"/>
        <v>63563</v>
      </c>
      <c r="G101" s="3">
        <f t="shared" si="59"/>
        <v>119245</v>
      </c>
      <c r="H101" s="3">
        <f t="shared" si="59"/>
        <v>10322</v>
      </c>
      <c r="I101" s="3">
        <f>I334</f>
        <v>809806</v>
      </c>
      <c r="J101" s="3"/>
      <c r="K101" s="3"/>
      <c r="L101" s="3">
        <f t="shared" si="59"/>
        <v>419.58929999999998</v>
      </c>
      <c r="M101" s="65"/>
      <c r="N101" s="26" t="s">
        <v>191</v>
      </c>
    </row>
    <row r="102" spans="1:14" s="57" customFormat="1" x14ac:dyDescent="0.25">
      <c r="A102" s="32" t="s">
        <v>196</v>
      </c>
      <c r="C102" s="3">
        <f>SUM(C335:C337)</f>
        <v>288390</v>
      </c>
      <c r="D102" s="3">
        <f t="shared" ref="D102:H102" si="60">SUM(D335:D337)</f>
        <v>513632</v>
      </c>
      <c r="E102" s="3">
        <f t="shared" si="60"/>
        <v>650442</v>
      </c>
      <c r="F102" s="3">
        <f t="shared" si="60"/>
        <v>44617</v>
      </c>
      <c r="G102" s="3">
        <f t="shared" si="60"/>
        <v>-71744</v>
      </c>
      <c r="H102" s="3">
        <f t="shared" si="60"/>
        <v>46602</v>
      </c>
      <c r="I102" s="3">
        <f>I337</f>
        <v>881550</v>
      </c>
      <c r="J102" s="3"/>
      <c r="K102" s="3"/>
      <c r="L102" s="3">
        <f>SUM(L335:L337)</f>
        <v>1894.3713</v>
      </c>
      <c r="M102" s="65"/>
      <c r="N102" s="26" t="s">
        <v>192</v>
      </c>
    </row>
    <row r="103" spans="1:14" s="57" customFormat="1" x14ac:dyDescent="0.25">
      <c r="A103" s="32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65"/>
      <c r="N103" s="26"/>
    </row>
    <row r="104" spans="1:14" s="57" customFormat="1" x14ac:dyDescent="0.25">
      <c r="A104" s="32" t="s">
        <v>198</v>
      </c>
      <c r="C104" s="3">
        <f>SUM(C339:C341)</f>
        <v>308587</v>
      </c>
      <c r="D104" s="3">
        <f t="shared" ref="D104:H104" si="61">SUM(D339:D341)</f>
        <v>281457</v>
      </c>
      <c r="E104" s="3">
        <f t="shared" si="61"/>
        <v>848152</v>
      </c>
      <c r="F104" s="3">
        <f t="shared" si="61"/>
        <v>27574</v>
      </c>
      <c r="G104" s="3">
        <f t="shared" si="61"/>
        <v>269717</v>
      </c>
      <c r="H104" s="3">
        <f t="shared" si="61"/>
        <v>5306</v>
      </c>
      <c r="I104" s="3">
        <f>I341</f>
        <v>611833</v>
      </c>
      <c r="J104" s="3"/>
      <c r="K104" s="3"/>
      <c r="L104" s="3">
        <f>SUM(L339:L341)</f>
        <v>215.68889999999999</v>
      </c>
      <c r="M104" s="65"/>
      <c r="N104" s="26" t="s">
        <v>202</v>
      </c>
    </row>
    <row r="105" spans="1:14" s="57" customFormat="1" x14ac:dyDescent="0.25">
      <c r="A105" s="32" t="s">
        <v>199</v>
      </c>
      <c r="C105" s="3">
        <f t="shared" ref="C105:H105" si="62">SUM(C342:C344)</f>
        <v>318637</v>
      </c>
      <c r="D105" s="3">
        <f t="shared" si="62"/>
        <v>334500</v>
      </c>
      <c r="E105" s="3">
        <f t="shared" si="62"/>
        <v>665182</v>
      </c>
      <c r="F105" s="3">
        <f t="shared" si="62"/>
        <v>34200</v>
      </c>
      <c r="G105" s="3">
        <f t="shared" si="62"/>
        <v>66778</v>
      </c>
      <c r="H105" s="3">
        <f t="shared" si="62"/>
        <v>1269</v>
      </c>
      <c r="I105" s="3">
        <f>I344</f>
        <v>545055</v>
      </c>
      <c r="J105" s="3"/>
      <c r="K105" s="3"/>
      <c r="L105" s="3">
        <f>SUM(L342:L344)</f>
        <v>51.584849999999996</v>
      </c>
      <c r="M105" s="65"/>
      <c r="N105" s="26" t="s">
        <v>203</v>
      </c>
    </row>
    <row r="106" spans="1:14" s="57" customFormat="1" x14ac:dyDescent="0.25">
      <c r="A106" s="32" t="s">
        <v>200</v>
      </c>
      <c r="C106" s="3">
        <f>SUM(C345:C347)</f>
        <v>251576</v>
      </c>
      <c r="D106" s="3">
        <f t="shared" ref="D106:L106" si="63">SUM(D345:D347)</f>
        <v>67942</v>
      </c>
      <c r="E106" s="3">
        <f t="shared" si="63"/>
        <v>488374</v>
      </c>
      <c r="F106" s="3">
        <f t="shared" si="63"/>
        <v>33989</v>
      </c>
      <c r="G106" s="3">
        <f t="shared" si="63"/>
        <v>210493</v>
      </c>
      <c r="H106" s="3">
        <f t="shared" si="63"/>
        <v>9884</v>
      </c>
      <c r="I106" s="3">
        <f>I347</f>
        <v>334562</v>
      </c>
      <c r="J106" s="3"/>
      <c r="K106" s="3"/>
      <c r="L106" s="3">
        <f t="shared" si="63"/>
        <v>401.78460000000001</v>
      </c>
      <c r="M106" s="65"/>
      <c r="N106" s="26" t="s">
        <v>204</v>
      </c>
    </row>
    <row r="107" spans="1:14" s="57" customFormat="1" x14ac:dyDescent="0.25">
      <c r="A107" s="32" t="s">
        <v>201</v>
      </c>
      <c r="C107" s="3">
        <f t="shared" ref="C107:H107" si="64">SUM(C348:C350)</f>
        <v>297868</v>
      </c>
      <c r="D107" s="3">
        <f t="shared" si="64"/>
        <v>296599</v>
      </c>
      <c r="E107" s="3">
        <f t="shared" si="64"/>
        <v>443212</v>
      </c>
      <c r="F107" s="3">
        <f t="shared" si="64"/>
        <v>43240</v>
      </c>
      <c r="G107" s="3">
        <f t="shared" si="64"/>
        <v>-63727</v>
      </c>
      <c r="H107" s="3">
        <f t="shared" si="64"/>
        <v>44838</v>
      </c>
      <c r="I107" s="3">
        <f>I350</f>
        <v>398289</v>
      </c>
      <c r="J107" s="3"/>
      <c r="K107" s="3"/>
      <c r="L107" s="3">
        <f>SUM(L348:L350)</f>
        <v>1822.6647</v>
      </c>
      <c r="M107" s="65"/>
      <c r="N107" s="26" t="s">
        <v>205</v>
      </c>
    </row>
    <row r="108" spans="1:14" s="57" customFormat="1" x14ac:dyDescent="0.25">
      <c r="A108" s="32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65"/>
      <c r="N108" s="26"/>
    </row>
    <row r="109" spans="1:14" s="57" customFormat="1" x14ac:dyDescent="0.25">
      <c r="A109" s="32" t="s">
        <v>206</v>
      </c>
      <c r="C109" s="3">
        <f t="shared" ref="C109:H109" si="65">SUM(C352:C354)</f>
        <v>304948</v>
      </c>
      <c r="D109" s="3">
        <f t="shared" si="65"/>
        <v>591840</v>
      </c>
      <c r="E109" s="3">
        <f t="shared" si="65"/>
        <v>907136</v>
      </c>
      <c r="F109" s="3">
        <f t="shared" si="65"/>
        <v>55531</v>
      </c>
      <c r="G109" s="3">
        <f t="shared" si="65"/>
        <v>72752</v>
      </c>
      <c r="H109" s="3">
        <f t="shared" si="65"/>
        <v>4441</v>
      </c>
      <c r="I109" s="3">
        <f>SUM(I354)</f>
        <v>325537</v>
      </c>
      <c r="J109" s="3"/>
      <c r="L109" s="3">
        <f>SUM(L352:L354)</f>
        <v>180.52664999999996</v>
      </c>
      <c r="M109" s="65"/>
      <c r="N109" s="26" t="s">
        <v>210</v>
      </c>
    </row>
    <row r="110" spans="1:14" s="57" customFormat="1" x14ac:dyDescent="0.25">
      <c r="A110" s="32" t="s">
        <v>207</v>
      </c>
      <c r="C110" s="3">
        <f>SUM(C355:C357)</f>
        <v>327191</v>
      </c>
      <c r="D110" s="3">
        <f t="shared" ref="D110:L110" si="66">SUM(D355:D357)</f>
        <v>202666</v>
      </c>
      <c r="E110" s="3">
        <f t="shared" si="66"/>
        <v>423894</v>
      </c>
      <c r="F110" s="3">
        <f t="shared" si="66"/>
        <v>54608</v>
      </c>
      <c r="G110" s="3">
        <f t="shared" si="66"/>
        <v>-42365</v>
      </c>
      <c r="H110" s="3">
        <f t="shared" si="66"/>
        <v>4954</v>
      </c>
      <c r="I110" s="3">
        <f>I357</f>
        <v>367902</v>
      </c>
      <c r="J110" s="3"/>
      <c r="K110" s="3"/>
      <c r="L110" s="3">
        <f t="shared" si="66"/>
        <v>201.3801</v>
      </c>
      <c r="M110" s="65"/>
      <c r="N110" s="26" t="s">
        <v>211</v>
      </c>
    </row>
    <row r="111" spans="1:14" s="57" customFormat="1" x14ac:dyDescent="0.25">
      <c r="A111" s="32" t="s">
        <v>208</v>
      </c>
      <c r="C111" s="3">
        <f>SUM(C358:C360)</f>
        <v>266590</v>
      </c>
      <c r="D111" s="3">
        <f t="shared" ref="D111:H111" si="67">SUM(D358:D360)</f>
        <v>392444</v>
      </c>
      <c r="E111" s="3">
        <f t="shared" si="67"/>
        <v>806627</v>
      </c>
      <c r="F111" s="3">
        <f t="shared" si="67"/>
        <v>57439</v>
      </c>
      <c r="G111" s="3">
        <f t="shared" si="67"/>
        <v>212295</v>
      </c>
      <c r="H111" s="3">
        <f t="shared" si="67"/>
        <v>7253</v>
      </c>
      <c r="I111" s="3">
        <f>I360</f>
        <v>155607</v>
      </c>
      <c r="J111" s="3"/>
      <c r="L111" s="3">
        <f t="shared" ref="L111" si="68">SUM(L358:L360)</f>
        <v>294.83445</v>
      </c>
      <c r="M111" s="65"/>
      <c r="N111" s="26" t="s">
        <v>212</v>
      </c>
    </row>
    <row r="112" spans="1:14" s="57" customFormat="1" x14ac:dyDescent="0.25">
      <c r="A112" s="32" t="s">
        <v>209</v>
      </c>
      <c r="C112" s="3">
        <f>SUM(C361:C363)</f>
        <v>321735</v>
      </c>
      <c r="D112" s="3">
        <f t="shared" ref="D112:H112" si="69">SUM(D361:D363)</f>
        <v>451335</v>
      </c>
      <c r="E112" s="3">
        <f t="shared" si="69"/>
        <v>592227</v>
      </c>
      <c r="F112" s="3">
        <f t="shared" si="69"/>
        <v>51159</v>
      </c>
      <c r="G112" s="3">
        <f t="shared" si="69"/>
        <v>-65625</v>
      </c>
      <c r="H112" s="3">
        <f t="shared" si="69"/>
        <v>30289</v>
      </c>
      <c r="I112" s="3">
        <f>I363</f>
        <v>221232</v>
      </c>
      <c r="J112" s="3"/>
      <c r="L112" s="3">
        <f t="shared" ref="L112" si="70">SUM(L361:L363)</f>
        <v>1231.2478499999997</v>
      </c>
      <c r="M112" s="65"/>
      <c r="N112" s="26" t="s">
        <v>213</v>
      </c>
    </row>
    <row r="113" spans="1:14" s="57" customFormat="1" x14ac:dyDescent="0.25">
      <c r="A113" s="32"/>
      <c r="C113" s="3"/>
      <c r="D113" s="3"/>
      <c r="E113" s="3"/>
      <c r="F113" s="3"/>
      <c r="G113" s="3"/>
      <c r="H113" s="3"/>
      <c r="I113" s="3"/>
      <c r="J113" s="3"/>
      <c r="L113" s="3"/>
      <c r="M113" s="65"/>
      <c r="N113" s="26"/>
    </row>
    <row r="114" spans="1:14" s="57" customFormat="1" x14ac:dyDescent="0.25">
      <c r="A114" s="32" t="str">
        <f>'Olieforbrug, TJ'!A114</f>
        <v>1. kvartal 2019</v>
      </c>
      <c r="C114" s="3">
        <f>SUM(C365:C367)</f>
        <v>365559</v>
      </c>
      <c r="D114" s="3">
        <f t="shared" ref="D114:H114" si="71">SUM(D365:D367)</f>
        <v>370617</v>
      </c>
      <c r="E114" s="3">
        <f t="shared" si="71"/>
        <v>661620</v>
      </c>
      <c r="F114" s="3">
        <f t="shared" si="71"/>
        <v>74731</v>
      </c>
      <c r="G114" s="3">
        <f t="shared" si="71"/>
        <v>11699</v>
      </c>
      <c r="H114" s="3">
        <f t="shared" si="71"/>
        <v>9407</v>
      </c>
      <c r="I114" s="3">
        <f>SUM(I367)</f>
        <v>209533</v>
      </c>
      <c r="J114" s="3"/>
      <c r="L114" s="3">
        <f t="shared" ref="L114" si="72">SUM(L365:L367)</f>
        <v>382.39454999999998</v>
      </c>
      <c r="M114" s="65"/>
      <c r="N114" s="26" t="str">
        <f>'Olieforbrug, TJ'!M114</f>
        <v>1. Quarter 2019</v>
      </c>
    </row>
    <row r="115" spans="1:14" s="57" customFormat="1" x14ac:dyDescent="0.25">
      <c r="A115" s="32" t="str">
        <f>'Olieforbrug, TJ'!A115</f>
        <v>2. kvartal 2019</v>
      </c>
      <c r="C115" s="3">
        <f>SUM(C368:C370)</f>
        <v>315309</v>
      </c>
      <c r="D115" s="3">
        <f t="shared" ref="D115:H115" si="73">SUM(D368:D370)</f>
        <v>512244</v>
      </c>
      <c r="E115" s="3">
        <f t="shared" si="73"/>
        <v>381430</v>
      </c>
      <c r="F115" s="3">
        <f t="shared" si="73"/>
        <v>88291</v>
      </c>
      <c r="G115" s="3">
        <f t="shared" si="73"/>
        <v>-353703</v>
      </c>
      <c r="H115" s="3">
        <f t="shared" si="73"/>
        <v>3467</v>
      </c>
      <c r="I115" s="3">
        <f>SUM(I370)</f>
        <v>563236</v>
      </c>
      <c r="J115" s="3"/>
      <c r="L115" s="3">
        <f t="shared" ref="L115" si="74">SUM(L368:L370)</f>
        <v>140.93355</v>
      </c>
      <c r="M115" s="65"/>
      <c r="N115" s="26" t="str">
        <f>'Olieforbrug, TJ'!M115</f>
        <v>2. Quarter 2019</v>
      </c>
    </row>
    <row r="116" spans="1:14" s="57" customFormat="1" x14ac:dyDescent="0.25">
      <c r="A116" s="32" t="str">
        <f>'Olieforbrug, TJ'!A116</f>
        <v>3. kvartal 2019</v>
      </c>
      <c r="C116" s="3">
        <f>SUM(C371:C373)</f>
        <v>334106</v>
      </c>
      <c r="D116" s="3">
        <f>SUM(D371:D373)</f>
        <v>911391</v>
      </c>
      <c r="E116" s="3">
        <f t="shared" ref="E116:H116" si="75">SUM(E371:E373)</f>
        <v>695073</v>
      </c>
      <c r="F116" s="3">
        <f t="shared" si="75"/>
        <v>69676</v>
      </c>
      <c r="G116" s="3">
        <f t="shared" si="75"/>
        <v>-477270</v>
      </c>
      <c r="H116" s="3">
        <f t="shared" si="75"/>
        <v>1754</v>
      </c>
      <c r="I116" s="3">
        <f>SUM(I373)</f>
        <v>1040506</v>
      </c>
      <c r="J116" s="3"/>
      <c r="K116" s="3"/>
      <c r="L116" s="3">
        <f t="shared" ref="L116" si="76">SUM(L371:L373)</f>
        <v>71.3001</v>
      </c>
      <c r="M116" s="65"/>
      <c r="N116" s="26" t="str">
        <f>'Olieforbrug, TJ'!M116</f>
        <v>3. Quarter 2019</v>
      </c>
    </row>
    <row r="117" spans="1:14" s="57" customFormat="1" x14ac:dyDescent="0.25">
      <c r="A117" s="32" t="str">
        <f>'Olieforbrug, TJ'!A117</f>
        <v>4. kvartal 2019</v>
      </c>
      <c r="C117" s="3">
        <f t="shared" ref="C117:G117" si="77">SUM(C374:C376)</f>
        <v>333889</v>
      </c>
      <c r="D117" s="3">
        <f t="shared" si="77"/>
        <v>637775</v>
      </c>
      <c r="E117" s="3">
        <f t="shared" si="77"/>
        <v>1208300</v>
      </c>
      <c r="F117" s="3">
        <f t="shared" si="77"/>
        <v>145999</v>
      </c>
      <c r="G117" s="3">
        <f t="shared" si="77"/>
        <v>421085</v>
      </c>
      <c r="H117" s="3">
        <f>SUM(H374:H376)</f>
        <v>34158</v>
      </c>
      <c r="I117" s="3">
        <f>SUM(I376)</f>
        <v>619421</v>
      </c>
      <c r="J117" s="3"/>
      <c r="L117" s="3">
        <f>SUM(L374:L376)</f>
        <v>1388.5227</v>
      </c>
      <c r="M117" s="65"/>
      <c r="N117" s="26" t="str">
        <f>'Olieforbrug, TJ'!M117</f>
        <v>4. Quarter 2019</v>
      </c>
    </row>
    <row r="118" spans="1:14" s="57" customFormat="1" x14ac:dyDescent="0.25">
      <c r="A118" s="32"/>
      <c r="C118" s="3"/>
      <c r="D118" s="3"/>
      <c r="E118" s="3"/>
      <c r="F118" s="3"/>
      <c r="G118" s="3"/>
      <c r="H118" s="3"/>
      <c r="I118" s="3"/>
      <c r="J118" s="3"/>
      <c r="L118" s="3"/>
      <c r="M118" s="65"/>
      <c r="N118" s="26"/>
    </row>
    <row r="119" spans="1:14" s="57" customFormat="1" x14ac:dyDescent="0.25">
      <c r="A119" s="32" t="str">
        <f>'Olieforbrug, TJ'!A119</f>
        <v>1. kvartal 2020</v>
      </c>
      <c r="C119" s="3">
        <f>SUM(C378:C380)</f>
        <v>340422</v>
      </c>
      <c r="D119" s="3">
        <f t="shared" ref="D119:H119" si="78">SUM(D378:D380)</f>
        <v>963518</v>
      </c>
      <c r="E119" s="3">
        <f t="shared" si="78"/>
        <v>1057738</v>
      </c>
      <c r="F119" s="3">
        <f t="shared" si="78"/>
        <v>50627</v>
      </c>
      <c r="G119" s="3">
        <f t="shared" si="78"/>
        <v>-246265</v>
      </c>
      <c r="H119" s="3">
        <f t="shared" si="78"/>
        <v>10820</v>
      </c>
      <c r="I119" s="3">
        <f>SUM(I380)</f>
        <v>865686</v>
      </c>
      <c r="J119" s="3"/>
      <c r="K119" s="3"/>
      <c r="L119" s="3">
        <f t="shared" ref="L119" si="79">SUM(L378:L380)</f>
        <v>439.83299999999997</v>
      </c>
      <c r="M119" s="65"/>
      <c r="N119" s="26" t="str">
        <f>'Olieforbrug, TJ'!M119</f>
        <v>1. Quarter 2020</v>
      </c>
    </row>
    <row r="120" spans="1:14" s="57" customFormat="1" x14ac:dyDescent="0.25">
      <c r="A120" s="32" t="str">
        <f>'Olieforbrug, TJ'!A120</f>
        <v>2. kvartal 2020</v>
      </c>
      <c r="C120" s="3">
        <f t="shared" ref="C120:H120" si="80">SUM(C381:C383)</f>
        <v>331337</v>
      </c>
      <c r="D120" s="3">
        <f t="shared" si="80"/>
        <v>726561</v>
      </c>
      <c r="E120" s="3">
        <f t="shared" si="80"/>
        <v>754034</v>
      </c>
      <c r="F120" s="3">
        <f t="shared" si="80"/>
        <v>53998</v>
      </c>
      <c r="G120" s="3">
        <f t="shared" si="80"/>
        <v>-245974</v>
      </c>
      <c r="H120" s="3">
        <f t="shared" si="80"/>
        <v>3912</v>
      </c>
      <c r="I120" s="3">
        <f>SUM(I383)</f>
        <v>1111660</v>
      </c>
      <c r="J120" s="3"/>
      <c r="L120" s="3">
        <f>SUM(L381:L383)</f>
        <v>159.02279999999999</v>
      </c>
      <c r="M120" s="65"/>
      <c r="N120" s="26" t="str">
        <f>'Olieforbrug, TJ'!M120</f>
        <v>2. Quarter 2020</v>
      </c>
    </row>
    <row r="121" spans="1:14" s="57" customFormat="1" x14ac:dyDescent="0.25">
      <c r="A121" s="32" t="str">
        <f>'Olieforbrug, TJ'!A121</f>
        <v>3. kvartal 2020</v>
      </c>
      <c r="C121" s="3">
        <f>SUM(C384:C386)</f>
        <v>286633</v>
      </c>
      <c r="D121" s="3">
        <f t="shared" ref="D121:H121" si="81">SUM(D384:D386)</f>
        <v>654799</v>
      </c>
      <c r="E121" s="3">
        <f t="shared" si="81"/>
        <v>1115334</v>
      </c>
      <c r="F121" s="3">
        <f t="shared" si="81"/>
        <v>59978</v>
      </c>
      <c r="G121" s="3">
        <f t="shared" si="81"/>
        <v>239401</v>
      </c>
      <c r="H121" s="3">
        <f t="shared" si="81"/>
        <v>9899</v>
      </c>
      <c r="I121" s="3">
        <f>SUM(I386)</f>
        <v>872259</v>
      </c>
      <c r="J121" s="3"/>
      <c r="K121" s="3"/>
      <c r="L121" s="3">
        <f t="shared" ref="L121" si="82">SUM(L384:L386)</f>
        <v>402.39435000000003</v>
      </c>
      <c r="M121" s="65"/>
      <c r="N121" s="26" t="str">
        <f>'Olieforbrug, TJ'!M121</f>
        <v>3. Quarter 2020</v>
      </c>
    </row>
    <row r="122" spans="1:14" s="57" customFormat="1" x14ac:dyDescent="0.25">
      <c r="A122" s="32" t="str">
        <f>'Olieforbrug, TJ'!A122</f>
        <v>4. kvartal 2020</v>
      </c>
      <c r="C122" s="3">
        <f>SUM(C387:C389)</f>
        <v>334427</v>
      </c>
      <c r="D122" s="3">
        <f t="shared" ref="D122:H122" si="83">SUM(D387:D389)</f>
        <v>908207</v>
      </c>
      <c r="E122" s="3">
        <f t="shared" si="83"/>
        <v>1121513</v>
      </c>
      <c r="F122" s="3">
        <f t="shared" si="83"/>
        <v>51413</v>
      </c>
      <c r="G122" s="3">
        <f t="shared" si="83"/>
        <v>-86756</v>
      </c>
      <c r="H122" s="3">
        <f t="shared" si="83"/>
        <v>30427</v>
      </c>
      <c r="I122" s="3">
        <f>SUM(I389)</f>
        <v>959015</v>
      </c>
      <c r="J122" s="3"/>
      <c r="L122" s="3">
        <f t="shared" ref="L122" si="84">SUM(L387:L389)</f>
        <v>1236.8575499999999</v>
      </c>
      <c r="M122" s="65"/>
      <c r="N122" s="26" t="str">
        <f>'Olieforbrug, TJ'!M122</f>
        <v>4. Quarter 2020</v>
      </c>
    </row>
    <row r="123" spans="1:14" s="57" customFormat="1" x14ac:dyDescent="0.25">
      <c r="A123" s="32"/>
      <c r="C123" s="3"/>
      <c r="D123" s="3"/>
      <c r="E123" s="3"/>
      <c r="F123" s="3"/>
      <c r="G123" s="3"/>
      <c r="H123" s="3"/>
      <c r="I123" s="3"/>
      <c r="J123" s="3"/>
      <c r="L123" s="3"/>
      <c r="M123" s="65"/>
      <c r="N123" s="26"/>
    </row>
    <row r="124" spans="1:14" s="57" customFormat="1" x14ac:dyDescent="0.25">
      <c r="A124" s="32" t="str">
        <f>'Olieforbrug, TJ'!A124</f>
        <v>1. kvartal 2021</v>
      </c>
      <c r="C124" s="3">
        <f>SUM(C391:C393)</f>
        <v>350109</v>
      </c>
      <c r="D124" s="3">
        <f t="shared" ref="D124:H124" si="85">SUM(D391:D393)</f>
        <v>555664</v>
      </c>
      <c r="E124" s="3">
        <f t="shared" si="85"/>
        <v>1063253</v>
      </c>
      <c r="F124" s="3">
        <f t="shared" si="85"/>
        <v>25933</v>
      </c>
      <c r="G124" s="3">
        <f t="shared" si="85"/>
        <v>197085</v>
      </c>
      <c r="H124" s="3">
        <f t="shared" si="85"/>
        <v>10696</v>
      </c>
      <c r="I124" s="3">
        <f>SUM(I393)</f>
        <v>761930</v>
      </c>
      <c r="J124" s="3"/>
      <c r="L124" s="3">
        <f t="shared" ref="L124" si="86">SUM(L391:L393)</f>
        <v>434.79240000000004</v>
      </c>
      <c r="M124" s="65"/>
      <c r="N124" s="26" t="str">
        <f>'Olieforbrug, TJ'!M124</f>
        <v>1. Quarter 2021</v>
      </c>
    </row>
    <row r="125" spans="1:14" s="57" customFormat="1" x14ac:dyDescent="0.25">
      <c r="A125" s="32" t="str">
        <f>'Olieforbrug, TJ'!A125</f>
        <v>2. kvartal 2021</v>
      </c>
      <c r="C125" s="3">
        <f>SUM(C394:C396)</f>
        <v>347433</v>
      </c>
      <c r="D125" s="3">
        <f t="shared" ref="D125:H125" si="87">SUM(D394:D396)</f>
        <v>520804</v>
      </c>
      <c r="E125" s="3">
        <f t="shared" si="87"/>
        <v>1064968</v>
      </c>
      <c r="F125" s="3">
        <f t="shared" si="87"/>
        <v>21180</v>
      </c>
      <c r="G125" s="3">
        <f t="shared" si="87"/>
        <v>100940</v>
      </c>
      <c r="H125" s="3">
        <f t="shared" si="87"/>
        <v>3439</v>
      </c>
      <c r="I125" s="3">
        <f>SUM(I396)</f>
        <v>660990</v>
      </c>
      <c r="J125" s="3"/>
      <c r="L125" s="3">
        <f t="shared" ref="L125" si="88">SUM(L394:L396)</f>
        <v>139.79534999999998</v>
      </c>
      <c r="M125" s="65"/>
      <c r="N125" s="26" t="str">
        <f>'Olieforbrug, TJ'!M125</f>
        <v>2. Quarter 2021</v>
      </c>
    </row>
    <row r="126" spans="1:14" s="57" customFormat="1" x14ac:dyDescent="0.25">
      <c r="A126" s="32" t="str">
        <f>'Olieforbrug, TJ'!A126</f>
        <v>3. kvartal 2021</v>
      </c>
      <c r="C126" s="3"/>
      <c r="D126" s="3"/>
      <c r="E126" s="3"/>
      <c r="F126" s="3"/>
      <c r="G126" s="3"/>
      <c r="H126" s="3"/>
      <c r="I126" s="3"/>
      <c r="J126" s="3"/>
      <c r="L126" s="3"/>
      <c r="M126" s="65"/>
      <c r="N126" s="26" t="str">
        <f>'Olieforbrug, TJ'!M126</f>
        <v>3. Quarter 2021</v>
      </c>
    </row>
    <row r="127" spans="1:14" s="57" customFormat="1" x14ac:dyDescent="0.25">
      <c r="A127" s="32" t="str">
        <f>'Olieforbrug, TJ'!A127</f>
        <v>4. kvartal 2021</v>
      </c>
      <c r="C127" s="3"/>
      <c r="D127" s="3"/>
      <c r="E127" s="3"/>
      <c r="F127" s="3"/>
      <c r="G127" s="3"/>
      <c r="H127" s="3"/>
      <c r="I127" s="3"/>
      <c r="J127" s="3"/>
      <c r="L127" s="3"/>
      <c r="M127" s="65"/>
      <c r="N127" s="26" t="str">
        <f>'Olieforbrug, TJ'!M127</f>
        <v>4. Quarter 2021</v>
      </c>
    </row>
    <row r="128" spans="1:14" x14ac:dyDescent="0.25">
      <c r="A128" s="32"/>
      <c r="J128" s="3"/>
      <c r="K128" s="3"/>
      <c r="L128" s="3"/>
      <c r="M128" s="3"/>
      <c r="N128" s="26"/>
    </row>
    <row r="129" spans="1:14" ht="12.75" customHeight="1" thickBot="1" x14ac:dyDescent="0.35">
      <c r="A129" s="2"/>
      <c r="C129" s="25"/>
      <c r="D129" s="25"/>
      <c r="E129" s="25"/>
      <c r="F129" s="25"/>
      <c r="G129" s="25"/>
      <c r="H129" s="25"/>
      <c r="I129" s="25"/>
      <c r="J129" s="3"/>
      <c r="K129" s="3"/>
      <c r="L129" s="25"/>
      <c r="N129" s="2"/>
    </row>
    <row r="130" spans="1:14" ht="12.75" customHeight="1" x14ac:dyDescent="0.3">
      <c r="A130" s="37">
        <v>2001</v>
      </c>
      <c r="C130" s="34"/>
      <c r="D130" s="34"/>
      <c r="E130" s="34"/>
      <c r="F130" s="34"/>
      <c r="G130" s="34"/>
      <c r="H130" s="34"/>
      <c r="I130" s="34"/>
      <c r="J130" s="7"/>
      <c r="K130" s="7"/>
      <c r="L130" s="34"/>
      <c r="N130" s="37">
        <v>2001</v>
      </c>
    </row>
    <row r="131" spans="1:14" ht="12.75" customHeight="1" x14ac:dyDescent="0.25">
      <c r="A131" s="33" t="s">
        <v>102</v>
      </c>
      <c r="C131" s="3">
        <v>159415</v>
      </c>
      <c r="D131" s="3">
        <v>60974</v>
      </c>
      <c r="E131" s="3">
        <v>132086</v>
      </c>
      <c r="F131" s="3">
        <v>63981</v>
      </c>
      <c r="G131" s="3">
        <v>23524</v>
      </c>
      <c r="H131" s="3">
        <v>50863</v>
      </c>
      <c r="I131" s="3">
        <v>384085</v>
      </c>
      <c r="N131" s="23" t="s">
        <v>115</v>
      </c>
    </row>
    <row r="132" spans="1:14" ht="12.75" customHeight="1" x14ac:dyDescent="0.25">
      <c r="A132" s="33" t="s">
        <v>103</v>
      </c>
      <c r="C132" s="3">
        <v>106038</v>
      </c>
      <c r="D132" s="3">
        <v>74690</v>
      </c>
      <c r="E132" s="3">
        <v>99616</v>
      </c>
      <c r="F132" s="3">
        <v>50801</v>
      </c>
      <c r="G132" s="3">
        <v>15956</v>
      </c>
      <c r="H132" s="3">
        <v>52552</v>
      </c>
      <c r="I132" s="3">
        <v>368129</v>
      </c>
      <c r="N132" s="23" t="s">
        <v>116</v>
      </c>
    </row>
    <row r="133" spans="1:14" ht="12.75" customHeight="1" x14ac:dyDescent="0.25">
      <c r="A133" s="33" t="s">
        <v>104</v>
      </c>
      <c r="C133" s="3">
        <v>107738</v>
      </c>
      <c r="D133" s="3">
        <v>69821</v>
      </c>
      <c r="E133" s="3">
        <v>80006</v>
      </c>
      <c r="F133" s="3">
        <v>66609</v>
      </c>
      <c r="G133" s="3">
        <v>15091</v>
      </c>
      <c r="H133" s="3">
        <v>50404</v>
      </c>
      <c r="I133" s="3">
        <v>353038</v>
      </c>
      <c r="N133" s="23" t="s">
        <v>117</v>
      </c>
    </row>
    <row r="134" spans="1:14" ht="12.75" customHeight="1" x14ac:dyDescent="0.25">
      <c r="A134" s="33" t="s">
        <v>105</v>
      </c>
      <c r="B134" s="15"/>
      <c r="C134" s="16">
        <v>137789</v>
      </c>
      <c r="D134" s="16">
        <v>48899</v>
      </c>
      <c r="E134" s="16">
        <v>65666</v>
      </c>
      <c r="F134" s="16">
        <v>51503</v>
      </c>
      <c r="G134" s="16">
        <v>-41792</v>
      </c>
      <c r="H134" s="16">
        <v>29611</v>
      </c>
      <c r="I134" s="16">
        <v>394830</v>
      </c>
      <c r="J134" s="15"/>
      <c r="K134" s="15"/>
      <c r="L134" s="15"/>
      <c r="N134" s="23" t="s">
        <v>118</v>
      </c>
    </row>
    <row r="135" spans="1:14" ht="12.75" customHeight="1" x14ac:dyDescent="0.25">
      <c r="A135" s="33" t="s">
        <v>106</v>
      </c>
      <c r="B135" s="15"/>
      <c r="C135" s="16">
        <v>154595</v>
      </c>
      <c r="D135" s="16">
        <v>55141</v>
      </c>
      <c r="E135" s="16">
        <v>153637</v>
      </c>
      <c r="F135" s="16">
        <v>59322</v>
      </c>
      <c r="G135" s="16">
        <v>22570</v>
      </c>
      <c r="H135" s="16">
        <v>32206</v>
      </c>
      <c r="I135" s="16">
        <v>372260</v>
      </c>
      <c r="J135" s="15"/>
      <c r="K135" s="15"/>
      <c r="L135" s="15"/>
      <c r="N135" s="23" t="s">
        <v>119</v>
      </c>
    </row>
    <row r="136" spans="1:14" ht="12.75" customHeight="1" x14ac:dyDescent="0.25">
      <c r="A136" s="33" t="s">
        <v>107</v>
      </c>
      <c r="B136" s="15"/>
      <c r="C136" s="16">
        <v>95641</v>
      </c>
      <c r="D136" s="16">
        <v>79653</v>
      </c>
      <c r="E136" s="16">
        <v>28612</v>
      </c>
      <c r="F136" s="16">
        <v>60209</v>
      </c>
      <c r="G136" s="16">
        <v>-55336</v>
      </c>
      <c r="H136" s="16">
        <v>30822</v>
      </c>
      <c r="I136" s="16">
        <v>427596</v>
      </c>
      <c r="J136" s="15"/>
      <c r="K136" s="15"/>
      <c r="L136" s="15"/>
      <c r="N136" s="23" t="s">
        <v>120</v>
      </c>
    </row>
    <row r="137" spans="1:14" ht="12.75" customHeight="1" x14ac:dyDescent="0.25">
      <c r="A137" s="33" t="s">
        <v>108</v>
      </c>
      <c r="B137" s="15"/>
      <c r="C137" s="16">
        <v>130851</v>
      </c>
      <c r="D137" s="16">
        <v>36794</v>
      </c>
      <c r="E137" s="16">
        <v>131949</v>
      </c>
      <c r="F137" s="16">
        <v>48859</v>
      </c>
      <c r="G137" s="16">
        <v>35580</v>
      </c>
      <c r="H137" s="16">
        <v>26696</v>
      </c>
      <c r="I137" s="16">
        <v>392016</v>
      </c>
      <c r="J137" s="15"/>
      <c r="K137" s="15"/>
      <c r="L137" s="15"/>
      <c r="N137" s="23" t="s">
        <v>121</v>
      </c>
    </row>
    <row r="138" spans="1:14" ht="12.75" customHeight="1" x14ac:dyDescent="0.25">
      <c r="A138" s="33" t="s">
        <v>109</v>
      </c>
      <c r="B138" s="15"/>
      <c r="C138" s="16">
        <v>144004</v>
      </c>
      <c r="D138" s="16">
        <v>80210</v>
      </c>
      <c r="E138" s="16">
        <v>103658</v>
      </c>
      <c r="F138" s="16">
        <v>55706</v>
      </c>
      <c r="G138" s="16">
        <v>7930</v>
      </c>
      <c r="H138" s="16">
        <v>30364</v>
      </c>
      <c r="I138" s="16">
        <v>384086</v>
      </c>
      <c r="J138" s="15"/>
      <c r="K138" s="15"/>
      <c r="L138" s="15"/>
      <c r="N138" s="23" t="s">
        <v>122</v>
      </c>
    </row>
    <row r="139" spans="1:14" ht="12.75" customHeight="1" x14ac:dyDescent="0.25">
      <c r="A139" s="33" t="s">
        <v>110</v>
      </c>
      <c r="B139" s="15"/>
      <c r="C139" s="16">
        <v>103352</v>
      </c>
      <c r="D139" s="16">
        <v>38611</v>
      </c>
      <c r="E139" s="16">
        <v>33969</v>
      </c>
      <c r="F139" s="16">
        <v>41699</v>
      </c>
      <c r="G139" s="16">
        <v>-32416</v>
      </c>
      <c r="H139" s="16">
        <v>33792</v>
      </c>
      <c r="I139" s="16">
        <v>416502</v>
      </c>
      <c r="J139" s="15"/>
      <c r="K139" s="15"/>
      <c r="L139" s="15"/>
      <c r="N139" s="23" t="s">
        <v>123</v>
      </c>
    </row>
    <row r="140" spans="1:14" ht="12.75" customHeight="1" x14ac:dyDescent="0.25">
      <c r="A140" s="33" t="s">
        <v>111</v>
      </c>
      <c r="B140" s="15"/>
      <c r="C140" s="16">
        <v>143342</v>
      </c>
      <c r="D140" s="16">
        <v>79897</v>
      </c>
      <c r="E140" s="16">
        <v>83076</v>
      </c>
      <c r="F140" s="16">
        <v>52062</v>
      </c>
      <c r="G140" s="16">
        <v>-28347</v>
      </c>
      <c r="H140" s="16">
        <v>42867</v>
      </c>
      <c r="I140" s="16">
        <v>444849</v>
      </c>
      <c r="J140" s="15"/>
      <c r="K140" s="15"/>
      <c r="L140" s="15"/>
      <c r="N140" s="23" t="s">
        <v>124</v>
      </c>
    </row>
    <row r="141" spans="1:14" ht="12.75" customHeight="1" x14ac:dyDescent="0.25">
      <c r="A141" s="33" t="s">
        <v>112</v>
      </c>
      <c r="B141" s="15"/>
      <c r="C141" s="16">
        <v>134949</v>
      </c>
      <c r="D141" s="16">
        <v>62697</v>
      </c>
      <c r="E141" s="16">
        <v>85463</v>
      </c>
      <c r="F141" s="16">
        <v>36666</v>
      </c>
      <c r="G141" s="16">
        <v>-42302</v>
      </c>
      <c r="H141" s="16">
        <v>59292</v>
      </c>
      <c r="I141" s="16">
        <v>487151</v>
      </c>
      <c r="J141" s="15"/>
      <c r="K141" s="15"/>
      <c r="L141" s="15"/>
      <c r="N141" s="23" t="s">
        <v>125</v>
      </c>
    </row>
    <row r="142" spans="1:14" ht="12.75" customHeight="1" thickBot="1" x14ac:dyDescent="0.3">
      <c r="A142" s="41" t="s">
        <v>113</v>
      </c>
      <c r="C142" s="42">
        <v>149215</v>
      </c>
      <c r="D142" s="42">
        <v>48306</v>
      </c>
      <c r="E142" s="42">
        <v>134424</v>
      </c>
      <c r="F142" s="42">
        <v>30312</v>
      </c>
      <c r="G142" s="42">
        <v>74418</v>
      </c>
      <c r="H142" s="42">
        <v>106881</v>
      </c>
      <c r="I142" s="42">
        <v>412733</v>
      </c>
      <c r="J142" s="2"/>
      <c r="K142" s="2"/>
      <c r="L142" s="42"/>
      <c r="N142" s="43" t="s">
        <v>113</v>
      </c>
    </row>
    <row r="143" spans="1:14" ht="12.75" customHeight="1" x14ac:dyDescent="0.3">
      <c r="A143" s="37">
        <v>2002</v>
      </c>
      <c r="B143" s="15"/>
      <c r="C143" s="16"/>
      <c r="D143" s="16"/>
      <c r="E143" s="16"/>
      <c r="F143" s="16"/>
      <c r="G143" s="16"/>
      <c r="H143" s="16"/>
      <c r="I143" s="16"/>
      <c r="M143" s="3"/>
      <c r="N143" s="37">
        <v>2002</v>
      </c>
    </row>
    <row r="144" spans="1:14" ht="12.75" customHeight="1" x14ac:dyDescent="0.25">
      <c r="A144" s="33" t="s">
        <v>102</v>
      </c>
      <c r="B144" s="15"/>
      <c r="C144" s="16">
        <v>149536</v>
      </c>
      <c r="D144" s="16">
        <v>72031</v>
      </c>
      <c r="E144" s="16">
        <v>109285</v>
      </c>
      <c r="F144" s="16">
        <v>25694</v>
      </c>
      <c r="G144" s="16">
        <v>2464</v>
      </c>
      <c r="H144" s="16">
        <v>76926</v>
      </c>
      <c r="I144" s="16">
        <v>410269</v>
      </c>
      <c r="J144" s="15"/>
      <c r="K144" s="15"/>
      <c r="L144" s="15"/>
      <c r="N144" s="23" t="s">
        <v>115</v>
      </c>
    </row>
    <row r="145" spans="1:14" ht="12.75" customHeight="1" x14ac:dyDescent="0.25">
      <c r="A145" s="33" t="s">
        <v>103</v>
      </c>
      <c r="B145" s="15"/>
      <c r="C145" s="16">
        <v>138144</v>
      </c>
      <c r="D145" s="16">
        <v>42558</v>
      </c>
      <c r="E145" s="16">
        <v>60010</v>
      </c>
      <c r="F145" s="16">
        <v>28324</v>
      </c>
      <c r="G145" s="16">
        <v>-35509</v>
      </c>
      <c r="H145" s="16">
        <v>57944</v>
      </c>
      <c r="I145" s="16">
        <v>445778</v>
      </c>
      <c r="J145" s="15"/>
      <c r="K145" s="15"/>
      <c r="L145" s="15"/>
      <c r="N145" s="23" t="s">
        <v>116</v>
      </c>
    </row>
    <row r="146" spans="1:14" ht="12.75" customHeight="1" x14ac:dyDescent="0.25">
      <c r="A146" s="33" t="s">
        <v>104</v>
      </c>
      <c r="B146" s="15"/>
      <c r="C146" s="16">
        <v>124075</v>
      </c>
      <c r="D146" s="16">
        <v>49720</v>
      </c>
      <c r="E146" s="16">
        <v>130366</v>
      </c>
      <c r="F146" s="16">
        <v>44175</v>
      </c>
      <c r="G146" s="16">
        <v>53733</v>
      </c>
      <c r="H146" s="16">
        <v>54943</v>
      </c>
      <c r="I146" s="16">
        <v>392045</v>
      </c>
      <c r="J146" s="15"/>
      <c r="K146" s="15"/>
      <c r="L146" s="15"/>
      <c r="N146" s="23" t="s">
        <v>117</v>
      </c>
    </row>
    <row r="147" spans="1:14" ht="12.75" customHeight="1" x14ac:dyDescent="0.25">
      <c r="A147" s="33" t="s">
        <v>105</v>
      </c>
      <c r="B147" s="15"/>
      <c r="C147" s="16">
        <v>110739</v>
      </c>
      <c r="D147" s="16">
        <v>42958</v>
      </c>
      <c r="E147" s="16">
        <v>122739</v>
      </c>
      <c r="F147" s="16">
        <v>29818</v>
      </c>
      <c r="G147" s="16">
        <v>17269</v>
      </c>
      <c r="H147" s="16">
        <v>32926</v>
      </c>
      <c r="I147" s="16">
        <v>374776</v>
      </c>
      <c r="J147" s="15"/>
      <c r="K147" s="15"/>
      <c r="L147" s="15"/>
      <c r="N147" s="23" t="s">
        <v>118</v>
      </c>
    </row>
    <row r="148" spans="1:14" ht="12.75" customHeight="1" x14ac:dyDescent="0.25">
      <c r="A148" s="33" t="s">
        <v>106</v>
      </c>
      <c r="B148" s="15"/>
      <c r="C148" s="16">
        <v>142704</v>
      </c>
      <c r="D148" s="16">
        <v>55434</v>
      </c>
      <c r="E148" s="16">
        <v>74189</v>
      </c>
      <c r="F148" s="16">
        <v>35233</v>
      </c>
      <c r="G148" s="16">
        <v>-51318</v>
      </c>
      <c r="H148" s="16">
        <v>34153</v>
      </c>
      <c r="I148" s="16">
        <v>426064</v>
      </c>
      <c r="J148" s="15"/>
      <c r="K148" s="15"/>
      <c r="L148" s="15"/>
      <c r="N148" s="23" t="s">
        <v>119</v>
      </c>
    </row>
    <row r="149" spans="1:14" ht="12.75" customHeight="1" x14ac:dyDescent="0.25">
      <c r="A149" s="33" t="s">
        <v>107</v>
      </c>
      <c r="B149" s="15"/>
      <c r="C149" s="16">
        <v>145599</v>
      </c>
      <c r="D149" s="16">
        <v>58085</v>
      </c>
      <c r="E149" s="16">
        <v>112503</v>
      </c>
      <c r="F149" s="16">
        <v>60713</v>
      </c>
      <c r="G149" s="16">
        <v>6105</v>
      </c>
      <c r="H149" s="16">
        <v>28268</v>
      </c>
      <c r="I149" s="16">
        <v>419959</v>
      </c>
      <c r="J149" s="15"/>
      <c r="K149" s="15"/>
      <c r="L149" s="15"/>
      <c r="N149" s="23" t="s">
        <v>120</v>
      </c>
    </row>
    <row r="150" spans="1:14" ht="12.75" customHeight="1" x14ac:dyDescent="0.25">
      <c r="A150" s="33" t="s">
        <v>108</v>
      </c>
      <c r="B150" s="15"/>
      <c r="C150" s="16">
        <v>137829</v>
      </c>
      <c r="D150" s="16">
        <v>33043</v>
      </c>
      <c r="E150" s="16">
        <v>182571</v>
      </c>
      <c r="F150" s="16">
        <v>36399</v>
      </c>
      <c r="G150" s="16">
        <v>64462</v>
      </c>
      <c r="H150" s="16">
        <v>30263</v>
      </c>
      <c r="I150" s="16">
        <v>355497</v>
      </c>
      <c r="J150" s="15"/>
      <c r="K150" s="15"/>
      <c r="L150" s="15"/>
      <c r="N150" s="23" t="s">
        <v>121</v>
      </c>
    </row>
    <row r="151" spans="1:14" ht="12.75" customHeight="1" x14ac:dyDescent="0.25">
      <c r="A151" s="33" t="s">
        <v>109</v>
      </c>
      <c r="B151" s="15"/>
      <c r="C151" s="16">
        <v>140550</v>
      </c>
      <c r="D151" s="16">
        <v>56181</v>
      </c>
      <c r="E151" s="16">
        <v>105800</v>
      </c>
      <c r="F151" s="16">
        <v>32499</v>
      </c>
      <c r="G151" s="16">
        <v>-28836</v>
      </c>
      <c r="H151" s="16">
        <v>32790</v>
      </c>
      <c r="I151" s="16">
        <v>384333</v>
      </c>
      <c r="J151" s="15"/>
      <c r="K151" s="15"/>
      <c r="L151" s="15"/>
      <c r="N151" s="23" t="s">
        <v>122</v>
      </c>
    </row>
    <row r="152" spans="1:14" ht="12.75" customHeight="1" x14ac:dyDescent="0.25">
      <c r="A152" s="33" t="s">
        <v>110</v>
      </c>
      <c r="B152" s="15"/>
      <c r="C152" s="16">
        <v>117258</v>
      </c>
      <c r="D152" s="16">
        <v>17151</v>
      </c>
      <c r="E152" s="16">
        <v>63850</v>
      </c>
      <c r="F152" s="16">
        <v>28231</v>
      </c>
      <c r="G152" s="16">
        <v>-12979</v>
      </c>
      <c r="H152" s="16">
        <v>36351</v>
      </c>
      <c r="I152" s="16">
        <v>397312</v>
      </c>
      <c r="J152" s="15"/>
      <c r="K152" s="15"/>
      <c r="L152" s="15"/>
      <c r="N152" s="23" t="s">
        <v>123</v>
      </c>
    </row>
    <row r="153" spans="1:14" ht="12.75" customHeight="1" x14ac:dyDescent="0.25">
      <c r="A153" s="33" t="s">
        <v>111</v>
      </c>
      <c r="B153" s="15"/>
      <c r="C153" s="16">
        <v>101769</v>
      </c>
      <c r="D153" s="16">
        <v>42504</v>
      </c>
      <c r="E153" s="16">
        <v>69980</v>
      </c>
      <c r="F153" s="16">
        <v>28443</v>
      </c>
      <c r="G153" s="16">
        <v>32654</v>
      </c>
      <c r="H153" s="16">
        <v>66521</v>
      </c>
      <c r="I153" s="16">
        <v>364658</v>
      </c>
      <c r="J153" s="15"/>
      <c r="K153" s="15"/>
      <c r="L153" s="15"/>
      <c r="N153" s="23" t="s">
        <v>124</v>
      </c>
    </row>
    <row r="154" spans="1:14" ht="12.75" customHeight="1" x14ac:dyDescent="0.25">
      <c r="A154" s="33" t="s">
        <v>112</v>
      </c>
      <c r="B154" s="15"/>
      <c r="C154" s="16">
        <v>124130</v>
      </c>
      <c r="D154" s="16">
        <v>94223</v>
      </c>
      <c r="E154" s="16">
        <v>68287</v>
      </c>
      <c r="F154" s="16">
        <v>36747</v>
      </c>
      <c r="G154" s="16">
        <v>-27478</v>
      </c>
      <c r="H154" s="16">
        <v>83678</v>
      </c>
      <c r="I154" s="16">
        <v>392136</v>
      </c>
      <c r="J154" s="15"/>
      <c r="K154" s="15"/>
      <c r="L154" s="15"/>
      <c r="N154" s="23" t="s">
        <v>125</v>
      </c>
    </row>
    <row r="155" spans="1:14" ht="12.75" customHeight="1" thickBot="1" x14ac:dyDescent="0.3">
      <c r="A155" s="41" t="s">
        <v>113</v>
      </c>
      <c r="C155" s="42">
        <v>142122</v>
      </c>
      <c r="D155" s="42">
        <v>99213</v>
      </c>
      <c r="E155" s="42">
        <v>78814</v>
      </c>
      <c r="F155" s="42">
        <v>45376</v>
      </c>
      <c r="G155" s="42">
        <v>10007</v>
      </c>
      <c r="H155" s="42">
        <v>111526</v>
      </c>
      <c r="I155" s="42">
        <v>382129</v>
      </c>
      <c r="J155" s="2"/>
      <c r="K155" s="2"/>
      <c r="L155" s="42"/>
      <c r="N155" s="43" t="s">
        <v>113</v>
      </c>
    </row>
    <row r="156" spans="1:14" ht="12.75" customHeight="1" x14ac:dyDescent="0.3">
      <c r="A156" s="37">
        <v>2003</v>
      </c>
      <c r="B156" s="15"/>
      <c r="C156" s="16"/>
      <c r="D156" s="16"/>
      <c r="E156" s="16"/>
      <c r="F156" s="16"/>
      <c r="G156" s="16"/>
      <c r="H156" s="16"/>
      <c r="I156" s="16"/>
      <c r="M156" s="3"/>
      <c r="N156" s="37">
        <v>2003</v>
      </c>
    </row>
    <row r="157" spans="1:14" ht="12.75" customHeight="1" x14ac:dyDescent="0.25">
      <c r="A157" s="33" t="s">
        <v>102</v>
      </c>
      <c r="B157" s="15"/>
      <c r="C157" s="16">
        <v>121589</v>
      </c>
      <c r="D157" s="16">
        <v>178904</v>
      </c>
      <c r="E157" s="16">
        <v>58573</v>
      </c>
      <c r="F157" s="16">
        <v>42940</v>
      </c>
      <c r="G157" s="16">
        <v>-94805</v>
      </c>
      <c r="H157" s="16">
        <v>108377</v>
      </c>
      <c r="I157" s="16">
        <v>476934</v>
      </c>
      <c r="J157" s="15"/>
      <c r="K157" s="15"/>
      <c r="L157" s="15"/>
      <c r="N157" s="23" t="s">
        <v>115</v>
      </c>
    </row>
    <row r="158" spans="1:14" ht="12.75" customHeight="1" x14ac:dyDescent="0.25">
      <c r="A158" s="33" t="s">
        <v>103</v>
      </c>
      <c r="B158" s="15"/>
      <c r="C158" s="16">
        <v>125352</v>
      </c>
      <c r="D158" s="16">
        <v>137771</v>
      </c>
      <c r="E158" s="16">
        <v>78669</v>
      </c>
      <c r="F158" s="16">
        <v>37971</v>
      </c>
      <c r="G158" s="16">
        <v>-47898</v>
      </c>
      <c r="H158" s="16">
        <v>93027</v>
      </c>
      <c r="I158" s="16">
        <v>524832</v>
      </c>
      <c r="J158" s="15"/>
      <c r="K158" s="15"/>
      <c r="L158" s="15"/>
      <c r="N158" s="23" t="s">
        <v>116</v>
      </c>
    </row>
    <row r="159" spans="1:14" ht="12.75" customHeight="1" x14ac:dyDescent="0.25">
      <c r="A159" s="33" t="s">
        <v>104</v>
      </c>
      <c r="B159" s="15"/>
      <c r="C159" s="16">
        <v>137991</v>
      </c>
      <c r="D159" s="16">
        <v>88994</v>
      </c>
      <c r="E159" s="16">
        <v>119016</v>
      </c>
      <c r="F159" s="16">
        <v>25011</v>
      </c>
      <c r="G159" s="16">
        <v>-1400</v>
      </c>
      <c r="H159" s="16">
        <v>74595</v>
      </c>
      <c r="I159" s="16">
        <v>526232</v>
      </c>
      <c r="J159" s="15"/>
      <c r="K159" s="15"/>
      <c r="L159" s="15"/>
      <c r="N159" s="23" t="s">
        <v>117</v>
      </c>
    </row>
    <row r="160" spans="1:14" ht="12.75" customHeight="1" x14ac:dyDescent="0.25">
      <c r="A160" s="33" t="s">
        <v>105</v>
      </c>
      <c r="B160" s="15"/>
      <c r="C160" s="16">
        <v>122718</v>
      </c>
      <c r="D160" s="16">
        <v>52389</v>
      </c>
      <c r="E160" s="16">
        <v>106635</v>
      </c>
      <c r="F160" s="16">
        <v>49836</v>
      </c>
      <c r="G160" s="16">
        <v>24048</v>
      </c>
      <c r="H160" s="16">
        <v>47974</v>
      </c>
      <c r="I160" s="16">
        <v>502184</v>
      </c>
      <c r="J160" s="15"/>
      <c r="K160" s="15"/>
      <c r="L160" s="15"/>
      <c r="N160" s="23" t="s">
        <v>118</v>
      </c>
    </row>
    <row r="161" spans="1:14" ht="12.75" customHeight="1" x14ac:dyDescent="0.25">
      <c r="A161" s="33" t="s">
        <v>106</v>
      </c>
      <c r="B161" s="15"/>
      <c r="C161" s="16">
        <v>132233</v>
      </c>
      <c r="D161" s="16">
        <v>51870</v>
      </c>
      <c r="E161" s="16">
        <v>119262</v>
      </c>
      <c r="F161" s="16">
        <v>33292</v>
      </c>
      <c r="G161" s="16">
        <v>37872</v>
      </c>
      <c r="H161" s="16">
        <v>44566</v>
      </c>
      <c r="I161" s="16">
        <v>464312</v>
      </c>
      <c r="J161" s="15"/>
      <c r="K161" s="15"/>
      <c r="L161" s="15"/>
      <c r="N161" s="23" t="s">
        <v>119</v>
      </c>
    </row>
    <row r="162" spans="1:14" ht="12.75" customHeight="1" x14ac:dyDescent="0.25">
      <c r="A162" s="33" t="s">
        <v>107</v>
      </c>
      <c r="B162" s="15"/>
      <c r="C162" s="16">
        <v>125362</v>
      </c>
      <c r="D162" s="16">
        <v>62949</v>
      </c>
      <c r="E162" s="16">
        <v>129838</v>
      </c>
      <c r="F162" s="16">
        <v>57567</v>
      </c>
      <c r="G162" s="16">
        <v>2825</v>
      </c>
      <c r="H162" s="16">
        <v>32028</v>
      </c>
      <c r="I162" s="16">
        <v>461487</v>
      </c>
      <c r="J162" s="15"/>
      <c r="K162" s="15"/>
      <c r="L162" s="15"/>
      <c r="N162" s="23" t="s">
        <v>120</v>
      </c>
    </row>
    <row r="163" spans="1:14" ht="12.75" customHeight="1" x14ac:dyDescent="0.25">
      <c r="A163" s="33" t="s">
        <v>108</v>
      </c>
      <c r="B163" s="15"/>
      <c r="C163" s="16">
        <v>125701</v>
      </c>
      <c r="D163" s="16">
        <v>63997</v>
      </c>
      <c r="E163" s="16">
        <v>138347</v>
      </c>
      <c r="F163" s="16">
        <v>61535</v>
      </c>
      <c r="G163" s="16">
        <v>38047</v>
      </c>
      <c r="H163" s="16">
        <v>32228</v>
      </c>
      <c r="I163" s="16">
        <v>423440</v>
      </c>
      <c r="J163" s="15"/>
      <c r="K163" s="15"/>
      <c r="L163" s="15"/>
      <c r="N163" s="23" t="s">
        <v>121</v>
      </c>
    </row>
    <row r="164" spans="1:14" ht="12.75" customHeight="1" x14ac:dyDescent="0.25">
      <c r="A164" s="33" t="s">
        <v>109</v>
      </c>
      <c r="B164" s="15"/>
      <c r="C164" s="16">
        <v>136673</v>
      </c>
      <c r="D164" s="16">
        <v>51350</v>
      </c>
      <c r="E164" s="16">
        <v>111583</v>
      </c>
      <c r="F164" s="16">
        <v>55566</v>
      </c>
      <c r="G164" s="16">
        <v>5680</v>
      </c>
      <c r="H164" s="16">
        <v>24962</v>
      </c>
      <c r="I164" s="16">
        <v>417760</v>
      </c>
      <c r="J164" s="15"/>
      <c r="K164" s="15"/>
      <c r="L164" s="15"/>
      <c r="N164" s="23" t="s">
        <v>122</v>
      </c>
    </row>
    <row r="165" spans="1:14" ht="12.75" customHeight="1" x14ac:dyDescent="0.25">
      <c r="A165" s="33" t="s">
        <v>110</v>
      </c>
      <c r="B165" s="15"/>
      <c r="C165" s="16">
        <v>99716</v>
      </c>
      <c r="D165" s="16">
        <v>45527</v>
      </c>
      <c r="E165" s="16">
        <v>90172</v>
      </c>
      <c r="F165" s="16">
        <v>29836</v>
      </c>
      <c r="G165" s="16">
        <v>17081</v>
      </c>
      <c r="H165" s="16">
        <v>41525</v>
      </c>
      <c r="I165" s="16">
        <v>400679</v>
      </c>
      <c r="J165" s="15"/>
      <c r="K165" s="15"/>
      <c r="L165" s="15"/>
      <c r="N165" s="23" t="s">
        <v>123</v>
      </c>
    </row>
    <row r="166" spans="1:14" ht="12.75" customHeight="1" x14ac:dyDescent="0.25">
      <c r="A166" s="33" t="s">
        <v>111</v>
      </c>
      <c r="B166" s="15"/>
      <c r="C166" s="16">
        <v>123650</v>
      </c>
      <c r="D166" s="16">
        <v>43683</v>
      </c>
      <c r="E166" s="16">
        <v>43990</v>
      </c>
      <c r="F166" s="16">
        <v>46211</v>
      </c>
      <c r="G166" s="16">
        <v>-789</v>
      </c>
      <c r="H166" s="16">
        <v>83847</v>
      </c>
      <c r="I166" s="16">
        <v>401468</v>
      </c>
      <c r="J166" s="15"/>
      <c r="K166" s="15"/>
      <c r="L166" s="15"/>
      <c r="N166" s="23" t="s">
        <v>124</v>
      </c>
    </row>
    <row r="167" spans="1:14" ht="12.75" customHeight="1" x14ac:dyDescent="0.25">
      <c r="A167" s="33" t="s">
        <v>112</v>
      </c>
      <c r="B167" s="15"/>
      <c r="C167" s="16">
        <v>133260</v>
      </c>
      <c r="D167" s="16">
        <v>55104</v>
      </c>
      <c r="E167" s="16">
        <v>70770</v>
      </c>
      <c r="F167" s="16">
        <v>44820</v>
      </c>
      <c r="G167" s="16">
        <v>1290</v>
      </c>
      <c r="H167" s="16">
        <v>79886</v>
      </c>
      <c r="I167" s="16">
        <v>400178</v>
      </c>
      <c r="J167" s="15"/>
      <c r="K167" s="15"/>
      <c r="L167" s="15"/>
      <c r="N167" s="23" t="s">
        <v>125</v>
      </c>
    </row>
    <row r="168" spans="1:14" ht="12.75" customHeight="1" thickBot="1" x14ac:dyDescent="0.3">
      <c r="A168" s="41" t="s">
        <v>113</v>
      </c>
      <c r="C168" s="42">
        <v>135030</v>
      </c>
      <c r="D168" s="42">
        <v>89721</v>
      </c>
      <c r="E168" s="42">
        <v>95581</v>
      </c>
      <c r="F168" s="42">
        <v>18782</v>
      </c>
      <c r="G168" s="42">
        <v>-29005</v>
      </c>
      <c r="H168" s="42">
        <v>83337</v>
      </c>
      <c r="I168" s="42">
        <v>429183</v>
      </c>
      <c r="J168" s="2"/>
      <c r="K168" s="2"/>
      <c r="L168" s="42"/>
      <c r="N168" s="43" t="s">
        <v>113</v>
      </c>
    </row>
    <row r="169" spans="1:14" ht="12.75" customHeight="1" x14ac:dyDescent="0.3">
      <c r="A169" s="37">
        <v>2004</v>
      </c>
      <c r="B169" s="15"/>
      <c r="C169" s="16"/>
      <c r="D169" s="16"/>
      <c r="E169" s="16"/>
      <c r="F169" s="16"/>
      <c r="G169" s="16"/>
      <c r="H169" s="16"/>
      <c r="I169" s="16"/>
      <c r="M169" s="3"/>
      <c r="N169" s="37">
        <v>2004</v>
      </c>
    </row>
    <row r="170" spans="1:14" ht="12.75" customHeight="1" x14ac:dyDescent="0.25">
      <c r="A170" s="33" t="s">
        <v>102</v>
      </c>
      <c r="B170" s="15"/>
      <c r="C170" s="16">
        <v>156967</v>
      </c>
      <c r="D170" s="16">
        <v>62198</v>
      </c>
      <c r="E170" s="16">
        <v>132658</v>
      </c>
      <c r="F170" s="16">
        <v>30806</v>
      </c>
      <c r="G170" s="16">
        <v>21063</v>
      </c>
      <c r="H170" s="16">
        <v>81386</v>
      </c>
      <c r="I170" s="16">
        <v>408120</v>
      </c>
      <c r="J170" s="15"/>
      <c r="K170" s="15"/>
      <c r="L170" s="15"/>
      <c r="N170" s="23" t="s">
        <v>115</v>
      </c>
    </row>
    <row r="171" spans="1:14" ht="12.75" customHeight="1" x14ac:dyDescent="0.25">
      <c r="A171" s="33" t="s">
        <v>103</v>
      </c>
      <c r="B171" s="15"/>
      <c r="C171" s="16">
        <v>123942</v>
      </c>
      <c r="D171" s="16">
        <v>60663</v>
      </c>
      <c r="E171" s="16">
        <v>86133</v>
      </c>
      <c r="F171" s="16">
        <v>49823</v>
      </c>
      <c r="G171" s="16">
        <v>15038</v>
      </c>
      <c r="H171" s="16">
        <v>71945</v>
      </c>
      <c r="I171" s="16">
        <v>393082</v>
      </c>
      <c r="J171" s="15"/>
      <c r="K171" s="15"/>
      <c r="L171" s="15"/>
      <c r="N171" s="23" t="s">
        <v>116</v>
      </c>
    </row>
    <row r="172" spans="1:14" ht="12.75" customHeight="1" x14ac:dyDescent="0.25">
      <c r="A172" s="33" t="s">
        <v>104</v>
      </c>
      <c r="B172" s="15"/>
      <c r="C172" s="16">
        <v>113833</v>
      </c>
      <c r="D172" s="16">
        <v>70776</v>
      </c>
      <c r="E172" s="16">
        <v>90486</v>
      </c>
      <c r="F172" s="16">
        <v>44542</v>
      </c>
      <c r="G172" s="16">
        <v>15450</v>
      </c>
      <c r="H172" s="16">
        <v>64753</v>
      </c>
      <c r="I172" s="16">
        <v>377632</v>
      </c>
      <c r="J172" s="15"/>
      <c r="K172" s="15"/>
      <c r="L172" s="15"/>
      <c r="N172" s="23" t="s">
        <v>117</v>
      </c>
    </row>
    <row r="173" spans="1:14" ht="12.75" customHeight="1" x14ac:dyDescent="0.25">
      <c r="A173" s="33" t="s">
        <v>105</v>
      </c>
      <c r="B173" s="15"/>
      <c r="C173" s="16">
        <v>129913</v>
      </c>
      <c r="D173" s="16">
        <v>46953</v>
      </c>
      <c r="E173" s="16">
        <v>108597</v>
      </c>
      <c r="F173" s="16">
        <v>20268</v>
      </c>
      <c r="G173" s="16">
        <v>-14047</v>
      </c>
      <c r="H173" s="16">
        <v>35226</v>
      </c>
      <c r="I173" s="16">
        <v>391679</v>
      </c>
      <c r="J173" s="15"/>
      <c r="K173" s="15"/>
      <c r="L173" s="15"/>
      <c r="N173" s="23" t="s">
        <v>118</v>
      </c>
    </row>
    <row r="174" spans="1:14" ht="12.75" customHeight="1" x14ac:dyDescent="0.25">
      <c r="A174" s="33" t="s">
        <v>106</v>
      </c>
      <c r="B174" s="15"/>
      <c r="C174" s="16">
        <v>124046</v>
      </c>
      <c r="D174" s="16">
        <v>31111</v>
      </c>
      <c r="E174" s="16">
        <v>94051</v>
      </c>
      <c r="F174" s="16">
        <v>41505</v>
      </c>
      <c r="G174" s="16">
        <v>7267</v>
      </c>
      <c r="H174" s="16">
        <v>27232</v>
      </c>
      <c r="I174" s="16">
        <v>384412</v>
      </c>
      <c r="J174" s="15"/>
      <c r="K174" s="15"/>
      <c r="L174" s="15"/>
      <c r="N174" s="23" t="s">
        <v>119</v>
      </c>
    </row>
    <row r="175" spans="1:14" ht="12.75" customHeight="1" x14ac:dyDescent="0.25">
      <c r="A175" s="33" t="s">
        <v>107</v>
      </c>
      <c r="B175" s="15"/>
      <c r="C175" s="16">
        <v>121870</v>
      </c>
      <c r="D175" s="16">
        <v>57397</v>
      </c>
      <c r="E175" s="16">
        <v>97381</v>
      </c>
      <c r="F175" s="16">
        <v>28788</v>
      </c>
      <c r="G175" s="16">
        <v>-25409</v>
      </c>
      <c r="H175" s="16">
        <v>34909</v>
      </c>
      <c r="I175" s="16">
        <v>409821</v>
      </c>
      <c r="J175" s="15"/>
      <c r="K175" s="15"/>
      <c r="L175" s="15"/>
      <c r="N175" s="23" t="s">
        <v>120</v>
      </c>
    </row>
    <row r="176" spans="1:14" ht="12.75" customHeight="1" x14ac:dyDescent="0.25">
      <c r="A176" s="33" t="s">
        <v>108</v>
      </c>
      <c r="B176" s="15"/>
      <c r="C176" s="16">
        <v>135431</v>
      </c>
      <c r="D176" s="16">
        <v>105080</v>
      </c>
      <c r="E176" s="16">
        <v>101069</v>
      </c>
      <c r="F176" s="16">
        <v>36158</v>
      </c>
      <c r="G176" s="16">
        <v>-70884</v>
      </c>
      <c r="H176" s="16">
        <v>28540</v>
      </c>
      <c r="I176" s="16">
        <v>480705</v>
      </c>
      <c r="J176" s="15"/>
      <c r="K176" s="15"/>
      <c r="L176" s="15"/>
      <c r="N176" s="23" t="s">
        <v>121</v>
      </c>
    </row>
    <row r="177" spans="1:14" ht="12.75" customHeight="1" x14ac:dyDescent="0.25">
      <c r="A177" s="33" t="s">
        <v>109</v>
      </c>
      <c r="B177" s="15"/>
      <c r="C177" s="16">
        <v>126483</v>
      </c>
      <c r="D177" s="16">
        <v>42972</v>
      </c>
      <c r="E177" s="16">
        <v>122390</v>
      </c>
      <c r="F177" s="16">
        <v>26845</v>
      </c>
      <c r="G177" s="16">
        <v>18683</v>
      </c>
      <c r="H177" s="16">
        <v>38200</v>
      </c>
      <c r="I177" s="16">
        <v>462022</v>
      </c>
      <c r="J177" s="15"/>
      <c r="K177" s="15"/>
      <c r="L177" s="15"/>
      <c r="N177" s="23" t="s">
        <v>122</v>
      </c>
    </row>
    <row r="178" spans="1:14" ht="12.75" customHeight="1" x14ac:dyDescent="0.25">
      <c r="A178" s="33" t="s">
        <v>110</v>
      </c>
      <c r="B178" s="15"/>
      <c r="C178" s="16">
        <v>97964</v>
      </c>
      <c r="D178" s="16">
        <v>101636</v>
      </c>
      <c r="E178" s="16">
        <v>84509</v>
      </c>
      <c r="F178" s="16">
        <v>38377</v>
      </c>
      <c r="G178" s="16">
        <v>-43336</v>
      </c>
      <c r="H178" s="16">
        <v>36403</v>
      </c>
      <c r="I178" s="16">
        <v>505358</v>
      </c>
      <c r="J178" s="15"/>
      <c r="K178" s="15"/>
      <c r="L178" s="15"/>
      <c r="N178" s="23" t="s">
        <v>123</v>
      </c>
    </row>
    <row r="179" spans="1:14" ht="12.75" customHeight="1" x14ac:dyDescent="0.25">
      <c r="A179" s="33" t="s">
        <v>111</v>
      </c>
      <c r="B179" s="15"/>
      <c r="C179" s="16">
        <v>132063</v>
      </c>
      <c r="D179" s="16">
        <v>100751</v>
      </c>
      <c r="E179" s="16">
        <v>209446</v>
      </c>
      <c r="F179" s="16">
        <v>36677</v>
      </c>
      <c r="G179" s="16">
        <v>74172</v>
      </c>
      <c r="H179" s="16">
        <v>64122</v>
      </c>
      <c r="I179" s="16">
        <v>431186</v>
      </c>
      <c r="J179" s="15"/>
      <c r="K179" s="15"/>
      <c r="L179" s="15"/>
      <c r="N179" s="23" t="s">
        <v>124</v>
      </c>
    </row>
    <row r="180" spans="1:14" x14ac:dyDescent="0.25">
      <c r="A180" s="33" t="s">
        <v>112</v>
      </c>
      <c r="B180" s="15"/>
      <c r="C180" s="16">
        <v>151522</v>
      </c>
      <c r="D180" s="16">
        <v>94138</v>
      </c>
      <c r="E180" s="16">
        <v>169043</v>
      </c>
      <c r="F180" s="16">
        <v>28844</v>
      </c>
      <c r="G180" s="16">
        <v>26578</v>
      </c>
      <c r="H180" s="16">
        <v>67557</v>
      </c>
      <c r="I180" s="16">
        <v>404608</v>
      </c>
      <c r="J180" s="15"/>
      <c r="K180" s="15"/>
      <c r="L180" s="15"/>
      <c r="N180" s="23" t="s">
        <v>125</v>
      </c>
    </row>
    <row r="181" spans="1:14" ht="13" thickBot="1" x14ac:dyDescent="0.3">
      <c r="A181" s="41" t="s">
        <v>113</v>
      </c>
      <c r="C181" s="42">
        <v>143267</v>
      </c>
      <c r="D181" s="42">
        <v>124748</v>
      </c>
      <c r="E181" s="42">
        <v>97709</v>
      </c>
      <c r="F181" s="42">
        <v>42904</v>
      </c>
      <c r="G181" s="42">
        <v>-50030</v>
      </c>
      <c r="H181" s="42">
        <v>88370</v>
      </c>
      <c r="I181" s="42">
        <v>454638</v>
      </c>
      <c r="J181" s="2"/>
      <c r="K181" s="2"/>
      <c r="L181" s="42"/>
      <c r="N181" s="43" t="s">
        <v>113</v>
      </c>
    </row>
    <row r="182" spans="1:14" ht="13" x14ac:dyDescent="0.3">
      <c r="A182" s="37">
        <v>2005</v>
      </c>
      <c r="B182" s="15"/>
      <c r="C182" s="16"/>
      <c r="D182" s="16"/>
      <c r="E182" s="16"/>
      <c r="F182" s="16"/>
      <c r="G182" s="16"/>
      <c r="H182" s="16"/>
      <c r="I182" s="16"/>
      <c r="M182" s="3"/>
      <c r="N182" s="37">
        <v>2005</v>
      </c>
    </row>
    <row r="183" spans="1:14" x14ac:dyDescent="0.25">
      <c r="A183" s="33" t="s">
        <v>102</v>
      </c>
      <c r="B183" s="15"/>
      <c r="C183" s="16">
        <v>125958</v>
      </c>
      <c r="D183" s="16">
        <v>70922</v>
      </c>
      <c r="E183" s="16">
        <v>78304</v>
      </c>
      <c r="F183" s="16">
        <v>42973</v>
      </c>
      <c r="G183" s="16">
        <v>456</v>
      </c>
      <c r="H183" s="16">
        <v>70254</v>
      </c>
      <c r="I183" s="16">
        <v>454182</v>
      </c>
      <c r="J183" s="15"/>
      <c r="K183" s="15"/>
      <c r="L183" s="14">
        <v>2855.8251</v>
      </c>
      <c r="N183" s="23" t="s">
        <v>115</v>
      </c>
    </row>
    <row r="184" spans="1:14" x14ac:dyDescent="0.25">
      <c r="A184" s="33" t="s">
        <v>103</v>
      </c>
      <c r="B184" s="15"/>
      <c r="C184" s="16">
        <v>119700</v>
      </c>
      <c r="D184" s="16">
        <v>82461</v>
      </c>
      <c r="E184" s="16">
        <v>115702</v>
      </c>
      <c r="F184" s="16">
        <v>50387</v>
      </c>
      <c r="G184" s="16">
        <v>40771</v>
      </c>
      <c r="H184" s="16">
        <v>86588</v>
      </c>
      <c r="I184" s="16">
        <v>413411</v>
      </c>
      <c r="J184" s="15"/>
      <c r="K184" s="15"/>
      <c r="L184" s="14">
        <v>3519.8021999999996</v>
      </c>
      <c r="N184" s="23" t="s">
        <v>116</v>
      </c>
    </row>
    <row r="185" spans="1:14" x14ac:dyDescent="0.25">
      <c r="A185" s="33" t="s">
        <v>104</v>
      </c>
      <c r="B185" s="15"/>
      <c r="C185" s="16">
        <v>126289</v>
      </c>
      <c r="D185" s="16">
        <v>106923</v>
      </c>
      <c r="E185" s="16">
        <v>197260</v>
      </c>
      <c r="F185" s="16">
        <v>34272</v>
      </c>
      <c r="G185" s="16">
        <v>58418</v>
      </c>
      <c r="H185" s="16">
        <v>72388</v>
      </c>
      <c r="I185" s="16">
        <v>354993</v>
      </c>
      <c r="J185" s="15"/>
      <c r="K185" s="15"/>
      <c r="L185" s="14">
        <v>2942.5721999999996</v>
      </c>
      <c r="N185" s="23" t="s">
        <v>117</v>
      </c>
    </row>
    <row r="186" spans="1:14" x14ac:dyDescent="0.25">
      <c r="A186" s="33" t="s">
        <v>105</v>
      </c>
      <c r="B186" s="15"/>
      <c r="C186" s="16">
        <v>69885</v>
      </c>
      <c r="D186" s="16">
        <v>100683</v>
      </c>
      <c r="E186" s="16">
        <v>84605</v>
      </c>
      <c r="F186" s="16">
        <v>45131</v>
      </c>
      <c r="G186" s="16">
        <v>-16348</v>
      </c>
      <c r="H186" s="16">
        <v>41861</v>
      </c>
      <c r="I186" s="16">
        <v>371341</v>
      </c>
      <c r="J186" s="15"/>
      <c r="K186" s="15"/>
      <c r="L186" s="14">
        <v>1701.6496499999998</v>
      </c>
      <c r="N186" s="23" t="s">
        <v>118</v>
      </c>
    </row>
    <row r="187" spans="1:14" x14ac:dyDescent="0.25">
      <c r="A187" s="33" t="s">
        <v>106</v>
      </c>
      <c r="B187" s="15"/>
      <c r="C187" s="16">
        <v>80476</v>
      </c>
      <c r="D187" s="16">
        <v>95015</v>
      </c>
      <c r="E187" s="16">
        <v>126523</v>
      </c>
      <c r="F187" s="16">
        <v>39485</v>
      </c>
      <c r="G187" s="16">
        <v>24044</v>
      </c>
      <c r="H187" s="16">
        <v>31340</v>
      </c>
      <c r="I187" s="16">
        <v>347297</v>
      </c>
      <c r="J187" s="15"/>
      <c r="K187" s="15"/>
      <c r="L187" s="14">
        <v>1273.971</v>
      </c>
      <c r="N187" s="23" t="s">
        <v>119</v>
      </c>
    </row>
    <row r="188" spans="1:14" x14ac:dyDescent="0.25">
      <c r="A188" s="33" t="s">
        <v>107</v>
      </c>
      <c r="B188" s="15"/>
      <c r="C188" s="16">
        <v>127493</v>
      </c>
      <c r="D188" s="16">
        <v>101681</v>
      </c>
      <c r="E188" s="16">
        <v>127602</v>
      </c>
      <c r="F188" s="16">
        <v>38946</v>
      </c>
      <c r="G188" s="16">
        <v>-38039</v>
      </c>
      <c r="H188" s="16">
        <v>31801</v>
      </c>
      <c r="I188" s="16">
        <v>385336</v>
      </c>
      <c r="J188" s="15"/>
      <c r="K188" s="15"/>
      <c r="L188" s="14">
        <v>1292.71065</v>
      </c>
      <c r="N188" s="23" t="s">
        <v>120</v>
      </c>
    </row>
    <row r="189" spans="1:14" x14ac:dyDescent="0.25">
      <c r="A189" s="33" t="s">
        <v>108</v>
      </c>
      <c r="B189" s="15"/>
      <c r="C189" s="16">
        <v>129225</v>
      </c>
      <c r="D189" s="16">
        <v>96981</v>
      </c>
      <c r="E189" s="16">
        <v>132779</v>
      </c>
      <c r="F189" s="16">
        <v>48181</v>
      </c>
      <c r="G189" s="16">
        <v>-30922</v>
      </c>
      <c r="H189" s="16">
        <v>22067</v>
      </c>
      <c r="I189" s="16">
        <v>416258</v>
      </c>
      <c r="J189" s="15"/>
      <c r="K189" s="15"/>
      <c r="L189" s="14">
        <v>897.02354999999989</v>
      </c>
      <c r="N189" s="23" t="s">
        <v>121</v>
      </c>
    </row>
    <row r="190" spans="1:14" x14ac:dyDescent="0.25">
      <c r="A190" s="33" t="s">
        <v>109</v>
      </c>
      <c r="B190" s="15"/>
      <c r="C190" s="16">
        <v>130726</v>
      </c>
      <c r="D190" s="16">
        <v>77131</v>
      </c>
      <c r="E190" s="16">
        <v>102844</v>
      </c>
      <c r="F190" s="16">
        <v>32457</v>
      </c>
      <c r="G190" s="16">
        <v>-48049</v>
      </c>
      <c r="H190" s="16">
        <v>32495</v>
      </c>
      <c r="I190" s="16">
        <v>464307</v>
      </c>
      <c r="J190" s="15"/>
      <c r="K190" s="15"/>
      <c r="L190" s="14">
        <v>1320.92175</v>
      </c>
      <c r="N190" s="23" t="s">
        <v>122</v>
      </c>
    </row>
    <row r="191" spans="1:14" x14ac:dyDescent="0.25">
      <c r="A191" s="33" t="s">
        <v>110</v>
      </c>
      <c r="B191" s="15"/>
      <c r="C191" s="16">
        <v>126279</v>
      </c>
      <c r="D191" s="16">
        <v>135875</v>
      </c>
      <c r="E191" s="16">
        <v>153177</v>
      </c>
      <c r="F191" s="16">
        <v>36702</v>
      </c>
      <c r="G191" s="16">
        <v>-75212</v>
      </c>
      <c r="H191" s="16">
        <v>32737</v>
      </c>
      <c r="I191" s="16">
        <v>539519</v>
      </c>
      <c r="J191" s="15"/>
      <c r="K191" s="15"/>
      <c r="L191" s="14">
        <v>2451.1136999999999</v>
      </c>
      <c r="N191" s="23" t="s">
        <v>123</v>
      </c>
    </row>
    <row r="192" spans="1:14" x14ac:dyDescent="0.25">
      <c r="A192" s="33" t="s">
        <v>111</v>
      </c>
      <c r="B192" s="15"/>
      <c r="C192" s="16">
        <v>129985</v>
      </c>
      <c r="D192" s="16">
        <v>138397</v>
      </c>
      <c r="E192" s="16">
        <v>181808</v>
      </c>
      <c r="F192" s="16">
        <v>42062</v>
      </c>
      <c r="G192" s="16">
        <v>-35472</v>
      </c>
      <c r="H192" s="16">
        <v>38884</v>
      </c>
      <c r="I192" s="16">
        <v>574991</v>
      </c>
      <c r="J192" s="15"/>
      <c r="K192" s="15"/>
      <c r="L192" s="14">
        <v>1580.6345999999999</v>
      </c>
      <c r="N192" s="23" t="s">
        <v>124</v>
      </c>
    </row>
    <row r="193" spans="1:14" x14ac:dyDescent="0.25">
      <c r="A193" s="33" t="s">
        <v>112</v>
      </c>
      <c r="B193" s="15"/>
      <c r="C193" s="16">
        <v>104161</v>
      </c>
      <c r="D193" s="16">
        <v>62489</v>
      </c>
      <c r="E193" s="16">
        <v>118184</v>
      </c>
      <c r="F193" s="16">
        <v>45226</v>
      </c>
      <c r="G193" s="16">
        <v>49995</v>
      </c>
      <c r="H193" s="16">
        <v>66098</v>
      </c>
      <c r="I193" s="16">
        <v>524996</v>
      </c>
      <c r="J193" s="15"/>
      <c r="K193" s="15"/>
      <c r="L193" s="14">
        <v>2686.8836999999999</v>
      </c>
      <c r="N193" s="23" t="s">
        <v>125</v>
      </c>
    </row>
    <row r="194" spans="1:14" ht="13" thickBot="1" x14ac:dyDescent="0.3">
      <c r="A194" s="41" t="s">
        <v>113</v>
      </c>
      <c r="C194" s="42">
        <v>135133</v>
      </c>
      <c r="D194" s="42">
        <v>130694</v>
      </c>
      <c r="E194" s="42">
        <v>126056</v>
      </c>
      <c r="F194" s="42">
        <v>50712</v>
      </c>
      <c r="G194" s="42">
        <v>-19809</v>
      </c>
      <c r="H194" s="42">
        <v>60298</v>
      </c>
      <c r="I194" s="42">
        <v>544805</v>
      </c>
      <c r="J194" s="2"/>
      <c r="K194" s="2"/>
      <c r="L194" s="42">
        <v>2451.1136999999999</v>
      </c>
      <c r="N194" s="43" t="s">
        <v>113</v>
      </c>
    </row>
    <row r="195" spans="1:14" ht="13" x14ac:dyDescent="0.3">
      <c r="A195" s="37">
        <v>2006</v>
      </c>
      <c r="B195" s="15"/>
      <c r="C195" s="16"/>
      <c r="D195" s="16"/>
      <c r="E195" s="16"/>
      <c r="F195" s="16"/>
      <c r="G195" s="16"/>
      <c r="H195" s="16"/>
      <c r="I195" s="16"/>
      <c r="M195" s="3"/>
      <c r="N195" s="37">
        <v>2006</v>
      </c>
    </row>
    <row r="196" spans="1:14" ht="12.75" customHeight="1" x14ac:dyDescent="0.25">
      <c r="A196" s="33" t="s">
        <v>102</v>
      </c>
      <c r="B196" s="15"/>
      <c r="C196" s="16">
        <v>139016</v>
      </c>
      <c r="D196" s="16">
        <v>97262</v>
      </c>
      <c r="E196" s="16">
        <v>175459</v>
      </c>
      <c r="F196" s="16">
        <v>47734</v>
      </c>
      <c r="G196" s="16">
        <v>108916</v>
      </c>
      <c r="H196" s="16">
        <v>110523</v>
      </c>
      <c r="I196" s="16">
        <v>435889</v>
      </c>
      <c r="J196" s="15"/>
      <c r="K196" s="15"/>
      <c r="L196" s="14">
        <v>4492.7599500000006</v>
      </c>
      <c r="N196" s="23" t="s">
        <v>115</v>
      </c>
    </row>
    <row r="197" spans="1:14" ht="12.75" customHeight="1" x14ac:dyDescent="0.25">
      <c r="A197" s="33" t="s">
        <v>103</v>
      </c>
      <c r="B197" s="15"/>
      <c r="C197" s="16">
        <v>118425</v>
      </c>
      <c r="D197" s="16">
        <v>94657</v>
      </c>
      <c r="E197" s="16">
        <v>154176</v>
      </c>
      <c r="F197" s="16">
        <v>24262</v>
      </c>
      <c r="G197" s="16">
        <v>30232</v>
      </c>
      <c r="H197" s="16">
        <v>77892</v>
      </c>
      <c r="I197" s="16">
        <v>405657</v>
      </c>
      <c r="J197" s="15"/>
      <c r="K197" s="15"/>
      <c r="L197" s="14">
        <v>3166.3098</v>
      </c>
      <c r="N197" s="23" t="s">
        <v>116</v>
      </c>
    </row>
    <row r="198" spans="1:14" ht="12.75" customHeight="1" x14ac:dyDescent="0.25">
      <c r="A198" s="33" t="s">
        <v>104</v>
      </c>
      <c r="B198" s="15"/>
      <c r="C198" s="16">
        <v>126479</v>
      </c>
      <c r="D198" s="16">
        <v>93473</v>
      </c>
      <c r="E198" s="16">
        <v>74869</v>
      </c>
      <c r="F198" s="16">
        <v>56426</v>
      </c>
      <c r="G198" s="16">
        <v>488</v>
      </c>
      <c r="H198" s="16">
        <v>82503</v>
      </c>
      <c r="I198" s="16">
        <v>405169</v>
      </c>
      <c r="J198" s="15"/>
      <c r="K198" s="15"/>
      <c r="L198" s="14">
        <v>3353.7469499999997</v>
      </c>
      <c r="N198" s="23" t="s">
        <v>117</v>
      </c>
    </row>
    <row r="199" spans="1:14" ht="12.75" customHeight="1" x14ac:dyDescent="0.25">
      <c r="A199" s="33" t="s">
        <v>105</v>
      </c>
      <c r="B199" s="15"/>
      <c r="C199" s="16">
        <v>112127</v>
      </c>
      <c r="D199" s="16">
        <v>139663</v>
      </c>
      <c r="E199" s="16">
        <v>54301</v>
      </c>
      <c r="F199" s="16">
        <v>60768</v>
      </c>
      <c r="G199" s="16">
        <v>-95319</v>
      </c>
      <c r="H199" s="16">
        <v>45132</v>
      </c>
      <c r="I199" s="16">
        <v>500488</v>
      </c>
      <c r="J199" s="15"/>
      <c r="K199" s="15"/>
      <c r="L199" s="14">
        <v>1834.6158</v>
      </c>
      <c r="N199" s="23" t="s">
        <v>118</v>
      </c>
    </row>
    <row r="200" spans="1:14" ht="12.75" customHeight="1" x14ac:dyDescent="0.25">
      <c r="A200" s="33" t="s">
        <v>106</v>
      </c>
      <c r="B200" s="15"/>
      <c r="C200" s="16">
        <v>122425</v>
      </c>
      <c r="D200" s="16">
        <v>86667</v>
      </c>
      <c r="E200" s="16">
        <v>74409</v>
      </c>
      <c r="F200" s="16">
        <v>96546</v>
      </c>
      <c r="G200" s="16">
        <v>16744</v>
      </c>
      <c r="H200" s="16">
        <v>54824</v>
      </c>
      <c r="I200" s="16">
        <v>483744</v>
      </c>
      <c r="J200" s="15"/>
      <c r="K200" s="15"/>
      <c r="L200" s="14">
        <v>2228.5956000000001</v>
      </c>
      <c r="N200" s="23" t="s">
        <v>119</v>
      </c>
    </row>
    <row r="201" spans="1:14" ht="12.75" customHeight="1" x14ac:dyDescent="0.25">
      <c r="A201" s="33" t="s">
        <v>107</v>
      </c>
      <c r="B201" s="15"/>
      <c r="C201" s="16">
        <v>87757</v>
      </c>
      <c r="D201" s="16">
        <v>112761</v>
      </c>
      <c r="E201" s="16">
        <v>65165</v>
      </c>
      <c r="F201" s="16">
        <v>81811</v>
      </c>
      <c r="G201" s="16">
        <v>-30708</v>
      </c>
      <c r="H201" s="16">
        <v>37478</v>
      </c>
      <c r="I201" s="16">
        <v>514452</v>
      </c>
      <c r="J201" s="15"/>
      <c r="K201" s="15"/>
      <c r="L201" s="14">
        <v>1523.4806999999998</v>
      </c>
      <c r="N201" s="23" t="s">
        <v>120</v>
      </c>
    </row>
    <row r="202" spans="1:14" ht="12.75" customHeight="1" x14ac:dyDescent="0.25">
      <c r="A202" s="33" t="s">
        <v>108</v>
      </c>
      <c r="B202" s="15"/>
      <c r="C202" s="16">
        <v>117182</v>
      </c>
      <c r="D202" s="16">
        <v>86793</v>
      </c>
      <c r="E202" s="16">
        <v>65731</v>
      </c>
      <c r="F202" s="16">
        <v>80703</v>
      </c>
      <c r="G202" s="16">
        <v>18373</v>
      </c>
      <c r="H202" s="16">
        <v>28611</v>
      </c>
      <c r="I202" s="16">
        <v>496079</v>
      </c>
      <c r="J202" s="15"/>
      <c r="K202" s="15"/>
      <c r="L202" s="14">
        <v>1163.0371499999999</v>
      </c>
      <c r="N202" s="23" t="s">
        <v>121</v>
      </c>
    </row>
    <row r="203" spans="1:14" ht="12.75" customHeight="1" x14ac:dyDescent="0.25">
      <c r="A203" s="33" t="s">
        <v>109</v>
      </c>
      <c r="B203" s="15"/>
      <c r="C203" s="16">
        <v>133415</v>
      </c>
      <c r="D203" s="16">
        <v>91954</v>
      </c>
      <c r="E203" s="16">
        <v>105080</v>
      </c>
      <c r="F203" s="16">
        <v>80884</v>
      </c>
      <c r="G203" s="16">
        <v>-29656</v>
      </c>
      <c r="H203" s="16">
        <v>22690</v>
      </c>
      <c r="I203" s="16">
        <v>525735</v>
      </c>
      <c r="J203" s="15"/>
      <c r="K203" s="15"/>
      <c r="L203" s="14">
        <v>922.34849999999994</v>
      </c>
      <c r="N203" s="23" t="s">
        <v>122</v>
      </c>
    </row>
    <row r="204" spans="1:14" ht="12.75" customHeight="1" x14ac:dyDescent="0.25">
      <c r="A204" s="33" t="s">
        <v>110</v>
      </c>
      <c r="B204" s="15"/>
      <c r="C204" s="16">
        <v>131285</v>
      </c>
      <c r="D204" s="16">
        <v>61206</v>
      </c>
      <c r="E204" s="16">
        <v>61603</v>
      </c>
      <c r="F204" s="16">
        <v>64192</v>
      </c>
      <c r="G204" s="16">
        <v>-42947</v>
      </c>
      <c r="H204" s="16">
        <v>24374</v>
      </c>
      <c r="I204" s="16">
        <v>568682</v>
      </c>
      <c r="J204" s="15"/>
      <c r="K204" s="15"/>
      <c r="L204" s="14">
        <v>990.80309999999997</v>
      </c>
      <c r="N204" s="23" t="s">
        <v>123</v>
      </c>
    </row>
    <row r="205" spans="1:14" ht="12.75" customHeight="1" x14ac:dyDescent="0.25">
      <c r="A205" s="33" t="s">
        <v>111</v>
      </c>
      <c r="B205" s="15"/>
      <c r="C205" s="16">
        <v>124588</v>
      </c>
      <c r="D205" s="16">
        <v>62201</v>
      </c>
      <c r="E205" s="16">
        <v>129981</v>
      </c>
      <c r="F205" s="16">
        <v>55344</v>
      </c>
      <c r="G205" s="16">
        <v>32221</v>
      </c>
      <c r="H205" s="16">
        <v>61432</v>
      </c>
      <c r="I205" s="16">
        <v>536461</v>
      </c>
      <c r="J205" s="15"/>
      <c r="K205" s="15"/>
      <c r="L205" s="14">
        <v>2497.2107999999998</v>
      </c>
      <c r="N205" s="23" t="s">
        <v>124</v>
      </c>
    </row>
    <row r="206" spans="1:14" ht="12.75" customHeight="1" x14ac:dyDescent="0.25">
      <c r="A206" s="33" t="s">
        <v>112</v>
      </c>
      <c r="B206" s="15"/>
      <c r="C206" s="16">
        <v>124275</v>
      </c>
      <c r="D206" s="16">
        <v>84899</v>
      </c>
      <c r="E206" s="16">
        <v>104365</v>
      </c>
      <c r="F206" s="16">
        <v>60171</v>
      </c>
      <c r="G206" s="16">
        <v>-5536</v>
      </c>
      <c r="H206" s="16">
        <v>57795</v>
      </c>
      <c r="I206" s="16">
        <v>541997</v>
      </c>
      <c r="J206" s="15"/>
      <c r="K206" s="15"/>
      <c r="L206" s="14">
        <v>2349.3667500000001</v>
      </c>
      <c r="N206" s="23" t="s">
        <v>125</v>
      </c>
    </row>
    <row r="207" spans="1:14" ht="12.75" customHeight="1" thickBot="1" x14ac:dyDescent="0.3">
      <c r="A207" s="41" t="s">
        <v>113</v>
      </c>
      <c r="C207" s="42">
        <v>136762</v>
      </c>
      <c r="D207" s="42">
        <v>98083</v>
      </c>
      <c r="E207" s="42">
        <v>87609</v>
      </c>
      <c r="F207" s="42">
        <v>67658</v>
      </c>
      <c r="G207" s="42">
        <v>-33648</v>
      </c>
      <c r="H207" s="42">
        <v>49171</v>
      </c>
      <c r="I207" s="42">
        <v>575645</v>
      </c>
      <c r="J207" s="2"/>
      <c r="K207" s="2"/>
      <c r="L207" s="42">
        <v>1998.80115</v>
      </c>
      <c r="N207" s="43" t="s">
        <v>113</v>
      </c>
    </row>
    <row r="208" spans="1:14" ht="12.75" customHeight="1" x14ac:dyDescent="0.3">
      <c r="A208" s="37">
        <v>2007</v>
      </c>
      <c r="B208" s="15"/>
      <c r="C208" s="16"/>
      <c r="D208" s="16"/>
      <c r="E208" s="16"/>
      <c r="F208" s="16"/>
      <c r="G208" s="16"/>
      <c r="H208" s="16"/>
      <c r="I208" s="16"/>
      <c r="M208" s="3"/>
      <c r="N208" s="37">
        <v>2007</v>
      </c>
    </row>
    <row r="209" spans="1:14" ht="12.75" customHeight="1" x14ac:dyDescent="0.25">
      <c r="A209" s="33" t="s">
        <v>102</v>
      </c>
      <c r="B209" s="15"/>
      <c r="C209" s="16">
        <v>122845</v>
      </c>
      <c r="D209" s="16">
        <v>100893</v>
      </c>
      <c r="E209" s="16">
        <v>154506</v>
      </c>
      <c r="F209" s="16">
        <v>61673</v>
      </c>
      <c r="G209" s="16">
        <v>42910</v>
      </c>
      <c r="H209" s="16">
        <v>49705</v>
      </c>
      <c r="I209" s="16">
        <v>532735</v>
      </c>
      <c r="J209" s="15"/>
      <c r="K209" s="15"/>
      <c r="L209" s="14">
        <v>2020.5082500000001</v>
      </c>
      <c r="N209" s="23" t="s">
        <v>115</v>
      </c>
    </row>
    <row r="210" spans="1:14" ht="12.75" customHeight="1" x14ac:dyDescent="0.25">
      <c r="A210" s="33" t="s">
        <v>103</v>
      </c>
      <c r="B210" s="15"/>
      <c r="C210" s="16">
        <v>110829</v>
      </c>
      <c r="D210" s="16">
        <v>91762</v>
      </c>
      <c r="E210" s="16">
        <v>92329</v>
      </c>
      <c r="F210" s="16">
        <v>57447</v>
      </c>
      <c r="G210" s="16">
        <v>-11867</v>
      </c>
      <c r="H210" s="16">
        <v>46375</v>
      </c>
      <c r="I210" s="16">
        <v>544602</v>
      </c>
      <c r="J210" s="15"/>
      <c r="K210" s="15"/>
      <c r="L210" s="14">
        <v>1885.14375</v>
      </c>
      <c r="N210" s="23" t="s">
        <v>116</v>
      </c>
    </row>
    <row r="211" spans="1:14" ht="12.75" customHeight="1" x14ac:dyDescent="0.25">
      <c r="A211" s="33" t="s">
        <v>104</v>
      </c>
      <c r="B211" s="15"/>
      <c r="C211" s="16">
        <v>113390</v>
      </c>
      <c r="D211" s="16">
        <v>86152</v>
      </c>
      <c r="E211" s="16">
        <v>221189</v>
      </c>
      <c r="F211" s="16">
        <v>82992</v>
      </c>
      <c r="G211" s="16">
        <v>152091</v>
      </c>
      <c r="H211" s="16">
        <v>51531</v>
      </c>
      <c r="I211" s="16">
        <v>392511</v>
      </c>
      <c r="J211" s="15"/>
      <c r="K211" s="15"/>
      <c r="L211" s="14">
        <v>2094.73515</v>
      </c>
      <c r="N211" s="23" t="s">
        <v>117</v>
      </c>
    </row>
    <row r="212" spans="1:14" ht="12.75" customHeight="1" x14ac:dyDescent="0.25">
      <c r="A212" s="33" t="s">
        <v>105</v>
      </c>
      <c r="B212" s="15"/>
      <c r="C212" s="16">
        <v>118050</v>
      </c>
      <c r="D212" s="16">
        <v>81297</v>
      </c>
      <c r="E212" s="16">
        <v>129946</v>
      </c>
      <c r="F212" s="16">
        <v>66031</v>
      </c>
      <c r="G212" s="16">
        <v>20360</v>
      </c>
      <c r="H212" s="16">
        <v>44352</v>
      </c>
      <c r="I212" s="16">
        <v>372151</v>
      </c>
      <c r="J212" s="15"/>
      <c r="K212" s="15"/>
      <c r="L212" s="14">
        <v>1802.9088000000002</v>
      </c>
      <c r="N212" s="23" t="s">
        <v>118</v>
      </c>
    </row>
    <row r="213" spans="1:14" ht="12.75" customHeight="1" x14ac:dyDescent="0.25">
      <c r="A213" s="33" t="s">
        <v>106</v>
      </c>
      <c r="B213" s="15"/>
      <c r="C213" s="16">
        <v>114899</v>
      </c>
      <c r="D213" s="16">
        <v>121422</v>
      </c>
      <c r="E213" s="16">
        <v>94960</v>
      </c>
      <c r="F213" s="16">
        <v>78902</v>
      </c>
      <c r="G213" s="16">
        <v>-61082</v>
      </c>
      <c r="H213" s="16">
        <v>23462</v>
      </c>
      <c r="I213" s="16">
        <v>433233</v>
      </c>
      <c r="J213" s="15"/>
      <c r="K213" s="15"/>
      <c r="L213" s="14">
        <v>953.73029999999994</v>
      </c>
      <c r="N213" s="23" t="s">
        <v>119</v>
      </c>
    </row>
    <row r="214" spans="1:14" ht="12.75" customHeight="1" x14ac:dyDescent="0.25">
      <c r="A214" s="33" t="s">
        <v>107</v>
      </c>
      <c r="B214" s="15"/>
      <c r="C214" s="16">
        <v>147671</v>
      </c>
      <c r="D214" s="16">
        <v>134656</v>
      </c>
      <c r="E214" s="16">
        <v>91400</v>
      </c>
      <c r="F214" s="16">
        <v>84867</v>
      </c>
      <c r="G214" s="16">
        <v>-48936</v>
      </c>
      <c r="H214" s="16">
        <v>52476</v>
      </c>
      <c r="I214" s="16">
        <v>482169</v>
      </c>
      <c r="J214" s="15"/>
      <c r="K214" s="15"/>
      <c r="L214" s="14">
        <v>2133.1493999999998</v>
      </c>
      <c r="N214" s="23" t="s">
        <v>120</v>
      </c>
    </row>
    <row r="215" spans="1:14" ht="12.75" customHeight="1" x14ac:dyDescent="0.25">
      <c r="A215" s="33" t="s">
        <v>108</v>
      </c>
      <c r="B215" s="15"/>
      <c r="C215" s="16">
        <v>97216</v>
      </c>
      <c r="D215" s="16">
        <v>153175</v>
      </c>
      <c r="E215" s="16">
        <v>113767</v>
      </c>
      <c r="F215" s="16">
        <v>74702</v>
      </c>
      <c r="G215" s="16">
        <v>-51025</v>
      </c>
      <c r="H215" s="16">
        <v>22958</v>
      </c>
      <c r="I215" s="16">
        <v>533194</v>
      </c>
      <c r="J215" s="15"/>
      <c r="K215" s="15"/>
      <c r="L215" s="14">
        <v>933.2426999999999</v>
      </c>
      <c r="N215" s="23" t="s">
        <v>121</v>
      </c>
    </row>
    <row r="216" spans="1:14" ht="12.75" customHeight="1" x14ac:dyDescent="0.25">
      <c r="A216" s="33" t="s">
        <v>109</v>
      </c>
      <c r="B216" s="15"/>
      <c r="C216" s="16">
        <v>97351</v>
      </c>
      <c r="D216" s="16">
        <v>250486</v>
      </c>
      <c r="E216" s="16">
        <v>137416</v>
      </c>
      <c r="F216" s="16">
        <v>71628</v>
      </c>
      <c r="G216" s="16">
        <v>-115723</v>
      </c>
      <c r="H216" s="16">
        <v>21616</v>
      </c>
      <c r="I216" s="16">
        <v>648917</v>
      </c>
      <c r="J216" s="15"/>
      <c r="K216" s="15"/>
      <c r="L216" s="14">
        <v>878.69040000000007</v>
      </c>
      <c r="N216" s="23" t="s">
        <v>122</v>
      </c>
    </row>
    <row r="217" spans="1:14" ht="12.75" customHeight="1" x14ac:dyDescent="0.25">
      <c r="A217" s="33" t="s">
        <v>110</v>
      </c>
      <c r="B217" s="15"/>
      <c r="C217" s="16">
        <v>124693</v>
      </c>
      <c r="D217" s="16">
        <v>75504</v>
      </c>
      <c r="E217" s="16">
        <v>85782</v>
      </c>
      <c r="F217" s="16">
        <v>79439</v>
      </c>
      <c r="G217" s="16">
        <v>-16640</v>
      </c>
      <c r="H217" s="16">
        <v>20635</v>
      </c>
      <c r="I217" s="16">
        <v>665557</v>
      </c>
      <c r="J217" s="15"/>
      <c r="K217" s="15"/>
      <c r="L217" s="14">
        <v>838.81275000000005</v>
      </c>
      <c r="N217" s="23" t="s">
        <v>123</v>
      </c>
    </row>
    <row r="218" spans="1:14" ht="12.75" customHeight="1" x14ac:dyDescent="0.25">
      <c r="A218" s="33" t="s">
        <v>111</v>
      </c>
      <c r="B218" s="15"/>
      <c r="C218" s="16">
        <v>123788</v>
      </c>
      <c r="D218" s="16">
        <v>124308</v>
      </c>
      <c r="E218" s="16">
        <v>125367</v>
      </c>
      <c r="F218" s="16">
        <v>78461</v>
      </c>
      <c r="G218" s="16">
        <v>3353</v>
      </c>
      <c r="H218" s="16">
        <v>50821</v>
      </c>
      <c r="I218" s="16">
        <v>662204</v>
      </c>
      <c r="J218" s="15"/>
      <c r="K218" s="15"/>
      <c r="L218" s="14">
        <v>2065.87365</v>
      </c>
      <c r="N218" s="23" t="s">
        <v>124</v>
      </c>
    </row>
    <row r="219" spans="1:14" ht="12.75" customHeight="1" x14ac:dyDescent="0.25">
      <c r="A219" s="33" t="s">
        <v>112</v>
      </c>
      <c r="B219" s="15"/>
      <c r="C219" s="16">
        <v>108448</v>
      </c>
      <c r="D219" s="16">
        <v>167746</v>
      </c>
      <c r="E219" s="16">
        <v>143244</v>
      </c>
      <c r="F219" s="16">
        <v>65248</v>
      </c>
      <c r="G219" s="16">
        <v>-30844</v>
      </c>
      <c r="H219" s="16">
        <v>41961</v>
      </c>
      <c r="I219" s="16">
        <v>693048</v>
      </c>
      <c r="J219" s="15"/>
      <c r="K219" s="15"/>
      <c r="L219" s="14">
        <v>1705.7146499999999</v>
      </c>
      <c r="N219" s="23" t="s">
        <v>125</v>
      </c>
    </row>
    <row r="220" spans="1:14" ht="12.75" customHeight="1" thickBot="1" x14ac:dyDescent="0.3">
      <c r="A220" s="41" t="s">
        <v>113</v>
      </c>
      <c r="C220" s="42">
        <v>135761</v>
      </c>
      <c r="D220" s="42">
        <v>103453</v>
      </c>
      <c r="E220" s="42">
        <v>294728</v>
      </c>
      <c r="F220" s="42">
        <v>65600</v>
      </c>
      <c r="G220" s="42">
        <v>174759</v>
      </c>
      <c r="H220" s="42">
        <v>52270</v>
      </c>
      <c r="I220" s="42">
        <v>518289</v>
      </c>
      <c r="J220" s="2"/>
      <c r="K220" s="2"/>
      <c r="L220" s="42">
        <v>2124.7755000000002</v>
      </c>
      <c r="N220" s="43" t="s">
        <v>113</v>
      </c>
    </row>
    <row r="221" spans="1:14" ht="12.75" customHeight="1" x14ac:dyDescent="0.3">
      <c r="A221" s="37">
        <v>2008</v>
      </c>
      <c r="B221" s="15"/>
      <c r="C221" s="16"/>
      <c r="D221" s="16"/>
      <c r="E221" s="16"/>
      <c r="F221" s="16"/>
      <c r="G221" s="16"/>
      <c r="H221" s="16"/>
      <c r="I221" s="16"/>
      <c r="M221" s="3"/>
      <c r="N221" s="37">
        <v>2008</v>
      </c>
    </row>
    <row r="222" spans="1:14" ht="12.75" customHeight="1" x14ac:dyDescent="0.25">
      <c r="A222" s="33" t="s">
        <v>102</v>
      </c>
      <c r="B222" s="15"/>
      <c r="C222" s="16">
        <v>163674</v>
      </c>
      <c r="D222" s="16">
        <v>348974</v>
      </c>
      <c r="E222" s="16">
        <v>198286</v>
      </c>
      <c r="F222" s="16">
        <v>69328</v>
      </c>
      <c r="G222" s="16">
        <v>-176617</v>
      </c>
      <c r="H222" s="16">
        <v>31516</v>
      </c>
      <c r="I222" s="16">
        <v>694906</v>
      </c>
      <c r="J222" s="15"/>
      <c r="K222" s="15"/>
      <c r="L222" s="14">
        <v>1281.1253999999999</v>
      </c>
      <c r="N222" s="23" t="s">
        <v>115</v>
      </c>
    </row>
    <row r="223" spans="1:14" ht="12.75" customHeight="1" x14ac:dyDescent="0.25">
      <c r="A223" s="33" t="s">
        <v>103</v>
      </c>
      <c r="B223" s="15"/>
      <c r="C223" s="16">
        <v>88499</v>
      </c>
      <c r="D223" s="16">
        <v>339115</v>
      </c>
      <c r="E223" s="16">
        <v>338264</v>
      </c>
      <c r="F223" s="16">
        <v>63353</v>
      </c>
      <c r="G223" s="16">
        <v>65629</v>
      </c>
      <c r="H223" s="16">
        <v>24872</v>
      </c>
      <c r="I223" s="16">
        <v>629277</v>
      </c>
      <c r="J223" s="15"/>
      <c r="K223" s="15"/>
      <c r="L223" s="14">
        <v>1011.0468</v>
      </c>
      <c r="N223" s="23" t="s">
        <v>116</v>
      </c>
    </row>
    <row r="224" spans="1:14" ht="12.75" customHeight="1" x14ac:dyDescent="0.25">
      <c r="A224" s="33" t="s">
        <v>104</v>
      </c>
      <c r="B224" s="15"/>
      <c r="C224" s="16">
        <v>91064</v>
      </c>
      <c r="D224" s="16">
        <v>167015</v>
      </c>
      <c r="E224" s="16">
        <v>288100</v>
      </c>
      <c r="F224" s="16">
        <v>67468</v>
      </c>
      <c r="G224" s="16">
        <v>127981</v>
      </c>
      <c r="H224" s="16">
        <v>26448</v>
      </c>
      <c r="I224" s="16">
        <v>501296</v>
      </c>
      <c r="J224" s="15"/>
      <c r="K224" s="15"/>
      <c r="L224" s="14">
        <v>1075.1112000000001</v>
      </c>
      <c r="N224" s="23" t="s">
        <v>117</v>
      </c>
    </row>
    <row r="225" spans="1:15" ht="12.75" customHeight="1" x14ac:dyDescent="0.25">
      <c r="A225" s="33" t="s">
        <v>105</v>
      </c>
      <c r="B225" s="15"/>
      <c r="C225" s="16">
        <v>75412</v>
      </c>
      <c r="D225" s="16">
        <v>211464</v>
      </c>
      <c r="E225" s="16">
        <v>71030</v>
      </c>
      <c r="F225" s="16">
        <v>71838</v>
      </c>
      <c r="G225" s="16">
        <v>-105679</v>
      </c>
      <c r="H225" s="16">
        <v>40247</v>
      </c>
      <c r="I225" s="16">
        <v>606975</v>
      </c>
      <c r="J225" s="15"/>
      <c r="K225" s="15"/>
      <c r="L225" s="14">
        <v>1636.0405499999999</v>
      </c>
      <c r="N225" s="23" t="s">
        <v>118</v>
      </c>
    </row>
    <row r="226" spans="1:15" ht="12.75" customHeight="1" x14ac:dyDescent="0.25">
      <c r="A226" s="33" t="s">
        <v>106</v>
      </c>
      <c r="B226" s="15"/>
      <c r="C226" s="16">
        <v>115384</v>
      </c>
      <c r="D226" s="16">
        <v>117994</v>
      </c>
      <c r="E226" s="16">
        <v>139952</v>
      </c>
      <c r="F226" s="16">
        <v>62010</v>
      </c>
      <c r="G226" s="16">
        <v>-3810</v>
      </c>
      <c r="H226" s="16">
        <v>24360</v>
      </c>
      <c r="I226" s="16">
        <v>610785</v>
      </c>
      <c r="J226" s="15"/>
      <c r="K226" s="15"/>
      <c r="L226" s="14">
        <v>990.23400000000004</v>
      </c>
      <c r="N226" s="23" t="s">
        <v>119</v>
      </c>
    </row>
    <row r="227" spans="1:15" ht="12.75" customHeight="1" x14ac:dyDescent="0.25">
      <c r="A227" s="33" t="s">
        <v>107</v>
      </c>
      <c r="B227" s="15"/>
      <c r="C227" s="16">
        <v>91582</v>
      </c>
      <c r="D227" s="16">
        <v>78570</v>
      </c>
      <c r="E227" s="16">
        <v>100030</v>
      </c>
      <c r="F227" s="16">
        <v>50647</v>
      </c>
      <c r="G227" s="16">
        <v>-6181</v>
      </c>
      <c r="H227" s="16">
        <v>17848</v>
      </c>
      <c r="I227" s="16">
        <v>616966</v>
      </c>
      <c r="J227" s="15"/>
      <c r="K227" s="15"/>
      <c r="L227" s="14">
        <v>725.52119999999991</v>
      </c>
      <c r="N227" s="23" t="s">
        <v>120</v>
      </c>
    </row>
    <row r="228" spans="1:15" ht="12.75" customHeight="1" x14ac:dyDescent="0.25">
      <c r="A228" s="33" t="s">
        <v>108</v>
      </c>
      <c r="B228" s="15"/>
      <c r="C228" s="16">
        <v>131130</v>
      </c>
      <c r="D228" s="16">
        <v>192921</v>
      </c>
      <c r="E228" s="16">
        <v>321309</v>
      </c>
      <c r="F228" s="16">
        <v>82154</v>
      </c>
      <c r="G228" s="16">
        <v>89863</v>
      </c>
      <c r="H228" s="16">
        <v>14053</v>
      </c>
      <c r="I228" s="16">
        <v>527103</v>
      </c>
      <c r="J228" s="15"/>
      <c r="K228" s="15"/>
      <c r="L228" s="14">
        <v>571.25444999999991</v>
      </c>
      <c r="N228" s="23" t="s">
        <v>121</v>
      </c>
    </row>
    <row r="229" spans="1:15" ht="12.75" customHeight="1" x14ac:dyDescent="0.25">
      <c r="A229" s="33" t="s">
        <v>109</v>
      </c>
      <c r="B229" s="15"/>
      <c r="C229" s="16">
        <v>123742</v>
      </c>
      <c r="D229" s="16">
        <v>51278</v>
      </c>
      <c r="E229" s="16">
        <v>125682</v>
      </c>
      <c r="F229" s="16">
        <v>45636</v>
      </c>
      <c r="G229" s="16">
        <v>15545</v>
      </c>
      <c r="H229" s="16">
        <v>16260</v>
      </c>
      <c r="I229" s="16">
        <v>511558</v>
      </c>
      <c r="J229" s="15"/>
      <c r="K229" s="15"/>
      <c r="L229" s="14">
        <v>660.96900000000005</v>
      </c>
      <c r="N229" s="23" t="s">
        <v>122</v>
      </c>
    </row>
    <row r="230" spans="1:15" ht="12.75" customHeight="1" x14ac:dyDescent="0.25">
      <c r="A230" s="33" t="s">
        <v>110</v>
      </c>
      <c r="B230" s="15"/>
      <c r="C230" s="16">
        <v>123155</v>
      </c>
      <c r="D230" s="16">
        <v>33745</v>
      </c>
      <c r="E230" s="16">
        <v>243719</v>
      </c>
      <c r="F230" s="16">
        <v>42485</v>
      </c>
      <c r="G230" s="16">
        <v>156229</v>
      </c>
      <c r="H230" s="16">
        <v>25213</v>
      </c>
      <c r="I230" s="16">
        <v>355329</v>
      </c>
      <c r="J230" s="15"/>
      <c r="K230" s="15"/>
      <c r="L230" s="14">
        <v>1024.9084499999999</v>
      </c>
      <c r="N230" s="23" t="s">
        <v>123</v>
      </c>
    </row>
    <row r="231" spans="1:15" ht="12.75" customHeight="1" x14ac:dyDescent="0.25">
      <c r="A231" s="33" t="s">
        <v>111</v>
      </c>
      <c r="B231" s="15"/>
      <c r="C231" s="16">
        <v>136042</v>
      </c>
      <c r="D231" s="16">
        <v>192877</v>
      </c>
      <c r="E231" s="16">
        <v>161596</v>
      </c>
      <c r="F231" s="16">
        <v>43435</v>
      </c>
      <c r="G231" s="16">
        <v>-81827</v>
      </c>
      <c r="H231" s="16">
        <v>38187</v>
      </c>
      <c r="I231" s="16">
        <v>437156</v>
      </c>
      <c r="J231" s="15"/>
      <c r="K231" s="15"/>
      <c r="L231" s="14">
        <v>1552.3015500000001</v>
      </c>
      <c r="N231" s="23" t="s">
        <v>124</v>
      </c>
    </row>
    <row r="232" spans="1:15" ht="12.75" customHeight="1" x14ac:dyDescent="0.25">
      <c r="A232" s="33" t="s">
        <v>112</v>
      </c>
      <c r="B232" s="15"/>
      <c r="C232" s="16">
        <v>114165</v>
      </c>
      <c r="D232" s="16">
        <v>169786</v>
      </c>
      <c r="E232" s="16">
        <v>128457</v>
      </c>
      <c r="F232" s="16">
        <v>40107</v>
      </c>
      <c r="G232" s="16">
        <v>-62130</v>
      </c>
      <c r="H232" s="16">
        <v>54047</v>
      </c>
      <c r="I232" s="16">
        <v>499286</v>
      </c>
      <c r="J232" s="15"/>
      <c r="K232" s="15"/>
      <c r="L232" s="14">
        <v>2197.01055</v>
      </c>
      <c r="N232" s="23" t="s">
        <v>125</v>
      </c>
    </row>
    <row r="233" spans="1:15" ht="12.75" customHeight="1" thickBot="1" x14ac:dyDescent="0.3">
      <c r="A233" s="41" t="s">
        <v>113</v>
      </c>
      <c r="C233" s="42">
        <v>124885</v>
      </c>
      <c r="D233" s="42">
        <v>80048</v>
      </c>
      <c r="E233" s="42">
        <v>127472</v>
      </c>
      <c r="F233" s="42">
        <v>29770</v>
      </c>
      <c r="G233" s="42">
        <v>18948</v>
      </c>
      <c r="H233" s="42">
        <v>65538</v>
      </c>
      <c r="I233" s="42">
        <v>480338</v>
      </c>
      <c r="J233" s="2"/>
      <c r="K233" s="2"/>
      <c r="L233" s="42">
        <v>2664.1196999999997</v>
      </c>
      <c r="N233" s="43" t="s">
        <v>113</v>
      </c>
    </row>
    <row r="234" spans="1:15" ht="12.75" customHeight="1" x14ac:dyDescent="0.3">
      <c r="A234" s="37">
        <v>2009</v>
      </c>
      <c r="B234" s="15"/>
      <c r="C234" s="16"/>
      <c r="D234" s="16"/>
      <c r="E234" s="16"/>
      <c r="F234" s="16"/>
      <c r="G234" s="16"/>
      <c r="H234" s="16"/>
      <c r="I234" s="16"/>
      <c r="M234" s="3"/>
      <c r="N234" s="37">
        <v>2009</v>
      </c>
    </row>
    <row r="235" spans="1:15" ht="12.75" customHeight="1" x14ac:dyDescent="0.25">
      <c r="A235" s="33" t="s">
        <v>102</v>
      </c>
      <c r="B235" s="16"/>
      <c r="C235" s="16">
        <v>130189</v>
      </c>
      <c r="D235" s="16">
        <v>110428</v>
      </c>
      <c r="E235" s="16">
        <v>111754</v>
      </c>
      <c r="F235" s="16">
        <v>44179</v>
      </c>
      <c r="G235" s="16">
        <v>-31645</v>
      </c>
      <c r="H235" s="16">
        <v>56465</v>
      </c>
      <c r="I235" s="16">
        <v>511983</v>
      </c>
      <c r="J235" s="15"/>
      <c r="K235" s="15"/>
      <c r="L235" s="14">
        <v>2295.3022500000002</v>
      </c>
      <c r="N235" s="23" t="s">
        <v>115</v>
      </c>
      <c r="O235" s="10"/>
    </row>
    <row r="236" spans="1:15" ht="12.75" customHeight="1" x14ac:dyDescent="0.25">
      <c r="A236" s="33" t="s">
        <v>103</v>
      </c>
      <c r="B236" s="15"/>
      <c r="C236" s="16">
        <v>117771</v>
      </c>
      <c r="D236" s="16">
        <v>64875</v>
      </c>
      <c r="E236" s="16">
        <v>183757</v>
      </c>
      <c r="F236" s="16">
        <v>18211</v>
      </c>
      <c r="G236" s="16">
        <v>56057</v>
      </c>
      <c r="H236" s="16">
        <v>36997</v>
      </c>
      <c r="I236" s="16">
        <v>455926</v>
      </c>
      <c r="J236" s="15"/>
      <c r="K236" s="15"/>
      <c r="L236" s="14">
        <v>1503.92805</v>
      </c>
      <c r="N236" s="23" t="s">
        <v>116</v>
      </c>
      <c r="O236" s="10"/>
    </row>
    <row r="237" spans="1:15" ht="12.75" customHeight="1" x14ac:dyDescent="0.25">
      <c r="A237" s="33" t="s">
        <v>104</v>
      </c>
      <c r="B237" s="15"/>
      <c r="C237" s="16">
        <v>128548</v>
      </c>
      <c r="D237" s="16">
        <v>137206</v>
      </c>
      <c r="E237" s="16">
        <v>142897</v>
      </c>
      <c r="F237" s="16">
        <v>41126</v>
      </c>
      <c r="G237" s="16">
        <v>-319</v>
      </c>
      <c r="H237" s="16">
        <v>82034</v>
      </c>
      <c r="I237" s="16">
        <v>456245</v>
      </c>
      <c r="J237" s="15"/>
      <c r="K237" s="15"/>
      <c r="L237" s="14">
        <v>3334.6821</v>
      </c>
      <c r="N237" s="23" t="s">
        <v>117</v>
      </c>
      <c r="O237" s="10"/>
    </row>
    <row r="238" spans="1:15" ht="12.75" customHeight="1" x14ac:dyDescent="0.25">
      <c r="A238" s="33" t="s">
        <v>105</v>
      </c>
      <c r="B238" s="15"/>
      <c r="C238" s="16">
        <v>102801</v>
      </c>
      <c r="D238" s="16">
        <v>151707</v>
      </c>
      <c r="E238" s="16">
        <v>79486</v>
      </c>
      <c r="F238" s="16">
        <v>9713</v>
      </c>
      <c r="G238" s="16">
        <v>-144388</v>
      </c>
      <c r="H238" s="16">
        <v>19531</v>
      </c>
      <c r="I238" s="16">
        <v>600633</v>
      </c>
      <c r="J238" s="15"/>
      <c r="K238" s="15"/>
      <c r="L238" s="14">
        <v>793.93515000000002</v>
      </c>
      <c r="N238" s="23" t="s">
        <v>118</v>
      </c>
      <c r="O238" s="10"/>
    </row>
    <row r="239" spans="1:15" ht="12.75" customHeight="1" x14ac:dyDescent="0.25">
      <c r="A239" s="33" t="s">
        <v>106</v>
      </c>
      <c r="B239" s="15"/>
      <c r="C239" s="16">
        <v>117337</v>
      </c>
      <c r="D239" s="16">
        <v>42566</v>
      </c>
      <c r="E239" s="16">
        <v>164667</v>
      </c>
      <c r="F239" s="16">
        <v>14217</v>
      </c>
      <c r="G239" s="16">
        <v>26597</v>
      </c>
      <c r="H239" s="16">
        <v>15432</v>
      </c>
      <c r="I239" s="16">
        <v>574036</v>
      </c>
      <c r="J239" s="15"/>
      <c r="K239" s="15"/>
      <c r="L239" s="14">
        <v>627.31079999999997</v>
      </c>
      <c r="N239" s="23" t="s">
        <v>119</v>
      </c>
      <c r="O239" s="10"/>
    </row>
    <row r="240" spans="1:15" ht="12.75" customHeight="1" x14ac:dyDescent="0.25">
      <c r="A240" s="33" t="s">
        <v>107</v>
      </c>
      <c r="B240" s="15"/>
      <c r="C240" s="16">
        <v>106924</v>
      </c>
      <c r="D240" s="16">
        <v>60262</v>
      </c>
      <c r="E240" s="16">
        <v>144722</v>
      </c>
      <c r="F240" s="16">
        <v>24231</v>
      </c>
      <c r="G240" s="16">
        <v>24406</v>
      </c>
      <c r="H240" s="16">
        <v>16272</v>
      </c>
      <c r="I240" s="16">
        <v>549630</v>
      </c>
      <c r="J240" s="15"/>
      <c r="K240" s="15"/>
      <c r="L240" s="14">
        <v>661.45679999999993</v>
      </c>
      <c r="N240" s="23" t="s">
        <v>120</v>
      </c>
      <c r="O240" s="10"/>
    </row>
    <row r="241" spans="1:15" ht="12.75" customHeight="1" x14ac:dyDescent="0.25">
      <c r="A241" s="33" t="s">
        <v>108</v>
      </c>
      <c r="B241" s="15"/>
      <c r="C241" s="16">
        <v>116955</v>
      </c>
      <c r="D241" s="16">
        <v>48910</v>
      </c>
      <c r="E241" s="16">
        <v>195339</v>
      </c>
      <c r="F241" s="16">
        <v>34666</v>
      </c>
      <c r="G241" s="16">
        <v>-46902</v>
      </c>
      <c r="H241" s="16">
        <v>20690</v>
      </c>
      <c r="I241" s="16">
        <v>596532</v>
      </c>
      <c r="J241" s="15"/>
      <c r="K241" s="15"/>
      <c r="L241" s="14">
        <v>841.04849999999999</v>
      </c>
      <c r="N241" s="23" t="s">
        <v>121</v>
      </c>
      <c r="O241" s="10"/>
    </row>
    <row r="242" spans="1:15" ht="12.75" customHeight="1" x14ac:dyDescent="0.25">
      <c r="A242" s="33" t="s">
        <v>109</v>
      </c>
      <c r="B242" s="15"/>
      <c r="C242" s="16">
        <v>99937</v>
      </c>
      <c r="D242" s="16">
        <v>123348</v>
      </c>
      <c r="E242" s="16">
        <v>270117</v>
      </c>
      <c r="F242" s="16">
        <v>22693</v>
      </c>
      <c r="G242" s="16">
        <v>83221</v>
      </c>
      <c r="H242" s="16">
        <v>7102</v>
      </c>
      <c r="I242" s="16">
        <v>513311</v>
      </c>
      <c r="J242" s="15"/>
      <c r="K242" s="15"/>
      <c r="L242" s="14">
        <v>288.69630000000001</v>
      </c>
      <c r="N242" s="23" t="s">
        <v>122</v>
      </c>
      <c r="O242" s="10"/>
    </row>
    <row r="243" spans="1:15" ht="12.75" customHeight="1" x14ac:dyDescent="0.25">
      <c r="A243" s="33" t="s">
        <v>110</v>
      </c>
      <c r="B243" s="15"/>
      <c r="C243" s="16">
        <v>61270</v>
      </c>
      <c r="D243" s="16">
        <v>149446</v>
      </c>
      <c r="E243" s="16">
        <v>207620</v>
      </c>
      <c r="F243" s="16">
        <v>23260</v>
      </c>
      <c r="G243" s="16">
        <v>16108</v>
      </c>
      <c r="H243" s="16">
        <v>15860</v>
      </c>
      <c r="I243" s="16">
        <v>497203</v>
      </c>
      <c r="J243" s="15"/>
      <c r="K243" s="15"/>
      <c r="L243" s="14">
        <v>644.70899999999995</v>
      </c>
      <c r="N243" s="23" t="s">
        <v>123</v>
      </c>
      <c r="O243" s="10"/>
    </row>
    <row r="244" spans="1:15" ht="12.75" customHeight="1" x14ac:dyDescent="0.25">
      <c r="A244" s="33" t="s">
        <v>111</v>
      </c>
      <c r="B244" s="15"/>
      <c r="C244" s="16">
        <v>56668</v>
      </c>
      <c r="D244" s="16">
        <v>79039</v>
      </c>
      <c r="E244" s="16">
        <v>205360</v>
      </c>
      <c r="F244" s="16">
        <v>16231</v>
      </c>
      <c r="G244" s="16">
        <v>130415</v>
      </c>
      <c r="H244" s="16">
        <v>38177</v>
      </c>
      <c r="I244" s="16">
        <v>366788</v>
      </c>
      <c r="J244" s="15"/>
      <c r="K244" s="15"/>
      <c r="L244" s="14">
        <v>1551.8950500000001</v>
      </c>
      <c r="N244" s="23" t="s">
        <v>124</v>
      </c>
      <c r="O244" s="10"/>
    </row>
    <row r="245" spans="1:15" ht="12.75" customHeight="1" x14ac:dyDescent="0.25">
      <c r="A245" s="33" t="s">
        <v>112</v>
      </c>
      <c r="B245" s="15"/>
      <c r="C245" s="16">
        <v>114659</v>
      </c>
      <c r="D245" s="16">
        <v>108830</v>
      </c>
      <c r="E245" s="16">
        <v>82343</v>
      </c>
      <c r="F245" s="16">
        <v>11318</v>
      </c>
      <c r="G245" s="16">
        <v>-117820</v>
      </c>
      <c r="H245" s="16">
        <v>24196</v>
      </c>
      <c r="I245" s="16">
        <v>484608</v>
      </c>
      <c r="J245" s="15"/>
      <c r="K245" s="15"/>
      <c r="L245" s="14">
        <v>983.56740000000002</v>
      </c>
      <c r="N245" s="23" t="s">
        <v>125</v>
      </c>
      <c r="O245" s="10"/>
    </row>
    <row r="246" spans="1:15" ht="12.75" customHeight="1" thickBot="1" x14ac:dyDescent="0.3">
      <c r="A246" s="41" t="s">
        <v>113</v>
      </c>
      <c r="C246" s="42">
        <v>111896</v>
      </c>
      <c r="D246" s="42">
        <v>136116</v>
      </c>
      <c r="E246" s="42">
        <v>99542</v>
      </c>
      <c r="F246" s="42">
        <v>13000</v>
      </c>
      <c r="G246" s="42">
        <v>-105852</v>
      </c>
      <c r="H246" s="42">
        <v>33778</v>
      </c>
      <c r="I246" s="42">
        <v>590460</v>
      </c>
      <c r="J246" s="2"/>
      <c r="K246" s="2"/>
      <c r="L246" s="42">
        <v>1373.0756999999999</v>
      </c>
      <c r="N246" s="43" t="s">
        <v>113</v>
      </c>
    </row>
    <row r="247" spans="1:15" ht="12.75" customHeight="1" x14ac:dyDescent="0.3">
      <c r="A247" s="37">
        <v>2010</v>
      </c>
      <c r="B247" s="15"/>
      <c r="C247" s="16"/>
      <c r="D247" s="16"/>
      <c r="E247" s="16"/>
      <c r="F247" s="16"/>
      <c r="G247" s="16"/>
      <c r="H247" s="16"/>
      <c r="I247" s="16"/>
      <c r="M247" s="3"/>
      <c r="N247" s="37">
        <v>2010</v>
      </c>
    </row>
    <row r="248" spans="1:15" ht="12.75" customHeight="1" x14ac:dyDescent="0.25">
      <c r="A248" s="33" t="s">
        <v>102</v>
      </c>
      <c r="B248" s="15"/>
      <c r="C248" s="16">
        <v>119201</v>
      </c>
      <c r="D248" s="16">
        <v>157251</v>
      </c>
      <c r="E248" s="16">
        <v>144767</v>
      </c>
      <c r="F248" s="16">
        <v>16208</v>
      </c>
      <c r="G248" s="16">
        <v>-94909</v>
      </c>
      <c r="H248" s="16">
        <v>27693</v>
      </c>
      <c r="I248" s="16">
        <v>685369</v>
      </c>
      <c r="J248" s="15"/>
      <c r="K248" s="15"/>
      <c r="L248" s="14">
        <v>1125.72045</v>
      </c>
      <c r="N248" s="23" t="s">
        <v>115</v>
      </c>
      <c r="O248" s="10"/>
    </row>
    <row r="249" spans="1:15" ht="12.75" customHeight="1" x14ac:dyDescent="0.25">
      <c r="A249" s="33" t="s">
        <v>103</v>
      </c>
      <c r="B249" s="15"/>
      <c r="C249" s="16">
        <v>104851</v>
      </c>
      <c r="D249" s="16">
        <v>143868</v>
      </c>
      <c r="E249" s="16">
        <v>171495</v>
      </c>
      <c r="F249" s="16">
        <v>33684</v>
      </c>
      <c r="G249" s="16">
        <v>4185</v>
      </c>
      <c r="H249" s="16">
        <v>55767</v>
      </c>
      <c r="I249" s="16">
        <v>681184</v>
      </c>
      <c r="J249" s="15"/>
      <c r="K249" s="15"/>
      <c r="L249" s="14">
        <v>2266.9285499999996</v>
      </c>
      <c r="N249" s="23" t="s">
        <v>116</v>
      </c>
      <c r="O249" s="10"/>
    </row>
    <row r="250" spans="1:15" ht="12.75" customHeight="1" x14ac:dyDescent="0.25">
      <c r="A250" s="33" t="s">
        <v>104</v>
      </c>
      <c r="B250" s="15"/>
      <c r="C250" s="16">
        <v>115020</v>
      </c>
      <c r="D250" s="16">
        <v>208748</v>
      </c>
      <c r="E250" s="16">
        <v>287058</v>
      </c>
      <c r="F250" s="16">
        <v>18557</v>
      </c>
      <c r="G250" s="16">
        <v>845</v>
      </c>
      <c r="H250" s="16">
        <v>40196</v>
      </c>
      <c r="I250" s="16">
        <v>680339</v>
      </c>
      <c r="J250" s="15"/>
      <c r="K250" s="15"/>
      <c r="L250" s="14">
        <v>1633.9674</v>
      </c>
      <c r="N250" s="23" t="s">
        <v>117</v>
      </c>
      <c r="O250" s="10"/>
    </row>
    <row r="251" spans="1:15" ht="12.75" customHeight="1" x14ac:dyDescent="0.25">
      <c r="A251" s="33" t="s">
        <v>105</v>
      </c>
      <c r="B251" s="15"/>
      <c r="C251" s="16">
        <v>104830</v>
      </c>
      <c r="D251" s="16">
        <v>335151</v>
      </c>
      <c r="E251" s="16">
        <v>217332</v>
      </c>
      <c r="F251" s="16">
        <v>16238</v>
      </c>
      <c r="G251" s="16">
        <v>-190104</v>
      </c>
      <c r="H251" s="16">
        <v>24214</v>
      </c>
      <c r="I251" s="16">
        <v>870443</v>
      </c>
      <c r="J251" s="15"/>
      <c r="K251" s="15"/>
      <c r="L251" s="14">
        <v>984.29909999999995</v>
      </c>
      <c r="N251" s="23" t="s">
        <v>118</v>
      </c>
      <c r="O251" s="10"/>
    </row>
    <row r="252" spans="1:15" ht="12.75" customHeight="1" x14ac:dyDescent="0.25">
      <c r="A252" s="33" t="s">
        <v>106</v>
      </c>
      <c r="B252" s="15"/>
      <c r="C252" s="16">
        <v>103805</v>
      </c>
      <c r="D252" s="16">
        <v>210537</v>
      </c>
      <c r="E252" s="16">
        <v>277253</v>
      </c>
      <c r="F252" s="16">
        <v>20552</v>
      </c>
      <c r="G252" s="16">
        <v>-1894</v>
      </c>
      <c r="H252" s="16">
        <v>17311</v>
      </c>
      <c r="I252" s="16">
        <v>872337</v>
      </c>
      <c r="J252" s="15"/>
      <c r="K252" s="15"/>
      <c r="L252" s="14">
        <v>703.69214999999997</v>
      </c>
      <c r="N252" s="23" t="s">
        <v>119</v>
      </c>
      <c r="O252" s="10"/>
    </row>
    <row r="253" spans="1:15" ht="12.75" customHeight="1" x14ac:dyDescent="0.25">
      <c r="A253" s="33" t="s">
        <v>107</v>
      </c>
      <c r="B253" s="15"/>
      <c r="C253" s="16">
        <v>123430</v>
      </c>
      <c r="D253" s="16">
        <v>92691</v>
      </c>
      <c r="E253" s="16">
        <v>133508</v>
      </c>
      <c r="F253" s="16">
        <v>47227</v>
      </c>
      <c r="G253" s="16">
        <v>-15585</v>
      </c>
      <c r="H253" s="16">
        <v>16363</v>
      </c>
      <c r="I253" s="16">
        <v>887922</v>
      </c>
      <c r="J253" s="15"/>
      <c r="K253" s="15"/>
      <c r="L253" s="14">
        <v>665.15594999999996</v>
      </c>
      <c r="N253" s="23" t="s">
        <v>120</v>
      </c>
      <c r="O253" s="10"/>
    </row>
    <row r="254" spans="1:15" ht="12.75" customHeight="1" x14ac:dyDescent="0.25">
      <c r="A254" s="33" t="s">
        <v>129</v>
      </c>
      <c r="B254" s="15"/>
      <c r="C254" s="16">
        <v>126749</v>
      </c>
      <c r="D254" s="16">
        <v>265016</v>
      </c>
      <c r="E254" s="16">
        <v>302964</v>
      </c>
      <c r="F254" s="16">
        <v>63414</v>
      </c>
      <c r="G254" s="16">
        <v>-81605</v>
      </c>
      <c r="H254" s="16">
        <v>8840</v>
      </c>
      <c r="I254" s="16">
        <v>969527</v>
      </c>
      <c r="J254" s="15"/>
      <c r="K254" s="15"/>
      <c r="L254" s="14">
        <v>359.346</v>
      </c>
      <c r="N254" s="23" t="s">
        <v>121</v>
      </c>
    </row>
    <row r="255" spans="1:15" x14ac:dyDescent="0.25">
      <c r="A255" s="33" t="s">
        <v>122</v>
      </c>
      <c r="C255" s="16">
        <v>109791</v>
      </c>
      <c r="D255" s="16">
        <v>243355</v>
      </c>
      <c r="E255" s="16">
        <v>253492</v>
      </c>
      <c r="F255" s="16">
        <v>39092</v>
      </c>
      <c r="G255" s="16">
        <v>-6762</v>
      </c>
      <c r="H255" s="16">
        <v>18529</v>
      </c>
      <c r="I255" s="16">
        <v>976289</v>
      </c>
      <c r="J255" s="15"/>
      <c r="K255" s="15"/>
      <c r="L255" s="14">
        <v>753.20384999999999</v>
      </c>
      <c r="N255" s="23" t="s">
        <v>122</v>
      </c>
    </row>
    <row r="256" spans="1:15" x14ac:dyDescent="0.25">
      <c r="A256" s="33" t="s">
        <v>123</v>
      </c>
      <c r="C256" s="16">
        <v>78136</v>
      </c>
      <c r="D256" s="16">
        <v>157012</v>
      </c>
      <c r="E256" s="16">
        <v>153802</v>
      </c>
      <c r="F256" s="16">
        <v>64244</v>
      </c>
      <c r="G256" s="16">
        <v>7212</v>
      </c>
      <c r="H256" s="16">
        <v>25080</v>
      </c>
      <c r="I256" s="16">
        <v>969077</v>
      </c>
      <c r="J256" s="15"/>
      <c r="K256" s="15"/>
      <c r="L256" s="14">
        <v>1019.502</v>
      </c>
      <c r="N256" s="23" t="s">
        <v>123</v>
      </c>
    </row>
    <row r="257" spans="1:14" x14ac:dyDescent="0.25">
      <c r="A257" s="33" t="s">
        <v>131</v>
      </c>
      <c r="C257" s="3">
        <v>57284</v>
      </c>
      <c r="D257" s="3">
        <v>290695</v>
      </c>
      <c r="E257" s="3">
        <v>263194</v>
      </c>
      <c r="F257" s="3">
        <v>44121</v>
      </c>
      <c r="G257" s="3">
        <v>-15660</v>
      </c>
      <c r="H257" s="16">
        <v>27992</v>
      </c>
      <c r="I257" s="16">
        <v>984737</v>
      </c>
      <c r="J257" s="15"/>
      <c r="K257" s="15"/>
      <c r="L257" s="14">
        <v>1137.8748000000001</v>
      </c>
      <c r="N257" s="23" t="s">
        <v>124</v>
      </c>
    </row>
    <row r="258" spans="1:14" x14ac:dyDescent="0.25">
      <c r="A258" s="33" t="s">
        <v>125</v>
      </c>
      <c r="C258" s="3">
        <v>70623</v>
      </c>
      <c r="D258" s="3">
        <v>313155</v>
      </c>
      <c r="E258" s="3">
        <v>204615</v>
      </c>
      <c r="F258" s="3">
        <v>37250</v>
      </c>
      <c r="G258" s="3">
        <v>-118232</v>
      </c>
      <c r="H258" s="16">
        <v>38036</v>
      </c>
      <c r="I258" s="16">
        <v>1102969</v>
      </c>
      <c r="J258" s="15"/>
      <c r="K258" s="15"/>
      <c r="L258" s="14">
        <v>1546.1633999999999</v>
      </c>
      <c r="N258" s="23" t="s">
        <v>125</v>
      </c>
    </row>
    <row r="259" spans="1:14" ht="13" thickBot="1" x14ac:dyDescent="0.3">
      <c r="A259" s="41" t="s">
        <v>113</v>
      </c>
      <c r="C259" s="42">
        <v>77989</v>
      </c>
      <c r="D259" s="42">
        <v>117220</v>
      </c>
      <c r="E259" s="42">
        <v>393027</v>
      </c>
      <c r="F259" s="42">
        <v>29755</v>
      </c>
      <c r="G259" s="42">
        <v>232716</v>
      </c>
      <c r="H259" s="42">
        <v>39934</v>
      </c>
      <c r="I259" s="42">
        <v>870253</v>
      </c>
      <c r="J259" s="2"/>
      <c r="K259" s="2"/>
      <c r="L259" s="42">
        <v>1623.3170999999998</v>
      </c>
      <c r="N259" s="43" t="s">
        <v>113</v>
      </c>
    </row>
    <row r="260" spans="1:14" ht="13" x14ac:dyDescent="0.3">
      <c r="A260" s="37">
        <v>2011</v>
      </c>
      <c r="B260" s="15"/>
      <c r="C260" s="16"/>
      <c r="D260" s="16"/>
      <c r="E260" s="16"/>
      <c r="F260" s="16"/>
      <c r="G260" s="16"/>
      <c r="H260" s="16"/>
      <c r="I260" s="16"/>
      <c r="M260" s="3"/>
      <c r="N260" s="37">
        <v>2011</v>
      </c>
    </row>
    <row r="261" spans="1:14" x14ac:dyDescent="0.25">
      <c r="A261" s="33" t="s">
        <v>102</v>
      </c>
      <c r="C261" s="3">
        <v>121439</v>
      </c>
      <c r="D261" s="3">
        <v>187577</v>
      </c>
      <c r="E261" s="3">
        <v>185228</v>
      </c>
      <c r="F261" s="3">
        <v>51073</v>
      </c>
      <c r="G261" s="3">
        <v>-51327</v>
      </c>
      <c r="H261" s="16">
        <v>25224</v>
      </c>
      <c r="I261" s="16">
        <v>921580</v>
      </c>
      <c r="J261" s="15"/>
      <c r="K261" s="15"/>
      <c r="L261" s="14">
        <v>1025.3555999999999</v>
      </c>
      <c r="N261" s="23" t="s">
        <v>115</v>
      </c>
    </row>
    <row r="262" spans="1:14" x14ac:dyDescent="0.25">
      <c r="A262" s="33" t="s">
        <v>103</v>
      </c>
      <c r="C262" s="3">
        <v>102634</v>
      </c>
      <c r="D262" s="3">
        <v>87400</v>
      </c>
      <c r="E262" s="3">
        <v>355842</v>
      </c>
      <c r="F262" s="3">
        <v>38221</v>
      </c>
      <c r="G262" s="3">
        <v>217604</v>
      </c>
      <c r="H262" s="16">
        <v>15319</v>
      </c>
      <c r="I262" s="16">
        <v>703976</v>
      </c>
      <c r="J262" s="15"/>
      <c r="K262" s="15"/>
      <c r="L262" s="14">
        <v>622.71735000000001</v>
      </c>
      <c r="N262" s="23" t="s">
        <v>116</v>
      </c>
    </row>
    <row r="263" spans="1:14" x14ac:dyDescent="0.25">
      <c r="A263" s="33" t="s">
        <v>104</v>
      </c>
      <c r="C263" s="3">
        <v>68779</v>
      </c>
      <c r="D263" s="3">
        <v>102758</v>
      </c>
      <c r="E263" s="3">
        <v>322027</v>
      </c>
      <c r="F263" s="3">
        <v>26701</v>
      </c>
      <c r="G263" s="3">
        <v>181777</v>
      </c>
      <c r="H263" s="16">
        <v>13210</v>
      </c>
      <c r="I263" s="16">
        <v>522199</v>
      </c>
      <c r="J263" s="15"/>
      <c r="K263" s="15"/>
      <c r="L263" s="14">
        <v>536.98649999999998</v>
      </c>
      <c r="N263" s="23" t="s">
        <v>117</v>
      </c>
    </row>
    <row r="264" spans="1:14" x14ac:dyDescent="0.25">
      <c r="A264" s="33" t="s">
        <v>105</v>
      </c>
      <c r="C264" s="3">
        <v>87465</v>
      </c>
      <c r="D264" s="3">
        <v>191162</v>
      </c>
      <c r="E264" s="3">
        <v>247603</v>
      </c>
      <c r="F264" s="3">
        <v>32109</v>
      </c>
      <c r="G264" s="3">
        <v>25682</v>
      </c>
      <c r="H264" s="16">
        <v>15787</v>
      </c>
      <c r="I264" s="16">
        <v>496517</v>
      </c>
      <c r="J264" s="15"/>
      <c r="K264" s="15"/>
      <c r="L264" s="14">
        <v>641.74154999999996</v>
      </c>
      <c r="N264" s="23" t="s">
        <v>118</v>
      </c>
    </row>
    <row r="265" spans="1:14" x14ac:dyDescent="0.25">
      <c r="A265" s="33" t="s">
        <v>137</v>
      </c>
      <c r="C265" s="3">
        <v>118225</v>
      </c>
      <c r="D265" s="3">
        <v>194031</v>
      </c>
      <c r="E265" s="3">
        <v>344536</v>
      </c>
      <c r="F265" s="3">
        <v>37596</v>
      </c>
      <c r="G265" s="3">
        <v>77885</v>
      </c>
      <c r="H265" s="16">
        <v>10185</v>
      </c>
      <c r="I265" s="16">
        <v>418632</v>
      </c>
      <c r="J265" s="15"/>
      <c r="K265" s="15"/>
      <c r="L265" s="14">
        <v>414.02024999999998</v>
      </c>
      <c r="N265" s="23" t="s">
        <v>119</v>
      </c>
    </row>
    <row r="266" spans="1:14" x14ac:dyDescent="0.25">
      <c r="A266" s="33" t="s">
        <v>138</v>
      </c>
      <c r="C266" s="3">
        <v>110931</v>
      </c>
      <c r="D266" s="3">
        <v>256914</v>
      </c>
      <c r="E266" s="3">
        <v>174742</v>
      </c>
      <c r="F266" s="3">
        <v>48778</v>
      </c>
      <c r="G266" s="3">
        <v>-135131</v>
      </c>
      <c r="H266" s="16">
        <v>11713</v>
      </c>
      <c r="I266" s="16">
        <v>553763</v>
      </c>
      <c r="J266" s="15"/>
      <c r="K266" s="15"/>
      <c r="L266" s="14">
        <v>476.13345000000004</v>
      </c>
      <c r="N266" s="23" t="s">
        <v>120</v>
      </c>
    </row>
    <row r="267" spans="1:14" x14ac:dyDescent="0.25">
      <c r="A267" s="33" t="s">
        <v>129</v>
      </c>
      <c r="C267" s="3">
        <v>113508</v>
      </c>
      <c r="D267" s="3">
        <v>85448</v>
      </c>
      <c r="E267" s="3">
        <v>161020</v>
      </c>
      <c r="F267" s="3">
        <v>61529</v>
      </c>
      <c r="G267" s="3">
        <v>37958</v>
      </c>
      <c r="H267" s="16">
        <v>12852</v>
      </c>
      <c r="I267" s="16">
        <v>515805</v>
      </c>
      <c r="J267" s="15"/>
      <c r="K267" s="15"/>
      <c r="L267" s="14">
        <v>522.43380000000002</v>
      </c>
      <c r="N267" s="23" t="s">
        <v>121</v>
      </c>
    </row>
    <row r="268" spans="1:14" x14ac:dyDescent="0.25">
      <c r="A268" s="33" t="s">
        <v>122</v>
      </c>
      <c r="C268" s="3">
        <v>115365</v>
      </c>
      <c r="D268" s="3">
        <v>221946</v>
      </c>
      <c r="E268" s="3">
        <v>368811</v>
      </c>
      <c r="F268" s="3">
        <v>30708</v>
      </c>
      <c r="G268" s="3">
        <v>67330</v>
      </c>
      <c r="H268" s="16">
        <v>8104</v>
      </c>
      <c r="I268" s="16">
        <v>448475</v>
      </c>
      <c r="J268" s="15"/>
      <c r="K268" s="15"/>
      <c r="L268" s="14">
        <v>329.42759999999998</v>
      </c>
      <c r="N268" s="23" t="s">
        <v>122</v>
      </c>
    </row>
    <row r="269" spans="1:14" x14ac:dyDescent="0.25">
      <c r="A269" s="33" t="s">
        <v>123</v>
      </c>
      <c r="C269" s="3">
        <v>89480</v>
      </c>
      <c r="D269" s="3">
        <v>161508</v>
      </c>
      <c r="E269" s="3">
        <v>239889</v>
      </c>
      <c r="F269" s="3">
        <v>32285</v>
      </c>
      <c r="G269" s="3">
        <v>31186</v>
      </c>
      <c r="H269" s="16">
        <v>19060</v>
      </c>
      <c r="I269" s="16">
        <v>417289</v>
      </c>
      <c r="J269" s="15"/>
      <c r="K269" s="15"/>
      <c r="L269" s="14">
        <v>774.78899999999999</v>
      </c>
      <c r="N269" s="23" t="s">
        <v>123</v>
      </c>
    </row>
    <row r="270" spans="1:14" x14ac:dyDescent="0.25">
      <c r="A270" s="33" t="s">
        <v>131</v>
      </c>
      <c r="C270" s="3">
        <v>42814</v>
      </c>
      <c r="D270" s="3">
        <v>198259</v>
      </c>
      <c r="E270" s="3">
        <v>217784</v>
      </c>
      <c r="F270" s="3">
        <v>31709</v>
      </c>
      <c r="G270" s="3">
        <v>26655</v>
      </c>
      <c r="H270" s="16">
        <v>19496</v>
      </c>
      <c r="I270" s="16">
        <v>390634</v>
      </c>
      <c r="J270" s="15"/>
      <c r="K270" s="15"/>
      <c r="L270" s="14">
        <v>792.51240000000007</v>
      </c>
      <c r="N270" s="23" t="s">
        <v>124</v>
      </c>
    </row>
    <row r="271" spans="1:14" x14ac:dyDescent="0.25">
      <c r="A271" s="33" t="s">
        <v>125</v>
      </c>
      <c r="C271" s="3">
        <v>63143</v>
      </c>
      <c r="D271" s="3">
        <v>202206</v>
      </c>
      <c r="E271" s="3">
        <v>139597</v>
      </c>
      <c r="F271" s="3">
        <v>29638</v>
      </c>
      <c r="G271" s="3">
        <v>-86102</v>
      </c>
      <c r="H271" s="16">
        <v>21648</v>
      </c>
      <c r="I271" s="16">
        <v>476736</v>
      </c>
      <c r="J271" s="15"/>
      <c r="K271" s="15"/>
      <c r="L271" s="14">
        <v>879.99119999999994</v>
      </c>
      <c r="N271" s="23" t="s">
        <v>125</v>
      </c>
    </row>
    <row r="272" spans="1:14" ht="13" thickBot="1" x14ac:dyDescent="0.3">
      <c r="A272" s="41" t="s">
        <v>113</v>
      </c>
      <c r="C272" s="42">
        <v>112738</v>
      </c>
      <c r="D272" s="42">
        <v>150609</v>
      </c>
      <c r="E272" s="42">
        <v>134068</v>
      </c>
      <c r="F272" s="42">
        <v>44817</v>
      </c>
      <c r="G272" s="42">
        <v>-59598</v>
      </c>
      <c r="H272" s="42">
        <v>26815</v>
      </c>
      <c r="I272" s="42">
        <v>536334</v>
      </c>
      <c r="J272" s="2"/>
      <c r="K272" s="2"/>
      <c r="L272" s="42">
        <v>1090.0297499999999</v>
      </c>
      <c r="N272" s="43" t="s">
        <v>113</v>
      </c>
    </row>
    <row r="273" spans="1:14" ht="13" x14ac:dyDescent="0.3">
      <c r="A273" s="37">
        <v>2012</v>
      </c>
      <c r="B273" s="15"/>
      <c r="C273" s="16"/>
      <c r="D273" s="16"/>
      <c r="E273" s="16"/>
      <c r="F273" s="16"/>
      <c r="G273" s="16"/>
      <c r="H273" s="16"/>
      <c r="I273" s="16"/>
      <c r="M273" s="3"/>
      <c r="N273" s="37">
        <v>2012</v>
      </c>
    </row>
    <row r="274" spans="1:14" x14ac:dyDescent="0.25">
      <c r="A274" s="33" t="s">
        <v>153</v>
      </c>
      <c r="C274" s="3">
        <v>111853</v>
      </c>
      <c r="D274" s="3">
        <v>151018</v>
      </c>
      <c r="E274" s="3">
        <v>292035</v>
      </c>
      <c r="F274" s="3">
        <v>19876</v>
      </c>
      <c r="G274" s="3">
        <v>75628</v>
      </c>
      <c r="H274" s="16">
        <v>26096</v>
      </c>
      <c r="I274" s="16">
        <v>460706</v>
      </c>
      <c r="J274" s="15"/>
      <c r="K274" s="15"/>
      <c r="L274" s="14">
        <v>1060.8023999999998</v>
      </c>
      <c r="N274" s="23" t="s">
        <v>115</v>
      </c>
    </row>
    <row r="275" spans="1:14" x14ac:dyDescent="0.25">
      <c r="A275" s="33" t="s">
        <v>154</v>
      </c>
      <c r="C275" s="3">
        <v>99283</v>
      </c>
      <c r="D275" s="3">
        <v>153446</v>
      </c>
      <c r="E275" s="3">
        <v>363498</v>
      </c>
      <c r="F275" s="3">
        <v>14984</v>
      </c>
      <c r="G275" s="3">
        <v>139982</v>
      </c>
      <c r="H275" s="16">
        <v>10335</v>
      </c>
      <c r="I275" s="16">
        <v>320724</v>
      </c>
      <c r="J275" s="15"/>
      <c r="K275" s="15"/>
      <c r="L275" s="14">
        <v>420.11775</v>
      </c>
      <c r="N275" s="23" t="s">
        <v>116</v>
      </c>
    </row>
    <row r="276" spans="1:14" x14ac:dyDescent="0.25">
      <c r="A276" s="33" t="s">
        <v>155</v>
      </c>
      <c r="C276" s="3">
        <v>107769</v>
      </c>
      <c r="D276" s="3">
        <v>225078</v>
      </c>
      <c r="E276" s="3">
        <v>252191</v>
      </c>
      <c r="F276" s="3">
        <v>25157</v>
      </c>
      <c r="G276" s="3">
        <v>-43616</v>
      </c>
      <c r="H276" s="16">
        <v>12379</v>
      </c>
      <c r="I276" s="16">
        <v>364340</v>
      </c>
      <c r="J276" s="15"/>
      <c r="K276" s="15"/>
      <c r="L276" s="14">
        <v>503.20634999999999</v>
      </c>
      <c r="N276" s="23" t="s">
        <v>117</v>
      </c>
    </row>
    <row r="277" spans="1:14" x14ac:dyDescent="0.25">
      <c r="A277" s="33" t="s">
        <v>118</v>
      </c>
      <c r="C277" s="3">
        <v>94496</v>
      </c>
      <c r="D277" s="3">
        <v>169381</v>
      </c>
      <c r="E277" s="3">
        <v>257140</v>
      </c>
      <c r="F277" s="3">
        <v>14905</v>
      </c>
      <c r="G277" s="3">
        <v>18589</v>
      </c>
      <c r="H277" s="16">
        <v>11539</v>
      </c>
      <c r="I277" s="16">
        <v>345751</v>
      </c>
      <c r="J277" s="15"/>
      <c r="K277" s="15"/>
      <c r="L277" s="14">
        <v>469.06034999999997</v>
      </c>
      <c r="N277" s="23" t="s">
        <v>118</v>
      </c>
    </row>
    <row r="278" spans="1:14" x14ac:dyDescent="0.25">
      <c r="A278" s="33" t="s">
        <v>137</v>
      </c>
      <c r="C278" s="3">
        <v>91041</v>
      </c>
      <c r="D278" s="3">
        <v>206711</v>
      </c>
      <c r="E278" s="3">
        <v>358204</v>
      </c>
      <c r="F278" s="3">
        <v>30632</v>
      </c>
      <c r="G278" s="3">
        <v>85513</v>
      </c>
      <c r="H278" s="16">
        <v>14602</v>
      </c>
      <c r="I278" s="16">
        <v>260238</v>
      </c>
      <c r="J278" s="15"/>
      <c r="K278" s="15"/>
      <c r="L278" s="14">
        <v>593.57129999999995</v>
      </c>
      <c r="N278" s="23" t="s">
        <v>119</v>
      </c>
    </row>
    <row r="279" spans="1:14" x14ac:dyDescent="0.25">
      <c r="A279" s="33" t="s">
        <v>138</v>
      </c>
      <c r="C279" s="3">
        <v>113495</v>
      </c>
      <c r="D279" s="3">
        <v>88865</v>
      </c>
      <c r="E279" s="3">
        <v>215445</v>
      </c>
      <c r="F279" s="3">
        <v>34951</v>
      </c>
      <c r="G279" s="3">
        <v>62937</v>
      </c>
      <c r="H279" s="16">
        <v>13910</v>
      </c>
      <c r="I279" s="16">
        <v>197301</v>
      </c>
      <c r="J279" s="15"/>
      <c r="K279" s="15"/>
      <c r="L279" s="14">
        <v>565.44150000000002</v>
      </c>
      <c r="N279" s="23" t="s">
        <v>120</v>
      </c>
    </row>
    <row r="280" spans="1:14" x14ac:dyDescent="0.25">
      <c r="A280" s="33" t="s">
        <v>129</v>
      </c>
      <c r="C280" s="3">
        <v>116040</v>
      </c>
      <c r="D280" s="3">
        <v>124475</v>
      </c>
      <c r="E280" s="3">
        <v>152699</v>
      </c>
      <c r="F280" s="3">
        <v>34187</v>
      </c>
      <c r="G280" s="3">
        <v>-40685</v>
      </c>
      <c r="H280" s="16">
        <v>16241</v>
      </c>
      <c r="I280" s="16">
        <v>237986</v>
      </c>
      <c r="J280" s="15"/>
      <c r="K280" s="15"/>
      <c r="L280" s="14">
        <v>660.19664999999998</v>
      </c>
      <c r="N280" s="23" t="s">
        <v>121</v>
      </c>
    </row>
    <row r="281" spans="1:14" x14ac:dyDescent="0.25">
      <c r="A281" s="33" t="s">
        <v>122</v>
      </c>
      <c r="C281" s="3">
        <v>118071</v>
      </c>
      <c r="D281" s="3">
        <v>101164</v>
      </c>
      <c r="E281" s="3">
        <v>127137</v>
      </c>
      <c r="F281" s="3">
        <v>30803</v>
      </c>
      <c r="G281" s="3">
        <v>-52533</v>
      </c>
      <c r="H281" s="16">
        <v>10577</v>
      </c>
      <c r="I281" s="16">
        <v>290519</v>
      </c>
      <c r="J281" s="15"/>
      <c r="K281" s="15"/>
      <c r="L281" s="14">
        <v>429.95504999999997</v>
      </c>
      <c r="N281" s="23" t="s">
        <v>122</v>
      </c>
    </row>
    <row r="282" spans="1:14" x14ac:dyDescent="0.25">
      <c r="A282" s="33" t="s">
        <v>123</v>
      </c>
      <c r="C282" s="3">
        <v>106255</v>
      </c>
      <c r="D282" s="3">
        <v>53294</v>
      </c>
      <c r="E282" s="3">
        <v>75215</v>
      </c>
      <c r="F282" s="3">
        <v>20488</v>
      </c>
      <c r="G282" s="3">
        <v>-41473</v>
      </c>
      <c r="H282" s="16">
        <v>22479</v>
      </c>
      <c r="I282" s="16">
        <v>331992</v>
      </c>
      <c r="J282" s="15"/>
      <c r="K282" s="15"/>
      <c r="L282" s="14">
        <v>913.77134999999998</v>
      </c>
      <c r="N282" s="23" t="s">
        <v>123</v>
      </c>
    </row>
    <row r="283" spans="1:14" x14ac:dyDescent="0.25">
      <c r="A283" s="33" t="s">
        <v>131</v>
      </c>
      <c r="C283" s="3">
        <v>121910</v>
      </c>
      <c r="D283" s="3">
        <v>76095</v>
      </c>
      <c r="E283" s="3">
        <v>197593</v>
      </c>
      <c r="F283" s="3">
        <v>16632</v>
      </c>
      <c r="G283" s="3">
        <v>38322</v>
      </c>
      <c r="H283" s="16">
        <v>22221</v>
      </c>
      <c r="I283" s="16">
        <v>293670</v>
      </c>
      <c r="J283" s="15"/>
      <c r="K283" s="15"/>
      <c r="L283" s="14">
        <v>903.28365000000008</v>
      </c>
      <c r="N283" s="23" t="s">
        <v>124</v>
      </c>
    </row>
    <row r="284" spans="1:14" x14ac:dyDescent="0.25">
      <c r="A284" s="33" t="s">
        <v>125</v>
      </c>
      <c r="C284" s="3">
        <v>115683</v>
      </c>
      <c r="D284" s="3">
        <v>102025</v>
      </c>
      <c r="E284" s="3">
        <v>206110</v>
      </c>
      <c r="F284" s="3">
        <v>19695</v>
      </c>
      <c r="G284" s="3">
        <v>28134</v>
      </c>
      <c r="H284" s="16">
        <v>22026</v>
      </c>
      <c r="I284" s="16">
        <v>265536</v>
      </c>
      <c r="J284" s="15"/>
      <c r="K284" s="15"/>
      <c r="L284" s="14">
        <v>895.3569</v>
      </c>
      <c r="N284" s="23" t="s">
        <v>125</v>
      </c>
    </row>
    <row r="285" spans="1:14" ht="13" thickBot="1" x14ac:dyDescent="0.3">
      <c r="A285" s="41" t="s">
        <v>113</v>
      </c>
      <c r="C285" s="42">
        <v>115624</v>
      </c>
      <c r="D285" s="42">
        <v>273217</v>
      </c>
      <c r="E285" s="42">
        <v>145535</v>
      </c>
      <c r="F285" s="42">
        <v>15142</v>
      </c>
      <c r="G285" s="42">
        <v>-195866</v>
      </c>
      <c r="H285" s="42">
        <v>30422</v>
      </c>
      <c r="I285" s="42">
        <v>461402</v>
      </c>
      <c r="J285" s="2"/>
      <c r="K285" s="2"/>
      <c r="L285" s="42">
        <v>1236.6543000000001</v>
      </c>
      <c r="N285" s="43" t="s">
        <v>113</v>
      </c>
    </row>
    <row r="286" spans="1:14" ht="13" x14ac:dyDescent="0.3">
      <c r="A286" s="37">
        <v>2013</v>
      </c>
      <c r="B286" s="15"/>
      <c r="C286" s="16"/>
      <c r="D286" s="16"/>
      <c r="E286" s="16"/>
      <c r="F286" s="16"/>
      <c r="G286" s="16"/>
      <c r="H286" s="16"/>
      <c r="I286" s="16"/>
      <c r="M286" s="3"/>
      <c r="N286" s="37">
        <v>2013</v>
      </c>
    </row>
    <row r="287" spans="1:14" x14ac:dyDescent="0.25">
      <c r="A287" s="33" t="s">
        <v>153</v>
      </c>
      <c r="C287" s="3">
        <v>102189</v>
      </c>
      <c r="D287" s="3">
        <v>391495</v>
      </c>
      <c r="E287" s="3">
        <v>529952</v>
      </c>
      <c r="F287" s="3">
        <v>11741</v>
      </c>
      <c r="G287" s="3">
        <v>59496</v>
      </c>
      <c r="H287" s="16">
        <v>36209</v>
      </c>
      <c r="I287" s="16">
        <v>401906</v>
      </c>
      <c r="J287" s="15"/>
      <c r="K287" s="15"/>
      <c r="L287" s="14">
        <v>1471.8958499999999</v>
      </c>
      <c r="N287" s="23" t="s">
        <v>115</v>
      </c>
    </row>
    <row r="288" spans="1:14" x14ac:dyDescent="0.25">
      <c r="A288" s="33" t="s">
        <v>154</v>
      </c>
      <c r="C288" s="3">
        <v>80262</v>
      </c>
      <c r="D288" s="3">
        <v>443001</v>
      </c>
      <c r="E288" s="3">
        <v>250685</v>
      </c>
      <c r="F288" s="3">
        <v>16707</v>
      </c>
      <c r="G288" s="3">
        <v>-233335</v>
      </c>
      <c r="H288" s="16">
        <v>23327</v>
      </c>
      <c r="I288" s="16">
        <v>635241</v>
      </c>
      <c r="J288" s="15"/>
      <c r="K288" s="15"/>
      <c r="L288" s="14">
        <v>948.24254999999994</v>
      </c>
      <c r="N288" s="23" t="s">
        <v>116</v>
      </c>
    </row>
    <row r="289" spans="1:14" x14ac:dyDescent="0.25">
      <c r="A289" s="33" t="s">
        <v>155</v>
      </c>
      <c r="C289" s="3">
        <v>90075</v>
      </c>
      <c r="D289" s="3">
        <v>254283</v>
      </c>
      <c r="E289" s="3">
        <v>189050</v>
      </c>
      <c r="F289" s="3">
        <v>17828</v>
      </c>
      <c r="G289" s="3">
        <v>-124447</v>
      </c>
      <c r="H289" s="16">
        <v>16920</v>
      </c>
      <c r="I289" s="16">
        <v>759688</v>
      </c>
      <c r="J289" s="15"/>
      <c r="K289" s="15"/>
      <c r="L289" s="14">
        <v>687.798</v>
      </c>
      <c r="N289" s="23" t="s">
        <v>117</v>
      </c>
    </row>
    <row r="290" spans="1:14" x14ac:dyDescent="0.25">
      <c r="A290" s="33" t="s">
        <v>118</v>
      </c>
      <c r="C290" s="3">
        <v>106950</v>
      </c>
      <c r="D290" s="3">
        <v>108181</v>
      </c>
      <c r="E290" s="3">
        <v>286829</v>
      </c>
      <c r="F290" s="3">
        <v>15041</v>
      </c>
      <c r="G290" s="3">
        <v>99864</v>
      </c>
      <c r="H290" s="16">
        <v>11542</v>
      </c>
      <c r="I290" s="16">
        <v>659824</v>
      </c>
      <c r="J290" s="15"/>
      <c r="K290" s="15"/>
      <c r="L290" s="14">
        <v>469.1823</v>
      </c>
      <c r="N290" s="23" t="s">
        <v>118</v>
      </c>
    </row>
    <row r="291" spans="1:14" x14ac:dyDescent="0.25">
      <c r="A291" s="33" t="s">
        <v>137</v>
      </c>
      <c r="C291" s="3">
        <v>95489</v>
      </c>
      <c r="D291" s="3">
        <v>186955</v>
      </c>
      <c r="E291" s="3">
        <v>240214</v>
      </c>
      <c r="F291" s="3">
        <v>20438</v>
      </c>
      <c r="G291" s="3">
        <v>-5518</v>
      </c>
      <c r="H291" s="16">
        <v>21910</v>
      </c>
      <c r="I291" s="16">
        <v>665342</v>
      </c>
      <c r="J291" s="15"/>
      <c r="K291" s="15"/>
      <c r="L291" s="14">
        <v>890.64149999999995</v>
      </c>
      <c r="N291" s="23" t="s">
        <v>119</v>
      </c>
    </row>
    <row r="292" spans="1:14" x14ac:dyDescent="0.25">
      <c r="A292" s="33" t="s">
        <v>138</v>
      </c>
      <c r="C292" s="3">
        <v>97058</v>
      </c>
      <c r="D292" s="3">
        <v>162987</v>
      </c>
      <c r="E292" s="3">
        <v>312205</v>
      </c>
      <c r="F292" s="3">
        <v>28271</v>
      </c>
      <c r="G292" s="3">
        <v>91582</v>
      </c>
      <c r="H292" s="16">
        <v>12040</v>
      </c>
      <c r="I292" s="16">
        <v>573760</v>
      </c>
      <c r="J292" s="15"/>
      <c r="K292" s="15"/>
      <c r="L292" s="14">
        <v>489.42599999999999</v>
      </c>
      <c r="N292" s="23" t="s">
        <v>120</v>
      </c>
    </row>
    <row r="293" spans="1:14" x14ac:dyDescent="0.25">
      <c r="A293" s="33" t="s">
        <v>129</v>
      </c>
      <c r="C293" s="3">
        <v>110655</v>
      </c>
      <c r="D293" s="3">
        <v>234370</v>
      </c>
      <c r="E293" s="3">
        <v>170032</v>
      </c>
      <c r="F293" s="3">
        <v>45283</v>
      </c>
      <c r="G293" s="3">
        <v>-130133</v>
      </c>
      <c r="H293" s="16">
        <v>4423</v>
      </c>
      <c r="I293" s="16">
        <v>703893</v>
      </c>
      <c r="J293" s="15"/>
      <c r="K293" s="15"/>
      <c r="L293" s="14">
        <v>179.79494999999997</v>
      </c>
      <c r="N293" s="23" t="s">
        <v>121</v>
      </c>
    </row>
    <row r="294" spans="1:14" x14ac:dyDescent="0.25">
      <c r="A294" s="33" t="s">
        <v>122</v>
      </c>
      <c r="C294" s="3">
        <v>94036</v>
      </c>
      <c r="D294" s="3">
        <v>96059</v>
      </c>
      <c r="E294" s="3">
        <v>387056</v>
      </c>
      <c r="F294" s="3">
        <v>46607</v>
      </c>
      <c r="G294" s="3">
        <v>247928</v>
      </c>
      <c r="H294" s="16">
        <v>8429</v>
      </c>
      <c r="I294" s="16">
        <v>455965</v>
      </c>
      <c r="J294" s="15"/>
      <c r="K294" s="15"/>
      <c r="L294" s="14">
        <v>342.63884999999999</v>
      </c>
      <c r="N294" s="23" t="s">
        <v>122</v>
      </c>
    </row>
    <row r="295" spans="1:14" x14ac:dyDescent="0.25">
      <c r="A295" s="33" t="s">
        <v>123</v>
      </c>
      <c r="C295" s="3">
        <v>94047</v>
      </c>
      <c r="D295" s="3">
        <v>175014</v>
      </c>
      <c r="E295" s="3">
        <v>281574</v>
      </c>
      <c r="F295" s="3">
        <v>44265</v>
      </c>
      <c r="G295" s="3">
        <v>68706</v>
      </c>
      <c r="H295" s="16">
        <v>10264</v>
      </c>
      <c r="I295" s="16">
        <v>387259</v>
      </c>
      <c r="J295" s="15"/>
      <c r="K295" s="15"/>
      <c r="L295" s="14">
        <v>417.23159999999996</v>
      </c>
      <c r="N295" s="23" t="s">
        <v>123</v>
      </c>
    </row>
    <row r="296" spans="1:14" x14ac:dyDescent="0.25">
      <c r="A296" s="33" t="s">
        <v>131</v>
      </c>
      <c r="C296" s="3">
        <v>119484</v>
      </c>
      <c r="D296" s="3">
        <v>379310</v>
      </c>
      <c r="E296" s="3">
        <v>285694</v>
      </c>
      <c r="F296" s="3">
        <v>51302</v>
      </c>
      <c r="G296" s="3">
        <v>-135035</v>
      </c>
      <c r="H296" s="16">
        <v>27230</v>
      </c>
      <c r="I296" s="16">
        <v>522294</v>
      </c>
      <c r="J296" s="15"/>
      <c r="K296" s="15"/>
      <c r="L296" s="14">
        <v>1106.8995</v>
      </c>
      <c r="N296" s="23" t="s">
        <v>124</v>
      </c>
    </row>
    <row r="297" spans="1:14" x14ac:dyDescent="0.25">
      <c r="A297" s="33" t="s">
        <v>125</v>
      </c>
      <c r="C297" s="3">
        <v>112324</v>
      </c>
      <c r="D297" s="3">
        <v>310483</v>
      </c>
      <c r="E297" s="3">
        <v>283013</v>
      </c>
      <c r="F297" s="3">
        <v>27882</v>
      </c>
      <c r="G297" s="3">
        <v>-94823</v>
      </c>
      <c r="H297" s="16">
        <v>16030</v>
      </c>
      <c r="I297" s="16">
        <v>617117</v>
      </c>
      <c r="J297" s="15"/>
      <c r="K297" s="15"/>
      <c r="L297" s="14">
        <v>651.61950000000002</v>
      </c>
      <c r="N297" s="23" t="s">
        <v>125</v>
      </c>
    </row>
    <row r="298" spans="1:14" ht="13" thickBot="1" x14ac:dyDescent="0.3">
      <c r="A298" s="41" t="s">
        <v>113</v>
      </c>
      <c r="C298" s="42">
        <v>110228</v>
      </c>
      <c r="D298" s="42">
        <v>210715</v>
      </c>
      <c r="E298" s="42">
        <v>229888</v>
      </c>
      <c r="F298" s="42">
        <v>48720</v>
      </c>
      <c r="G298" s="42">
        <v>-36698</v>
      </c>
      <c r="H298" s="42">
        <v>13649</v>
      </c>
      <c r="I298" s="42">
        <v>653815</v>
      </c>
      <c r="J298" s="2"/>
      <c r="K298" s="2"/>
      <c r="L298" s="54">
        <v>554.83185000000003</v>
      </c>
      <c r="N298" s="43" t="s">
        <v>113</v>
      </c>
    </row>
    <row r="299" spans="1:14" ht="13" x14ac:dyDescent="0.3">
      <c r="A299" s="37">
        <f>'Olieforbrug, TJ'!A299</f>
        <v>2014</v>
      </c>
      <c r="B299" s="15"/>
      <c r="C299" s="16"/>
      <c r="D299" s="16"/>
      <c r="E299" s="16"/>
      <c r="F299" s="16"/>
      <c r="G299" s="16"/>
      <c r="H299" s="16"/>
      <c r="I299" s="16"/>
      <c r="M299" s="3"/>
      <c r="N299" s="37">
        <f>'Olieforbrug, TJ'!M299</f>
        <v>2014</v>
      </c>
    </row>
    <row r="300" spans="1:14" x14ac:dyDescent="0.25">
      <c r="A300" s="33" t="s">
        <v>153</v>
      </c>
      <c r="C300" s="3">
        <v>86131</v>
      </c>
      <c r="D300" s="3">
        <v>237742</v>
      </c>
      <c r="E300" s="3">
        <v>241129</v>
      </c>
      <c r="F300" s="3">
        <v>47210</v>
      </c>
      <c r="G300" s="3">
        <v>43105</v>
      </c>
      <c r="H300" s="16">
        <v>18708</v>
      </c>
      <c r="I300" s="16">
        <v>610710</v>
      </c>
      <c r="J300" s="15"/>
      <c r="K300" s="15"/>
      <c r="L300" s="14">
        <v>760.48019999999997</v>
      </c>
      <c r="N300" s="23" t="s">
        <v>115</v>
      </c>
    </row>
    <row r="301" spans="1:14" x14ac:dyDescent="0.25">
      <c r="A301" s="33" t="s">
        <v>154</v>
      </c>
      <c r="C301" s="3">
        <v>101271</v>
      </c>
      <c r="D301" s="3">
        <v>273533</v>
      </c>
      <c r="E301" s="3">
        <v>409817</v>
      </c>
      <c r="F301" s="3">
        <v>50311</v>
      </c>
      <c r="G301" s="3">
        <v>179242</v>
      </c>
      <c r="H301" s="16">
        <v>3651</v>
      </c>
      <c r="I301" s="16">
        <v>431468</v>
      </c>
      <c r="J301" s="15"/>
      <c r="K301" s="15"/>
      <c r="L301" s="14">
        <v>148.41315</v>
      </c>
      <c r="N301" s="23" t="s">
        <v>116</v>
      </c>
    </row>
    <row r="302" spans="1:14" x14ac:dyDescent="0.25">
      <c r="A302" s="33" t="s">
        <v>155</v>
      </c>
      <c r="C302" s="3">
        <v>87289</v>
      </c>
      <c r="D302" s="3">
        <v>149751</v>
      </c>
      <c r="E302" s="3">
        <v>285395</v>
      </c>
      <c r="F302" s="3">
        <v>41273</v>
      </c>
      <c r="G302" s="3">
        <v>79314</v>
      </c>
      <c r="H302" s="16">
        <v>7558</v>
      </c>
      <c r="I302" s="16">
        <v>352154</v>
      </c>
      <c r="J302" s="15"/>
      <c r="K302" s="15"/>
      <c r="L302" s="14">
        <v>307.23270000000002</v>
      </c>
      <c r="N302" s="23" t="s">
        <v>117</v>
      </c>
    </row>
    <row r="303" spans="1:14" x14ac:dyDescent="0.25">
      <c r="A303" s="33" t="s">
        <v>118</v>
      </c>
      <c r="C303" s="3">
        <v>113810</v>
      </c>
      <c r="D303" s="3">
        <v>415884</v>
      </c>
      <c r="E303" s="3">
        <v>261123</v>
      </c>
      <c r="F303" s="3">
        <v>42880</v>
      </c>
      <c r="G303" s="3">
        <v>-237581</v>
      </c>
      <c r="H303" s="16">
        <v>3914</v>
      </c>
      <c r="I303" s="16">
        <v>589735</v>
      </c>
      <c r="J303" s="15"/>
      <c r="K303" s="15"/>
      <c r="L303" s="14">
        <v>159.10410000000002</v>
      </c>
      <c r="N303" s="23" t="s">
        <v>118</v>
      </c>
    </row>
    <row r="304" spans="1:14" x14ac:dyDescent="0.25">
      <c r="A304" s="33" t="s">
        <v>137</v>
      </c>
      <c r="C304" s="3">
        <v>130820</v>
      </c>
      <c r="D304" s="3">
        <v>455778</v>
      </c>
      <c r="E304" s="3">
        <v>329185</v>
      </c>
      <c r="F304" s="3">
        <v>41080</v>
      </c>
      <c r="G304" s="3">
        <v>-193002</v>
      </c>
      <c r="H304" s="16">
        <v>3781</v>
      </c>
      <c r="I304" s="16">
        <v>782737</v>
      </c>
      <c r="J304" s="15"/>
      <c r="K304" s="15"/>
      <c r="L304" s="14">
        <v>153.69764999999998</v>
      </c>
      <c r="N304" s="23" t="s">
        <v>119</v>
      </c>
    </row>
    <row r="305" spans="1:14" x14ac:dyDescent="0.25">
      <c r="A305" s="33" t="s">
        <v>138</v>
      </c>
      <c r="C305" s="3">
        <v>105175</v>
      </c>
      <c r="D305" s="3">
        <v>279779</v>
      </c>
      <c r="E305" s="3">
        <v>343025</v>
      </c>
      <c r="F305" s="3">
        <v>47640</v>
      </c>
      <c r="G305" s="3">
        <v>5080</v>
      </c>
      <c r="H305" s="16">
        <v>2787</v>
      </c>
      <c r="I305" s="16">
        <v>777657</v>
      </c>
      <c r="J305" s="15"/>
      <c r="K305" s="15"/>
      <c r="L305" s="14">
        <v>113.29155</v>
      </c>
      <c r="N305" s="23" t="s">
        <v>120</v>
      </c>
    </row>
    <row r="306" spans="1:14" x14ac:dyDescent="0.25">
      <c r="A306" s="33" t="s">
        <v>129</v>
      </c>
      <c r="C306" s="3">
        <v>115388</v>
      </c>
      <c r="D306" s="3">
        <v>319464</v>
      </c>
      <c r="E306" s="3">
        <v>561997</v>
      </c>
      <c r="F306" s="3">
        <v>33848</v>
      </c>
      <c r="G306" s="3">
        <v>166324</v>
      </c>
      <c r="H306" s="16">
        <v>6698</v>
      </c>
      <c r="I306" s="16">
        <v>611333</v>
      </c>
      <c r="J306" s="15"/>
      <c r="K306" s="15"/>
      <c r="L306" s="14">
        <v>272.27370000000002</v>
      </c>
      <c r="N306" s="23" t="s">
        <v>121</v>
      </c>
    </row>
    <row r="307" spans="1:14" x14ac:dyDescent="0.25">
      <c r="A307" s="33" t="s">
        <v>122</v>
      </c>
      <c r="C307" s="3">
        <v>106119</v>
      </c>
      <c r="D307" s="3">
        <v>280497</v>
      </c>
      <c r="E307" s="3">
        <v>273550</v>
      </c>
      <c r="F307" s="3">
        <v>28011</v>
      </c>
      <c r="G307" s="3">
        <v>-88500</v>
      </c>
      <c r="H307" s="16">
        <v>3746</v>
      </c>
      <c r="I307" s="16">
        <v>699833</v>
      </c>
      <c r="J307" s="15"/>
      <c r="K307" s="15"/>
      <c r="L307" s="14">
        <v>152.2749</v>
      </c>
      <c r="N307" s="23" t="s">
        <v>122</v>
      </c>
    </row>
    <row r="308" spans="1:14" x14ac:dyDescent="0.25">
      <c r="A308" s="33" t="s">
        <v>123</v>
      </c>
      <c r="C308" s="3">
        <v>105936</v>
      </c>
      <c r="D308" s="3">
        <v>95046</v>
      </c>
      <c r="E308" s="3">
        <v>325540</v>
      </c>
      <c r="F308" s="3">
        <v>22559</v>
      </c>
      <c r="G308" s="3">
        <v>156203</v>
      </c>
      <c r="H308" s="16">
        <v>15774</v>
      </c>
      <c r="I308" s="16">
        <v>543630</v>
      </c>
      <c r="J308" s="15"/>
      <c r="K308" s="15"/>
      <c r="L308" s="14">
        <v>641.21309999999994</v>
      </c>
      <c r="N308" s="23" t="s">
        <v>123</v>
      </c>
    </row>
    <row r="309" spans="1:14" x14ac:dyDescent="0.25">
      <c r="A309" s="33" t="s">
        <v>131</v>
      </c>
      <c r="C309" s="3">
        <v>111488</v>
      </c>
      <c r="D309" s="3">
        <v>284436</v>
      </c>
      <c r="E309" s="3">
        <v>314391</v>
      </c>
      <c r="F309" s="3">
        <v>44401</v>
      </c>
      <c r="G309" s="3">
        <v>-103444</v>
      </c>
      <c r="H309" s="16">
        <v>11338</v>
      </c>
      <c r="I309" s="16">
        <v>647074</v>
      </c>
      <c r="J309" s="15"/>
      <c r="K309" s="15"/>
      <c r="L309" s="14">
        <v>460.8897</v>
      </c>
      <c r="N309" s="23" t="s">
        <v>124</v>
      </c>
    </row>
    <row r="310" spans="1:14" x14ac:dyDescent="0.25">
      <c r="A310" s="33" t="s">
        <v>125</v>
      </c>
      <c r="C310" s="3">
        <v>70825</v>
      </c>
      <c r="D310" s="3">
        <v>186017</v>
      </c>
      <c r="E310" s="3">
        <v>262239</v>
      </c>
      <c r="F310" s="3">
        <v>23870</v>
      </c>
      <c r="G310" s="3">
        <v>11068</v>
      </c>
      <c r="H310" s="16">
        <v>22643</v>
      </c>
      <c r="I310" s="16">
        <v>636006</v>
      </c>
      <c r="J310" s="15"/>
      <c r="K310" s="15"/>
      <c r="L310" s="14">
        <v>920.43795</v>
      </c>
      <c r="N310" s="23" t="s">
        <v>125</v>
      </c>
    </row>
    <row r="311" spans="1:14" ht="13" thickBot="1" x14ac:dyDescent="0.3">
      <c r="A311" s="41" t="s">
        <v>113</v>
      </c>
      <c r="C311" s="42">
        <v>108067</v>
      </c>
      <c r="D311" s="42">
        <v>338237</v>
      </c>
      <c r="E311" s="42">
        <v>251250</v>
      </c>
      <c r="F311" s="42">
        <v>25719</v>
      </c>
      <c r="G311" s="42">
        <v>-155482</v>
      </c>
      <c r="H311" s="42">
        <v>14855</v>
      </c>
      <c r="I311" s="42">
        <v>791488</v>
      </c>
      <c r="J311" s="2"/>
      <c r="K311" s="2"/>
      <c r="L311" s="54">
        <v>603.85574999999994</v>
      </c>
      <c r="N311" s="43" t="s">
        <v>113</v>
      </c>
    </row>
    <row r="312" spans="1:14" ht="13" x14ac:dyDescent="0.3">
      <c r="A312" s="37">
        <f>'Olieforbrug, TJ'!A312</f>
        <v>2015</v>
      </c>
      <c r="B312" s="15"/>
      <c r="C312" s="16"/>
      <c r="D312" s="16"/>
      <c r="E312" s="16"/>
      <c r="F312" s="16"/>
      <c r="G312" s="16"/>
      <c r="H312" s="16"/>
      <c r="I312" s="16"/>
      <c r="M312" s="3"/>
      <c r="N312" s="37">
        <f>'Olieforbrug, TJ'!M312</f>
        <v>2015</v>
      </c>
    </row>
    <row r="313" spans="1:14" x14ac:dyDescent="0.25">
      <c r="A313" s="33" t="str">
        <f>'Olieforbrug, TJ'!A313</f>
        <v>Januar</v>
      </c>
      <c r="C313" s="67">
        <v>114316</v>
      </c>
      <c r="D313" s="67">
        <v>416273</v>
      </c>
      <c r="E313" s="67">
        <v>346394</v>
      </c>
      <c r="F313" s="67">
        <v>22525</v>
      </c>
      <c r="G313" s="67">
        <f>I311-I313</f>
        <v>-153836</v>
      </c>
      <c r="H313" s="67">
        <v>15037</v>
      </c>
      <c r="I313" s="67">
        <v>945324</v>
      </c>
      <c r="J313" s="15"/>
      <c r="K313" s="15"/>
      <c r="L313" s="14">
        <f t="shared" ref="L313" si="89">H313*40.65/1000</f>
        <v>611.25404999999989</v>
      </c>
      <c r="N313" s="23" t="str">
        <f>'Olieforbrug, TJ'!M313</f>
        <v>January</v>
      </c>
    </row>
    <row r="314" spans="1:14" x14ac:dyDescent="0.25">
      <c r="A314" s="33" t="str">
        <f>'Olieforbrug, TJ'!A314</f>
        <v>Februar</v>
      </c>
      <c r="C314" s="67">
        <v>99647</v>
      </c>
      <c r="D314" s="67">
        <v>217893</v>
      </c>
      <c r="E314" s="67">
        <v>313399</v>
      </c>
      <c r="F314" s="67">
        <v>24522</v>
      </c>
      <c r="G314" s="67">
        <f t="shared" ref="G314:G319" si="90">I313-I314</f>
        <v>25225</v>
      </c>
      <c r="H314" s="67">
        <v>7190</v>
      </c>
      <c r="I314" s="67">
        <v>920099</v>
      </c>
      <c r="J314" s="15"/>
      <c r="K314" s="15"/>
      <c r="L314" s="14">
        <f t="shared" ref="L314" si="91">H314*40.65/1000</f>
        <v>292.27350000000001</v>
      </c>
      <c r="N314" s="23" t="str">
        <f>'Olieforbrug, TJ'!M314</f>
        <v>February</v>
      </c>
    </row>
    <row r="315" spans="1:14" x14ac:dyDescent="0.25">
      <c r="A315" s="33" t="str">
        <f>'Olieforbrug, TJ'!A315</f>
        <v>Marts</v>
      </c>
      <c r="C315" s="67">
        <v>96854</v>
      </c>
      <c r="D315" s="67">
        <v>352050</v>
      </c>
      <c r="E315" s="67">
        <v>462956</v>
      </c>
      <c r="F315" s="67">
        <v>29469</v>
      </c>
      <c r="G315" s="67">
        <f t="shared" si="90"/>
        <v>46199</v>
      </c>
      <c r="H315" s="67">
        <v>2111</v>
      </c>
      <c r="I315" s="67">
        <v>873900</v>
      </c>
      <c r="J315" s="15"/>
      <c r="K315" s="15"/>
      <c r="L315" s="14">
        <f t="shared" ref="L315:L317" si="92">H315*40.65/1000</f>
        <v>85.812149999999988</v>
      </c>
      <c r="N315" s="23" t="str">
        <f>'Olieforbrug, TJ'!M315</f>
        <v>March</v>
      </c>
    </row>
    <row r="316" spans="1:14" x14ac:dyDescent="0.25">
      <c r="A316" s="33" t="str">
        <f>'Olieforbrug, TJ'!A316</f>
        <v>April</v>
      </c>
      <c r="C316" s="67">
        <v>116982</v>
      </c>
      <c r="D316" s="67">
        <v>353669</v>
      </c>
      <c r="E316" s="67">
        <v>286609</v>
      </c>
      <c r="F316" s="67">
        <v>32289</v>
      </c>
      <c r="G316" s="67">
        <f t="shared" si="90"/>
        <v>-147193</v>
      </c>
      <c r="H316" s="67">
        <v>4439</v>
      </c>
      <c r="I316" s="67">
        <v>1021093</v>
      </c>
      <c r="L316" s="14">
        <f t="shared" si="92"/>
        <v>180.44535000000002</v>
      </c>
      <c r="N316" s="23" t="str">
        <f>'Olieforbrug, TJ'!M316</f>
        <v>April</v>
      </c>
    </row>
    <row r="317" spans="1:14" x14ac:dyDescent="0.25">
      <c r="A317" s="33" t="str">
        <f>'Olieforbrug, TJ'!A317</f>
        <v>Maj</v>
      </c>
      <c r="C317" s="67">
        <v>105655</v>
      </c>
      <c r="D317" s="67">
        <v>290042</v>
      </c>
      <c r="E317" s="67">
        <v>645512</v>
      </c>
      <c r="F317" s="67">
        <v>19172</v>
      </c>
      <c r="G317" s="67">
        <f t="shared" si="90"/>
        <v>275572</v>
      </c>
      <c r="H317" s="67">
        <v>1744</v>
      </c>
      <c r="I317" s="67">
        <v>745521</v>
      </c>
      <c r="L317" s="14">
        <f t="shared" si="92"/>
        <v>70.893599999999992</v>
      </c>
      <c r="N317" s="23" t="str">
        <f>'Olieforbrug, TJ'!M317</f>
        <v>May</v>
      </c>
    </row>
    <row r="318" spans="1:14" x14ac:dyDescent="0.25">
      <c r="A318" s="33" t="str">
        <f>'Olieforbrug, TJ'!A318</f>
        <v>Juni</v>
      </c>
      <c r="C318" s="67">
        <v>119611</v>
      </c>
      <c r="D318" s="67">
        <v>435202</v>
      </c>
      <c r="E318" s="67">
        <v>389166</v>
      </c>
      <c r="F318" s="67">
        <v>35000</v>
      </c>
      <c r="G318" s="67">
        <f t="shared" si="90"/>
        <v>-154300</v>
      </c>
      <c r="H318" s="67">
        <v>5782</v>
      </c>
      <c r="I318" s="67">
        <v>899821</v>
      </c>
      <c r="L318" s="14">
        <f t="shared" ref="L318" si="93">H318*40.65/1000</f>
        <v>235.03829999999999</v>
      </c>
      <c r="N318" s="23" t="str">
        <f>'Olieforbrug, TJ'!M318</f>
        <v>June</v>
      </c>
    </row>
    <row r="319" spans="1:14" x14ac:dyDescent="0.25">
      <c r="A319" s="33" t="str">
        <f>'Olieforbrug, TJ'!A319</f>
        <v>Juli</v>
      </c>
      <c r="C319" s="67">
        <v>121251</v>
      </c>
      <c r="D319" s="67">
        <v>345304</v>
      </c>
      <c r="E319" s="67">
        <v>538043</v>
      </c>
      <c r="F319" s="67">
        <v>36990</v>
      </c>
      <c r="G319" s="67">
        <f t="shared" si="90"/>
        <v>105613</v>
      </c>
      <c r="H319" s="67">
        <v>1503</v>
      </c>
      <c r="I319" s="67">
        <v>794208</v>
      </c>
      <c r="L319" s="14">
        <f t="shared" ref="L319" si="94">H319*40.65/1000</f>
        <v>61.09695</v>
      </c>
      <c r="N319" s="23" t="str">
        <f>'Olieforbrug, TJ'!M319</f>
        <v>July</v>
      </c>
    </row>
    <row r="320" spans="1:14" x14ac:dyDescent="0.25">
      <c r="A320" s="33" t="str">
        <f>'Olieforbrug, TJ'!A320</f>
        <v>August</v>
      </c>
      <c r="C320" s="67">
        <v>124781</v>
      </c>
      <c r="D320" s="67">
        <v>184563</v>
      </c>
      <c r="E320" s="67">
        <v>339140</v>
      </c>
      <c r="F320" s="67">
        <v>16860</v>
      </c>
      <c r="G320" s="67">
        <f t="shared" ref="G320" si="95">I319-I320</f>
        <v>34638</v>
      </c>
      <c r="H320" s="67">
        <v>3028</v>
      </c>
      <c r="I320" s="67">
        <v>759570</v>
      </c>
      <c r="L320" s="14">
        <f t="shared" ref="L320" si="96">H320*40.65/1000</f>
        <v>123.0882</v>
      </c>
      <c r="N320" s="23" t="str">
        <f>'Olieforbrug, TJ'!M320</f>
        <v>August</v>
      </c>
    </row>
    <row r="321" spans="1:14" x14ac:dyDescent="0.25">
      <c r="A321" s="33" t="str">
        <f>'Olieforbrug, TJ'!A321</f>
        <v>September</v>
      </c>
      <c r="C321" s="67">
        <v>93531</v>
      </c>
      <c r="D321" s="67">
        <v>371471</v>
      </c>
      <c r="E321" s="67">
        <v>303380</v>
      </c>
      <c r="F321" s="67">
        <v>27908</v>
      </c>
      <c r="G321" s="67">
        <f t="shared" ref="G321" si="97">I320-I321</f>
        <v>-129549</v>
      </c>
      <c r="H321" s="67">
        <v>4439</v>
      </c>
      <c r="I321" s="67">
        <v>889119</v>
      </c>
      <c r="L321" s="14">
        <f t="shared" ref="L321" si="98">H321*40.65/1000</f>
        <v>180.44535000000002</v>
      </c>
      <c r="N321" s="23" t="str">
        <f>'Olieforbrug, TJ'!M321</f>
        <v>September</v>
      </c>
    </row>
    <row r="322" spans="1:14" x14ac:dyDescent="0.25">
      <c r="A322" s="33" t="str">
        <f>'Olieforbrug, TJ'!A322</f>
        <v>Oktober</v>
      </c>
      <c r="C322" s="67">
        <v>121491</v>
      </c>
      <c r="D322" s="67">
        <v>310625</v>
      </c>
      <c r="E322" s="67">
        <v>264044</v>
      </c>
      <c r="F322" s="67">
        <v>28795</v>
      </c>
      <c r="G322" s="67">
        <f t="shared" ref="G322:G323" si="99">I321-I322</f>
        <v>-127740</v>
      </c>
      <c r="H322" s="67">
        <v>8302</v>
      </c>
      <c r="I322" s="67">
        <v>1016859</v>
      </c>
      <c r="L322" s="14">
        <f t="shared" ref="L322:L323" si="100">H322*40.65/1000</f>
        <v>337.47629999999998</v>
      </c>
      <c r="N322" s="23" t="str">
        <f>'Olieforbrug, TJ'!M322</f>
        <v>October</v>
      </c>
    </row>
    <row r="323" spans="1:14" x14ac:dyDescent="0.25">
      <c r="A323" s="33" t="str">
        <f>'Olieforbrug, TJ'!A323</f>
        <v>November</v>
      </c>
      <c r="C323" s="67">
        <v>94662</v>
      </c>
      <c r="D323" s="67">
        <v>280524</v>
      </c>
      <c r="E323" s="67">
        <v>244081</v>
      </c>
      <c r="F323" s="67">
        <v>30815</v>
      </c>
      <c r="G323" s="67">
        <f t="shared" si="99"/>
        <v>-88313</v>
      </c>
      <c r="H323" s="67">
        <v>10207</v>
      </c>
      <c r="I323" s="67">
        <v>1105172</v>
      </c>
      <c r="L323" s="14">
        <f t="shared" si="100"/>
        <v>414.91454999999996</v>
      </c>
      <c r="N323" s="23" t="str">
        <f>'Olieforbrug, TJ'!M323</f>
        <v>November</v>
      </c>
    </row>
    <row r="324" spans="1:14" ht="13" thickBot="1" x14ac:dyDescent="0.3">
      <c r="A324" s="41" t="str">
        <f>'Olieforbrug, TJ'!A324</f>
        <v>December</v>
      </c>
      <c r="C324" s="42">
        <v>121021</v>
      </c>
      <c r="D324" s="42">
        <v>315661</v>
      </c>
      <c r="E324" s="42">
        <v>418936</v>
      </c>
      <c r="F324" s="42">
        <v>29743</v>
      </c>
      <c r="G324" s="42">
        <f t="shared" ref="G324" si="101">I323-I324</f>
        <v>29486</v>
      </c>
      <c r="H324" s="42">
        <v>16745</v>
      </c>
      <c r="I324" s="42">
        <v>1075686</v>
      </c>
      <c r="J324" s="2"/>
      <c r="K324" s="2"/>
      <c r="L324" s="54">
        <f>H324*40.65/1000</f>
        <v>680.68425000000002</v>
      </c>
      <c r="N324" s="43" t="str">
        <f>'Olieforbrug, TJ'!M324</f>
        <v>December</v>
      </c>
    </row>
    <row r="325" spans="1:14" ht="13" x14ac:dyDescent="0.3">
      <c r="A325" s="37">
        <v>2016</v>
      </c>
      <c r="B325" s="15"/>
      <c r="C325" s="16"/>
      <c r="D325" s="16"/>
      <c r="E325" s="16"/>
      <c r="F325" s="16"/>
      <c r="G325" s="16"/>
      <c r="H325" s="16"/>
      <c r="I325" s="16"/>
      <c r="M325" s="3"/>
      <c r="N325" s="37">
        <v>2016</v>
      </c>
    </row>
    <row r="326" spans="1:14" x14ac:dyDescent="0.25">
      <c r="A326" s="33" t="str">
        <f>'Olieforbrug, TJ'!A326</f>
        <v>Januar</v>
      </c>
      <c r="C326" s="67">
        <v>118701</v>
      </c>
      <c r="D326" s="67">
        <v>337435</v>
      </c>
      <c r="E326" s="67">
        <v>538967</v>
      </c>
      <c r="F326" s="67">
        <v>31999</v>
      </c>
      <c r="G326" s="67">
        <v>117089</v>
      </c>
      <c r="H326" s="67">
        <v>2493</v>
      </c>
      <c r="I326" s="67">
        <v>958597</v>
      </c>
      <c r="J326" s="15"/>
      <c r="K326" s="15"/>
      <c r="L326" s="14">
        <v>101.34045</v>
      </c>
      <c r="N326" s="23" t="str">
        <f>'Olieforbrug, TJ'!M326</f>
        <v>January</v>
      </c>
    </row>
    <row r="327" spans="1:14" x14ac:dyDescent="0.25">
      <c r="A327" s="33" t="str">
        <f>'Olieforbrug, TJ'!A327</f>
        <v>Februar</v>
      </c>
      <c r="C327" s="67">
        <v>107290</v>
      </c>
      <c r="D327" s="67">
        <v>214710</v>
      </c>
      <c r="E327" s="67">
        <v>386739</v>
      </c>
      <c r="F327" s="67">
        <v>25947</v>
      </c>
      <c r="G327" s="67">
        <v>96394</v>
      </c>
      <c r="H327" s="67">
        <v>4640</v>
      </c>
      <c r="I327" s="67">
        <v>862203</v>
      </c>
      <c r="J327" s="15"/>
      <c r="K327" s="15"/>
      <c r="L327" s="14">
        <v>188.61600000000001</v>
      </c>
      <c r="N327" s="23" t="str">
        <f>'Olieforbrug, TJ'!M327</f>
        <v>February</v>
      </c>
    </row>
    <row r="328" spans="1:14" x14ac:dyDescent="0.25">
      <c r="A328" s="33" t="str">
        <f>'Olieforbrug, TJ'!A328</f>
        <v>Marts</v>
      </c>
      <c r="C328" s="67">
        <v>122163</v>
      </c>
      <c r="D328" s="67">
        <v>407677</v>
      </c>
      <c r="E328" s="67">
        <v>337010</v>
      </c>
      <c r="F328" s="67">
        <v>23777</v>
      </c>
      <c r="G328" s="67">
        <v>-162003</v>
      </c>
      <c r="H328" s="67">
        <v>4362</v>
      </c>
      <c r="I328" s="67">
        <v>1024206</v>
      </c>
      <c r="J328" s="15"/>
      <c r="K328" s="15"/>
      <c r="L328" s="14">
        <v>177.31529999999998</v>
      </c>
      <c r="N328" s="23" t="str">
        <f>'Olieforbrug, TJ'!M328</f>
        <v>March</v>
      </c>
    </row>
    <row r="329" spans="1:14" x14ac:dyDescent="0.25">
      <c r="A329" s="33" t="str">
        <f>'Olieforbrug, TJ'!A329</f>
        <v>April</v>
      </c>
      <c r="C329" s="67">
        <v>65408</v>
      </c>
      <c r="D329" s="67">
        <v>381261</v>
      </c>
      <c r="E329" s="67">
        <v>508433</v>
      </c>
      <c r="F329" s="67">
        <v>20918</v>
      </c>
      <c r="G329" s="67">
        <v>83614</v>
      </c>
      <c r="H329" s="67">
        <v>3014</v>
      </c>
      <c r="I329" s="67">
        <v>940592</v>
      </c>
      <c r="J329" s="15"/>
      <c r="K329" s="15"/>
      <c r="L329" s="14">
        <v>122.51909999999999</v>
      </c>
      <c r="N329" s="23" t="str">
        <f>'Olieforbrug, TJ'!M329</f>
        <v>April</v>
      </c>
    </row>
    <row r="330" spans="1:14" x14ac:dyDescent="0.25">
      <c r="A330" s="33" t="str">
        <f>'Olieforbrug, TJ'!A330</f>
        <v>Maj</v>
      </c>
      <c r="C330" s="67">
        <v>72635</v>
      </c>
      <c r="D330" s="67">
        <v>217969</v>
      </c>
      <c r="E330" s="67">
        <v>424605</v>
      </c>
      <c r="F330" s="67">
        <v>25797</v>
      </c>
      <c r="G330" s="67">
        <v>164245</v>
      </c>
      <c r="H330" s="67">
        <v>1316</v>
      </c>
      <c r="I330" s="67">
        <v>776347</v>
      </c>
      <c r="J330" s="15"/>
      <c r="K330" s="15"/>
      <c r="L330" s="14">
        <v>53.495400000000004</v>
      </c>
      <c r="N330" s="23" t="str">
        <f>'Olieforbrug, TJ'!M330</f>
        <v>May</v>
      </c>
    </row>
    <row r="331" spans="1:14" x14ac:dyDescent="0.25">
      <c r="A331" s="33" t="str">
        <f>'Olieforbrug, TJ'!A331</f>
        <v>Juni</v>
      </c>
      <c r="C331" s="67">
        <v>90379</v>
      </c>
      <c r="D331" s="67">
        <v>310606</v>
      </c>
      <c r="E331" s="67">
        <v>255595</v>
      </c>
      <c r="F331" s="67">
        <v>23832</v>
      </c>
      <c r="G331" s="67">
        <v>-152704</v>
      </c>
      <c r="H331" s="67">
        <v>4768</v>
      </c>
      <c r="I331" s="67">
        <v>929051</v>
      </c>
      <c r="J331" s="15"/>
      <c r="K331" s="15"/>
      <c r="L331" s="14">
        <v>193.8192</v>
      </c>
      <c r="N331" s="23" t="str">
        <f>'Olieforbrug, TJ'!M331</f>
        <v>June</v>
      </c>
    </row>
    <row r="332" spans="1:14" x14ac:dyDescent="0.25">
      <c r="A332" s="33" t="str">
        <f>'Olieforbrug, TJ'!A332</f>
        <v>Juli</v>
      </c>
      <c r="C332" s="67">
        <v>102864</v>
      </c>
      <c r="D332" s="67">
        <v>404952</v>
      </c>
      <c r="E332" s="67">
        <v>588428</v>
      </c>
      <c r="F332" s="67">
        <v>23810</v>
      </c>
      <c r="G332" s="67">
        <v>90662</v>
      </c>
      <c r="H332" s="67">
        <v>2921</v>
      </c>
      <c r="I332" s="67">
        <v>838389</v>
      </c>
      <c r="J332" s="15"/>
      <c r="K332" s="15"/>
      <c r="L332" s="14">
        <v>118.73864999999999</v>
      </c>
      <c r="N332" s="23" t="str">
        <f>'Olieforbrug, TJ'!M332</f>
        <v>July</v>
      </c>
    </row>
    <row r="333" spans="1:14" x14ac:dyDescent="0.25">
      <c r="A333" s="33" t="str">
        <f>'Olieforbrug, TJ'!A333</f>
        <v>August</v>
      </c>
      <c r="C333" s="67">
        <v>112302</v>
      </c>
      <c r="D333" s="67">
        <v>192595</v>
      </c>
      <c r="E333" s="67">
        <v>361932</v>
      </c>
      <c r="F333" s="67">
        <v>18158</v>
      </c>
      <c r="G333" s="67">
        <v>66652</v>
      </c>
      <c r="H333" s="67">
        <v>1400</v>
      </c>
      <c r="I333" s="67">
        <v>771737</v>
      </c>
      <c r="J333" s="15"/>
      <c r="K333" s="15"/>
      <c r="L333" s="14">
        <v>56.91</v>
      </c>
      <c r="N333" s="23" t="str">
        <f>'Olieforbrug, TJ'!M333</f>
        <v>August</v>
      </c>
    </row>
    <row r="334" spans="1:14" x14ac:dyDescent="0.25">
      <c r="A334" s="33" t="str">
        <f>'Olieforbrug, TJ'!A334</f>
        <v>September</v>
      </c>
      <c r="C334" s="67">
        <v>109810</v>
      </c>
      <c r="D334" s="67">
        <v>431336</v>
      </c>
      <c r="E334" s="67">
        <v>474418</v>
      </c>
      <c r="F334" s="67">
        <v>21595</v>
      </c>
      <c r="G334" s="67">
        <v>-38069</v>
      </c>
      <c r="H334" s="67">
        <v>6001</v>
      </c>
      <c r="I334" s="67">
        <v>809806</v>
      </c>
      <c r="J334" s="15"/>
      <c r="K334" s="15"/>
      <c r="L334" s="14">
        <v>243.94065000000001</v>
      </c>
      <c r="N334" s="23" t="str">
        <f>'Olieforbrug, TJ'!M334</f>
        <v>September</v>
      </c>
    </row>
    <row r="335" spans="1:14" x14ac:dyDescent="0.25">
      <c r="A335" s="33" t="str">
        <f>'Olieforbrug, TJ'!A335</f>
        <v>Oktober</v>
      </c>
      <c r="C335" s="67">
        <v>93028</v>
      </c>
      <c r="D335" s="67">
        <v>202763</v>
      </c>
      <c r="E335" s="67">
        <v>275671</v>
      </c>
      <c r="F335" s="67">
        <v>12441</v>
      </c>
      <c r="G335" s="67">
        <v>6329</v>
      </c>
      <c r="H335" s="67">
        <v>14104</v>
      </c>
      <c r="I335" s="67">
        <v>803477</v>
      </c>
      <c r="J335" s="15"/>
      <c r="K335" s="15"/>
      <c r="L335" s="14">
        <v>573.32759999999996</v>
      </c>
      <c r="N335" s="23" t="str">
        <f>'Olieforbrug, TJ'!M335</f>
        <v>October</v>
      </c>
    </row>
    <row r="336" spans="1:14" x14ac:dyDescent="0.25">
      <c r="A336" s="33" t="str">
        <f>'Olieforbrug, TJ'!A336</f>
        <v>November</v>
      </c>
      <c r="C336" s="67">
        <v>94606</v>
      </c>
      <c r="D336" s="67">
        <v>138406</v>
      </c>
      <c r="E336" s="67">
        <v>252456</v>
      </c>
      <c r="F336" s="67">
        <v>16575</v>
      </c>
      <c r="G336" s="67">
        <v>58913</v>
      </c>
      <c r="H336" s="67">
        <v>20445</v>
      </c>
      <c r="I336" s="67">
        <v>744564</v>
      </c>
      <c r="J336" s="15"/>
      <c r="K336" s="15"/>
      <c r="L336" s="14">
        <v>831.08924999999999</v>
      </c>
      <c r="N336" s="23" t="str">
        <f>'Olieforbrug, TJ'!M336</f>
        <v>November</v>
      </c>
    </row>
    <row r="337" spans="1:14" ht="13" thickBot="1" x14ac:dyDescent="0.3">
      <c r="A337" s="41" t="str">
        <f>'Olieforbrug, TJ'!A337</f>
        <v>December</v>
      </c>
      <c r="C337" s="42">
        <v>100756</v>
      </c>
      <c r="D337" s="42">
        <v>172463</v>
      </c>
      <c r="E337" s="42">
        <v>122315</v>
      </c>
      <c r="F337" s="42">
        <v>15601</v>
      </c>
      <c r="G337" s="42">
        <v>-136986</v>
      </c>
      <c r="H337" s="42">
        <v>12053</v>
      </c>
      <c r="I337" s="42">
        <v>881550</v>
      </c>
      <c r="J337" s="2"/>
      <c r="K337" s="2"/>
      <c r="L337" s="54">
        <v>489.95445000000001</v>
      </c>
      <c r="N337" s="43" t="str">
        <f>'Olieforbrug, TJ'!M337</f>
        <v>December</v>
      </c>
    </row>
    <row r="338" spans="1:14" ht="13" x14ac:dyDescent="0.3">
      <c r="A338" s="37">
        <v>2017</v>
      </c>
      <c r="B338" s="15"/>
      <c r="C338" s="16"/>
      <c r="D338" s="16"/>
      <c r="E338" s="16"/>
      <c r="F338" s="16"/>
      <c r="G338" s="16"/>
      <c r="H338" s="16"/>
      <c r="I338" s="16"/>
      <c r="J338" s="15"/>
      <c r="K338" s="15"/>
      <c r="L338" s="14"/>
      <c r="M338" s="3"/>
      <c r="N338" s="37">
        <v>2017</v>
      </c>
    </row>
    <row r="339" spans="1:14" x14ac:dyDescent="0.25">
      <c r="A339" s="23" t="str">
        <f>'Olieforbrug, TJ'!A339</f>
        <v>Januar</v>
      </c>
      <c r="C339" s="16">
        <v>107689</v>
      </c>
      <c r="D339" s="16">
        <v>118920</v>
      </c>
      <c r="E339" s="16">
        <v>183001</v>
      </c>
      <c r="F339" s="16">
        <v>10976</v>
      </c>
      <c r="G339" s="16">
        <f>I337-I339</f>
        <v>-53254</v>
      </c>
      <c r="H339" s="16">
        <v>2167</v>
      </c>
      <c r="I339" s="16">
        <v>934804</v>
      </c>
      <c r="J339" s="15"/>
      <c r="K339" s="15"/>
      <c r="L339" s="14">
        <f t="shared" ref="L339" si="102">H339*40.65/1000</f>
        <v>88.088549999999998</v>
      </c>
      <c r="N339" s="23" t="str">
        <f>'Olieforbrug, TJ'!M339</f>
        <v>January</v>
      </c>
    </row>
    <row r="340" spans="1:14" x14ac:dyDescent="0.25">
      <c r="A340" s="23" t="str">
        <f>'Olieforbrug, TJ'!A340</f>
        <v>Februar</v>
      </c>
      <c r="C340" s="16">
        <v>93947</v>
      </c>
      <c r="D340" s="16">
        <v>88405</v>
      </c>
      <c r="E340" s="16">
        <v>333064</v>
      </c>
      <c r="F340" s="16">
        <v>6069</v>
      </c>
      <c r="G340" s="16">
        <f t="shared" ref="G340:G345" si="103">I339-I340</f>
        <v>159885</v>
      </c>
      <c r="H340" s="16">
        <v>2498</v>
      </c>
      <c r="I340" s="16">
        <v>774919</v>
      </c>
      <c r="J340" s="15"/>
      <c r="K340" s="15"/>
      <c r="L340" s="14">
        <f t="shared" ref="L340" si="104">H340*40.65/1000</f>
        <v>101.5437</v>
      </c>
      <c r="N340" s="23" t="str">
        <f>'Olieforbrug, TJ'!M340</f>
        <v>February</v>
      </c>
    </row>
    <row r="341" spans="1:14" x14ac:dyDescent="0.25">
      <c r="A341" s="23" t="str">
        <f>'Olieforbrug, TJ'!A341</f>
        <v>Marts</v>
      </c>
      <c r="C341" s="16">
        <v>106951</v>
      </c>
      <c r="D341" s="16">
        <v>74132</v>
      </c>
      <c r="E341" s="16">
        <v>332087</v>
      </c>
      <c r="F341" s="16">
        <v>10529</v>
      </c>
      <c r="G341" s="16">
        <f t="shared" si="103"/>
        <v>163086</v>
      </c>
      <c r="H341" s="16">
        <v>641</v>
      </c>
      <c r="I341" s="16">
        <v>611833</v>
      </c>
      <c r="J341" s="15"/>
      <c r="K341" s="15"/>
      <c r="L341" s="14">
        <f t="shared" ref="L341" si="105">H341*40.65/1000</f>
        <v>26.056649999999998</v>
      </c>
      <c r="N341" s="23" t="str">
        <f>'Olieforbrug, TJ'!M341</f>
        <v>March</v>
      </c>
    </row>
    <row r="342" spans="1:14" x14ac:dyDescent="0.25">
      <c r="A342" s="23" t="str">
        <f>'Olieforbrug, TJ'!A342</f>
        <v>April</v>
      </c>
      <c r="C342" s="16">
        <v>104766</v>
      </c>
      <c r="D342" s="16">
        <v>25325</v>
      </c>
      <c r="E342" s="16">
        <v>126154</v>
      </c>
      <c r="F342" s="16">
        <v>12059</v>
      </c>
      <c r="G342" s="16">
        <f t="shared" si="103"/>
        <v>13419</v>
      </c>
      <c r="H342" s="16">
        <v>-739</v>
      </c>
      <c r="I342" s="16">
        <v>598414</v>
      </c>
      <c r="J342" s="15"/>
      <c r="K342" s="15"/>
      <c r="L342" s="14">
        <f t="shared" ref="L342" si="106">H342*40.65/1000</f>
        <v>-30.04035</v>
      </c>
      <c r="N342" s="23" t="str">
        <f>'Olieforbrug, TJ'!M342</f>
        <v>April</v>
      </c>
    </row>
    <row r="343" spans="1:14" x14ac:dyDescent="0.25">
      <c r="A343" s="23" t="str">
        <f>'Olieforbrug, TJ'!A343</f>
        <v>Maj</v>
      </c>
      <c r="C343" s="16">
        <v>109775</v>
      </c>
      <c r="D343" s="16">
        <v>208581</v>
      </c>
      <c r="E343" s="16">
        <v>283262</v>
      </c>
      <c r="F343" s="16">
        <v>10738</v>
      </c>
      <c r="G343" s="16">
        <f t="shared" si="103"/>
        <v>-13133</v>
      </c>
      <c r="H343" s="16">
        <v>-572</v>
      </c>
      <c r="I343" s="16">
        <v>611547</v>
      </c>
      <c r="J343" s="15"/>
      <c r="K343" s="15"/>
      <c r="L343" s="14">
        <f t="shared" ref="L343" si="107">H343*40.65/1000</f>
        <v>-23.251799999999999</v>
      </c>
      <c r="N343" s="23" t="str">
        <f>'Olieforbrug, TJ'!M343</f>
        <v>May</v>
      </c>
    </row>
    <row r="344" spans="1:14" x14ac:dyDescent="0.25">
      <c r="A344" s="23" t="str">
        <f>'Olieforbrug, TJ'!A344</f>
        <v>Juni</v>
      </c>
      <c r="C344" s="16">
        <v>104096</v>
      </c>
      <c r="D344" s="16">
        <v>100594</v>
      </c>
      <c r="E344" s="16">
        <v>255766</v>
      </c>
      <c r="F344" s="16">
        <v>11403</v>
      </c>
      <c r="G344" s="16">
        <f t="shared" si="103"/>
        <v>66492</v>
      </c>
      <c r="H344" s="16">
        <v>2580</v>
      </c>
      <c r="I344" s="16">
        <v>545055</v>
      </c>
      <c r="J344" s="15"/>
      <c r="K344" s="15"/>
      <c r="L344" s="14">
        <f t="shared" ref="L344" si="108">H344*40.65/1000</f>
        <v>104.877</v>
      </c>
      <c r="N344" s="23" t="str">
        <f>'Olieforbrug, TJ'!M344</f>
        <v>June</v>
      </c>
    </row>
    <row r="345" spans="1:14" x14ac:dyDescent="0.25">
      <c r="A345" s="23" t="str">
        <f>'Olieforbrug, TJ'!A345</f>
        <v>Juli</v>
      </c>
      <c r="C345" s="16">
        <v>94571</v>
      </c>
      <c r="D345" s="16">
        <v>20552</v>
      </c>
      <c r="E345" s="16">
        <v>148613</v>
      </c>
      <c r="F345" s="16">
        <v>10865</v>
      </c>
      <c r="G345" s="16">
        <f t="shared" si="103"/>
        <v>44823</v>
      </c>
      <c r="H345" s="16">
        <v>476</v>
      </c>
      <c r="I345" s="16">
        <v>500232</v>
      </c>
      <c r="J345" s="15"/>
      <c r="K345" s="15"/>
      <c r="L345" s="14">
        <f t="shared" ref="L345" si="109">H345*40.65/1000</f>
        <v>19.349399999999999</v>
      </c>
      <c r="N345" s="23" t="str">
        <f>'Olieforbrug, TJ'!M345</f>
        <v>July</v>
      </c>
    </row>
    <row r="346" spans="1:14" x14ac:dyDescent="0.25">
      <c r="A346" s="23" t="str">
        <f>'Olieforbrug, TJ'!A346</f>
        <v>August</v>
      </c>
      <c r="C346" s="16">
        <v>106833</v>
      </c>
      <c r="D346" s="16">
        <v>12840</v>
      </c>
      <c r="E346" s="16">
        <v>263818</v>
      </c>
      <c r="F346" s="16">
        <v>12812</v>
      </c>
      <c r="G346" s="16">
        <f t="shared" ref="G346" si="110">I345-I346</f>
        <v>157361</v>
      </c>
      <c r="H346" s="16">
        <v>1875</v>
      </c>
      <c r="I346" s="16">
        <v>342871</v>
      </c>
      <c r="J346" s="15"/>
      <c r="K346" s="15"/>
      <c r="L346" s="14">
        <f t="shared" ref="L346" si="111">H346*40.65/1000</f>
        <v>76.21875</v>
      </c>
      <c r="N346" s="23" t="str">
        <f>'Olieforbrug, TJ'!M346</f>
        <v>August</v>
      </c>
    </row>
    <row r="347" spans="1:14" x14ac:dyDescent="0.25">
      <c r="A347" s="23" t="str">
        <f>'Olieforbrug, TJ'!A347</f>
        <v>September</v>
      </c>
      <c r="C347" s="16">
        <v>50172</v>
      </c>
      <c r="D347" s="16">
        <v>34550</v>
      </c>
      <c r="E347" s="16">
        <v>75943</v>
      </c>
      <c r="F347" s="16">
        <v>10312</v>
      </c>
      <c r="G347" s="16">
        <f t="shared" ref="G347" si="112">I346-I347</f>
        <v>8309</v>
      </c>
      <c r="H347" s="16">
        <v>7533</v>
      </c>
      <c r="I347" s="16">
        <v>334562</v>
      </c>
      <c r="J347" s="15"/>
      <c r="K347" s="15"/>
      <c r="L347" s="14">
        <f t="shared" ref="L347" si="113">H347*40.65/1000</f>
        <v>306.21645000000001</v>
      </c>
      <c r="N347" s="23" t="str">
        <f>'Olieforbrug, TJ'!M347</f>
        <v>September</v>
      </c>
    </row>
    <row r="348" spans="1:14" x14ac:dyDescent="0.25">
      <c r="A348" s="23" t="str">
        <f>'Olieforbrug, TJ'!A348</f>
        <v>Oktober</v>
      </c>
      <c r="C348" s="16">
        <v>79688</v>
      </c>
      <c r="D348" s="16">
        <v>16578</v>
      </c>
      <c r="E348" s="16">
        <v>142782</v>
      </c>
      <c r="F348" s="16">
        <v>15895</v>
      </c>
      <c r="G348" s="16">
        <f t="shared" ref="G348" si="114">I347-I348</f>
        <v>71504</v>
      </c>
      <c r="H348" s="16">
        <v>10280</v>
      </c>
      <c r="I348" s="16">
        <v>263058</v>
      </c>
      <c r="J348" s="15"/>
      <c r="K348" s="15"/>
      <c r="L348" s="14">
        <f t="shared" ref="L348" si="115">H348*40.65/1000</f>
        <v>417.88200000000001</v>
      </c>
      <c r="N348" s="23" t="str">
        <f>'Olieforbrug, TJ'!M348</f>
        <v>October</v>
      </c>
    </row>
    <row r="349" spans="1:14" x14ac:dyDescent="0.25">
      <c r="A349" s="23" t="str">
        <f>'Olieforbrug, TJ'!A349</f>
        <v>November</v>
      </c>
      <c r="C349" s="16">
        <v>106003</v>
      </c>
      <c r="D349" s="16">
        <v>67010</v>
      </c>
      <c r="E349" s="16">
        <v>213664</v>
      </c>
      <c r="F349" s="16">
        <v>12814</v>
      </c>
      <c r="G349" s="16">
        <f t="shared" ref="G349" si="116">I348-I349</f>
        <v>64906</v>
      </c>
      <c r="H349" s="16">
        <v>14851</v>
      </c>
      <c r="I349" s="16">
        <v>198152</v>
      </c>
      <c r="J349" s="15"/>
      <c r="K349" s="15"/>
      <c r="L349" s="14">
        <f t="shared" ref="L349" si="117">H349*40.65/1000</f>
        <v>603.69315000000006</v>
      </c>
      <c r="N349" s="23" t="str">
        <f>'Olieforbrug, TJ'!M349</f>
        <v>November</v>
      </c>
    </row>
    <row r="350" spans="1:14" ht="13" thickBot="1" x14ac:dyDescent="0.3">
      <c r="A350" s="41" t="str">
        <f>'Olieforbrug, TJ'!A350</f>
        <v>December</v>
      </c>
      <c r="C350" s="42">
        <v>112177</v>
      </c>
      <c r="D350" s="42">
        <v>213011</v>
      </c>
      <c r="E350" s="42">
        <v>86766</v>
      </c>
      <c r="F350" s="42">
        <v>14531</v>
      </c>
      <c r="G350" s="42">
        <f t="shared" ref="G350" si="118">I349-I350</f>
        <v>-200137</v>
      </c>
      <c r="H350" s="42">
        <v>19707</v>
      </c>
      <c r="I350" s="42">
        <v>398289</v>
      </c>
      <c r="J350" s="2"/>
      <c r="K350" s="2"/>
      <c r="L350" s="54">
        <f t="shared" ref="L350" si="119">H350*40.65/1000</f>
        <v>801.08954999999992</v>
      </c>
      <c r="N350" s="43" t="str">
        <f>'Olieforbrug, TJ'!M350</f>
        <v>December</v>
      </c>
    </row>
    <row r="351" spans="1:14" ht="13" x14ac:dyDescent="0.3">
      <c r="A351" s="37">
        <v>2018</v>
      </c>
      <c r="B351" s="15"/>
      <c r="C351" s="16"/>
      <c r="D351" s="16"/>
      <c r="E351" s="16"/>
      <c r="F351" s="16"/>
      <c r="G351" s="16"/>
      <c r="H351" s="16"/>
      <c r="I351" s="16"/>
      <c r="J351" s="15"/>
      <c r="K351" s="15"/>
      <c r="L351" s="14"/>
      <c r="M351" s="3"/>
      <c r="N351" s="37">
        <v>2018</v>
      </c>
    </row>
    <row r="352" spans="1:14" x14ac:dyDescent="0.25">
      <c r="A352" s="23" t="str">
        <f>'Olieforbrug, TJ'!A352</f>
        <v>Januar</v>
      </c>
      <c r="C352" s="16">
        <v>106979</v>
      </c>
      <c r="D352" s="16">
        <v>185612</v>
      </c>
      <c r="E352" s="16">
        <v>447212</v>
      </c>
      <c r="F352" s="16">
        <v>14958</v>
      </c>
      <c r="G352" s="16">
        <f>I350-I352</f>
        <v>172573</v>
      </c>
      <c r="H352" s="16">
        <v>1072</v>
      </c>
      <c r="I352" s="16">
        <v>225716</v>
      </c>
      <c r="J352" s="15"/>
      <c r="K352" s="15"/>
      <c r="L352" s="14">
        <f t="shared" ref="L352" si="120">H352*40.65/1000</f>
        <v>43.576799999999999</v>
      </c>
      <c r="N352" s="23" t="str">
        <f>'Olieforbrug, TJ'!M352</f>
        <v>January</v>
      </c>
    </row>
    <row r="353" spans="1:14" x14ac:dyDescent="0.25">
      <c r="A353" s="23" t="str">
        <f>'Olieforbrug, TJ'!A353</f>
        <v>Februar</v>
      </c>
      <c r="C353" s="16">
        <v>104679</v>
      </c>
      <c r="D353" s="16">
        <v>233216</v>
      </c>
      <c r="E353" s="16">
        <v>121820</v>
      </c>
      <c r="F353" s="16">
        <v>21421</v>
      </c>
      <c r="G353" s="16">
        <f t="shared" ref="G353:G358" si="121">I352-I353</f>
        <v>-194892</v>
      </c>
      <c r="H353" s="16">
        <v>66</v>
      </c>
      <c r="I353" s="16">
        <v>420608</v>
      </c>
      <c r="J353" s="15"/>
      <c r="K353" s="15"/>
      <c r="L353" s="14">
        <f t="shared" ref="L353" si="122">H353*40.65/1000</f>
        <v>2.6829000000000001</v>
      </c>
      <c r="N353" s="23" t="str">
        <f>'Olieforbrug, TJ'!M353</f>
        <v>February</v>
      </c>
    </row>
    <row r="354" spans="1:14" x14ac:dyDescent="0.25">
      <c r="A354" s="23" t="str">
        <f>'Olieforbrug, TJ'!A354</f>
        <v>Marts</v>
      </c>
      <c r="C354" s="16">
        <v>93290</v>
      </c>
      <c r="D354" s="16">
        <v>173012</v>
      </c>
      <c r="E354" s="16">
        <v>338104</v>
      </c>
      <c r="F354" s="16">
        <v>19152</v>
      </c>
      <c r="G354" s="16">
        <f t="shared" si="121"/>
        <v>95071</v>
      </c>
      <c r="H354" s="16">
        <v>3303</v>
      </c>
      <c r="I354" s="16">
        <v>325537</v>
      </c>
      <c r="J354" s="15"/>
      <c r="K354" s="15"/>
      <c r="L354" s="14">
        <f t="shared" ref="L354" si="123">H354*40.65/1000</f>
        <v>134.26694999999998</v>
      </c>
      <c r="N354" s="23" t="str">
        <f>'Olieforbrug, TJ'!M354</f>
        <v>March</v>
      </c>
    </row>
    <row r="355" spans="1:14" x14ac:dyDescent="0.25">
      <c r="A355" s="23" t="str">
        <f>'Olieforbrug, TJ'!A355</f>
        <v>April</v>
      </c>
      <c r="C355" s="16">
        <v>122135</v>
      </c>
      <c r="D355" s="16">
        <v>61869</v>
      </c>
      <c r="E355" s="16">
        <v>159915</v>
      </c>
      <c r="F355" s="16">
        <v>18421</v>
      </c>
      <c r="G355" s="16">
        <f t="shared" si="121"/>
        <v>2593</v>
      </c>
      <c r="H355" s="16">
        <v>1764</v>
      </c>
      <c r="I355" s="16">
        <v>322944</v>
      </c>
      <c r="J355" s="15"/>
      <c r="K355" s="15"/>
      <c r="L355" s="14">
        <f t="shared" ref="L355" si="124">H355*40.65/1000</f>
        <v>71.706599999999995</v>
      </c>
      <c r="N355" s="23" t="str">
        <f>'Olieforbrug, TJ'!M355</f>
        <v>April</v>
      </c>
    </row>
    <row r="356" spans="1:14" x14ac:dyDescent="0.25">
      <c r="A356" s="23" t="str">
        <f>'Olieforbrug, TJ'!A356</f>
        <v>Maj</v>
      </c>
      <c r="C356" s="16">
        <v>122135</v>
      </c>
      <c r="D356" s="16">
        <v>61869</v>
      </c>
      <c r="E356" s="16">
        <v>159915</v>
      </c>
      <c r="F356" s="16">
        <v>18421</v>
      </c>
      <c r="G356" s="16">
        <f t="shared" si="121"/>
        <v>0</v>
      </c>
      <c r="H356" s="16">
        <v>1764</v>
      </c>
      <c r="I356" s="16">
        <v>322944</v>
      </c>
      <c r="J356" s="15"/>
      <c r="K356" s="15"/>
      <c r="L356" s="14">
        <f t="shared" ref="L356" si="125">H356*40.65/1000</f>
        <v>71.706599999999995</v>
      </c>
      <c r="N356" s="23" t="str">
        <f>'Olieforbrug, TJ'!M356</f>
        <v>May</v>
      </c>
    </row>
    <row r="357" spans="1:14" x14ac:dyDescent="0.25">
      <c r="A357" s="23" t="str">
        <f>'Olieforbrug, TJ'!A357</f>
        <v>Juni</v>
      </c>
      <c r="C357" s="16">
        <v>82921</v>
      </c>
      <c r="D357" s="16">
        <v>78928</v>
      </c>
      <c r="E357" s="16">
        <v>104064</v>
      </c>
      <c r="F357" s="16">
        <v>17766</v>
      </c>
      <c r="G357" s="16">
        <f t="shared" si="121"/>
        <v>-44958</v>
      </c>
      <c r="H357" s="16">
        <v>1426</v>
      </c>
      <c r="I357" s="16">
        <v>367902</v>
      </c>
      <c r="J357" s="15"/>
      <c r="K357" s="15"/>
      <c r="L357" s="14">
        <f t="shared" ref="L357" si="126">H357*40.65/1000</f>
        <v>57.966900000000003</v>
      </c>
      <c r="N357" s="23" t="str">
        <f>'Olieforbrug, TJ'!M357</f>
        <v>June</v>
      </c>
    </row>
    <row r="358" spans="1:14" x14ac:dyDescent="0.25">
      <c r="A358" s="23" t="str">
        <f>'Olieforbrug, TJ'!A358</f>
        <v>Juli</v>
      </c>
      <c r="C358" s="16">
        <v>86632</v>
      </c>
      <c r="D358" s="16">
        <v>138580</v>
      </c>
      <c r="E358" s="16">
        <v>312513</v>
      </c>
      <c r="F358" s="16">
        <v>19193</v>
      </c>
      <c r="G358" s="16">
        <f t="shared" si="121"/>
        <v>107506</v>
      </c>
      <c r="H358" s="16">
        <v>2184</v>
      </c>
      <c r="I358" s="16">
        <v>260396</v>
      </c>
      <c r="J358" s="15"/>
      <c r="K358" s="15"/>
      <c r="L358" s="14">
        <f t="shared" ref="L358" si="127">H358*40.65/1000</f>
        <v>88.779599999999988</v>
      </c>
      <c r="N358" s="23" t="str">
        <f>'Olieforbrug, TJ'!M358</f>
        <v>July</v>
      </c>
    </row>
    <row r="359" spans="1:14" x14ac:dyDescent="0.25">
      <c r="A359" s="23" t="str">
        <f>'Olieforbrug, TJ'!A359</f>
        <v>August</v>
      </c>
      <c r="C359" s="16">
        <v>94204</v>
      </c>
      <c r="D359" s="16">
        <v>169856</v>
      </c>
      <c r="E359" s="16">
        <v>206512</v>
      </c>
      <c r="F359" s="16">
        <v>18638</v>
      </c>
      <c r="G359" s="16">
        <f t="shared" ref="G359" si="128">I358-I359</f>
        <v>-37741</v>
      </c>
      <c r="H359" s="16">
        <v>1000</v>
      </c>
      <c r="I359" s="16">
        <v>298137</v>
      </c>
      <c r="J359" s="15"/>
      <c r="K359" s="15"/>
      <c r="L359" s="14">
        <f t="shared" ref="L359" si="129">H359*40.65/1000</f>
        <v>40.65</v>
      </c>
      <c r="N359" s="23" t="str">
        <f>'Olieforbrug, TJ'!M359</f>
        <v>August</v>
      </c>
    </row>
    <row r="360" spans="1:14" x14ac:dyDescent="0.25">
      <c r="A360" s="23" t="str">
        <f>'Olieforbrug, TJ'!A360</f>
        <v>September</v>
      </c>
      <c r="C360" s="16">
        <v>85754</v>
      </c>
      <c r="D360" s="16">
        <v>84008</v>
      </c>
      <c r="E360" s="16">
        <v>287602</v>
      </c>
      <c r="F360" s="16">
        <v>19608</v>
      </c>
      <c r="G360" s="16">
        <f t="shared" ref="G360" si="130">I359-I360</f>
        <v>142530</v>
      </c>
      <c r="H360" s="16">
        <v>4069</v>
      </c>
      <c r="I360" s="16">
        <v>155607</v>
      </c>
      <c r="J360" s="15"/>
      <c r="K360" s="15"/>
      <c r="L360" s="14">
        <f t="shared" ref="L360" si="131">H360*40.65/1000</f>
        <v>165.40485000000001</v>
      </c>
      <c r="N360" s="23" t="str">
        <f>'Olieforbrug, TJ'!M360</f>
        <v>September</v>
      </c>
    </row>
    <row r="361" spans="1:14" x14ac:dyDescent="0.25">
      <c r="A361" s="23" t="str">
        <f>'Olieforbrug, TJ'!A361</f>
        <v>Oktober</v>
      </c>
      <c r="C361" s="16">
        <v>109270</v>
      </c>
      <c r="D361" s="16">
        <v>108059</v>
      </c>
      <c r="E361" s="16">
        <v>181147</v>
      </c>
      <c r="F361" s="16">
        <v>19808</v>
      </c>
      <c r="G361" s="16">
        <f t="shared" ref="G361" si="132">I360-I361</f>
        <v>-6320</v>
      </c>
      <c r="H361" s="16">
        <v>9614</v>
      </c>
      <c r="I361" s="16">
        <v>161927</v>
      </c>
      <c r="J361" s="15"/>
      <c r="K361" s="15"/>
      <c r="L361" s="14">
        <f t="shared" ref="L361" si="133">H361*40.65/1000</f>
        <v>390.8091</v>
      </c>
      <c r="N361" s="23" t="str">
        <f>'Olieforbrug, TJ'!M361</f>
        <v>October</v>
      </c>
    </row>
    <row r="362" spans="1:14" x14ac:dyDescent="0.25">
      <c r="A362" s="23" t="str">
        <f>'Olieforbrug, TJ'!A362</f>
        <v>November</v>
      </c>
      <c r="C362" s="16">
        <v>103444</v>
      </c>
      <c r="D362" s="16">
        <v>104497</v>
      </c>
      <c r="E362" s="16">
        <v>178316</v>
      </c>
      <c r="F362" s="16">
        <v>12200</v>
      </c>
      <c r="G362" s="16">
        <f t="shared" ref="G362" si="134">I361-I362</f>
        <v>-7980</v>
      </c>
      <c r="H362" s="16">
        <v>7468</v>
      </c>
      <c r="I362" s="16">
        <v>169907</v>
      </c>
      <c r="J362" s="15"/>
      <c r="K362" s="15"/>
      <c r="L362" s="14">
        <f t="shared" ref="L362" si="135">H362*40.65/1000</f>
        <v>303.57420000000002</v>
      </c>
      <c r="N362" s="23" t="str">
        <f>'Olieforbrug, TJ'!M362</f>
        <v>November</v>
      </c>
    </row>
    <row r="363" spans="1:14" ht="13" thickBot="1" x14ac:dyDescent="0.3">
      <c r="A363" s="41" t="str">
        <f>'Olieforbrug, TJ'!A363</f>
        <v>December</v>
      </c>
      <c r="C363" s="42">
        <v>109021</v>
      </c>
      <c r="D363" s="42">
        <v>238779</v>
      </c>
      <c r="E363" s="42">
        <v>232764</v>
      </c>
      <c r="F363" s="42">
        <v>19151</v>
      </c>
      <c r="G363" s="42">
        <f t="shared" ref="G363" si="136">I362-I363</f>
        <v>-51325</v>
      </c>
      <c r="H363" s="42">
        <v>13207</v>
      </c>
      <c r="I363" s="42">
        <v>221232</v>
      </c>
      <c r="J363" s="2"/>
      <c r="K363" s="2"/>
      <c r="L363" s="54">
        <f t="shared" ref="L363" si="137">H363*40.65/1000</f>
        <v>536.86454999999989</v>
      </c>
      <c r="N363" s="43" t="str">
        <f>'Olieforbrug, TJ'!M363</f>
        <v>December</v>
      </c>
    </row>
    <row r="364" spans="1:14" ht="13" x14ac:dyDescent="0.3">
      <c r="A364" s="37">
        <v>2019</v>
      </c>
      <c r="B364" s="15"/>
      <c r="C364" s="16"/>
      <c r="D364" s="16"/>
      <c r="E364" s="16"/>
      <c r="F364" s="16"/>
      <c r="G364" s="16"/>
      <c r="H364" s="16"/>
      <c r="I364" s="16"/>
      <c r="J364" s="15"/>
      <c r="K364" s="15"/>
      <c r="L364" s="14"/>
      <c r="M364" s="3"/>
      <c r="N364" s="37">
        <v>2019</v>
      </c>
    </row>
    <row r="365" spans="1:14" x14ac:dyDescent="0.25">
      <c r="A365" s="23" t="str">
        <f>'Olieforbrug, TJ'!A365</f>
        <v>Januar</v>
      </c>
      <c r="C365" s="16">
        <v>117209</v>
      </c>
      <c r="D365" s="16">
        <v>160369</v>
      </c>
      <c r="E365" s="16">
        <v>236408</v>
      </c>
      <c r="F365" s="16">
        <v>22887</v>
      </c>
      <c r="G365" s="16">
        <f>I363-I365</f>
        <v>-13522</v>
      </c>
      <c r="H365" s="16">
        <v>4852</v>
      </c>
      <c r="I365" s="16">
        <v>234754</v>
      </c>
      <c r="J365" s="15"/>
      <c r="K365" s="15"/>
      <c r="L365" s="14">
        <f t="shared" ref="L365" si="138">H365*40.65/1000</f>
        <v>197.2338</v>
      </c>
      <c r="N365" s="23" t="str">
        <f>'Olieforbrug, TJ'!M365</f>
        <v>January</v>
      </c>
    </row>
    <row r="366" spans="1:14" x14ac:dyDescent="0.25">
      <c r="A366" s="23" t="str">
        <f>'Olieforbrug, TJ'!A366</f>
        <v>Februar</v>
      </c>
      <c r="C366" s="16">
        <v>107813</v>
      </c>
      <c r="D366" s="16">
        <v>112232</v>
      </c>
      <c r="E366" s="16">
        <v>105834</v>
      </c>
      <c r="F366" s="16">
        <v>23211</v>
      </c>
      <c r="G366" s="16">
        <f t="shared" ref="G366:G371" si="139">I365-I366</f>
        <v>-84957</v>
      </c>
      <c r="H366" s="16">
        <v>3977</v>
      </c>
      <c r="I366" s="16">
        <v>319711</v>
      </c>
      <c r="J366" s="15"/>
      <c r="K366" s="15"/>
      <c r="L366" s="14">
        <f t="shared" ref="L366" si="140">H366*40.65/1000</f>
        <v>161.66504999999998</v>
      </c>
      <c r="N366" s="23" t="str">
        <f>'Olieforbrug, TJ'!M366</f>
        <v>February</v>
      </c>
    </row>
    <row r="367" spans="1:14" x14ac:dyDescent="0.25">
      <c r="A367" s="23" t="str">
        <f>'Olieforbrug, TJ'!A367</f>
        <v>Marts</v>
      </c>
      <c r="C367" s="16">
        <v>140537</v>
      </c>
      <c r="D367" s="16">
        <v>98016</v>
      </c>
      <c r="E367" s="16">
        <v>319378</v>
      </c>
      <c r="F367" s="16">
        <v>28633</v>
      </c>
      <c r="G367" s="16">
        <f t="shared" si="139"/>
        <v>110178</v>
      </c>
      <c r="H367" s="16">
        <v>578</v>
      </c>
      <c r="I367" s="16">
        <v>209533</v>
      </c>
      <c r="J367" s="15"/>
      <c r="K367" s="15"/>
      <c r="L367" s="14">
        <f t="shared" ref="L367" si="141">H367*40.65/1000</f>
        <v>23.495699999999999</v>
      </c>
      <c r="N367" s="23" t="str">
        <f>'Olieforbrug, TJ'!M367</f>
        <v>March</v>
      </c>
    </row>
    <row r="368" spans="1:14" x14ac:dyDescent="0.25">
      <c r="A368" s="23" t="str">
        <f>'Olieforbrug, TJ'!A368</f>
        <v>April</v>
      </c>
      <c r="C368" s="16">
        <v>118635</v>
      </c>
      <c r="D368" s="16">
        <v>86592</v>
      </c>
      <c r="E368" s="16">
        <v>165255</v>
      </c>
      <c r="F368" s="16">
        <v>23732</v>
      </c>
      <c r="G368" s="16">
        <f t="shared" si="139"/>
        <v>-13240</v>
      </c>
      <c r="H368" s="16">
        <v>1227</v>
      </c>
      <c r="I368" s="16">
        <v>222773</v>
      </c>
      <c r="J368" s="15"/>
      <c r="K368" s="15"/>
      <c r="L368" s="14">
        <f t="shared" ref="L368" si="142">H368*40.65/1000</f>
        <v>49.877549999999992</v>
      </c>
      <c r="N368" s="23" t="str">
        <f>'Olieforbrug, TJ'!M368</f>
        <v>April</v>
      </c>
    </row>
    <row r="369" spans="1:14" x14ac:dyDescent="0.25">
      <c r="A369" s="23" t="str">
        <f>'Olieforbrug, TJ'!A369</f>
        <v>Maj</v>
      </c>
      <c r="C369" s="16">
        <v>103734</v>
      </c>
      <c r="D369" s="16">
        <v>132553</v>
      </c>
      <c r="E369" s="16">
        <v>84476</v>
      </c>
      <c r="F369" s="16">
        <v>29828</v>
      </c>
      <c r="G369" s="16">
        <f t="shared" si="139"/>
        <v>-119801</v>
      </c>
      <c r="H369" s="16">
        <v>971</v>
      </c>
      <c r="I369" s="16">
        <v>342574</v>
      </c>
      <c r="J369" s="15"/>
      <c r="K369" s="15"/>
      <c r="L369" s="14">
        <f t="shared" ref="L369" si="143">H369*40.65/1000</f>
        <v>39.471150000000002</v>
      </c>
      <c r="N369" s="23" t="str">
        <f>'Olieforbrug, TJ'!M369</f>
        <v>May</v>
      </c>
    </row>
    <row r="370" spans="1:14" x14ac:dyDescent="0.25">
      <c r="A370" s="23" t="str">
        <f>'Olieforbrug, TJ'!A370</f>
        <v>Juni</v>
      </c>
      <c r="C370" s="16">
        <v>92940</v>
      </c>
      <c r="D370" s="16">
        <v>293099</v>
      </c>
      <c r="E370" s="16">
        <v>131699</v>
      </c>
      <c r="F370" s="16">
        <v>34731</v>
      </c>
      <c r="G370" s="16">
        <f t="shared" si="139"/>
        <v>-220662</v>
      </c>
      <c r="H370" s="16">
        <v>1269</v>
      </c>
      <c r="I370" s="16">
        <v>563236</v>
      </c>
      <c r="J370" s="15"/>
      <c r="K370" s="15"/>
      <c r="L370" s="14">
        <f t="shared" ref="L370" si="144">H370*40.65/1000</f>
        <v>51.584849999999996</v>
      </c>
      <c r="N370" s="23" t="str">
        <f>'Olieforbrug, TJ'!M370</f>
        <v>June</v>
      </c>
    </row>
    <row r="371" spans="1:14" ht="12" customHeight="1" x14ac:dyDescent="0.25">
      <c r="A371" s="23" t="str">
        <f>'Olieforbrug, TJ'!A371</f>
        <v>Juli</v>
      </c>
      <c r="C371" s="16">
        <v>112576</v>
      </c>
      <c r="D371" s="16">
        <v>337879</v>
      </c>
      <c r="E371" s="16">
        <v>164802</v>
      </c>
      <c r="F371" s="16">
        <v>24778</v>
      </c>
      <c r="G371" s="16">
        <f t="shared" si="139"/>
        <v>-262676</v>
      </c>
      <c r="H371" s="16">
        <v>-1027</v>
      </c>
      <c r="I371" s="16">
        <v>825912</v>
      </c>
      <c r="J371" s="15"/>
      <c r="K371" s="15"/>
      <c r="L371" s="14">
        <f t="shared" ref="L371:L376" si="145">H371*40.65/1000</f>
        <v>-41.747549999999997</v>
      </c>
      <c r="N371" s="23" t="str">
        <f>'Olieforbrug, TJ'!M371</f>
        <v>July</v>
      </c>
    </row>
    <row r="372" spans="1:14" ht="12" customHeight="1" x14ac:dyDescent="0.25">
      <c r="A372" s="23" t="str">
        <f>'Olieforbrug, TJ'!A372</f>
        <v>August</v>
      </c>
      <c r="C372" s="16">
        <v>119180</v>
      </c>
      <c r="D372" s="16">
        <v>243094</v>
      </c>
      <c r="E372" s="16">
        <v>312661</v>
      </c>
      <c r="F372" s="16">
        <v>23516</v>
      </c>
      <c r="G372" s="16">
        <f t="shared" ref="G372" si="146">I371-I372</f>
        <v>-24647</v>
      </c>
      <c r="H372" s="16">
        <v>-325</v>
      </c>
      <c r="I372" s="16">
        <v>850559</v>
      </c>
      <c r="J372" s="15"/>
      <c r="K372" s="15"/>
      <c r="L372" s="14">
        <f t="shared" si="145"/>
        <v>-13.21125</v>
      </c>
      <c r="N372" s="23" t="str">
        <f>'Olieforbrug, TJ'!M372</f>
        <v>August</v>
      </c>
    </row>
    <row r="373" spans="1:14" ht="12" customHeight="1" x14ac:dyDescent="0.25">
      <c r="A373" s="23" t="str">
        <f>'Olieforbrug, TJ'!A373</f>
        <v>September</v>
      </c>
      <c r="C373" s="16">
        <v>102350</v>
      </c>
      <c r="D373" s="16">
        <v>330418</v>
      </c>
      <c r="E373" s="16">
        <v>217610</v>
      </c>
      <c r="F373" s="16">
        <v>21382</v>
      </c>
      <c r="G373" s="16">
        <f t="shared" ref="G373" si="147">I372-I373</f>
        <v>-189947</v>
      </c>
      <c r="H373" s="16">
        <v>3106</v>
      </c>
      <c r="I373" s="16">
        <v>1040506</v>
      </c>
      <c r="J373" s="15"/>
      <c r="K373" s="15"/>
      <c r="L373" s="14">
        <f t="shared" si="145"/>
        <v>126.2589</v>
      </c>
      <c r="N373" s="23" t="str">
        <f>'Olieforbrug, TJ'!M373</f>
        <v>September</v>
      </c>
    </row>
    <row r="374" spans="1:14" ht="12" customHeight="1" x14ac:dyDescent="0.25">
      <c r="A374" s="23" t="str">
        <f>'Olieforbrug, TJ'!A374</f>
        <v>Oktober</v>
      </c>
      <c r="C374" s="16">
        <v>125559</v>
      </c>
      <c r="D374" s="16">
        <v>233952</v>
      </c>
      <c r="E374" s="16">
        <v>381576</v>
      </c>
      <c r="F374" s="16">
        <v>18951</v>
      </c>
      <c r="G374" s="16">
        <f t="shared" ref="G374" si="148">I373-I374</f>
        <v>52112</v>
      </c>
      <c r="H374" s="16">
        <v>11384</v>
      </c>
      <c r="I374" s="16">
        <v>988394</v>
      </c>
      <c r="J374" s="15"/>
      <c r="K374" s="15"/>
      <c r="L374" s="14">
        <f t="shared" si="145"/>
        <v>462.75959999999998</v>
      </c>
      <c r="N374" s="23" t="str">
        <f>'Olieforbrug, TJ'!M374</f>
        <v>October</v>
      </c>
    </row>
    <row r="375" spans="1:14" ht="12" customHeight="1" x14ac:dyDescent="0.25">
      <c r="A375" s="23" t="str">
        <f>'Olieforbrug, TJ'!A375</f>
        <v>November</v>
      </c>
      <c r="C375" s="16">
        <v>101078</v>
      </c>
      <c r="D375" s="16">
        <v>183329</v>
      </c>
      <c r="E375" s="16">
        <v>394588</v>
      </c>
      <c r="F375" s="16">
        <v>49849</v>
      </c>
      <c r="G375" s="16">
        <f t="shared" ref="G375" si="149">I374-I375</f>
        <v>176425</v>
      </c>
      <c r="H375" s="16">
        <v>14727</v>
      </c>
      <c r="I375" s="16">
        <v>811969</v>
      </c>
      <c r="J375" s="15"/>
      <c r="K375" s="15"/>
      <c r="L375" s="14">
        <f t="shared" si="145"/>
        <v>598.65254999999991</v>
      </c>
      <c r="N375" s="23" t="str">
        <f>'Olieforbrug, TJ'!M375</f>
        <v>November</v>
      </c>
    </row>
    <row r="376" spans="1:14" ht="13" thickBot="1" x14ac:dyDescent="0.3">
      <c r="A376" s="41" t="str">
        <f>'Olieforbrug, TJ'!A376</f>
        <v>December</v>
      </c>
      <c r="C376" s="42">
        <v>107252</v>
      </c>
      <c r="D376" s="42">
        <v>220494</v>
      </c>
      <c r="E376" s="42">
        <v>432136</v>
      </c>
      <c r="F376" s="42">
        <v>77199</v>
      </c>
      <c r="G376" s="42">
        <f t="shared" ref="G376" si="150">I375-I376</f>
        <v>192548</v>
      </c>
      <c r="H376" s="42">
        <v>8047</v>
      </c>
      <c r="I376" s="42">
        <v>619421</v>
      </c>
      <c r="J376" s="2"/>
      <c r="K376" s="2"/>
      <c r="L376" s="54">
        <f t="shared" si="145"/>
        <v>327.11054999999999</v>
      </c>
      <c r="N376" s="43" t="str">
        <f>'Olieforbrug, TJ'!M376</f>
        <v>December</v>
      </c>
    </row>
    <row r="377" spans="1:14" ht="13" x14ac:dyDescent="0.3">
      <c r="A377" s="37">
        <v>2020</v>
      </c>
      <c r="B377" s="15"/>
      <c r="C377" s="16"/>
      <c r="D377" s="16"/>
      <c r="E377" s="16"/>
      <c r="F377" s="16"/>
      <c r="G377" s="16"/>
      <c r="H377" s="16"/>
      <c r="I377" s="16"/>
      <c r="J377" s="15"/>
      <c r="K377" s="15"/>
      <c r="L377" s="14"/>
      <c r="M377" s="3"/>
      <c r="N377" s="37">
        <v>2020</v>
      </c>
    </row>
    <row r="378" spans="1:14" x14ac:dyDescent="0.25">
      <c r="A378" s="23" t="str">
        <f>'Olieforbrug, TJ'!A378</f>
        <v>Januar</v>
      </c>
      <c r="C378" s="16">
        <v>123310</v>
      </c>
      <c r="D378" s="16">
        <v>323527</v>
      </c>
      <c r="E378" s="16">
        <v>427058</v>
      </c>
      <c r="F378" s="16">
        <v>12759</v>
      </c>
      <c r="G378" s="16">
        <f>I376-I378</f>
        <v>-20175</v>
      </c>
      <c r="H378" s="16">
        <v>7901</v>
      </c>
      <c r="I378" s="16">
        <v>639596</v>
      </c>
      <c r="J378" s="15"/>
      <c r="K378" s="15"/>
      <c r="L378" s="14">
        <f t="shared" ref="L378" si="151">H378*40.65/1000</f>
        <v>321.17564999999996</v>
      </c>
      <c r="N378" s="23" t="str">
        <f>'Olieforbrug, TJ'!M378</f>
        <v>January</v>
      </c>
    </row>
    <row r="379" spans="1:14" x14ac:dyDescent="0.25">
      <c r="A379" s="23" t="str">
        <f>'Olieforbrug, TJ'!A379</f>
        <v>Februar</v>
      </c>
      <c r="C379" s="16">
        <v>116191</v>
      </c>
      <c r="D379" s="16">
        <v>314412</v>
      </c>
      <c r="E379" s="16">
        <v>324487</v>
      </c>
      <c r="F379" s="16">
        <v>21137</v>
      </c>
      <c r="G379" s="65">
        <f t="shared" ref="G379:G384" si="152">I378-I379</f>
        <v>-122907</v>
      </c>
      <c r="H379" s="16">
        <v>1765</v>
      </c>
      <c r="I379" s="16">
        <v>762503</v>
      </c>
      <c r="J379" s="15"/>
      <c r="K379" s="15"/>
      <c r="L379" s="14">
        <f t="shared" ref="L379" si="153">H379*40.65/1000</f>
        <v>71.747249999999994</v>
      </c>
      <c r="N379" s="23" t="str">
        <f>'Olieforbrug, TJ'!M379</f>
        <v>February</v>
      </c>
    </row>
    <row r="380" spans="1:14" x14ac:dyDescent="0.25">
      <c r="A380" s="23" t="str">
        <f>'Olieforbrug, TJ'!A380</f>
        <v>Marts</v>
      </c>
      <c r="C380" s="16">
        <v>100921</v>
      </c>
      <c r="D380" s="16">
        <v>325579</v>
      </c>
      <c r="E380" s="16">
        <v>306193</v>
      </c>
      <c r="F380" s="16">
        <v>16731</v>
      </c>
      <c r="G380" s="65">
        <f t="shared" si="152"/>
        <v>-103183</v>
      </c>
      <c r="H380" s="16">
        <v>1154</v>
      </c>
      <c r="I380" s="16">
        <v>865686</v>
      </c>
      <c r="J380" s="15"/>
      <c r="K380" s="15"/>
      <c r="L380" s="14">
        <f t="shared" ref="L380" si="154">H380*40.65/1000</f>
        <v>46.9101</v>
      </c>
      <c r="N380" s="23" t="str">
        <f>'Olieforbrug, TJ'!M380</f>
        <v>March</v>
      </c>
    </row>
    <row r="381" spans="1:14" x14ac:dyDescent="0.25">
      <c r="A381" s="23" t="str">
        <f>'Olieforbrug, TJ'!A381</f>
        <v>April</v>
      </c>
      <c r="C381" s="16">
        <v>113400</v>
      </c>
      <c r="D381" s="16">
        <v>208727</v>
      </c>
      <c r="E381" s="16">
        <v>263373</v>
      </c>
      <c r="F381" s="16">
        <v>19636</v>
      </c>
      <c r="G381" s="65">
        <f t="shared" si="152"/>
        <v>-36490</v>
      </c>
      <c r="H381" s="16">
        <v>1010</v>
      </c>
      <c r="I381" s="16">
        <v>902176</v>
      </c>
      <c r="J381" s="15"/>
      <c r="K381" s="15"/>
      <c r="L381" s="14">
        <f t="shared" ref="L381" si="155">H381*40.65/1000</f>
        <v>41.0565</v>
      </c>
      <c r="N381" s="23" t="str">
        <f>'Olieforbrug, TJ'!M381</f>
        <v>April</v>
      </c>
    </row>
    <row r="382" spans="1:14" x14ac:dyDescent="0.25">
      <c r="A382" s="23" t="str">
        <f>'Olieforbrug, TJ'!A382</f>
        <v>Maj</v>
      </c>
      <c r="C382" s="16">
        <v>115201</v>
      </c>
      <c r="D382" s="16">
        <v>286447</v>
      </c>
      <c r="E382" s="16">
        <v>168948</v>
      </c>
      <c r="F382" s="16">
        <v>15309</v>
      </c>
      <c r="G382" s="65">
        <f t="shared" si="152"/>
        <v>-216325</v>
      </c>
      <c r="H382" s="16">
        <v>1162</v>
      </c>
      <c r="I382" s="16">
        <v>1118501</v>
      </c>
      <c r="J382" s="15"/>
      <c r="K382" s="15"/>
      <c r="L382" s="14">
        <f t="shared" ref="L382" si="156">H382*40.65/1000</f>
        <v>47.235299999999995</v>
      </c>
      <c r="N382" s="23" t="str">
        <f>'Olieforbrug, TJ'!M382</f>
        <v>May</v>
      </c>
    </row>
    <row r="383" spans="1:14" x14ac:dyDescent="0.25">
      <c r="A383" s="23" t="str">
        <f>'Olieforbrug, TJ'!A383</f>
        <v>Juni</v>
      </c>
      <c r="C383" s="16">
        <v>102736</v>
      </c>
      <c r="D383" s="16">
        <v>231387</v>
      </c>
      <c r="E383" s="16">
        <v>321713</v>
      </c>
      <c r="F383" s="16">
        <v>19053</v>
      </c>
      <c r="G383" s="65">
        <f t="shared" si="152"/>
        <v>6841</v>
      </c>
      <c r="H383" s="16">
        <v>1740</v>
      </c>
      <c r="I383" s="16">
        <v>1111660</v>
      </c>
      <c r="J383" s="15"/>
      <c r="K383" s="15"/>
      <c r="L383" s="14">
        <f t="shared" ref="L383:L389" si="157">H383*40.65/1000</f>
        <v>70.730999999999995</v>
      </c>
      <c r="N383" s="23" t="str">
        <f>'Olieforbrug, TJ'!M383</f>
        <v>June</v>
      </c>
    </row>
    <row r="384" spans="1:14" x14ac:dyDescent="0.25">
      <c r="A384" s="23" t="str">
        <f>'Olieforbrug, TJ'!A384</f>
        <v>Juli</v>
      </c>
      <c r="C384" s="16">
        <v>111643</v>
      </c>
      <c r="D384" s="16">
        <v>200816</v>
      </c>
      <c r="E384" s="16">
        <v>506746</v>
      </c>
      <c r="F384" s="16">
        <v>17251</v>
      </c>
      <c r="G384" s="65">
        <f t="shared" si="152"/>
        <v>206229</v>
      </c>
      <c r="H384" s="16">
        <v>1461</v>
      </c>
      <c r="I384" s="16">
        <v>905431</v>
      </c>
      <c r="J384" s="15"/>
      <c r="K384" s="15"/>
      <c r="L384" s="14">
        <f t="shared" si="157"/>
        <v>59.389650000000003</v>
      </c>
      <c r="N384" s="23" t="str">
        <f>'Olieforbrug, TJ'!M384</f>
        <v>July</v>
      </c>
    </row>
    <row r="385" spans="1:14" x14ac:dyDescent="0.25">
      <c r="A385" s="23" t="str">
        <f>'Olieforbrug, TJ'!A385</f>
        <v>August</v>
      </c>
      <c r="C385" s="16">
        <v>107749</v>
      </c>
      <c r="D385" s="16">
        <v>258214</v>
      </c>
      <c r="E385" s="16">
        <v>320797</v>
      </c>
      <c r="F385" s="16">
        <v>23775</v>
      </c>
      <c r="G385" s="65">
        <f t="shared" ref="G385" si="158">I384-I385</f>
        <v>-13746</v>
      </c>
      <c r="H385" s="16">
        <v>4401</v>
      </c>
      <c r="I385" s="16">
        <v>919177</v>
      </c>
      <c r="L385" s="14">
        <f t="shared" si="157"/>
        <v>178.90064999999998</v>
      </c>
      <c r="N385" s="23" t="str">
        <f>'Olieforbrug, TJ'!M385</f>
        <v>August</v>
      </c>
    </row>
    <row r="386" spans="1:14" x14ac:dyDescent="0.25">
      <c r="A386" s="23" t="str">
        <f>'Olieforbrug, TJ'!A386</f>
        <v>September</v>
      </c>
      <c r="C386" s="16">
        <v>67241</v>
      </c>
      <c r="D386" s="16">
        <v>195769</v>
      </c>
      <c r="E386" s="16">
        <v>287791</v>
      </c>
      <c r="F386" s="16">
        <v>18952</v>
      </c>
      <c r="G386" s="65">
        <f t="shared" ref="G386" si="159">I385-I386</f>
        <v>46918</v>
      </c>
      <c r="H386" s="16">
        <v>4037</v>
      </c>
      <c r="I386" s="16">
        <v>872259</v>
      </c>
      <c r="L386" s="14">
        <f t="shared" si="157"/>
        <v>164.10405</v>
      </c>
      <c r="N386" s="23" t="str">
        <f>'Olieforbrug, TJ'!M386</f>
        <v>September</v>
      </c>
    </row>
    <row r="387" spans="1:14" x14ac:dyDescent="0.25">
      <c r="A387" s="23" t="str">
        <f>'Olieforbrug, TJ'!A387</f>
        <v>Oktober</v>
      </c>
      <c r="C387" s="16">
        <v>109292</v>
      </c>
      <c r="D387" s="16">
        <v>296424</v>
      </c>
      <c r="E387" s="16">
        <v>493430</v>
      </c>
      <c r="F387" s="16">
        <v>21170</v>
      </c>
      <c r="G387" s="65">
        <f t="shared" ref="G387" si="160">I386-I387</f>
        <v>118692</v>
      </c>
      <c r="H387" s="16">
        <v>11639</v>
      </c>
      <c r="I387" s="16">
        <v>753567</v>
      </c>
      <c r="L387" s="14">
        <f t="shared" si="157"/>
        <v>473.12534999999997</v>
      </c>
      <c r="N387" s="23" t="str">
        <f>'Olieforbrug, TJ'!M387</f>
        <v>October</v>
      </c>
    </row>
    <row r="388" spans="1:14" x14ac:dyDescent="0.25">
      <c r="A388" s="23" t="str">
        <f>'Olieforbrug, TJ'!A388</f>
        <v>November</v>
      </c>
      <c r="C388" s="16">
        <v>104884</v>
      </c>
      <c r="D388" s="16">
        <v>375830</v>
      </c>
      <c r="E388" s="16">
        <v>354161</v>
      </c>
      <c r="F388" s="16">
        <v>15217</v>
      </c>
      <c r="G388" s="65">
        <f t="shared" ref="G388" si="161">I387-I388</f>
        <v>-113148</v>
      </c>
      <c r="H388" s="16">
        <v>11054</v>
      </c>
      <c r="I388" s="16">
        <v>866715</v>
      </c>
      <c r="L388" s="14">
        <f t="shared" si="157"/>
        <v>449.3451</v>
      </c>
      <c r="N388" s="23" t="str">
        <f>'Olieforbrug, TJ'!M388</f>
        <v>November</v>
      </c>
    </row>
    <row r="389" spans="1:14" ht="13" thickBot="1" x14ac:dyDescent="0.3">
      <c r="A389" s="41" t="str">
        <f>'Olieforbrug, TJ'!A389</f>
        <v>December</v>
      </c>
      <c r="C389" s="42">
        <v>120251</v>
      </c>
      <c r="D389" s="42">
        <v>235953</v>
      </c>
      <c r="E389" s="42">
        <v>273922</v>
      </c>
      <c r="F389" s="42">
        <v>15026</v>
      </c>
      <c r="G389" s="42">
        <f t="shared" ref="G389" si="162">I388-I389</f>
        <v>-92300</v>
      </c>
      <c r="H389" s="42">
        <v>7734</v>
      </c>
      <c r="I389" s="42">
        <v>959015</v>
      </c>
      <c r="J389" s="2"/>
      <c r="K389" s="2"/>
      <c r="L389" s="54">
        <f t="shared" si="157"/>
        <v>314.38709999999998</v>
      </c>
      <c r="N389" s="43" t="str">
        <f>'Olieforbrug, TJ'!M389</f>
        <v>December</v>
      </c>
    </row>
    <row r="390" spans="1:14" ht="13" x14ac:dyDescent="0.3">
      <c r="A390" s="37">
        <f>'Olieforbrug, TJ'!A390</f>
        <v>2021</v>
      </c>
      <c r="B390" s="15"/>
      <c r="C390" s="16"/>
      <c r="D390" s="16"/>
      <c r="E390" s="16"/>
      <c r="F390" s="16"/>
      <c r="G390" s="16"/>
      <c r="H390" s="16"/>
      <c r="I390" s="16"/>
      <c r="J390" s="15"/>
      <c r="K390" s="15"/>
      <c r="L390" s="14"/>
      <c r="M390" s="3"/>
      <c r="N390" s="37">
        <f>'Olieforbrug, TJ'!M390</f>
        <v>2021</v>
      </c>
    </row>
    <row r="391" spans="1:14" x14ac:dyDescent="0.25">
      <c r="A391" s="23" t="str">
        <f>'Olieforbrug, TJ'!A391</f>
        <v>Januar</v>
      </c>
      <c r="C391" s="16">
        <v>123435</v>
      </c>
      <c r="D391" s="16">
        <v>172798</v>
      </c>
      <c r="E391" s="16">
        <v>399154</v>
      </c>
      <c r="F391" s="16">
        <v>10136</v>
      </c>
      <c r="G391" s="16">
        <f>I389-I391</f>
        <v>126309</v>
      </c>
      <c r="H391" s="16">
        <v>8385</v>
      </c>
      <c r="I391" s="16">
        <v>832706</v>
      </c>
      <c r="J391" s="15"/>
      <c r="K391" s="15"/>
      <c r="L391" s="14">
        <f t="shared" ref="L391" si="163">H391*40.65/1000</f>
        <v>340.85025000000002</v>
      </c>
      <c r="N391" s="23" t="str">
        <f>'Olieforbrug, TJ'!M391</f>
        <v>January</v>
      </c>
    </row>
    <row r="392" spans="1:14" x14ac:dyDescent="0.25">
      <c r="A392" s="23" t="str">
        <f>'Olieforbrug, TJ'!A392</f>
        <v>Februar</v>
      </c>
      <c r="C392" s="16">
        <v>107412</v>
      </c>
      <c r="D392" s="16">
        <v>190951</v>
      </c>
      <c r="E392" s="16">
        <v>363055</v>
      </c>
      <c r="F392" s="16">
        <v>7746</v>
      </c>
      <c r="G392" s="16">
        <f t="shared" ref="G392:G397" si="164">I391-I392</f>
        <v>76038</v>
      </c>
      <c r="H392" s="16">
        <v>958</v>
      </c>
      <c r="I392" s="16">
        <v>756668</v>
      </c>
      <c r="J392" s="15"/>
      <c r="K392" s="15"/>
      <c r="L392" s="14">
        <f t="shared" ref="L392" si="165">H392*40.65/1000</f>
        <v>38.942699999999995</v>
      </c>
      <c r="N392" s="23" t="str">
        <f>'Olieforbrug, TJ'!M392</f>
        <v>February</v>
      </c>
    </row>
    <row r="393" spans="1:14" x14ac:dyDescent="0.25">
      <c r="A393" s="23" t="str">
        <f>'Olieforbrug, TJ'!A393</f>
        <v>Marts</v>
      </c>
      <c r="C393" s="16">
        <v>119262</v>
      </c>
      <c r="D393" s="16">
        <v>191915</v>
      </c>
      <c r="E393" s="16">
        <v>301044</v>
      </c>
      <c r="F393" s="16">
        <v>8051</v>
      </c>
      <c r="G393" s="16">
        <f t="shared" si="164"/>
        <v>-5262</v>
      </c>
      <c r="H393" s="16">
        <v>1353</v>
      </c>
      <c r="I393" s="16">
        <v>761930</v>
      </c>
      <c r="J393" s="15"/>
      <c r="K393" s="15"/>
      <c r="L393" s="14">
        <f t="shared" ref="L393" si="166">H393*40.65/1000</f>
        <v>54.999449999999996</v>
      </c>
      <c r="N393" s="23" t="str">
        <f>'Olieforbrug, TJ'!M393</f>
        <v>March</v>
      </c>
    </row>
    <row r="394" spans="1:14" ht="12" customHeight="1" x14ac:dyDescent="0.25">
      <c r="A394" s="23" t="str">
        <f>'Olieforbrug, TJ'!A394</f>
        <v>April</v>
      </c>
      <c r="C394" s="16">
        <v>131006</v>
      </c>
      <c r="D394" s="16">
        <v>253599</v>
      </c>
      <c r="E394" s="16">
        <v>567475</v>
      </c>
      <c r="F394" s="16">
        <v>4061</v>
      </c>
      <c r="G394" s="16">
        <f t="shared" si="164"/>
        <v>191808</v>
      </c>
      <c r="H394" s="16">
        <v>1286</v>
      </c>
      <c r="I394" s="16">
        <v>570122</v>
      </c>
      <c r="J394" s="15"/>
      <c r="K394" s="15"/>
      <c r="L394" s="14">
        <f t="shared" ref="L394" si="167">H394*40.65/1000</f>
        <v>52.2759</v>
      </c>
      <c r="N394" s="23" t="str">
        <f>'Olieforbrug, TJ'!M394</f>
        <v>April</v>
      </c>
    </row>
    <row r="395" spans="1:14" ht="12" customHeight="1" x14ac:dyDescent="0.25">
      <c r="A395" s="23" t="str">
        <f>'Olieforbrug, TJ'!A395</f>
        <v>Maj</v>
      </c>
      <c r="C395" s="16">
        <v>118577</v>
      </c>
      <c r="D395" s="16">
        <v>185765</v>
      </c>
      <c r="E395" s="16">
        <v>244778</v>
      </c>
      <c r="F395" s="16">
        <v>3882</v>
      </c>
      <c r="G395" s="16">
        <f t="shared" si="164"/>
        <v>-101633</v>
      </c>
      <c r="H395" s="16">
        <v>1044</v>
      </c>
      <c r="I395" s="16">
        <v>671755</v>
      </c>
      <c r="J395" s="15"/>
      <c r="K395" s="15"/>
      <c r="L395" s="14">
        <f t="shared" ref="L395" si="168">H395*40.65/1000</f>
        <v>42.438600000000001</v>
      </c>
      <c r="N395" s="23" t="str">
        <f>'Olieforbrug, TJ'!M395</f>
        <v>May</v>
      </c>
    </row>
    <row r="396" spans="1:14" ht="12" customHeight="1" x14ac:dyDescent="0.25">
      <c r="A396" s="23" t="str">
        <f>'Olieforbrug, TJ'!A396</f>
        <v>Juni</v>
      </c>
      <c r="C396" s="16">
        <v>97850</v>
      </c>
      <c r="D396" s="16">
        <v>81440</v>
      </c>
      <c r="E396" s="16">
        <v>252715</v>
      </c>
      <c r="F396" s="16">
        <v>13237</v>
      </c>
      <c r="G396" s="16">
        <f t="shared" si="164"/>
        <v>10765</v>
      </c>
      <c r="H396" s="16">
        <v>1109</v>
      </c>
      <c r="I396" s="16">
        <v>660990</v>
      </c>
      <c r="J396" s="15"/>
      <c r="K396" s="15"/>
      <c r="L396" s="14">
        <f t="shared" ref="L396" si="169">H396*40.65/1000</f>
        <v>45.080849999999998</v>
      </c>
      <c r="N396" s="23" t="str">
        <f>'Olieforbrug, TJ'!M396</f>
        <v>June</v>
      </c>
    </row>
    <row r="397" spans="1:14" x14ac:dyDescent="0.25">
      <c r="A397" s="23" t="str">
        <f>'Olieforbrug, TJ'!A397</f>
        <v>Juli</v>
      </c>
      <c r="C397" s="16">
        <v>111848</v>
      </c>
      <c r="D397" s="16">
        <v>79295</v>
      </c>
      <c r="E397" s="16">
        <v>421299</v>
      </c>
      <c r="F397" s="16">
        <v>7886</v>
      </c>
      <c r="G397" s="16">
        <f t="shared" si="164"/>
        <v>239979</v>
      </c>
      <c r="H397" s="16">
        <v>1157</v>
      </c>
      <c r="I397" s="16">
        <v>421011</v>
      </c>
      <c r="J397" s="15"/>
      <c r="K397" s="15"/>
      <c r="L397" s="14">
        <f t="shared" ref="L397" si="170">H397*40.65/1000</f>
        <v>47.032049999999998</v>
      </c>
      <c r="N397" s="23" t="str">
        <f>'Olieforbrug, TJ'!M397</f>
        <v>July</v>
      </c>
    </row>
    <row r="398" spans="1:14" x14ac:dyDescent="0.25">
      <c r="A398" s="23" t="str">
        <f>'Olieforbrug, TJ'!A398</f>
        <v>August</v>
      </c>
      <c r="C398" s="16">
        <v>113124</v>
      </c>
      <c r="D398" s="16">
        <v>146233</v>
      </c>
      <c r="E398" s="16">
        <v>138620</v>
      </c>
      <c r="F398" s="16">
        <v>10738</v>
      </c>
      <c r="G398" s="16">
        <f t="shared" ref="G398" si="171">I397-I398</f>
        <v>-108440</v>
      </c>
      <c r="H398" s="16">
        <v>2064</v>
      </c>
      <c r="I398" s="16">
        <v>529451</v>
      </c>
      <c r="J398" s="15"/>
      <c r="K398" s="15"/>
      <c r="L398" s="14">
        <f t="shared" ref="L398" si="172">H398*40.65/1000</f>
        <v>83.901599999999988</v>
      </c>
      <c r="N398" s="23" t="str">
        <f>'Olieforbrug, TJ'!M398</f>
        <v>August</v>
      </c>
    </row>
  </sheetData>
  <phoneticPr fontId="2" type="noConversion"/>
  <pageMargins left="0.75" right="0.75" top="1" bottom="1" header="0.5" footer="0.5"/>
  <pageSetup orientation="portrait" horizontalDpi="300" verticalDpi="300" r:id="rId1"/>
  <headerFooter alignWithMargins="0"/>
  <ignoredErrors>
    <ignoredError sqref="C89:L9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Olieforbrug, TJ</vt:lpstr>
      <vt:lpstr>Råolie</vt:lpstr>
      <vt:lpstr>Halvfabrikata</vt:lpstr>
      <vt:lpstr>Motorbenzin</vt:lpstr>
      <vt:lpstr>Flybenzin</vt:lpstr>
      <vt:lpstr>Gas-dieselolie</vt:lpstr>
      <vt:lpstr>Petroleum</vt:lpstr>
      <vt:lpstr>JP1</vt:lpstr>
      <vt:lpstr>Fuelolie</vt:lpstr>
      <vt:lpstr>Raffinaderigas</vt:lpstr>
      <vt:lpstr>Petroleumskoks</vt:lpstr>
      <vt:lpstr>LVN</vt:lpstr>
      <vt:lpstr>LPG</vt:lpstr>
      <vt:lpstr>Orimulsion</vt:lpstr>
      <vt:lpstr>Bitumen</vt:lpstr>
      <vt:lpstr>Spildol_Smøreolie_MinTerpentin</vt:lpstr>
      <vt:lpstr>Fig</vt:lpstr>
    </vt:vector>
  </TitlesOfParts>
  <Company>University of Aarhus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A. Zarnaghi</dc:creator>
  <cp:lastModifiedBy>Ali A. Zarnaghi</cp:lastModifiedBy>
  <cp:lastPrinted>2013-11-20T12:02:05Z</cp:lastPrinted>
  <dcterms:created xsi:type="dcterms:W3CDTF">2007-06-29T10:25:56Z</dcterms:created>
  <dcterms:modified xsi:type="dcterms:W3CDTF">2021-10-14T11:17:28Z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